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https://hedrickbrotherscom.sharepoint.com/sites/2026Projects/Shared Documents/02 Template-Est/1. New Format-Hard Bid/03 EstSummary/"/>
    </mc:Choice>
  </mc:AlternateContent>
  <xr:revisionPtr revIDLastSave="0" documentId="8_{0054302A-E700-4627-B3EC-535412773425}" xr6:coauthVersionLast="47" xr6:coauthVersionMax="47" xr10:uidLastSave="{00000000-0000-0000-0000-000000000000}"/>
  <bookViews>
    <workbookView xWindow="31755" yWindow="3240" windowWidth="21600" windowHeight="11295" tabRatio="943" firstSheet="6" activeTab="6" xr2:uid="{00000000-000D-0000-FFFF-FFFF00000000}"/>
  </bookViews>
  <sheets>
    <sheet name="Area Calculations" sheetId="21" r:id="rId1"/>
    <sheet name="Bond Calculator" sheetId="39" r:id="rId2"/>
    <sheet name="Allowances" sheetId="49" r:id="rId3"/>
    <sheet name="Alternates" sheetId="47" r:id="rId4"/>
    <sheet name="Labor Rates Calculator" sheetId="141" r:id="rId5"/>
    <sheet name="GCs &amp; GRs" sheetId="142" r:id="rId6"/>
    <sheet name="Cost Summary" sheetId="20" r:id="rId7"/>
    <sheet name="IDS" sheetId="143" r:id="rId8"/>
    <sheet name="01A Surveying" sheetId="2" r:id="rId9"/>
    <sheet name="01B Material Testing" sheetId="51" r:id="rId10"/>
    <sheet name="01C Final Cleaning" sheetId="112" r:id="rId11"/>
    <sheet name="02A Demolition" sheetId="50" r:id="rId12"/>
    <sheet name="02B Abatement" sheetId="114" r:id="rId13"/>
    <sheet name="03A Concrete" sheetId="3" r:id="rId14"/>
    <sheet name="03B Precast Hollow Core" sheetId="140" r:id="rId15"/>
    <sheet name="03C Architectural Precast" sheetId="54" r:id="rId16"/>
    <sheet name="03C Concrete Tilt Up" sheetId="52" r:id="rId17"/>
    <sheet name="03D Structural Precast" sheetId="53" r:id="rId18"/>
    <sheet name="03E Cranes and Hoisting" sheetId="115" r:id="rId19"/>
    <sheet name="03F Concrete Restoration" sheetId="116" r:id="rId20"/>
    <sheet name="04A Masonry" sheetId="55" r:id="rId21"/>
    <sheet name="04B Stone Veneer" sheetId="32" r:id="rId22"/>
    <sheet name="05A Structural Steel" sheetId="4" r:id="rId23"/>
    <sheet name="05B Metal Trusses" sheetId="56" r:id="rId24"/>
    <sheet name="05C Misc. Metals" sheetId="57" r:id="rId25"/>
    <sheet name="05D Handrailings &amp; Railings" sheetId="117" r:id="rId26"/>
    <sheet name="05E Glass Railings" sheetId="118" r:id="rId27"/>
    <sheet name="06A Rough Carpentry" sheetId="58" r:id="rId28"/>
    <sheet name="06C Wood Trusses" sheetId="59" r:id="rId29"/>
    <sheet name="06D Interior Finish Carpentry" sheetId="60" r:id="rId30"/>
    <sheet name="06E Heavy Timber Construction" sheetId="61" r:id="rId31"/>
    <sheet name="06F Millwork" sheetId="5" r:id="rId32"/>
    <sheet name="06G Exterior Finish Carpent" sheetId="119" r:id="rId33"/>
    <sheet name="07B Sprayed Insulation" sheetId="66" r:id="rId34"/>
    <sheet name="07C Fireproofing&amp;Firestopping" sheetId="38" r:id="rId35"/>
    <sheet name="07D Roofing" sheetId="7" r:id="rId36"/>
    <sheet name="07E Caulking &amp; Waterproofing" sheetId="6" r:id="rId37"/>
    <sheet name="07F Siding" sheetId="64" r:id="rId38"/>
    <sheet name="07H Panelized Exterior Skin" sheetId="63" r:id="rId39"/>
    <sheet name="08A Doors, Frames, &amp; Hardware" sheetId="8" r:id="rId40"/>
    <sheet name="08 30 Retractable Screens" sheetId="68" state="hidden" r:id="rId41"/>
    <sheet name="08B Overhead Coiling Doors" sheetId="29" r:id="rId42"/>
    <sheet name="08C Glass and Glazing" sheetId="9" r:id="rId43"/>
    <sheet name="08D Skylights" sheetId="120" r:id="rId44"/>
    <sheet name="08E Mirrors" sheetId="71" r:id="rId45"/>
    <sheet name="09A Stucco" sheetId="69" r:id="rId46"/>
    <sheet name="09B Drywall&amp;Framing" sheetId="10" r:id="rId47"/>
    <sheet name="09C Acoustical Ceilings" sheetId="77" r:id="rId48"/>
    <sheet name="09D Acoustical Treatment" sheetId="121" r:id="rId49"/>
    <sheet name="09E Tile &amp; Stone" sheetId="75" r:id="rId50"/>
    <sheet name="09F Carpet &amp; Resilient" sheetId="74" r:id="rId51"/>
    <sheet name="09G Wood Flooring" sheetId="73" r:id="rId52"/>
    <sheet name="09H Resinuous &amp; Polished C" sheetId="76" r:id="rId53"/>
    <sheet name="09I Painting" sheetId="30" r:id="rId54"/>
    <sheet name="09J Venetian Plaster" sheetId="122" r:id="rId55"/>
    <sheet name="10A Signage" sheetId="41" r:id="rId56"/>
    <sheet name="10B Operable Partitions" sheetId="123" r:id="rId57"/>
    <sheet name="10C Toilet Partitions &amp; Bath" sheetId="81" r:id="rId58"/>
    <sheet name="10 22 Operable Partitions" sheetId="82" state="hidden" r:id="rId59"/>
    <sheet name="10D Shower Enclosures" sheetId="80" r:id="rId60"/>
    <sheet name="10 30 Fireplace" sheetId="79" state="hidden" r:id="rId61"/>
    <sheet name="10E Wall &amp; Corner Guards" sheetId="83" r:id="rId62"/>
    <sheet name="10F Lockers" sheetId="87" r:id="rId63"/>
    <sheet name="10G Mesh Sto Lockers" sheetId="124" r:id="rId64"/>
    <sheet name="10H Fireplaces" sheetId="125" r:id="rId65"/>
    <sheet name="10I Fire Extinguishers&amp;Cabinet" sheetId="78" r:id="rId66"/>
    <sheet name="10J Postal Specialties" sheetId="86" r:id="rId67"/>
    <sheet name="10K Flood Mitigation" sheetId="126" r:id="rId68"/>
    <sheet name="10L Flagpoles" sheetId="127" r:id="rId69"/>
    <sheet name="11 11 Laundry Equip." sheetId="85" state="hidden" r:id="rId70"/>
    <sheet name="11A Loading Dock Equip" sheetId="128" r:id="rId71"/>
    <sheet name="11B Food Service Equip" sheetId="89" r:id="rId72"/>
    <sheet name="11C Appliances" sheetId="84" r:id="rId73"/>
    <sheet name="12 30 Wall Protection" sheetId="92" state="hidden" r:id="rId74"/>
    <sheet name="11D Athletic Equipment&amp;Surf" sheetId="129" r:id="rId75"/>
    <sheet name="12A Window Treatment" sheetId="110" r:id="rId76"/>
    <sheet name="12C Lab Casework" sheetId="130" r:id="rId77"/>
    <sheet name="13A Pre Eng Walk Covers" sheetId="131" r:id="rId78"/>
    <sheet name="13B Swimming Pools" sheetId="25" r:id="rId79"/>
    <sheet name="13C Awnings,Canopies,Shutters" sheetId="132" r:id="rId80"/>
    <sheet name="13D Saunas" sheetId="133" r:id="rId81"/>
    <sheet name="13E Playground Equip" sheetId="134" r:id="rId82"/>
    <sheet name="13F Shade Structures" sheetId="135" r:id="rId83"/>
    <sheet name="13G Metal Buildings" sheetId="136" r:id="rId84"/>
    <sheet name="14A Elevators" sheetId="93" r:id="rId85"/>
    <sheet name="14B Chutes&amp;Collectors" sheetId="35" r:id="rId86"/>
    <sheet name="14C Elevator Interior&amp;Modern" sheetId="138" r:id="rId87"/>
    <sheet name="14D Wheelchair Lifts" sheetId="137" r:id="rId88"/>
    <sheet name="14E Vehicle Lifts" sheetId="94" r:id="rId89"/>
    <sheet name="14 80 Scaffolding" sheetId="90" state="hidden" r:id="rId90"/>
    <sheet name="21A Fire Sprinkler" sheetId="46" r:id="rId91"/>
    <sheet name="22A Plumbing " sheetId="95" r:id="rId92"/>
    <sheet name="23A HVAC" sheetId="16" r:id="rId93"/>
    <sheet name="26A Electrical" sheetId="13" r:id="rId94"/>
    <sheet name="27A Fire Alarm" sheetId="31" r:id="rId95"/>
    <sheet name="28A Low Voltage" sheetId="17" r:id="rId96"/>
    <sheet name="31A Sitework" sheetId="14" r:id="rId97"/>
    <sheet name="31B Dewatering" sheetId="99" r:id="rId98"/>
    <sheet name="31D Soil Improvements" sheetId="100" r:id="rId99"/>
    <sheet name="31F Sheet Piling" sheetId="15" r:id="rId100"/>
    <sheet name="31G Auger Cast Piles" sheetId="139" r:id="rId101"/>
    <sheet name="32A Pavers" sheetId="102" r:id="rId102"/>
    <sheet name="32B Site Furnishings" sheetId="101" r:id="rId103"/>
    <sheet name="32C Landscape and Irrigation" sheetId="28" r:id="rId104"/>
    <sheet name="32D Fencing" sheetId="104" r:id="rId105"/>
    <sheet name="32E Synthetic Fields" sheetId="26" r:id="rId106"/>
    <sheet name="35A Marine Work" sheetId="36" r:id="rId107"/>
    <sheet name="41 22 Crane and Hoist" sheetId="109" state="hidden" r:id="rId108"/>
    <sheet name="SiteWorkPrices" sheetId="107" state="hidden" r:id="rId109"/>
    <sheet name="UnitPrices" sheetId="108" state="hidden" r:id="rId110"/>
  </sheets>
  <externalReferences>
    <externalReference r:id="rId111"/>
  </externalReferences>
  <definedNames>
    <definedName name="FCP" localSheetId="1">'Bond Calculator'!$B$7</definedName>
    <definedName name="_xlnm.Print_Area" localSheetId="13">'03A Concrete'!$A$1:$M$82</definedName>
    <definedName name="_xlnm.Print_Area" localSheetId="22">'05A Structural Steel'!$A$1:$G$82</definedName>
    <definedName name="_xlnm.Print_Area" localSheetId="31">'06F Millwork'!$A$1:$G$80</definedName>
    <definedName name="_xlnm.Print_Area" localSheetId="35">'07D Roofing'!$A$1:$G$79</definedName>
    <definedName name="_xlnm.Print_Area" localSheetId="36">'07E Caulking &amp; Waterproofing'!$A$1:$G$91</definedName>
    <definedName name="_xlnm.Print_Area" localSheetId="42">'08C Glass and Glazing'!$A$1:$G$95</definedName>
    <definedName name="_xlnm.Print_Area" localSheetId="46">'09B Drywall&amp;Framing'!$A$1:$G$82</definedName>
    <definedName name="_xlnm.Print_Area" localSheetId="77">'13A Pre Eng Walk Covers'!$A$1:$G$78</definedName>
    <definedName name="_xlnm.Print_Area" localSheetId="78">'13B Swimming Pools'!$A$1:$G$78</definedName>
    <definedName name="_xlnm.Print_Area" localSheetId="79">'13C Awnings,Canopies,Shutters'!$A$1:$G$78</definedName>
    <definedName name="_xlnm.Print_Area" localSheetId="80">'13D Saunas'!$A$1:$G$78</definedName>
    <definedName name="_xlnm.Print_Area" localSheetId="81">'13E Playground Equip'!$A$1:$G$78</definedName>
    <definedName name="_xlnm.Print_Area" localSheetId="82">'13F Shade Structures'!$A$1:$G$78</definedName>
    <definedName name="_xlnm.Print_Area" localSheetId="83">'13G Metal Buildings'!$A$1:$G$78</definedName>
    <definedName name="_xlnm.Print_Area" localSheetId="92">'23A HVAC'!$A$1:$Q$90</definedName>
    <definedName name="_xlnm.Print_Area" localSheetId="93">'26A Electrical'!$A$1:$M$100</definedName>
    <definedName name="_xlnm.Print_Area" localSheetId="95">'28A Low Voltage'!$A$1:$G$77</definedName>
    <definedName name="_xlnm.Print_Area" localSheetId="96">'31A Sitework'!$A$1:$G$181</definedName>
    <definedName name="_xlnm.Print_Area" localSheetId="99">'31F Sheet Piling'!$A$1:$G$72</definedName>
    <definedName name="_xlnm.Print_Area" localSheetId="100">'31G Auger Cast Piles'!$A$1:$G$72</definedName>
    <definedName name="_xlnm.Print_Area" localSheetId="105">'32E Synthetic Fields'!$A$1:$G$106</definedName>
    <definedName name="_xlnm.Print_Area" localSheetId="2">Allowances!$A$1:$C$31</definedName>
    <definedName name="_xlnm.Print_Area" localSheetId="6">'Cost Summary'!$A$2:$J$125</definedName>
    <definedName name="_xlnm.Print_Area" localSheetId="4">'Labor Rates Calculator'!$A$1:$H$42</definedName>
  </definedNames>
  <calcPr calcId="191028" iterate="1" iterateCount="1000"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25" i="142" l="1"/>
  <c r="I41" i="141" l="1"/>
  <c r="I11" i="141"/>
  <c r="I12" i="141"/>
  <c r="I13" i="141"/>
  <c r="I14" i="141"/>
  <c r="I15" i="141"/>
  <c r="I16" i="141"/>
  <c r="I17" i="141"/>
  <c r="I18" i="141"/>
  <c r="I19" i="141"/>
  <c r="J19" i="141"/>
  <c r="I20" i="141"/>
  <c r="I21" i="141"/>
  <c r="I22" i="141"/>
  <c r="I23" i="141"/>
  <c r="I24" i="141"/>
  <c r="I25" i="141"/>
  <c r="I26" i="141"/>
  <c r="I27" i="141"/>
  <c r="I28" i="141"/>
  <c r="I29" i="141"/>
  <c r="I30" i="141"/>
  <c r="I31" i="141"/>
  <c r="I32" i="141"/>
  <c r="I33" i="141"/>
  <c r="I34" i="141"/>
  <c r="I35" i="141"/>
  <c r="I36" i="141"/>
  <c r="I37" i="141"/>
  <c r="I38" i="141"/>
  <c r="I39" i="141"/>
  <c r="I40" i="141"/>
  <c r="I10" i="141"/>
  <c r="E41" i="141"/>
  <c r="I4" i="21"/>
  <c r="I5" i="21"/>
  <c r="I6" i="21"/>
  <c r="F35" i="21"/>
  <c r="A6" i="20"/>
  <c r="B134" i="143"/>
  <c r="B133" i="143"/>
  <c r="B132" i="143"/>
  <c r="B131" i="143"/>
  <c r="R101" i="143"/>
  <c r="R100" i="143"/>
  <c r="S95" i="143"/>
  <c r="Q95" i="143"/>
  <c r="O95" i="143"/>
  <c r="M95" i="143"/>
  <c r="K95" i="143"/>
  <c r="I95" i="143"/>
  <c r="B19" i="143"/>
  <c r="B18" i="143"/>
  <c r="B17" i="143"/>
  <c r="B16" i="143"/>
  <c r="B15" i="143"/>
  <c r="B14" i="143"/>
  <c r="B13" i="143"/>
  <c r="B12" i="143"/>
  <c r="B11" i="143"/>
  <c r="B4" i="143"/>
  <c r="C7" i="47"/>
  <c r="A7" i="47"/>
  <c r="C1" i="142"/>
  <c r="O11" i="142"/>
  <c r="O28" i="142" s="1"/>
  <c r="F28" i="142" s="1"/>
  <c r="G28" i="142" s="1"/>
  <c r="L28" i="142" s="1"/>
  <c r="K155" i="142"/>
  <c r="L155" i="142"/>
  <c r="K154" i="142"/>
  <c r="L154" i="142"/>
  <c r="K153" i="142"/>
  <c r="L153" i="142"/>
  <c r="L152" i="142"/>
  <c r="K151" i="142"/>
  <c r="L151" i="142"/>
  <c r="K150" i="142"/>
  <c r="L150" i="142"/>
  <c r="K149" i="142"/>
  <c r="L149" i="142"/>
  <c r="K148" i="142"/>
  <c r="L148" i="142"/>
  <c r="L147" i="142"/>
  <c r="K146" i="142"/>
  <c r="L146" i="142"/>
  <c r="K145" i="142"/>
  <c r="L145" i="142"/>
  <c r="K144" i="142"/>
  <c r="L144" i="142"/>
  <c r="K143" i="142"/>
  <c r="L143" i="142"/>
  <c r="L142" i="142"/>
  <c r="K141" i="142"/>
  <c r="L141" i="142"/>
  <c r="K140" i="142"/>
  <c r="L140" i="142"/>
  <c r="K139" i="142"/>
  <c r="L139" i="142"/>
  <c r="L138" i="142"/>
  <c r="I135" i="142"/>
  <c r="L135" i="142"/>
  <c r="K134" i="142"/>
  <c r="L134" i="142"/>
  <c r="K133" i="142"/>
  <c r="L133" i="142"/>
  <c r="K131" i="142"/>
  <c r="L131" i="142"/>
  <c r="K130" i="142"/>
  <c r="L130" i="142"/>
  <c r="K129" i="142"/>
  <c r="L129" i="142"/>
  <c r="D126" i="142"/>
  <c r="K126" i="142"/>
  <c r="L126" i="142"/>
  <c r="K125" i="142"/>
  <c r="L125" i="142"/>
  <c r="K124" i="142"/>
  <c r="L124" i="142" s="1"/>
  <c r="L123" i="142" s="1"/>
  <c r="K122" i="142"/>
  <c r="L122" i="142"/>
  <c r="J121" i="142"/>
  <c r="D119" i="142"/>
  <c r="K119" i="142"/>
  <c r="L119" i="142"/>
  <c r="K115" i="142"/>
  <c r="L115" i="142"/>
  <c r="K112" i="142"/>
  <c r="L112" i="142"/>
  <c r="K111" i="142"/>
  <c r="L111" i="142"/>
  <c r="K110" i="142"/>
  <c r="L110" i="142"/>
  <c r="K109" i="142"/>
  <c r="L109" i="142"/>
  <c r="K108" i="142"/>
  <c r="L108" i="142"/>
  <c r="K107" i="142"/>
  <c r="L107" i="142"/>
  <c r="K106" i="142"/>
  <c r="L106" i="142"/>
  <c r="K105" i="142"/>
  <c r="L105" i="142"/>
  <c r="K102" i="142"/>
  <c r="L102" i="142"/>
  <c r="K101" i="142"/>
  <c r="L101" i="142"/>
  <c r="K100" i="142"/>
  <c r="L100" i="142"/>
  <c r="K99" i="142"/>
  <c r="L99" i="142"/>
  <c r="K98" i="142"/>
  <c r="L98" i="142"/>
  <c r="K96" i="142"/>
  <c r="L96" i="142"/>
  <c r="K91" i="142"/>
  <c r="L91" i="142"/>
  <c r="K89" i="142"/>
  <c r="L89" i="142"/>
  <c r="K88" i="142"/>
  <c r="L88" i="142"/>
  <c r="K87" i="142"/>
  <c r="L87" i="142"/>
  <c r="K84" i="142"/>
  <c r="L84" i="142"/>
  <c r="K83" i="142"/>
  <c r="L83" i="142"/>
  <c r="K80" i="142"/>
  <c r="L80" i="142"/>
  <c r="K78" i="142"/>
  <c r="L78" i="142"/>
  <c r="K76" i="142"/>
  <c r="L76" i="142"/>
  <c r="K74" i="142"/>
  <c r="L74" i="142"/>
  <c r="K73" i="142"/>
  <c r="L73" i="142"/>
  <c r="K69" i="142"/>
  <c r="L69" i="142"/>
  <c r="K66" i="142"/>
  <c r="L66" i="142"/>
  <c r="K64" i="142"/>
  <c r="I62" i="142"/>
  <c r="L62" i="142"/>
  <c r="I61" i="142"/>
  <c r="L61" i="142"/>
  <c r="I60" i="142"/>
  <c r="L60" i="142"/>
  <c r="I57" i="142"/>
  <c r="L57" i="142"/>
  <c r="I56" i="142"/>
  <c r="L56" i="142"/>
  <c r="I52" i="142"/>
  <c r="L52" i="142"/>
  <c r="I49" i="142"/>
  <c r="L49" i="142"/>
  <c r="I43" i="142"/>
  <c r="X41" i="142"/>
  <c r="P41" i="142"/>
  <c r="M41" i="142"/>
  <c r="X40" i="142"/>
  <c r="P40" i="142"/>
  <c r="M40" i="142"/>
  <c r="X39" i="142"/>
  <c r="P39" i="142"/>
  <c r="M39" i="142"/>
  <c r="X38" i="142"/>
  <c r="P38" i="142"/>
  <c r="M38" i="142"/>
  <c r="X37" i="142"/>
  <c r="P37" i="142"/>
  <c r="M37" i="142"/>
  <c r="X36" i="142"/>
  <c r="P36" i="142"/>
  <c r="M36" i="142"/>
  <c r="X35" i="142"/>
  <c r="P35" i="142"/>
  <c r="M35" i="142"/>
  <c r="X34" i="142"/>
  <c r="P34" i="142"/>
  <c r="M34" i="142"/>
  <c r="X33" i="142"/>
  <c r="P33" i="142"/>
  <c r="M33" i="142"/>
  <c r="X32" i="142"/>
  <c r="P32" i="142"/>
  <c r="M32" i="142"/>
  <c r="X31" i="142"/>
  <c r="P31" i="142"/>
  <c r="M31" i="142"/>
  <c r="X30" i="142"/>
  <c r="P30" i="142"/>
  <c r="M30" i="142"/>
  <c r="M29" i="142"/>
  <c r="X28" i="142"/>
  <c r="P28" i="142"/>
  <c r="M28" i="142"/>
  <c r="X27" i="142"/>
  <c r="P27" i="142"/>
  <c r="U8" i="142"/>
  <c r="U5" i="142"/>
  <c r="J5" i="142"/>
  <c r="J4" i="142"/>
  <c r="F40" i="141"/>
  <c r="G40" i="141"/>
  <c r="J40" i="141" s="1"/>
  <c r="F39" i="141"/>
  <c r="G39" i="141"/>
  <c r="J39" i="141" s="1"/>
  <c r="F38" i="141"/>
  <c r="G38" i="141"/>
  <c r="J38" i="141" s="1"/>
  <c r="F37" i="141"/>
  <c r="G37" i="141" s="1"/>
  <c r="J37" i="141" s="1"/>
  <c r="F36" i="141"/>
  <c r="G36" i="141"/>
  <c r="J36" i="141" s="1"/>
  <c r="F35" i="141"/>
  <c r="G35" i="141" s="1"/>
  <c r="J35" i="141" s="1"/>
  <c r="F34" i="141"/>
  <c r="G34" i="141" s="1"/>
  <c r="J34" i="141" s="1"/>
  <c r="F33" i="141"/>
  <c r="G33" i="141" s="1"/>
  <c r="J33" i="141" s="1"/>
  <c r="F32" i="141"/>
  <c r="G32" i="141" s="1"/>
  <c r="J32" i="141" s="1"/>
  <c r="F31" i="141"/>
  <c r="G31" i="141" s="1"/>
  <c r="J31" i="141" s="1"/>
  <c r="F30" i="141"/>
  <c r="G30" i="141" s="1"/>
  <c r="J30" i="141" s="1"/>
  <c r="F29" i="141"/>
  <c r="G29" i="141" s="1"/>
  <c r="J29" i="141" s="1"/>
  <c r="F28" i="141"/>
  <c r="G28" i="141"/>
  <c r="J28" i="141" s="1"/>
  <c r="F27" i="141"/>
  <c r="G27" i="141"/>
  <c r="J27" i="141" s="1"/>
  <c r="F26" i="141"/>
  <c r="G26" i="141"/>
  <c r="J26" i="141" s="1"/>
  <c r="F25" i="141"/>
  <c r="G25" i="141"/>
  <c r="J25" i="141" s="1"/>
  <c r="F24" i="141"/>
  <c r="G24" i="141"/>
  <c r="J24" i="141" s="1"/>
  <c r="F23" i="141"/>
  <c r="G23" i="141" s="1"/>
  <c r="F22" i="141"/>
  <c r="G22" i="141"/>
  <c r="O22" i="142" s="1"/>
  <c r="F22" i="142" s="1"/>
  <c r="G22" i="142" s="1"/>
  <c r="L22" i="142" s="1"/>
  <c r="F21" i="141"/>
  <c r="G21" i="141" s="1"/>
  <c r="F20" i="141"/>
  <c r="G20" i="141" s="1"/>
  <c r="F19" i="141"/>
  <c r="G19" i="141"/>
  <c r="O19" i="142" s="1"/>
  <c r="F18" i="141"/>
  <c r="G18" i="141"/>
  <c r="J18" i="141" s="1"/>
  <c r="F17" i="141"/>
  <c r="G17" i="141" s="1"/>
  <c r="F16" i="141"/>
  <c r="G16" i="141" s="1"/>
  <c r="F15" i="141"/>
  <c r="G15" i="141" s="1"/>
  <c r="F14" i="141"/>
  <c r="G14" i="141"/>
  <c r="O14" i="142" s="1"/>
  <c r="F13" i="141"/>
  <c r="G13" i="141"/>
  <c r="J13" i="141" s="1"/>
  <c r="F12" i="141"/>
  <c r="G12" i="141"/>
  <c r="J12" i="141" s="1"/>
  <c r="F11" i="141"/>
  <c r="G11" i="141"/>
  <c r="J11" i="141" s="1"/>
  <c r="F10" i="141"/>
  <c r="F41" i="141" s="1"/>
  <c r="G10" i="141"/>
  <c r="J10" i="141" s="1"/>
  <c r="C7" i="49"/>
  <c r="A7" i="49"/>
  <c r="D107" i="20"/>
  <c r="H107" i="20"/>
  <c r="D106" i="20"/>
  <c r="H106" i="20"/>
  <c r="D105" i="20"/>
  <c r="H105" i="20"/>
  <c r="D104" i="20"/>
  <c r="H104" i="20"/>
  <c r="D103" i="20"/>
  <c r="H103" i="20"/>
  <c r="D102" i="20"/>
  <c r="H102" i="20"/>
  <c r="D101" i="20"/>
  <c r="H101" i="20"/>
  <c r="D100" i="20"/>
  <c r="H100" i="20"/>
  <c r="D99" i="20"/>
  <c r="H99" i="20"/>
  <c r="D98" i="20"/>
  <c r="H98" i="20"/>
  <c r="D97" i="20"/>
  <c r="H97" i="20"/>
  <c r="D95" i="20"/>
  <c r="H95" i="20"/>
  <c r="D96" i="20"/>
  <c r="H96" i="20"/>
  <c r="D94" i="20"/>
  <c r="H94" i="20"/>
  <c r="D93" i="20"/>
  <c r="H93" i="20"/>
  <c r="D92" i="20"/>
  <c r="H92" i="20"/>
  <c r="D91" i="20"/>
  <c r="H91" i="20"/>
  <c r="D89" i="20"/>
  <c r="H89" i="20"/>
  <c r="D90" i="20"/>
  <c r="H90" i="20"/>
  <c r="D88" i="20"/>
  <c r="H88" i="20"/>
  <c r="D87" i="20"/>
  <c r="H87" i="20"/>
  <c r="D86" i="20"/>
  <c r="H86" i="20"/>
  <c r="D85" i="20"/>
  <c r="H85" i="20"/>
  <c r="D84" i="20"/>
  <c r="H84" i="20"/>
  <c r="D83" i="20"/>
  <c r="H83" i="20"/>
  <c r="D82" i="20"/>
  <c r="H82" i="20"/>
  <c r="D81" i="20"/>
  <c r="H81" i="20"/>
  <c r="D80" i="20"/>
  <c r="H80" i="20"/>
  <c r="D79" i="20"/>
  <c r="H79" i="20"/>
  <c r="D78" i="20"/>
  <c r="H78" i="20"/>
  <c r="D77" i="20"/>
  <c r="H77" i="20"/>
  <c r="D76" i="20"/>
  <c r="H76" i="20"/>
  <c r="D75" i="20"/>
  <c r="H75" i="20"/>
  <c r="D74" i="20"/>
  <c r="H74" i="20"/>
  <c r="D73" i="20"/>
  <c r="H73" i="20"/>
  <c r="D72" i="20"/>
  <c r="H72" i="20"/>
  <c r="D71" i="20"/>
  <c r="H71" i="20"/>
  <c r="D70" i="20"/>
  <c r="H70" i="20"/>
  <c r="D64" i="20"/>
  <c r="H64" i="20"/>
  <c r="D69" i="20"/>
  <c r="H69" i="20"/>
  <c r="D68" i="20"/>
  <c r="H68" i="20"/>
  <c r="D67" i="20"/>
  <c r="H67" i="20"/>
  <c r="D66" i="20"/>
  <c r="H66" i="20"/>
  <c r="D65" i="20"/>
  <c r="H65" i="20"/>
  <c r="D63" i="20"/>
  <c r="H63" i="20"/>
  <c r="D62" i="20"/>
  <c r="H62" i="20"/>
  <c r="D61" i="20"/>
  <c r="H61" i="20"/>
  <c r="D60" i="20"/>
  <c r="H60" i="20"/>
  <c r="D59" i="20"/>
  <c r="H59" i="20"/>
  <c r="D58" i="20"/>
  <c r="H58" i="20"/>
  <c r="D57" i="20"/>
  <c r="H57" i="20"/>
  <c r="D56" i="20"/>
  <c r="H56" i="20"/>
  <c r="D55" i="20"/>
  <c r="H55" i="20"/>
  <c r="D54" i="20"/>
  <c r="H54" i="20"/>
  <c r="D53" i="20"/>
  <c r="H53" i="20"/>
  <c r="D52" i="20"/>
  <c r="H52" i="20"/>
  <c r="D51" i="20"/>
  <c r="H51" i="20"/>
  <c r="D50" i="20"/>
  <c r="H50" i="20"/>
  <c r="D49" i="20"/>
  <c r="H49" i="20"/>
  <c r="D48" i="20"/>
  <c r="H48" i="20"/>
  <c r="D47" i="20"/>
  <c r="H47" i="20"/>
  <c r="D46" i="20"/>
  <c r="H46" i="20"/>
  <c r="D45" i="20"/>
  <c r="H45" i="20"/>
  <c r="D44" i="20"/>
  <c r="H44" i="20"/>
  <c r="D43" i="20"/>
  <c r="H43" i="20"/>
  <c r="D42" i="20"/>
  <c r="H42" i="20"/>
  <c r="D41" i="20"/>
  <c r="H41" i="20"/>
  <c r="D40" i="20"/>
  <c r="H40" i="20"/>
  <c r="D39" i="20"/>
  <c r="H39" i="20"/>
  <c r="D38" i="20"/>
  <c r="H38" i="20"/>
  <c r="D37" i="20"/>
  <c r="H37" i="20"/>
  <c r="D36" i="20"/>
  <c r="H36" i="20"/>
  <c r="D35" i="20"/>
  <c r="H35" i="20"/>
  <c r="D34" i="20"/>
  <c r="H34" i="20"/>
  <c r="D33" i="20"/>
  <c r="H33" i="20"/>
  <c r="D32" i="20"/>
  <c r="H32" i="20"/>
  <c r="D31" i="20"/>
  <c r="H31" i="20"/>
  <c r="D30" i="20"/>
  <c r="H30" i="20"/>
  <c r="D29" i="20"/>
  <c r="H29" i="20"/>
  <c r="D28" i="20"/>
  <c r="H28" i="20"/>
  <c r="D27" i="20"/>
  <c r="H27" i="20"/>
  <c r="D26" i="20"/>
  <c r="H26" i="20"/>
  <c r="D25" i="20"/>
  <c r="H25" i="20"/>
  <c r="D24" i="20"/>
  <c r="H24" i="20"/>
  <c r="D23" i="20"/>
  <c r="H23" i="20"/>
  <c r="D22" i="20"/>
  <c r="H22" i="20"/>
  <c r="D21" i="20"/>
  <c r="H21" i="20"/>
  <c r="S42" i="140"/>
  <c r="Q42" i="140"/>
  <c r="O42" i="140"/>
  <c r="M42" i="140"/>
  <c r="K42" i="140"/>
  <c r="I42" i="140"/>
  <c r="B19" i="140"/>
  <c r="B18" i="140"/>
  <c r="B17" i="140"/>
  <c r="B16" i="140"/>
  <c r="B15" i="140"/>
  <c r="B14" i="140"/>
  <c r="B13" i="140"/>
  <c r="B12" i="140"/>
  <c r="B11" i="140"/>
  <c r="B4" i="140"/>
  <c r="D20" i="20"/>
  <c r="H20" i="20"/>
  <c r="D19" i="20"/>
  <c r="H19" i="20"/>
  <c r="D18" i="20"/>
  <c r="D17" i="20"/>
  <c r="D16" i="20"/>
  <c r="D15" i="20"/>
  <c r="S41" i="139"/>
  <c r="Q41" i="139"/>
  <c r="O41" i="139"/>
  <c r="M41" i="139"/>
  <c r="K41" i="139"/>
  <c r="I41" i="139"/>
  <c r="B19" i="139"/>
  <c r="B18" i="139"/>
  <c r="B17" i="139"/>
  <c r="B16" i="139"/>
  <c r="B15" i="139"/>
  <c r="B14" i="139"/>
  <c r="B13" i="139"/>
  <c r="B12" i="139"/>
  <c r="B11" i="139"/>
  <c r="B4" i="139"/>
  <c r="S67" i="138"/>
  <c r="Q67" i="138"/>
  <c r="O67" i="138"/>
  <c r="M67" i="138"/>
  <c r="K67" i="138"/>
  <c r="I67" i="138"/>
  <c r="B19" i="138"/>
  <c r="B18" i="138"/>
  <c r="B17" i="138"/>
  <c r="B16" i="138"/>
  <c r="B15" i="138"/>
  <c r="B14" i="138"/>
  <c r="B13" i="138"/>
  <c r="B12" i="138"/>
  <c r="B11" i="138"/>
  <c r="B4" i="138"/>
  <c r="S56" i="137"/>
  <c r="Q56" i="137"/>
  <c r="O56" i="137"/>
  <c r="M56" i="137"/>
  <c r="K56" i="137"/>
  <c r="I56" i="137"/>
  <c r="B19" i="137"/>
  <c r="B18" i="137"/>
  <c r="B17" i="137"/>
  <c r="B16" i="137"/>
  <c r="B15" i="137"/>
  <c r="B14" i="137"/>
  <c r="B13" i="137"/>
  <c r="B12" i="137"/>
  <c r="B11" i="137"/>
  <c r="B4" i="137"/>
  <c r="S56" i="136"/>
  <c r="Q56" i="136"/>
  <c r="O56" i="136"/>
  <c r="M56" i="136"/>
  <c r="K56" i="136"/>
  <c r="I56" i="136"/>
  <c r="B19" i="136"/>
  <c r="B18" i="136"/>
  <c r="B17" i="136"/>
  <c r="B16" i="136"/>
  <c r="B15" i="136"/>
  <c r="B14" i="136"/>
  <c r="B13" i="136"/>
  <c r="B12" i="136"/>
  <c r="B11" i="136"/>
  <c r="B4" i="136"/>
  <c r="S56" i="135"/>
  <c r="Q56" i="135"/>
  <c r="O56" i="135"/>
  <c r="M56" i="135"/>
  <c r="K56" i="135"/>
  <c r="I56" i="135"/>
  <c r="B19" i="135"/>
  <c r="B18" i="135"/>
  <c r="B17" i="135"/>
  <c r="B16" i="135"/>
  <c r="B15" i="135"/>
  <c r="B14" i="135"/>
  <c r="B13" i="135"/>
  <c r="B12" i="135"/>
  <c r="B11" i="135"/>
  <c r="B4" i="135"/>
  <c r="S56" i="134"/>
  <c r="Q56" i="134"/>
  <c r="O56" i="134"/>
  <c r="M56" i="134"/>
  <c r="K56" i="134"/>
  <c r="I56" i="134"/>
  <c r="B19" i="134"/>
  <c r="B18" i="134"/>
  <c r="B17" i="134"/>
  <c r="B16" i="134"/>
  <c r="B15" i="134"/>
  <c r="B14" i="134"/>
  <c r="B13" i="134"/>
  <c r="B12" i="134"/>
  <c r="B11" i="134"/>
  <c r="B4" i="134"/>
  <c r="S56" i="133"/>
  <c r="Q56" i="133"/>
  <c r="O56" i="133"/>
  <c r="M56" i="133"/>
  <c r="K56" i="133"/>
  <c r="I56" i="133"/>
  <c r="B19" i="133"/>
  <c r="B18" i="133"/>
  <c r="B17" i="133"/>
  <c r="B16" i="133"/>
  <c r="B15" i="133"/>
  <c r="B14" i="133"/>
  <c r="B13" i="133"/>
  <c r="B12" i="133"/>
  <c r="B11" i="133"/>
  <c r="B4" i="133"/>
  <c r="S56" i="132"/>
  <c r="Q56" i="132"/>
  <c r="O56" i="132"/>
  <c r="M56" i="132"/>
  <c r="K56" i="132"/>
  <c r="I56" i="132"/>
  <c r="B19" i="132"/>
  <c r="B18" i="132"/>
  <c r="B17" i="132"/>
  <c r="B16" i="132"/>
  <c r="B15" i="132"/>
  <c r="B14" i="132"/>
  <c r="B13" i="132"/>
  <c r="B12" i="132"/>
  <c r="B11" i="132"/>
  <c r="B4" i="132"/>
  <c r="S56" i="131"/>
  <c r="Q56" i="131"/>
  <c r="O56" i="131"/>
  <c r="M56" i="131"/>
  <c r="K56" i="131"/>
  <c r="I56" i="131"/>
  <c r="B19" i="131"/>
  <c r="B18" i="131"/>
  <c r="B17" i="131"/>
  <c r="B16" i="131"/>
  <c r="B15" i="131"/>
  <c r="B14" i="131"/>
  <c r="B13" i="131"/>
  <c r="B12" i="131"/>
  <c r="B11" i="131"/>
  <c r="B4" i="131"/>
  <c r="S48" i="130"/>
  <c r="Q48" i="130"/>
  <c r="O48" i="130"/>
  <c r="M48" i="130"/>
  <c r="K48" i="130"/>
  <c r="I48" i="130"/>
  <c r="B19" i="130"/>
  <c r="B18" i="130"/>
  <c r="B17" i="130"/>
  <c r="B16" i="130"/>
  <c r="B15" i="130"/>
  <c r="B14" i="130"/>
  <c r="B13" i="130"/>
  <c r="B12" i="130"/>
  <c r="B11" i="130"/>
  <c r="B4" i="130"/>
  <c r="S57" i="129"/>
  <c r="Q57" i="129"/>
  <c r="O57" i="129"/>
  <c r="M57" i="129"/>
  <c r="K57" i="129"/>
  <c r="I57" i="129"/>
  <c r="B19" i="129"/>
  <c r="B18" i="129"/>
  <c r="B17" i="129"/>
  <c r="B16" i="129"/>
  <c r="B15" i="129"/>
  <c r="B14" i="129"/>
  <c r="B13" i="129"/>
  <c r="B12" i="129"/>
  <c r="B11" i="129"/>
  <c r="B4" i="129"/>
  <c r="S57" i="128"/>
  <c r="Q57" i="128"/>
  <c r="O57" i="128"/>
  <c r="M57" i="128"/>
  <c r="K57" i="128"/>
  <c r="I57" i="128"/>
  <c r="B19" i="128"/>
  <c r="B18" i="128"/>
  <c r="B17" i="128"/>
  <c r="B16" i="128"/>
  <c r="B15" i="128"/>
  <c r="B14" i="128"/>
  <c r="B13" i="128"/>
  <c r="B12" i="128"/>
  <c r="B11" i="128"/>
  <c r="B4" i="128"/>
  <c r="S56" i="127"/>
  <c r="Q56" i="127"/>
  <c r="O56" i="127"/>
  <c r="M56" i="127"/>
  <c r="K56" i="127"/>
  <c r="I56" i="127"/>
  <c r="B19" i="127"/>
  <c r="B18" i="127"/>
  <c r="B17" i="127"/>
  <c r="B16" i="127"/>
  <c r="B15" i="127"/>
  <c r="B14" i="127"/>
  <c r="B13" i="127"/>
  <c r="B12" i="127"/>
  <c r="B11" i="127"/>
  <c r="B4" i="127"/>
  <c r="S56" i="126"/>
  <c r="Q56" i="126"/>
  <c r="O56" i="126"/>
  <c r="M56" i="126"/>
  <c r="K56" i="126"/>
  <c r="I56" i="126"/>
  <c r="B19" i="126"/>
  <c r="B18" i="126"/>
  <c r="B17" i="126"/>
  <c r="B16" i="126"/>
  <c r="B15" i="126"/>
  <c r="B14" i="126"/>
  <c r="B13" i="126"/>
  <c r="B12" i="126"/>
  <c r="B11" i="126"/>
  <c r="B4" i="126"/>
  <c r="S50" i="125"/>
  <c r="Q50" i="125"/>
  <c r="O50" i="125"/>
  <c r="M50" i="125"/>
  <c r="K50" i="125"/>
  <c r="I50" i="125"/>
  <c r="B19" i="125"/>
  <c r="B18" i="125"/>
  <c r="B17" i="125"/>
  <c r="B16" i="125"/>
  <c r="B15" i="125"/>
  <c r="B14" i="125"/>
  <c r="B13" i="125"/>
  <c r="B12" i="125"/>
  <c r="B11" i="125"/>
  <c r="B4" i="125"/>
  <c r="S50" i="124"/>
  <c r="Q50" i="124"/>
  <c r="O50" i="124"/>
  <c r="M50" i="124"/>
  <c r="K50" i="124"/>
  <c r="I50" i="124"/>
  <c r="B19" i="124"/>
  <c r="B18" i="124"/>
  <c r="B17" i="124"/>
  <c r="B16" i="124"/>
  <c r="B15" i="124"/>
  <c r="B14" i="124"/>
  <c r="B13" i="124"/>
  <c r="B12" i="124"/>
  <c r="B11" i="124"/>
  <c r="B4" i="124"/>
  <c r="S46" i="123"/>
  <c r="Q46" i="123"/>
  <c r="O46" i="123"/>
  <c r="M46" i="123"/>
  <c r="K46" i="123"/>
  <c r="I46" i="123"/>
  <c r="B19" i="123"/>
  <c r="B18" i="123"/>
  <c r="B17" i="123"/>
  <c r="B16" i="123"/>
  <c r="B15" i="123"/>
  <c r="B14" i="123"/>
  <c r="B13" i="123"/>
  <c r="B12" i="123"/>
  <c r="B11" i="123"/>
  <c r="B4" i="123"/>
  <c r="S64" i="122"/>
  <c r="Q64" i="122"/>
  <c r="O64" i="122"/>
  <c r="M64" i="122"/>
  <c r="K64" i="122"/>
  <c r="I64" i="122"/>
  <c r="B19" i="122"/>
  <c r="B18" i="122"/>
  <c r="B17" i="122"/>
  <c r="B16" i="122"/>
  <c r="B15" i="122"/>
  <c r="B14" i="122"/>
  <c r="B13" i="122"/>
  <c r="B12" i="122"/>
  <c r="B11" i="122"/>
  <c r="B4" i="122"/>
  <c r="S47" i="121"/>
  <c r="Q47" i="121"/>
  <c r="O47" i="121"/>
  <c r="M47" i="121"/>
  <c r="K47" i="121"/>
  <c r="I47" i="121"/>
  <c r="B19" i="121"/>
  <c r="B18" i="121"/>
  <c r="B17" i="121"/>
  <c r="B16" i="121"/>
  <c r="B15" i="121"/>
  <c r="B14" i="121"/>
  <c r="B13" i="121"/>
  <c r="B12" i="121"/>
  <c r="B11" i="121"/>
  <c r="B4" i="121"/>
  <c r="S44" i="120"/>
  <c r="Q44" i="120"/>
  <c r="O44" i="120"/>
  <c r="M44" i="120"/>
  <c r="K44" i="120"/>
  <c r="I44" i="120"/>
  <c r="B19" i="120"/>
  <c r="B18" i="120"/>
  <c r="B17" i="120"/>
  <c r="B16" i="120"/>
  <c r="B15" i="120"/>
  <c r="B14" i="120"/>
  <c r="B13" i="120"/>
  <c r="B12" i="120"/>
  <c r="B11" i="120"/>
  <c r="B4" i="120"/>
  <c r="S60" i="119"/>
  <c r="Q60" i="119"/>
  <c r="O60" i="119"/>
  <c r="M60" i="119"/>
  <c r="K60" i="119"/>
  <c r="I60" i="119"/>
  <c r="B19" i="119"/>
  <c r="B18" i="119"/>
  <c r="B17" i="119"/>
  <c r="B16" i="119"/>
  <c r="B15" i="119"/>
  <c r="B14" i="119"/>
  <c r="B13" i="119"/>
  <c r="B12" i="119"/>
  <c r="B11" i="119"/>
  <c r="B4" i="119"/>
  <c r="S51" i="118"/>
  <c r="Q51" i="118"/>
  <c r="O51" i="118"/>
  <c r="M51" i="118"/>
  <c r="K51" i="118"/>
  <c r="I51" i="118"/>
  <c r="B19" i="118"/>
  <c r="B18" i="118"/>
  <c r="B17" i="118"/>
  <c r="B16" i="118"/>
  <c r="B15" i="118"/>
  <c r="B14" i="118"/>
  <c r="B13" i="118"/>
  <c r="B12" i="118"/>
  <c r="B11" i="118"/>
  <c r="B4" i="118"/>
  <c r="S51" i="117"/>
  <c r="Q51" i="117"/>
  <c r="O51" i="117"/>
  <c r="M51" i="117"/>
  <c r="K51" i="117"/>
  <c r="I51" i="117"/>
  <c r="B19" i="117"/>
  <c r="B18" i="117"/>
  <c r="B17" i="117"/>
  <c r="B16" i="117"/>
  <c r="B15" i="117"/>
  <c r="B14" i="117"/>
  <c r="B13" i="117"/>
  <c r="B12" i="117"/>
  <c r="B11" i="117"/>
  <c r="B4" i="117"/>
  <c r="S92" i="116"/>
  <c r="Q92" i="116"/>
  <c r="O92" i="116"/>
  <c r="M92" i="116"/>
  <c r="K92" i="116"/>
  <c r="I92" i="116"/>
  <c r="B19" i="116"/>
  <c r="B18" i="116"/>
  <c r="B17" i="116"/>
  <c r="B16" i="116"/>
  <c r="B15" i="116"/>
  <c r="B14" i="116"/>
  <c r="B13" i="116"/>
  <c r="B12" i="116"/>
  <c r="B11" i="116"/>
  <c r="B4" i="116"/>
  <c r="S92" i="115"/>
  <c r="Q92" i="115"/>
  <c r="O92" i="115"/>
  <c r="M92" i="115"/>
  <c r="K92" i="115"/>
  <c r="I92" i="115"/>
  <c r="B19" i="115"/>
  <c r="B18" i="115"/>
  <c r="B17" i="115"/>
  <c r="B16" i="115"/>
  <c r="B15" i="115"/>
  <c r="B14" i="115"/>
  <c r="B13" i="115"/>
  <c r="B12" i="115"/>
  <c r="B11" i="115"/>
  <c r="B4" i="115"/>
  <c r="S53" i="114"/>
  <c r="Q53" i="114"/>
  <c r="O53" i="114"/>
  <c r="M53" i="114"/>
  <c r="K53" i="114"/>
  <c r="I53" i="114"/>
  <c r="B19" i="114"/>
  <c r="B18" i="114"/>
  <c r="B17" i="114"/>
  <c r="B16" i="114"/>
  <c r="B15" i="114"/>
  <c r="B14" i="114"/>
  <c r="B13" i="114"/>
  <c r="B12" i="114"/>
  <c r="B11" i="114"/>
  <c r="B4" i="114"/>
  <c r="S66" i="112"/>
  <c r="Q66" i="112"/>
  <c r="O66" i="112"/>
  <c r="M66" i="112"/>
  <c r="K66" i="112"/>
  <c r="I66" i="112"/>
  <c r="B19" i="112"/>
  <c r="B18" i="112"/>
  <c r="B17" i="112"/>
  <c r="B16" i="112"/>
  <c r="B15" i="112"/>
  <c r="B14" i="112"/>
  <c r="B13" i="112"/>
  <c r="B12" i="112"/>
  <c r="B11" i="112"/>
  <c r="B4" i="112"/>
  <c r="G9" i="20"/>
  <c r="H17" i="20"/>
  <c r="I97" i="143"/>
  <c r="I99" i="143"/>
  <c r="K97" i="143"/>
  <c r="K99" i="143"/>
  <c r="M97" i="143"/>
  <c r="M99" i="143"/>
  <c r="O97" i="143"/>
  <c r="O99" i="143"/>
  <c r="Q97" i="143"/>
  <c r="Q99" i="143"/>
  <c r="S97" i="143"/>
  <c r="S99" i="143"/>
  <c r="L4" i="142"/>
  <c r="K4" i="142"/>
  <c r="D10" i="142"/>
  <c r="L5" i="142"/>
  <c r="K5" i="142"/>
  <c r="W5" i="142"/>
  <c r="V5" i="142"/>
  <c r="W8" i="142"/>
  <c r="V8" i="142"/>
  <c r="L43" i="142"/>
  <c r="L64" i="142"/>
  <c r="I44" i="140"/>
  <c r="I46" i="140"/>
  <c r="K44" i="140"/>
  <c r="K46" i="140"/>
  <c r="M44" i="140"/>
  <c r="M46" i="140"/>
  <c r="O44" i="140"/>
  <c r="O46" i="140"/>
  <c r="Q44" i="140"/>
  <c r="Q46" i="140"/>
  <c r="S44" i="140"/>
  <c r="S46" i="140"/>
  <c r="I43" i="139"/>
  <c r="I45" i="139"/>
  <c r="K43" i="139"/>
  <c r="K45" i="139"/>
  <c r="M43" i="139"/>
  <c r="M45" i="139"/>
  <c r="O43" i="139"/>
  <c r="O45" i="139"/>
  <c r="Q43" i="139"/>
  <c r="Q45" i="139"/>
  <c r="S43" i="139"/>
  <c r="S45" i="139"/>
  <c r="I69" i="138"/>
  <c r="I71" i="138"/>
  <c r="K69" i="138"/>
  <c r="K71" i="138"/>
  <c r="M69" i="138"/>
  <c r="M71" i="138"/>
  <c r="O69" i="138"/>
  <c r="O71" i="138"/>
  <c r="Q69" i="138"/>
  <c r="Q71" i="138"/>
  <c r="S69" i="138"/>
  <c r="S71" i="138"/>
  <c r="I58" i="137"/>
  <c r="I60" i="137"/>
  <c r="K58" i="137"/>
  <c r="K60" i="137"/>
  <c r="M58" i="137"/>
  <c r="M60" i="137"/>
  <c r="O58" i="137"/>
  <c r="O60" i="137"/>
  <c r="Q58" i="137"/>
  <c r="Q60" i="137"/>
  <c r="S58" i="137"/>
  <c r="S60" i="137"/>
  <c r="I58" i="136"/>
  <c r="I60" i="136"/>
  <c r="K58" i="136"/>
  <c r="K60" i="136"/>
  <c r="M58" i="136"/>
  <c r="M60" i="136"/>
  <c r="O58" i="136"/>
  <c r="O60" i="136"/>
  <c r="Q58" i="136"/>
  <c r="Q60" i="136"/>
  <c r="S58" i="136"/>
  <c r="S60" i="136"/>
  <c r="I58" i="135"/>
  <c r="I60" i="135"/>
  <c r="K58" i="135"/>
  <c r="K60" i="135"/>
  <c r="M58" i="135"/>
  <c r="M60" i="135"/>
  <c r="O58" i="135"/>
  <c r="O60" i="135"/>
  <c r="Q58" i="135"/>
  <c r="Q60" i="135"/>
  <c r="S58" i="135"/>
  <c r="S60" i="135"/>
  <c r="I58" i="134"/>
  <c r="I60" i="134"/>
  <c r="K58" i="134"/>
  <c r="K60" i="134"/>
  <c r="M58" i="134"/>
  <c r="M60" i="134"/>
  <c r="O58" i="134"/>
  <c r="O60" i="134"/>
  <c r="Q58" i="134"/>
  <c r="Q60" i="134"/>
  <c r="S58" i="134"/>
  <c r="S60" i="134"/>
  <c r="I58" i="133"/>
  <c r="I60" i="133"/>
  <c r="K58" i="133"/>
  <c r="K60" i="133"/>
  <c r="M58" i="133"/>
  <c r="M60" i="133"/>
  <c r="O58" i="133"/>
  <c r="O60" i="133"/>
  <c r="Q58" i="133"/>
  <c r="Q60" i="133"/>
  <c r="S58" i="133"/>
  <c r="S60" i="133"/>
  <c r="I58" i="132"/>
  <c r="I60" i="132"/>
  <c r="K58" i="132"/>
  <c r="K60" i="132"/>
  <c r="M58" i="132"/>
  <c r="M60" i="132"/>
  <c r="O58" i="132"/>
  <c r="O60" i="132"/>
  <c r="Q58" i="132"/>
  <c r="Q60" i="132"/>
  <c r="S58" i="132"/>
  <c r="S60" i="132"/>
  <c r="I58" i="131"/>
  <c r="I60" i="131"/>
  <c r="K58" i="131"/>
  <c r="K60" i="131"/>
  <c r="M58" i="131"/>
  <c r="M60" i="131"/>
  <c r="O58" i="131"/>
  <c r="O60" i="131"/>
  <c r="Q58" i="131"/>
  <c r="Q60" i="131"/>
  <c r="S58" i="131"/>
  <c r="S60" i="131"/>
  <c r="I50" i="130"/>
  <c r="I52" i="130"/>
  <c r="K50" i="130"/>
  <c r="K52" i="130"/>
  <c r="M50" i="130"/>
  <c r="M52" i="130"/>
  <c r="O50" i="130"/>
  <c r="O52" i="130"/>
  <c r="Q50" i="130"/>
  <c r="Q52" i="130"/>
  <c r="S50" i="130"/>
  <c r="S52" i="130"/>
  <c r="I59" i="129"/>
  <c r="I61" i="129"/>
  <c r="K59" i="129"/>
  <c r="K61" i="129"/>
  <c r="M59" i="129"/>
  <c r="M61" i="129"/>
  <c r="O59" i="129"/>
  <c r="O61" i="129"/>
  <c r="Q59" i="129"/>
  <c r="Q61" i="129"/>
  <c r="S59" i="129"/>
  <c r="S61" i="129"/>
  <c r="I59" i="128"/>
  <c r="I61" i="128"/>
  <c r="K59" i="128"/>
  <c r="K61" i="128"/>
  <c r="M59" i="128"/>
  <c r="M61" i="128"/>
  <c r="O59" i="128"/>
  <c r="O61" i="128"/>
  <c r="Q59" i="128"/>
  <c r="Q61" i="128"/>
  <c r="S59" i="128"/>
  <c r="S61" i="128"/>
  <c r="I58" i="127"/>
  <c r="I60" i="127"/>
  <c r="K58" i="127"/>
  <c r="K60" i="127"/>
  <c r="M58" i="127"/>
  <c r="M60" i="127"/>
  <c r="O58" i="127"/>
  <c r="O60" i="127"/>
  <c r="Q58" i="127"/>
  <c r="Q60" i="127"/>
  <c r="S58" i="127"/>
  <c r="S60" i="127"/>
  <c r="I58" i="126"/>
  <c r="I60" i="126"/>
  <c r="K58" i="126"/>
  <c r="K60" i="126"/>
  <c r="M58" i="126"/>
  <c r="M60" i="126"/>
  <c r="O58" i="126"/>
  <c r="O60" i="126"/>
  <c r="Q58" i="126"/>
  <c r="Q60" i="126"/>
  <c r="S58" i="126"/>
  <c r="S60" i="126"/>
  <c r="I52" i="125"/>
  <c r="I54" i="125"/>
  <c r="K52" i="125"/>
  <c r="K54" i="125"/>
  <c r="M52" i="125"/>
  <c r="M54" i="125"/>
  <c r="O52" i="125"/>
  <c r="O54" i="125"/>
  <c r="Q52" i="125"/>
  <c r="Q54" i="125"/>
  <c r="S52" i="125"/>
  <c r="S54" i="125"/>
  <c r="I52" i="124"/>
  <c r="I54" i="124"/>
  <c r="K52" i="124"/>
  <c r="K54" i="124"/>
  <c r="M52" i="124"/>
  <c r="M54" i="124"/>
  <c r="O52" i="124"/>
  <c r="O54" i="124"/>
  <c r="Q52" i="124"/>
  <c r="Q54" i="124"/>
  <c r="S52" i="124"/>
  <c r="S54" i="124"/>
  <c r="I48" i="123"/>
  <c r="I50" i="123"/>
  <c r="K48" i="123"/>
  <c r="K50" i="123"/>
  <c r="M48" i="123"/>
  <c r="M50" i="123"/>
  <c r="O48" i="123"/>
  <c r="O50" i="123"/>
  <c r="Q48" i="123"/>
  <c r="Q50" i="123"/>
  <c r="S48" i="123"/>
  <c r="S50" i="123"/>
  <c r="I66" i="122"/>
  <c r="I68" i="122"/>
  <c r="K66" i="122"/>
  <c r="K68" i="122"/>
  <c r="M66" i="122"/>
  <c r="M68" i="122"/>
  <c r="O66" i="122"/>
  <c r="O68" i="122"/>
  <c r="Q66" i="122"/>
  <c r="Q68" i="122"/>
  <c r="S66" i="122"/>
  <c r="S68" i="122"/>
  <c r="I49" i="121"/>
  <c r="I51" i="121"/>
  <c r="K49" i="121"/>
  <c r="K51" i="121"/>
  <c r="M49" i="121"/>
  <c r="M51" i="121"/>
  <c r="O49" i="121"/>
  <c r="O51" i="121"/>
  <c r="Q49" i="121"/>
  <c r="Q51" i="121"/>
  <c r="S49" i="121"/>
  <c r="S51" i="121"/>
  <c r="I46" i="120"/>
  <c r="I48" i="120"/>
  <c r="K46" i="120"/>
  <c r="K48" i="120"/>
  <c r="M46" i="120"/>
  <c r="M48" i="120"/>
  <c r="O46" i="120"/>
  <c r="O48" i="120"/>
  <c r="Q46" i="120"/>
  <c r="Q48" i="120"/>
  <c r="S46" i="120"/>
  <c r="I62" i="119"/>
  <c r="I64" i="119"/>
  <c r="K62" i="119"/>
  <c r="K64" i="119"/>
  <c r="M62" i="119"/>
  <c r="M64" i="119"/>
  <c r="O62" i="119"/>
  <c r="O64" i="119"/>
  <c r="Q62" i="119"/>
  <c r="Q64" i="119"/>
  <c r="S62" i="119"/>
  <c r="S64" i="119"/>
  <c r="I53" i="118"/>
  <c r="I55" i="118"/>
  <c r="K53" i="118"/>
  <c r="K55" i="118"/>
  <c r="M53" i="118"/>
  <c r="M55" i="118"/>
  <c r="O53" i="118"/>
  <c r="O55" i="118"/>
  <c r="Q53" i="118"/>
  <c r="Q55" i="118"/>
  <c r="S53" i="118"/>
  <c r="S55" i="118"/>
  <c r="I53" i="117"/>
  <c r="I55" i="117"/>
  <c r="K53" i="117"/>
  <c r="K55" i="117"/>
  <c r="M53" i="117"/>
  <c r="M55" i="117"/>
  <c r="O53" i="117"/>
  <c r="O55" i="117"/>
  <c r="Q53" i="117"/>
  <c r="Q55" i="117"/>
  <c r="S53" i="117"/>
  <c r="S55" i="117"/>
  <c r="I94" i="116"/>
  <c r="I96" i="116"/>
  <c r="K94" i="116"/>
  <c r="K96" i="116"/>
  <c r="M94" i="116"/>
  <c r="M96" i="116"/>
  <c r="O94" i="116"/>
  <c r="O96" i="116"/>
  <c r="Q94" i="116"/>
  <c r="Q96" i="116"/>
  <c r="S94" i="116"/>
  <c r="S96" i="116"/>
  <c r="I94" i="115"/>
  <c r="I96" i="115"/>
  <c r="K94" i="115"/>
  <c r="K96" i="115"/>
  <c r="M94" i="115"/>
  <c r="M96" i="115"/>
  <c r="O94" i="115"/>
  <c r="O96" i="115"/>
  <c r="Q94" i="115"/>
  <c r="Q96" i="115"/>
  <c r="S94" i="115"/>
  <c r="S96" i="115"/>
  <c r="I55" i="114"/>
  <c r="I57" i="114"/>
  <c r="K55" i="114"/>
  <c r="K57" i="114"/>
  <c r="M55" i="114"/>
  <c r="M57" i="114"/>
  <c r="O55" i="114"/>
  <c r="O57" i="114"/>
  <c r="Q55" i="114"/>
  <c r="Q57" i="114"/>
  <c r="S55" i="114"/>
  <c r="S57" i="114"/>
  <c r="I68" i="112"/>
  <c r="I70" i="112"/>
  <c r="K68" i="112"/>
  <c r="K70" i="112"/>
  <c r="M68" i="112"/>
  <c r="M70" i="112"/>
  <c r="O68" i="112"/>
  <c r="O70" i="112"/>
  <c r="Q68" i="112"/>
  <c r="Q70" i="112"/>
  <c r="S68" i="112"/>
  <c r="S70" i="112"/>
  <c r="H18" i="20"/>
  <c r="H16" i="20"/>
  <c r="R8" i="69"/>
  <c r="P8" i="69"/>
  <c r="S101" i="143"/>
  <c r="S100" i="143"/>
  <c r="R8" i="143"/>
  <c r="Q101" i="143"/>
  <c r="Q100" i="143"/>
  <c r="P8" i="143"/>
  <c r="O101" i="143"/>
  <c r="O100" i="143"/>
  <c r="N8" i="143"/>
  <c r="M101" i="143"/>
  <c r="M100" i="143"/>
  <c r="L8" i="143"/>
  <c r="K101" i="143"/>
  <c r="K100" i="143"/>
  <c r="J8" i="143"/>
  <c r="I101" i="143"/>
  <c r="I100" i="143"/>
  <c r="H8" i="143"/>
  <c r="B135" i="143"/>
  <c r="D115" i="20"/>
  <c r="D118" i="142"/>
  <c r="K118" i="142"/>
  <c r="L118" i="142"/>
  <c r="D41" i="142"/>
  <c r="D40" i="142"/>
  <c r="D39" i="142"/>
  <c r="D38" i="142"/>
  <c r="D37" i="142"/>
  <c r="D36" i="142"/>
  <c r="D35" i="142"/>
  <c r="D34" i="142"/>
  <c r="D33" i="142"/>
  <c r="D32" i="142"/>
  <c r="D31" i="142"/>
  <c r="D30" i="142"/>
  <c r="D29" i="142"/>
  <c r="D28" i="142"/>
  <c r="D27" i="142"/>
  <c r="D121" i="142"/>
  <c r="K121" i="142"/>
  <c r="L121" i="142"/>
  <c r="D120" i="142"/>
  <c r="K120" i="142"/>
  <c r="L120" i="142"/>
  <c r="D117" i="142"/>
  <c r="K117" i="142"/>
  <c r="L117" i="142"/>
  <c r="D104" i="142"/>
  <c r="K104" i="142"/>
  <c r="L104" i="142"/>
  <c r="D25" i="142"/>
  <c r="D24" i="142"/>
  <c r="D23" i="142"/>
  <c r="D22" i="142"/>
  <c r="D21" i="142"/>
  <c r="D20" i="142"/>
  <c r="D19" i="142"/>
  <c r="D18" i="142"/>
  <c r="D17" i="142"/>
  <c r="D16" i="142"/>
  <c r="D15" i="142"/>
  <c r="D14" i="142"/>
  <c r="D13" i="142"/>
  <c r="D12" i="142"/>
  <c r="D11" i="142"/>
  <c r="D137" i="142"/>
  <c r="I137" i="142"/>
  <c r="L137" i="142"/>
  <c r="D136" i="142"/>
  <c r="I136" i="142"/>
  <c r="L136" i="142"/>
  <c r="L132" i="142"/>
  <c r="D128" i="142"/>
  <c r="K128" i="142"/>
  <c r="L128" i="142"/>
  <c r="D127" i="142"/>
  <c r="K127" i="142"/>
  <c r="L127" i="142"/>
  <c r="D114" i="142"/>
  <c r="K114" i="142"/>
  <c r="L114" i="142"/>
  <c r="D113" i="142"/>
  <c r="K113" i="142"/>
  <c r="L113" i="142"/>
  <c r="D103" i="142"/>
  <c r="K103" i="142"/>
  <c r="L103" i="142"/>
  <c r="D95" i="142"/>
  <c r="K95" i="142"/>
  <c r="L95" i="142"/>
  <c r="D94" i="142"/>
  <c r="K94" i="142"/>
  <c r="L94" i="142"/>
  <c r="D92" i="142"/>
  <c r="K92" i="142"/>
  <c r="L92" i="142"/>
  <c r="D90" i="142"/>
  <c r="K90" i="142"/>
  <c r="L90" i="142"/>
  <c r="D86" i="142"/>
  <c r="K86" i="142"/>
  <c r="L86" i="142"/>
  <c r="D85" i="142"/>
  <c r="K85" i="142"/>
  <c r="L85" i="142"/>
  <c r="D82" i="142"/>
  <c r="K82" i="142"/>
  <c r="L82" i="142"/>
  <c r="D81" i="142"/>
  <c r="K81" i="142"/>
  <c r="L81" i="142"/>
  <c r="D77" i="142"/>
  <c r="K77" i="142"/>
  <c r="L77" i="142"/>
  <c r="D75" i="142"/>
  <c r="K75" i="142"/>
  <c r="L75" i="142"/>
  <c r="D72" i="142"/>
  <c r="K72" i="142"/>
  <c r="L72" i="142"/>
  <c r="D71" i="142"/>
  <c r="K71" i="142"/>
  <c r="L71" i="142"/>
  <c r="D70" i="142"/>
  <c r="K70" i="142"/>
  <c r="L70" i="142"/>
  <c r="D68" i="142"/>
  <c r="K68" i="142"/>
  <c r="L68" i="142"/>
  <c r="D67" i="142"/>
  <c r="K67" i="142"/>
  <c r="L67" i="142"/>
  <c r="D65" i="142"/>
  <c r="K65" i="142"/>
  <c r="D59" i="142"/>
  <c r="I59" i="142"/>
  <c r="L59" i="142"/>
  <c r="D58" i="142"/>
  <c r="I58" i="142"/>
  <c r="L58" i="142"/>
  <c r="D55" i="142"/>
  <c r="I55" i="142"/>
  <c r="L55" i="142"/>
  <c r="D54" i="142"/>
  <c r="I54" i="142"/>
  <c r="L54" i="142"/>
  <c r="D53" i="142"/>
  <c r="I53" i="142"/>
  <c r="L53" i="142"/>
  <c r="D51" i="142"/>
  <c r="I51" i="142"/>
  <c r="L51" i="142"/>
  <c r="D50" i="142"/>
  <c r="I50" i="142"/>
  <c r="L50" i="142"/>
  <c r="D48" i="142"/>
  <c r="I48" i="142"/>
  <c r="L48" i="142"/>
  <c r="D47" i="142"/>
  <c r="I47" i="142"/>
  <c r="L47" i="142"/>
  <c r="D46" i="142"/>
  <c r="I46" i="142"/>
  <c r="L46" i="142"/>
  <c r="D45" i="142"/>
  <c r="I45" i="142"/>
  <c r="L45" i="142"/>
  <c r="D44" i="142"/>
  <c r="I44" i="142"/>
  <c r="R8" i="140"/>
  <c r="P8" i="140"/>
  <c r="N8" i="140"/>
  <c r="L8" i="140"/>
  <c r="J8" i="140"/>
  <c r="H8" i="140"/>
  <c r="R8" i="139"/>
  <c r="P8" i="139"/>
  <c r="N8" i="139"/>
  <c r="L8" i="139"/>
  <c r="J8" i="139"/>
  <c r="H8" i="139"/>
  <c r="R8" i="138"/>
  <c r="P8" i="138"/>
  <c r="N8" i="138"/>
  <c r="L8" i="138"/>
  <c r="J8" i="138"/>
  <c r="H8" i="138"/>
  <c r="R8" i="137"/>
  <c r="P8" i="137"/>
  <c r="N8" i="137"/>
  <c r="L8" i="137"/>
  <c r="J8" i="137"/>
  <c r="H8" i="137"/>
  <c r="R8" i="136"/>
  <c r="P8" i="136"/>
  <c r="N8" i="136"/>
  <c r="L8" i="136"/>
  <c r="J8" i="136"/>
  <c r="H8" i="136"/>
  <c r="R8" i="135"/>
  <c r="P8" i="135"/>
  <c r="N8" i="135"/>
  <c r="L8" i="135"/>
  <c r="J8" i="135"/>
  <c r="H8" i="135"/>
  <c r="R8" i="134"/>
  <c r="P8" i="134"/>
  <c r="N8" i="134"/>
  <c r="L8" i="134"/>
  <c r="J8" i="134"/>
  <c r="H8" i="134"/>
  <c r="R8" i="133"/>
  <c r="P8" i="133"/>
  <c r="N8" i="133"/>
  <c r="L8" i="133"/>
  <c r="J8" i="133"/>
  <c r="H8" i="133"/>
  <c r="R8" i="132"/>
  <c r="P8" i="132"/>
  <c r="N8" i="132"/>
  <c r="L8" i="132"/>
  <c r="J8" i="132"/>
  <c r="H8" i="132"/>
  <c r="R8" i="131"/>
  <c r="P8" i="131"/>
  <c r="N8" i="131"/>
  <c r="L8" i="131"/>
  <c r="J8" i="131"/>
  <c r="H8" i="131"/>
  <c r="R8" i="130"/>
  <c r="P8" i="130"/>
  <c r="N8" i="130"/>
  <c r="L8" i="130"/>
  <c r="J8" i="130"/>
  <c r="H8" i="130"/>
  <c r="R8" i="129"/>
  <c r="P8" i="129"/>
  <c r="N8" i="129"/>
  <c r="L8" i="129"/>
  <c r="J8" i="129"/>
  <c r="H8" i="129"/>
  <c r="R8" i="128"/>
  <c r="P8" i="128"/>
  <c r="N8" i="128"/>
  <c r="L8" i="128"/>
  <c r="J8" i="128"/>
  <c r="H8" i="128"/>
  <c r="R8" i="127"/>
  <c r="P8" i="127"/>
  <c r="N8" i="127"/>
  <c r="L8" i="127"/>
  <c r="J8" i="127"/>
  <c r="H8" i="127"/>
  <c r="R8" i="126"/>
  <c r="P8" i="126"/>
  <c r="N8" i="126"/>
  <c r="L8" i="126"/>
  <c r="J8" i="126"/>
  <c r="H8" i="126"/>
  <c r="R8" i="125"/>
  <c r="P8" i="125"/>
  <c r="N8" i="125"/>
  <c r="L8" i="125"/>
  <c r="J8" i="125"/>
  <c r="H8" i="125"/>
  <c r="R8" i="124"/>
  <c r="P8" i="124"/>
  <c r="N8" i="124"/>
  <c r="L8" i="124"/>
  <c r="J8" i="124"/>
  <c r="H8" i="124"/>
  <c r="L8" i="122"/>
  <c r="J8" i="122"/>
  <c r="H8" i="122"/>
  <c r="R8" i="120"/>
  <c r="S48" i="120"/>
  <c r="P8" i="120"/>
  <c r="N8" i="120"/>
  <c r="L8" i="120"/>
  <c r="J8" i="120"/>
  <c r="H8" i="120"/>
  <c r="R8" i="119"/>
  <c r="P8" i="119"/>
  <c r="N8" i="119"/>
  <c r="L8" i="119"/>
  <c r="J8" i="119"/>
  <c r="H8" i="119"/>
  <c r="R8" i="118"/>
  <c r="P8" i="118"/>
  <c r="N8" i="118"/>
  <c r="L8" i="118"/>
  <c r="J8" i="118"/>
  <c r="H8" i="118"/>
  <c r="R8" i="117"/>
  <c r="P8" i="117"/>
  <c r="N8" i="117"/>
  <c r="L8" i="117"/>
  <c r="J8" i="117"/>
  <c r="H8" i="117"/>
  <c r="R8" i="116"/>
  <c r="P8" i="116"/>
  <c r="N8" i="116"/>
  <c r="L8" i="116"/>
  <c r="J8" i="116"/>
  <c r="H8" i="116"/>
  <c r="R8" i="115"/>
  <c r="P8" i="115"/>
  <c r="N8" i="115"/>
  <c r="L8" i="115"/>
  <c r="J8" i="115"/>
  <c r="H8" i="115"/>
  <c r="R8" i="114"/>
  <c r="P8" i="114"/>
  <c r="N8" i="114"/>
  <c r="L8" i="114"/>
  <c r="J8" i="114"/>
  <c r="H8" i="114"/>
  <c r="R8" i="112"/>
  <c r="P8" i="112"/>
  <c r="N8" i="112"/>
  <c r="L8" i="112"/>
  <c r="J8" i="112"/>
  <c r="H8" i="112"/>
  <c r="L79" i="142"/>
  <c r="L116" i="142"/>
  <c r="L97" i="142"/>
  <c r="L93" i="142"/>
  <c r="L44" i="142"/>
  <c r="L42" i="142"/>
  <c r="I156" i="142"/>
  <c r="L65" i="142"/>
  <c r="N63" i="142"/>
  <c r="K156" i="142"/>
  <c r="A7" i="20"/>
  <c r="E35" i="21"/>
  <c r="G35" i="21"/>
  <c r="L159" i="142"/>
  <c r="M159" i="142" s="1"/>
  <c r="H16" i="21"/>
  <c r="H17" i="21"/>
  <c r="H20" i="21"/>
  <c r="H21" i="21"/>
  <c r="H22" i="21"/>
  <c r="H23" i="21"/>
  <c r="H24" i="21"/>
  <c r="H25" i="21"/>
  <c r="H26" i="21"/>
  <c r="H19" i="21"/>
  <c r="H18" i="21"/>
  <c r="H14" i="21"/>
  <c r="H33" i="21"/>
  <c r="H34" i="21"/>
  <c r="I72" i="138"/>
  <c r="M61" i="133"/>
  <c r="Q62" i="128"/>
  <c r="I55" i="124"/>
  <c r="I49" i="120"/>
  <c r="M97" i="115"/>
  <c r="O46" i="139"/>
  <c r="S61" i="134"/>
  <c r="K53" i="130"/>
  <c r="O55" i="125"/>
  <c r="S97" i="116"/>
  <c r="M61" i="136"/>
  <c r="Q61" i="131"/>
  <c r="I61" i="127"/>
  <c r="S52" i="121"/>
  <c r="M56" i="118"/>
  <c r="Q71" i="112"/>
  <c r="S61" i="137"/>
  <c r="K61" i="133"/>
  <c r="O62" i="128"/>
  <c r="S51" i="123"/>
  <c r="S65" i="119"/>
  <c r="K97" i="115"/>
  <c r="M46" i="139"/>
  <c r="Q61" i="134"/>
  <c r="I53" i="130"/>
  <c r="M55" i="125"/>
  <c r="Q52" i="121"/>
  <c r="Q97" i="116"/>
  <c r="S47" i="140"/>
  <c r="K61" i="136"/>
  <c r="O61" i="131"/>
  <c r="S61" i="126"/>
  <c r="Q51" i="123"/>
  <c r="K56" i="118"/>
  <c r="O71" i="112"/>
  <c r="Q61" i="137"/>
  <c r="I61" i="133"/>
  <c r="M62" i="128"/>
  <c r="O52" i="121"/>
  <c r="Q65" i="119"/>
  <c r="I97" i="115"/>
  <c r="K46" i="139"/>
  <c r="Q47" i="140"/>
  <c r="I61" i="136"/>
  <c r="M61" i="131"/>
  <c r="Q61" i="126"/>
  <c r="M52" i="121"/>
  <c r="I56" i="118"/>
  <c r="M71" i="112"/>
  <c r="O61" i="137"/>
  <c r="S61" i="132"/>
  <c r="K62" i="128"/>
  <c r="M51" i="123"/>
  <c r="O65" i="119"/>
  <c r="S58" i="114"/>
  <c r="I46" i="139"/>
  <c r="M61" i="134"/>
  <c r="Q62" i="129"/>
  <c r="I55" i="125"/>
  <c r="K52" i="121"/>
  <c r="M47" i="140"/>
  <c r="K61" i="137"/>
  <c r="O61" i="132"/>
  <c r="S72" i="138"/>
  <c r="O53" i="130"/>
  <c r="M55" i="124"/>
  <c r="I52" i="121"/>
  <c r="I71" i="112"/>
  <c r="O61" i="134"/>
  <c r="M61" i="132"/>
  <c r="Q72" i="138"/>
  <c r="Q61" i="136"/>
  <c r="K61" i="126"/>
  <c r="S56" i="118"/>
  <c r="I56" i="117"/>
  <c r="M53" i="130"/>
  <c r="I62" i="128"/>
  <c r="K55" i="124"/>
  <c r="Q58" i="114"/>
  <c r="K61" i="132"/>
  <c r="Q49" i="120"/>
  <c r="O72" i="138"/>
  <c r="O61" i="136"/>
  <c r="K61" i="134"/>
  <c r="I61" i="126"/>
  <c r="Q56" i="118"/>
  <c r="S61" i="127"/>
  <c r="O97" i="116"/>
  <c r="O58" i="114"/>
  <c r="K72" i="138"/>
  <c r="S69" i="122"/>
  <c r="Q61" i="133"/>
  <c r="Q69" i="122"/>
  <c r="I97" i="116"/>
  <c r="M61" i="127"/>
  <c r="M61" i="135"/>
  <c r="S53" i="130"/>
  <c r="Q55" i="124"/>
  <c r="O97" i="115"/>
  <c r="I61" i="137"/>
  <c r="O61" i="126"/>
  <c r="K71" i="112"/>
  <c r="K56" i="117"/>
  <c r="I69" i="122"/>
  <c r="O47" i="140"/>
  <c r="I61" i="134"/>
  <c r="I61" i="132"/>
  <c r="S62" i="129"/>
  <c r="O51" i="123"/>
  <c r="O49" i="120"/>
  <c r="M97" i="116"/>
  <c r="S61" i="135"/>
  <c r="M49" i="120"/>
  <c r="K58" i="114"/>
  <c r="S55" i="124"/>
  <c r="Q97" i="115"/>
  <c r="O56" i="117"/>
  <c r="Q61" i="132"/>
  <c r="O55" i="124"/>
  <c r="M61" i="126"/>
  <c r="M72" i="138"/>
  <c r="S55" i="125"/>
  <c r="K51" i="123"/>
  <c r="O56" i="118"/>
  <c r="Q61" i="127"/>
  <c r="M58" i="114"/>
  <c r="S61" i="133"/>
  <c r="S61" i="131"/>
  <c r="I51" i="123"/>
  <c r="O62" i="129"/>
  <c r="Q55" i="125"/>
  <c r="K97" i="116"/>
  <c r="K47" i="140"/>
  <c r="O61" i="127"/>
  <c r="Q61" i="135"/>
  <c r="K49" i="120"/>
  <c r="M62" i="129"/>
  <c r="I47" i="140"/>
  <c r="K55" i="125"/>
  <c r="S56" i="117"/>
  <c r="I58" i="114"/>
  <c r="K61" i="135"/>
  <c r="S62" i="128"/>
  <c r="K65" i="119"/>
  <c r="I61" i="135"/>
  <c r="S61" i="136"/>
  <c r="O61" i="135"/>
  <c r="O61" i="133"/>
  <c r="K61" i="131"/>
  <c r="O69" i="122"/>
  <c r="K62" i="129"/>
  <c r="S97" i="115"/>
  <c r="S46" i="139"/>
  <c r="K61" i="127"/>
  <c r="M69" i="122"/>
  <c r="Q56" i="117"/>
  <c r="S71" i="112"/>
  <c r="M61" i="137"/>
  <c r="I61" i="131"/>
  <c r="I62" i="129"/>
  <c r="Q46" i="139"/>
  <c r="K69" i="122"/>
  <c r="M56" i="117"/>
  <c r="M65" i="119"/>
  <c r="Q53" i="130"/>
  <c r="I65" i="119"/>
  <c r="S49" i="120"/>
  <c r="O47" i="139"/>
  <c r="S62" i="134"/>
  <c r="K54" i="130"/>
  <c r="O56" i="125"/>
  <c r="S98" i="116"/>
  <c r="M62" i="136"/>
  <c r="Q62" i="131"/>
  <c r="I62" i="127"/>
  <c r="S53" i="121"/>
  <c r="M57" i="118"/>
  <c r="Q72" i="112"/>
  <c r="S62" i="137"/>
  <c r="K62" i="133"/>
  <c r="O63" i="128"/>
  <c r="S52" i="123"/>
  <c r="S66" i="119"/>
  <c r="K98" i="115"/>
  <c r="M47" i="139"/>
  <c r="Q62" i="134"/>
  <c r="I54" i="130"/>
  <c r="M56" i="125"/>
  <c r="Q53" i="121"/>
  <c r="Q98" i="116"/>
  <c r="S48" i="140"/>
  <c r="K62" i="136"/>
  <c r="O62" i="131"/>
  <c r="S62" i="126"/>
  <c r="Q52" i="123"/>
  <c r="K57" i="118"/>
  <c r="O72" i="112"/>
  <c r="Q62" i="137"/>
  <c r="I62" i="133"/>
  <c r="M63" i="128"/>
  <c r="O53" i="121"/>
  <c r="Q66" i="119"/>
  <c r="I98" i="115"/>
  <c r="K47" i="139"/>
  <c r="O62" i="134"/>
  <c r="S63" i="129"/>
  <c r="K56" i="125"/>
  <c r="O52" i="123"/>
  <c r="O98" i="116"/>
  <c r="I62" i="136"/>
  <c r="Q48" i="140"/>
  <c r="O62" i="137"/>
  <c r="S62" i="132"/>
  <c r="K63" i="128"/>
  <c r="M52" i="123"/>
  <c r="O66" i="119"/>
  <c r="S59" i="114"/>
  <c r="I47" i="139"/>
  <c r="M62" i="134"/>
  <c r="Q63" i="129"/>
  <c r="I56" i="125"/>
  <c r="K53" i="121"/>
  <c r="M98" i="116"/>
  <c r="O48" i="140"/>
  <c r="S62" i="135"/>
  <c r="K62" i="131"/>
  <c r="O62" i="126"/>
  <c r="K52" i="123"/>
  <c r="Q73" i="138"/>
  <c r="I62" i="134"/>
  <c r="M62" i="132"/>
  <c r="Q62" i="136"/>
  <c r="K62" i="126"/>
  <c r="S57" i="118"/>
  <c r="I57" i="117"/>
  <c r="M54" i="130"/>
  <c r="I63" i="128"/>
  <c r="K56" i="124"/>
  <c r="Q59" i="114"/>
  <c r="K62" i="132"/>
  <c r="Q50" i="120"/>
  <c r="O73" i="138"/>
  <c r="O62" i="136"/>
  <c r="K62" i="134"/>
  <c r="I62" i="126"/>
  <c r="Q57" i="118"/>
  <c r="S62" i="127"/>
  <c r="I56" i="124"/>
  <c r="O59" i="114"/>
  <c r="I62" i="132"/>
  <c r="O50" i="120"/>
  <c r="K59" i="114"/>
  <c r="I98" i="116"/>
  <c r="I48" i="140"/>
  <c r="M62" i="131"/>
  <c r="Q98" i="115"/>
  <c r="O57" i="117"/>
  <c r="K62" i="135"/>
  <c r="Q56" i="124"/>
  <c r="M72" i="112"/>
  <c r="I70" i="122"/>
  <c r="M57" i="117"/>
  <c r="I66" i="119"/>
  <c r="O56" i="124"/>
  <c r="K57" i="117"/>
  <c r="Q63" i="128"/>
  <c r="I72" i="112"/>
  <c r="M53" i="121"/>
  <c r="I53" i="121"/>
  <c r="M73" i="138"/>
  <c r="S56" i="125"/>
  <c r="O57" i="118"/>
  <c r="M59" i="114"/>
  <c r="S62" i="133"/>
  <c r="M50" i="120"/>
  <c r="O63" i="129"/>
  <c r="O62" i="127"/>
  <c r="Q62" i="133"/>
  <c r="K50" i="120"/>
  <c r="I57" i="118"/>
  <c r="Q70" i="122"/>
  <c r="M62" i="127"/>
  <c r="O62" i="133"/>
  <c r="I50" i="120"/>
  <c r="S54" i="130"/>
  <c r="O98" i="115"/>
  <c r="I62" i="137"/>
  <c r="K66" i="119"/>
  <c r="O62" i="132"/>
  <c r="Q62" i="127"/>
  <c r="M48" i="140"/>
  <c r="S62" i="131"/>
  <c r="I52" i="123"/>
  <c r="K73" i="138"/>
  <c r="Q56" i="125"/>
  <c r="K98" i="116"/>
  <c r="K48" i="140"/>
  <c r="S70" i="122"/>
  <c r="Q62" i="135"/>
  <c r="I73" i="138"/>
  <c r="M63" i="129"/>
  <c r="S57" i="117"/>
  <c r="I59" i="114"/>
  <c r="O62" i="135"/>
  <c r="O70" i="122"/>
  <c r="I63" i="129"/>
  <c r="Q47" i="139"/>
  <c r="M66" i="119"/>
  <c r="K62" i="137"/>
  <c r="Q62" i="126"/>
  <c r="Q54" i="130"/>
  <c r="K72" i="112"/>
  <c r="S73" i="138"/>
  <c r="M56" i="124"/>
  <c r="K63" i="129"/>
  <c r="S98" i="115"/>
  <c r="S47" i="139"/>
  <c r="K62" i="127"/>
  <c r="M70" i="122"/>
  <c r="Q57" i="117"/>
  <c r="S72" i="112"/>
  <c r="M62" i="137"/>
  <c r="M62" i="135"/>
  <c r="M62" i="133"/>
  <c r="I62" i="131"/>
  <c r="S56" i="124"/>
  <c r="K70" i="122"/>
  <c r="S63" i="128"/>
  <c r="Q62" i="132"/>
  <c r="I62" i="135"/>
  <c r="M98" i="115"/>
  <c r="S62" i="136"/>
  <c r="M62" i="126"/>
  <c r="O54" i="130"/>
  <c r="S50" i="120"/>
  <c r="S60" i="66"/>
  <c r="S59" i="66"/>
  <c r="Q60" i="66"/>
  <c r="Q59" i="66"/>
  <c r="O60" i="66"/>
  <c r="O59" i="66"/>
  <c r="M60" i="66"/>
  <c r="M59" i="66"/>
  <c r="K60" i="66"/>
  <c r="K59" i="66"/>
  <c r="I60" i="66"/>
  <c r="I59" i="66"/>
  <c r="S47" i="68"/>
  <c r="S46" i="68"/>
  <c r="Q47" i="68"/>
  <c r="Q46" i="68"/>
  <c r="O47" i="68"/>
  <c r="O46" i="68"/>
  <c r="M47" i="68"/>
  <c r="M46" i="68"/>
  <c r="K47" i="68"/>
  <c r="K46" i="68"/>
  <c r="I47" i="68"/>
  <c r="I46" i="68"/>
  <c r="Q72" i="82"/>
  <c r="Q70" i="82"/>
  <c r="P8" i="82"/>
  <c r="S66" i="82"/>
  <c r="Q68" i="82"/>
  <c r="Q66" i="82"/>
  <c r="O72" i="82"/>
  <c r="O71" i="82"/>
  <c r="M72" i="82"/>
  <c r="M71" i="82"/>
  <c r="K72" i="82"/>
  <c r="K71" i="82"/>
  <c r="I72" i="82"/>
  <c r="I71" i="82"/>
  <c r="S72" i="79"/>
  <c r="S71" i="79"/>
  <c r="Q72" i="79"/>
  <c r="Q71" i="79"/>
  <c r="O72" i="79"/>
  <c r="O71" i="79"/>
  <c r="M72" i="79"/>
  <c r="M71" i="79"/>
  <c r="K72" i="79"/>
  <c r="K71" i="79"/>
  <c r="I72" i="79"/>
  <c r="I71" i="79"/>
  <c r="S55" i="83"/>
  <c r="Q55" i="83"/>
  <c r="S53" i="85"/>
  <c r="S52" i="85"/>
  <c r="Q53" i="85"/>
  <c r="Q52" i="85"/>
  <c r="O53" i="85"/>
  <c r="O52" i="85"/>
  <c r="M53" i="85"/>
  <c r="M52" i="85"/>
  <c r="K53" i="85"/>
  <c r="K52" i="85"/>
  <c r="I53" i="85"/>
  <c r="I52" i="85"/>
  <c r="S54" i="92"/>
  <c r="S53" i="92"/>
  <c r="Q54" i="92"/>
  <c r="Q53" i="92"/>
  <c r="O54" i="92"/>
  <c r="O53" i="92"/>
  <c r="M54" i="92"/>
  <c r="M53" i="92"/>
  <c r="K54" i="92"/>
  <c r="K53" i="92"/>
  <c r="I54" i="92"/>
  <c r="I53" i="92"/>
  <c r="S60" i="90"/>
  <c r="S59" i="90"/>
  <c r="Q60" i="90"/>
  <c r="Q59" i="90"/>
  <c r="O60" i="90"/>
  <c r="O59" i="90"/>
  <c r="M60" i="90"/>
  <c r="M59" i="90"/>
  <c r="K60" i="90"/>
  <c r="K59" i="90"/>
  <c r="I60" i="90"/>
  <c r="I59" i="90"/>
  <c r="S75" i="109"/>
  <c r="S74" i="109"/>
  <c r="Q75" i="109"/>
  <c r="Q74" i="109"/>
  <c r="O75" i="109"/>
  <c r="O74" i="109"/>
  <c r="M75" i="109"/>
  <c r="M74" i="109"/>
  <c r="K75" i="109"/>
  <c r="K74" i="109"/>
  <c r="I75" i="109"/>
  <c r="I74" i="109"/>
  <c r="B4" i="109"/>
  <c r="B4" i="36"/>
  <c r="B4" i="15"/>
  <c r="B4" i="31"/>
  <c r="B4" i="104"/>
  <c r="B4" i="102"/>
  <c r="B4" i="100"/>
  <c r="B4" i="99"/>
  <c r="B4" i="90"/>
  <c r="B4" i="94"/>
  <c r="B4" i="25"/>
  <c r="B4" i="92"/>
  <c r="B4" i="89"/>
  <c r="B4" i="85"/>
  <c r="B4" i="87"/>
  <c r="B4" i="83"/>
  <c r="B4" i="79"/>
  <c r="B4" i="82"/>
  <c r="B4" i="73"/>
  <c r="B4" i="77"/>
  <c r="B4" i="68"/>
  <c r="B4" i="66"/>
  <c r="B4" i="64"/>
  <c r="B4" i="63"/>
  <c r="B4" i="61"/>
  <c r="B4" i="59"/>
  <c r="B4" i="56"/>
  <c r="B4" i="4"/>
  <c r="B4" i="32"/>
  <c r="B4" i="55"/>
  <c r="B4" i="53"/>
  <c r="B4" i="54"/>
  <c r="B4" i="52"/>
  <c r="B4" i="51"/>
  <c r="B4" i="50"/>
  <c r="S60" i="78"/>
  <c r="S59" i="78"/>
  <c r="Q60" i="78"/>
  <c r="Q59" i="78"/>
  <c r="O60" i="78"/>
  <c r="O59" i="78"/>
  <c r="M60" i="78"/>
  <c r="M59" i="78"/>
  <c r="K60" i="78"/>
  <c r="K59" i="78"/>
  <c r="I60" i="78"/>
  <c r="I59" i="78"/>
  <c r="B4" i="28"/>
  <c r="B4" i="14"/>
  <c r="B4" i="13"/>
  <c r="B4" i="16"/>
  <c r="B4" i="95"/>
  <c r="B4" i="46"/>
  <c r="B4" i="35"/>
  <c r="B4" i="93"/>
  <c r="B4" i="84"/>
  <c r="B4" i="110"/>
  <c r="B4" i="86"/>
  <c r="B4" i="78"/>
  <c r="B4" i="80"/>
  <c r="B4" i="81"/>
  <c r="B4" i="41"/>
  <c r="B4" i="30"/>
  <c r="B4" i="74"/>
  <c r="B4" i="75"/>
  <c r="B4" i="76"/>
  <c r="B4" i="10"/>
  <c r="S53" i="69"/>
  <c r="S52" i="69"/>
  <c r="Q53" i="69"/>
  <c r="Q52" i="69"/>
  <c r="B4" i="69"/>
  <c r="B4" i="71"/>
  <c r="B4" i="9"/>
  <c r="B4" i="29"/>
  <c r="B4" i="8"/>
  <c r="B4" i="7"/>
  <c r="Q57" i="83"/>
  <c r="Q59" i="83"/>
  <c r="P8" i="83"/>
  <c r="S70" i="82"/>
  <c r="S68" i="82"/>
  <c r="Q71" i="82"/>
  <c r="S57" i="83"/>
  <c r="S59" i="83"/>
  <c r="Q61" i="83"/>
  <c r="Q60" i="83"/>
  <c r="B4" i="5"/>
  <c r="R83" i="2"/>
  <c r="R82" i="2"/>
  <c r="G7" i="20"/>
  <c r="E115" i="20"/>
  <c r="B4" i="60"/>
  <c r="B4" i="58"/>
  <c r="B4" i="57"/>
  <c r="B4" i="3"/>
  <c r="B4" i="2"/>
  <c r="B4" i="38"/>
  <c r="I91" i="16"/>
  <c r="S61" i="83"/>
  <c r="R8" i="83"/>
  <c r="E64" i="20"/>
  <c r="E70" i="20"/>
  <c r="E71" i="20"/>
  <c r="E72" i="20"/>
  <c r="E73" i="20"/>
  <c r="E74" i="20"/>
  <c r="E75" i="20"/>
  <c r="E76" i="20"/>
  <c r="E77" i="20"/>
  <c r="E78" i="20"/>
  <c r="E79" i="20"/>
  <c r="E80" i="20"/>
  <c r="E81" i="20"/>
  <c r="E82" i="20"/>
  <c r="E83" i="20"/>
  <c r="E84" i="20"/>
  <c r="E85" i="20"/>
  <c r="E86" i="20"/>
  <c r="E87" i="20"/>
  <c r="E88" i="20"/>
  <c r="E90" i="20"/>
  <c r="E89" i="20"/>
  <c r="E91" i="20"/>
  <c r="E92" i="20"/>
  <c r="E93" i="20"/>
  <c r="E94" i="20"/>
  <c r="E96" i="20"/>
  <c r="E95" i="20"/>
  <c r="E97" i="20"/>
  <c r="E98" i="20"/>
  <c r="E99" i="20"/>
  <c r="E100" i="20"/>
  <c r="E101" i="20"/>
  <c r="E102" i="20"/>
  <c r="E103" i="20"/>
  <c r="E104" i="20"/>
  <c r="E105" i="20"/>
  <c r="E106" i="20"/>
  <c r="E107" i="20"/>
  <c r="E16" i="20"/>
  <c r="E17" i="20"/>
  <c r="E18" i="20"/>
  <c r="E19" i="20"/>
  <c r="E20" i="20"/>
  <c r="E21" i="20"/>
  <c r="E22" i="20"/>
  <c r="E23" i="20"/>
  <c r="E24" i="20"/>
  <c r="E25" i="20"/>
  <c r="E26" i="20"/>
  <c r="E27" i="20"/>
  <c r="E28" i="20"/>
  <c r="E29" i="20"/>
  <c r="E30" i="20"/>
  <c r="E31" i="20"/>
  <c r="E32" i="20"/>
  <c r="E33" i="20"/>
  <c r="E34" i="20"/>
  <c r="E35" i="20"/>
  <c r="E36" i="20"/>
  <c r="E37" i="20"/>
  <c r="E38" i="20"/>
  <c r="E39" i="20"/>
  <c r="E40" i="20"/>
  <c r="E41" i="20"/>
  <c r="E42" i="20"/>
  <c r="E43" i="20"/>
  <c r="E44" i="20"/>
  <c r="E45" i="20"/>
  <c r="E46" i="20"/>
  <c r="E47" i="20"/>
  <c r="E48" i="20"/>
  <c r="E49" i="20"/>
  <c r="E50" i="20"/>
  <c r="E51" i="20"/>
  <c r="E52" i="20"/>
  <c r="E53" i="20"/>
  <c r="E54" i="20"/>
  <c r="E55" i="20"/>
  <c r="E56" i="20"/>
  <c r="E57" i="20"/>
  <c r="E58" i="20"/>
  <c r="E59" i="20"/>
  <c r="E60" i="20"/>
  <c r="E61" i="20"/>
  <c r="E62" i="20"/>
  <c r="E63" i="20"/>
  <c r="E65" i="20"/>
  <c r="E66" i="20"/>
  <c r="E67" i="20"/>
  <c r="E68" i="20"/>
  <c r="E69" i="20"/>
  <c r="S72" i="82"/>
  <c r="S71" i="82"/>
  <c r="S60" i="83"/>
  <c r="I93" i="16"/>
  <c r="I95" i="16"/>
  <c r="H8" i="16"/>
  <c r="I97" i="16"/>
  <c r="I96" i="16"/>
  <c r="C28" i="47"/>
  <c r="K86" i="95"/>
  <c r="K88" i="95"/>
  <c r="K90" i="95"/>
  <c r="K92" i="95"/>
  <c r="K91" i="95"/>
  <c r="J8" i="95"/>
  <c r="S91" i="16"/>
  <c r="S95" i="16"/>
  <c r="I86" i="95"/>
  <c r="I88" i="95"/>
  <c r="I90" i="95"/>
  <c r="I91" i="95"/>
  <c r="I92" i="95"/>
  <c r="R8" i="16"/>
  <c r="S96" i="16"/>
  <c r="S97" i="16"/>
  <c r="H8" i="95"/>
  <c r="O91" i="16"/>
  <c r="O93" i="16"/>
  <c r="O95" i="16"/>
  <c r="H15" i="20"/>
  <c r="G108" i="20"/>
  <c r="G112" i="20"/>
  <c r="G121" i="20"/>
  <c r="G123" i="20"/>
  <c r="A11" i="20"/>
  <c r="N8" i="16"/>
  <c r="O97" i="16"/>
  <c r="O96" i="16"/>
  <c r="E15" i="20"/>
  <c r="G37" i="102"/>
  <c r="G36" i="102"/>
  <c r="G35" i="102"/>
  <c r="G31" i="102"/>
  <c r="S48" i="110"/>
  <c r="S50" i="110"/>
  <c r="S52" i="110"/>
  <c r="Q48" i="110"/>
  <c r="Q50" i="110"/>
  <c r="Q52" i="110"/>
  <c r="O48" i="110"/>
  <c r="O50" i="110"/>
  <c r="O52" i="110"/>
  <c r="M48" i="110"/>
  <c r="M50" i="110"/>
  <c r="M52" i="110"/>
  <c r="K48" i="110"/>
  <c r="I48" i="110"/>
  <c r="B19" i="110"/>
  <c r="B18" i="110"/>
  <c r="B17" i="110"/>
  <c r="B16" i="110"/>
  <c r="B15" i="110"/>
  <c r="B14" i="110"/>
  <c r="B13" i="110"/>
  <c r="B12" i="110"/>
  <c r="B11" i="110"/>
  <c r="G34" i="78"/>
  <c r="G35" i="78"/>
  <c r="G33" i="78"/>
  <c r="I64" i="30"/>
  <c r="S69" i="109"/>
  <c r="S71" i="109"/>
  <c r="S73" i="109"/>
  <c r="Q69" i="109"/>
  <c r="Q71" i="109"/>
  <c r="Q73" i="109"/>
  <c r="O69" i="109"/>
  <c r="M69" i="109"/>
  <c r="M71" i="109"/>
  <c r="M73" i="109"/>
  <c r="K69" i="109"/>
  <c r="I69" i="109"/>
  <c r="B19" i="109"/>
  <c r="B18" i="109"/>
  <c r="B17" i="109"/>
  <c r="B16" i="109"/>
  <c r="B15" i="109"/>
  <c r="B14" i="109"/>
  <c r="B13" i="109"/>
  <c r="B12" i="109"/>
  <c r="B11" i="109"/>
  <c r="M54" i="110"/>
  <c r="M53" i="110"/>
  <c r="O54" i="110"/>
  <c r="O53" i="110"/>
  <c r="Q54" i="110"/>
  <c r="Q53" i="110"/>
  <c r="S54" i="110"/>
  <c r="S53" i="110"/>
  <c r="K52" i="10"/>
  <c r="L8" i="110"/>
  <c r="N8" i="110"/>
  <c r="P8" i="110"/>
  <c r="R8" i="110"/>
  <c r="I50" i="110"/>
  <c r="I52" i="110"/>
  <c r="K50" i="110"/>
  <c r="K52" i="110"/>
  <c r="O71" i="109"/>
  <c r="O73" i="109"/>
  <c r="P8" i="109"/>
  <c r="L8" i="109"/>
  <c r="R8" i="109"/>
  <c r="I71" i="109"/>
  <c r="I73" i="109"/>
  <c r="K71" i="109"/>
  <c r="K73" i="109"/>
  <c r="U151" i="14"/>
  <c r="U153" i="14"/>
  <c r="S151" i="14"/>
  <c r="Q151" i="14"/>
  <c r="O151" i="14"/>
  <c r="K151" i="14"/>
  <c r="I151" i="14"/>
  <c r="S48" i="56"/>
  <c r="Q48" i="56"/>
  <c r="O48" i="56"/>
  <c r="M48" i="56"/>
  <c r="S61" i="32"/>
  <c r="S63" i="32"/>
  <c r="Q61" i="32"/>
  <c r="O61" i="32"/>
  <c r="M61" i="32"/>
  <c r="K61" i="32"/>
  <c r="I61" i="32"/>
  <c r="I63" i="32"/>
  <c r="K54" i="110"/>
  <c r="K53" i="110"/>
  <c r="I54" i="110"/>
  <c r="I53" i="110"/>
  <c r="J8" i="110"/>
  <c r="H8" i="110"/>
  <c r="N8" i="109"/>
  <c r="J8" i="109"/>
  <c r="H8" i="109"/>
  <c r="U155" i="14"/>
  <c r="S153" i="14"/>
  <c r="S155" i="14"/>
  <c r="Q153" i="14"/>
  <c r="Q155" i="14"/>
  <c r="O153" i="14"/>
  <c r="O155" i="14"/>
  <c r="K153" i="14"/>
  <c r="K155" i="14"/>
  <c r="I153" i="14"/>
  <c r="I155" i="14"/>
  <c r="S65" i="32"/>
  <c r="Q63" i="32"/>
  <c r="Q65" i="32"/>
  <c r="O63" i="32"/>
  <c r="O65" i="32"/>
  <c r="M63" i="32"/>
  <c r="M65" i="32"/>
  <c r="K63" i="32"/>
  <c r="K65" i="32"/>
  <c r="I65" i="32"/>
  <c r="K83" i="3"/>
  <c r="I66" i="51"/>
  <c r="S54" i="63"/>
  <c r="S48" i="61"/>
  <c r="Q48" i="61"/>
  <c r="O48" i="61"/>
  <c r="M48" i="61"/>
  <c r="K48" i="61"/>
  <c r="K50" i="61"/>
  <c r="CR46" i="108"/>
  <c r="CJ46" i="108"/>
  <c r="CB46" i="108"/>
  <c r="BT46" i="108"/>
  <c r="BL46" i="108"/>
  <c r="BD46" i="108"/>
  <c r="AV46" i="108"/>
  <c r="AN46" i="108"/>
  <c r="AF46" i="108"/>
  <c r="X46" i="108"/>
  <c r="P46" i="108"/>
  <c r="H46" i="108"/>
  <c r="CU46" i="108"/>
  <c r="CR45" i="108"/>
  <c r="CJ45" i="108"/>
  <c r="CU45" i="108"/>
  <c r="CB45" i="108"/>
  <c r="BT45" i="108"/>
  <c r="BL45" i="108"/>
  <c r="BD45" i="108"/>
  <c r="AV45" i="108"/>
  <c r="AN45" i="108"/>
  <c r="AF45" i="108"/>
  <c r="X45" i="108"/>
  <c r="P45" i="108"/>
  <c r="H45" i="108"/>
  <c r="CR44" i="108"/>
  <c r="CJ44" i="108"/>
  <c r="CB44" i="108"/>
  <c r="BT44" i="108"/>
  <c r="BL44" i="108"/>
  <c r="CU44" i="108"/>
  <c r="BD44" i="108"/>
  <c r="AV44" i="108"/>
  <c r="AN44" i="108"/>
  <c r="AF44" i="108"/>
  <c r="X44" i="108"/>
  <c r="P44" i="108"/>
  <c r="H44" i="108"/>
  <c r="CR43" i="108"/>
  <c r="CJ43" i="108"/>
  <c r="CB43" i="108"/>
  <c r="BT43" i="108"/>
  <c r="BL43" i="108"/>
  <c r="BD43" i="108"/>
  <c r="AV43" i="108"/>
  <c r="CU43" i="108"/>
  <c r="AN43" i="108"/>
  <c r="AF43" i="108"/>
  <c r="X43" i="108"/>
  <c r="P43" i="108"/>
  <c r="H43" i="108"/>
  <c r="CR41" i="108"/>
  <c r="CJ41" i="108"/>
  <c r="CB41" i="108"/>
  <c r="BT41" i="108"/>
  <c r="BL41" i="108"/>
  <c r="BD41" i="108"/>
  <c r="AV41" i="108"/>
  <c r="AN41" i="108"/>
  <c r="AF41" i="108"/>
  <c r="X41" i="108"/>
  <c r="P41" i="108"/>
  <c r="CU41" i="108"/>
  <c r="H41" i="108"/>
  <c r="CR40" i="108"/>
  <c r="CJ40" i="108"/>
  <c r="CB40" i="108"/>
  <c r="BT40" i="108"/>
  <c r="BL40" i="108"/>
  <c r="BD40" i="108"/>
  <c r="AV40" i="108"/>
  <c r="AN40" i="108"/>
  <c r="AF40" i="108"/>
  <c r="X40" i="108"/>
  <c r="P40" i="108"/>
  <c r="H40" i="108"/>
  <c r="CU40" i="108"/>
  <c r="CR38" i="108"/>
  <c r="CU38" i="108"/>
  <c r="CJ38" i="108"/>
  <c r="CB38" i="108"/>
  <c r="BT38" i="108"/>
  <c r="BL38" i="108"/>
  <c r="BD38" i="108"/>
  <c r="AV38" i="108"/>
  <c r="AN38" i="108"/>
  <c r="AF38" i="108"/>
  <c r="X38" i="108"/>
  <c r="P38" i="108"/>
  <c r="H38" i="108"/>
  <c r="CR36" i="108"/>
  <c r="CJ36" i="108"/>
  <c r="CB36" i="108"/>
  <c r="BT36" i="108"/>
  <c r="CU36" i="108"/>
  <c r="BL36" i="108"/>
  <c r="BD36" i="108"/>
  <c r="AV36" i="108"/>
  <c r="AN36" i="108"/>
  <c r="AF36" i="108"/>
  <c r="X36" i="108"/>
  <c r="P36" i="108"/>
  <c r="H36" i="108"/>
  <c r="CR35" i="108"/>
  <c r="CJ35" i="108"/>
  <c r="CB35" i="108"/>
  <c r="BT35" i="108"/>
  <c r="BL35" i="108"/>
  <c r="BD35" i="108"/>
  <c r="AV35" i="108"/>
  <c r="CU35" i="108"/>
  <c r="AN35" i="108"/>
  <c r="AF35" i="108"/>
  <c r="X35" i="108"/>
  <c r="P35" i="108"/>
  <c r="H35" i="108"/>
  <c r="CR34" i="108"/>
  <c r="CJ34" i="108"/>
  <c r="CB34" i="108"/>
  <c r="BT34" i="108"/>
  <c r="BL34" i="108"/>
  <c r="BD34" i="108"/>
  <c r="AV34" i="108"/>
  <c r="AN34" i="108"/>
  <c r="AF34" i="108"/>
  <c r="X34" i="108"/>
  <c r="CU34" i="108"/>
  <c r="P34" i="108"/>
  <c r="H34" i="108"/>
  <c r="CR33" i="108"/>
  <c r="CJ33" i="108"/>
  <c r="CB33" i="108"/>
  <c r="BT33" i="108"/>
  <c r="BL33" i="108"/>
  <c r="BD33" i="108"/>
  <c r="AV33" i="108"/>
  <c r="AN33" i="108"/>
  <c r="AF33" i="108"/>
  <c r="X33" i="108"/>
  <c r="P33" i="108"/>
  <c r="H33" i="108"/>
  <c r="CU33" i="108"/>
  <c r="CP31" i="108"/>
  <c r="CR31" i="108"/>
  <c r="CH31" i="108"/>
  <c r="CJ31" i="108"/>
  <c r="BZ31" i="108"/>
  <c r="CB31" i="108"/>
  <c r="BT31" i="108"/>
  <c r="BR31" i="108"/>
  <c r="BJ31" i="108"/>
  <c r="BL31" i="108"/>
  <c r="BB31" i="108"/>
  <c r="BD31" i="108"/>
  <c r="AT31" i="108"/>
  <c r="AV31" i="108"/>
  <c r="AL31" i="108"/>
  <c r="AN31" i="108"/>
  <c r="AD31" i="108"/>
  <c r="AF31" i="108"/>
  <c r="V31" i="108"/>
  <c r="X31" i="108"/>
  <c r="N31" i="108"/>
  <c r="P31" i="108"/>
  <c r="CU31" i="108"/>
  <c r="H31" i="108"/>
  <c r="F31" i="108"/>
  <c r="CP30" i="108"/>
  <c r="CR30" i="108"/>
  <c r="CH30" i="108"/>
  <c r="CJ30" i="108"/>
  <c r="BZ30" i="108"/>
  <c r="CB30" i="108"/>
  <c r="BT30" i="108"/>
  <c r="BR30" i="108"/>
  <c r="BJ30" i="108"/>
  <c r="BL30" i="108"/>
  <c r="BB30" i="108"/>
  <c r="BD30" i="108"/>
  <c r="AT30" i="108"/>
  <c r="AV30" i="108"/>
  <c r="AL30" i="108"/>
  <c r="AN30" i="108"/>
  <c r="AD30" i="108"/>
  <c r="AF30" i="108"/>
  <c r="V30" i="108"/>
  <c r="X30" i="108"/>
  <c r="N30" i="108"/>
  <c r="P30" i="108"/>
  <c r="H30" i="108"/>
  <c r="CU30" i="108"/>
  <c r="F30" i="108"/>
  <c r="CP29" i="108"/>
  <c r="CR29" i="108"/>
  <c r="CH29" i="108"/>
  <c r="CJ29" i="108"/>
  <c r="CB29" i="108"/>
  <c r="BZ29" i="108"/>
  <c r="BR29" i="108"/>
  <c r="BT29" i="108"/>
  <c r="BJ29" i="108"/>
  <c r="BL29" i="108"/>
  <c r="BB29" i="108"/>
  <c r="BD29" i="108"/>
  <c r="AT29" i="108"/>
  <c r="AV29" i="108"/>
  <c r="AL29" i="108"/>
  <c r="AN29" i="108"/>
  <c r="AD29" i="108"/>
  <c r="AF29" i="108"/>
  <c r="V29" i="108"/>
  <c r="X29" i="108"/>
  <c r="P29" i="108"/>
  <c r="N29" i="108"/>
  <c r="F29" i="108"/>
  <c r="H29" i="108"/>
  <c r="CU29" i="108"/>
  <c r="CP28" i="108"/>
  <c r="CR28" i="108"/>
  <c r="CH28" i="108"/>
  <c r="CJ28" i="108"/>
  <c r="CB28" i="108"/>
  <c r="BZ28" i="108"/>
  <c r="BT28" i="108"/>
  <c r="BR28" i="108"/>
  <c r="BJ28" i="108"/>
  <c r="BL28" i="108"/>
  <c r="BB28" i="108"/>
  <c r="BD28" i="108"/>
  <c r="AT28" i="108"/>
  <c r="AV28" i="108"/>
  <c r="AL28" i="108"/>
  <c r="AN28" i="108"/>
  <c r="AD28" i="108"/>
  <c r="AF28" i="108"/>
  <c r="V28" i="108"/>
  <c r="X28" i="108"/>
  <c r="P28" i="108"/>
  <c r="N28" i="108"/>
  <c r="H28" i="108"/>
  <c r="F28" i="108"/>
  <c r="CP27" i="108"/>
  <c r="CR27" i="108"/>
  <c r="CJ27" i="108"/>
  <c r="CH27" i="108"/>
  <c r="BZ27" i="108"/>
  <c r="CB27" i="108"/>
  <c r="BR27" i="108"/>
  <c r="BR7" i="108"/>
  <c r="BT7" i="108"/>
  <c r="BJ27" i="108"/>
  <c r="BJ7" i="108"/>
  <c r="BL7" i="108"/>
  <c r="BB27" i="108"/>
  <c r="BD27" i="108"/>
  <c r="AT27" i="108"/>
  <c r="AV27" i="108"/>
  <c r="AL27" i="108"/>
  <c r="AN27" i="108"/>
  <c r="AD27" i="108"/>
  <c r="AF27" i="108"/>
  <c r="X27" i="108"/>
  <c r="V27" i="108"/>
  <c r="N27" i="108"/>
  <c r="P27" i="108"/>
  <c r="F27" i="108"/>
  <c r="H27" i="108"/>
  <c r="CP26" i="108"/>
  <c r="CR26" i="108"/>
  <c r="CJ26" i="108"/>
  <c r="CH26" i="108"/>
  <c r="CB26" i="108"/>
  <c r="BZ26" i="108"/>
  <c r="BR26" i="108"/>
  <c r="BT26" i="108"/>
  <c r="BJ26" i="108"/>
  <c r="BL26" i="108"/>
  <c r="BB26" i="108"/>
  <c r="BD26" i="108"/>
  <c r="AT26" i="108"/>
  <c r="AV26" i="108"/>
  <c r="AL26" i="108"/>
  <c r="AN26" i="108"/>
  <c r="AD26" i="108"/>
  <c r="AF26" i="108"/>
  <c r="X26" i="108"/>
  <c r="V26" i="108"/>
  <c r="P26" i="108"/>
  <c r="N26" i="108"/>
  <c r="F26" i="108"/>
  <c r="H26" i="108"/>
  <c r="CR25" i="108"/>
  <c r="CJ25" i="108"/>
  <c r="CB25" i="108"/>
  <c r="BT25" i="108"/>
  <c r="BL25" i="108"/>
  <c r="BD25" i="108"/>
  <c r="AV25" i="108"/>
  <c r="AN25" i="108"/>
  <c r="AF25" i="108"/>
  <c r="X25" i="108"/>
  <c r="CU25" i="108"/>
  <c r="P25" i="108"/>
  <c r="H25" i="108"/>
  <c r="CR24" i="108"/>
  <c r="CJ24" i="108"/>
  <c r="CB24" i="108"/>
  <c r="BT24" i="108"/>
  <c r="BL24" i="108"/>
  <c r="BD24" i="108"/>
  <c r="AV24" i="108"/>
  <c r="AN24" i="108"/>
  <c r="AF24" i="108"/>
  <c r="X24" i="108"/>
  <c r="P24" i="108"/>
  <c r="H24" i="108"/>
  <c r="CU24" i="108"/>
  <c r="CU23" i="108"/>
  <c r="CR23" i="108"/>
  <c r="CJ23" i="108"/>
  <c r="CB23" i="108"/>
  <c r="BT23" i="108"/>
  <c r="BL23" i="108"/>
  <c r="BD23" i="108"/>
  <c r="AV23" i="108"/>
  <c r="AN23" i="108"/>
  <c r="AF23" i="108"/>
  <c r="X23" i="108"/>
  <c r="P23" i="108"/>
  <c r="H23" i="108"/>
  <c r="CR21" i="108"/>
  <c r="CJ21" i="108"/>
  <c r="CB21" i="108"/>
  <c r="CU21" i="108"/>
  <c r="BT21" i="108"/>
  <c r="BL21" i="108"/>
  <c r="BD21" i="108"/>
  <c r="AV21" i="108"/>
  <c r="AN21" i="108"/>
  <c r="AF21" i="108"/>
  <c r="X21" i="108"/>
  <c r="P21" i="108"/>
  <c r="H21" i="108"/>
  <c r="CR20" i="108"/>
  <c r="CJ20" i="108"/>
  <c r="CB20" i="108"/>
  <c r="BT20" i="108"/>
  <c r="BL20" i="108"/>
  <c r="BD20" i="108"/>
  <c r="CU20" i="108"/>
  <c r="AV20" i="108"/>
  <c r="AN20" i="108"/>
  <c r="AF20" i="108"/>
  <c r="X20" i="108"/>
  <c r="P20" i="108"/>
  <c r="H20" i="108"/>
  <c r="CR19" i="108"/>
  <c r="CJ19" i="108"/>
  <c r="CB19" i="108"/>
  <c r="BT19" i="108"/>
  <c r="BL19" i="108"/>
  <c r="BD19" i="108"/>
  <c r="AV19" i="108"/>
  <c r="AN19" i="108"/>
  <c r="AF19" i="108"/>
  <c r="CU19" i="108"/>
  <c r="X19" i="108"/>
  <c r="CR18" i="108"/>
  <c r="CJ18" i="108"/>
  <c r="CB18" i="108"/>
  <c r="BT18" i="108"/>
  <c r="BL18" i="108"/>
  <c r="BD18" i="108"/>
  <c r="AV18" i="108"/>
  <c r="AN18" i="108"/>
  <c r="AF18" i="108"/>
  <c r="X18" i="108"/>
  <c r="P18" i="108"/>
  <c r="H18" i="108"/>
  <c r="CU18" i="108"/>
  <c r="CR17" i="108"/>
  <c r="CU17" i="108"/>
  <c r="CJ17" i="108"/>
  <c r="CB17" i="108"/>
  <c r="BT17" i="108"/>
  <c r="BL17" i="108"/>
  <c r="BD17" i="108"/>
  <c r="AV17" i="108"/>
  <c r="AN17" i="108"/>
  <c r="AF17" i="108"/>
  <c r="X17" i="108"/>
  <c r="P17" i="108"/>
  <c r="H17" i="108"/>
  <c r="CR15" i="108"/>
  <c r="CJ15" i="108"/>
  <c r="CB15" i="108"/>
  <c r="BT15" i="108"/>
  <c r="CU15" i="108"/>
  <c r="BL15" i="108"/>
  <c r="BD15" i="108"/>
  <c r="AV15" i="108"/>
  <c r="AN15" i="108"/>
  <c r="AF15" i="108"/>
  <c r="X15" i="108"/>
  <c r="P15" i="108"/>
  <c r="H15" i="108"/>
  <c r="CR14" i="108"/>
  <c r="CJ14" i="108"/>
  <c r="CB14" i="108"/>
  <c r="BT14" i="108"/>
  <c r="BL14" i="108"/>
  <c r="BD14" i="108"/>
  <c r="AV14" i="108"/>
  <c r="CU14" i="108"/>
  <c r="AN14" i="108"/>
  <c r="AF14" i="108"/>
  <c r="X14" i="108"/>
  <c r="P14" i="108"/>
  <c r="H14" i="108"/>
  <c r="CR13" i="108"/>
  <c r="CJ13" i="108"/>
  <c r="CB13" i="108"/>
  <c r="BT13" i="108"/>
  <c r="BL13" i="108"/>
  <c r="BD13" i="108"/>
  <c r="AV13" i="108"/>
  <c r="AN13" i="108"/>
  <c r="AF13" i="108"/>
  <c r="X13" i="108"/>
  <c r="CU13" i="108"/>
  <c r="P13" i="108"/>
  <c r="H13" i="108"/>
  <c r="CR12" i="108"/>
  <c r="CJ12" i="108"/>
  <c r="CB12" i="108"/>
  <c r="BT12" i="108"/>
  <c r="BL12" i="108"/>
  <c r="BD12" i="108"/>
  <c r="AV12" i="108"/>
  <c r="AN12" i="108"/>
  <c r="AF12" i="108"/>
  <c r="X12" i="108"/>
  <c r="P12" i="108"/>
  <c r="H12" i="108"/>
  <c r="CU12" i="108"/>
  <c r="CU11" i="108"/>
  <c r="CR11" i="108"/>
  <c r="CJ11" i="108"/>
  <c r="CB11" i="108"/>
  <c r="BT11" i="108"/>
  <c r="BL11" i="108"/>
  <c r="BD11" i="108"/>
  <c r="AV11" i="108"/>
  <c r="AN11" i="108"/>
  <c r="AF11" i="108"/>
  <c r="X11" i="108"/>
  <c r="P11" i="108"/>
  <c r="H11" i="108"/>
  <c r="CR10" i="108"/>
  <c r="CJ10" i="108"/>
  <c r="CB10" i="108"/>
  <c r="CU10" i="108"/>
  <c r="BT10" i="108"/>
  <c r="BL10" i="108"/>
  <c r="BD10" i="108"/>
  <c r="AV10" i="108"/>
  <c r="AN10" i="108"/>
  <c r="AF10" i="108"/>
  <c r="X10" i="108"/>
  <c r="P10" i="108"/>
  <c r="H10" i="108"/>
  <c r="CP7" i="108"/>
  <c r="CR7" i="108"/>
  <c r="CH7" i="108"/>
  <c r="CJ7" i="108"/>
  <c r="BZ7" i="108"/>
  <c r="CB7" i="108"/>
  <c r="AV7" i="108"/>
  <c r="AT7" i="108"/>
  <c r="AL7" i="108"/>
  <c r="AN7" i="108"/>
  <c r="AD7" i="108"/>
  <c r="AF7" i="108"/>
  <c r="V7" i="108"/>
  <c r="X7" i="108"/>
  <c r="N7" i="108"/>
  <c r="P7" i="108"/>
  <c r="CR6" i="108"/>
  <c r="CJ6" i="108"/>
  <c r="CB6" i="108"/>
  <c r="BT6" i="108"/>
  <c r="BL6" i="108"/>
  <c r="BD6" i="108"/>
  <c r="AV6" i="108"/>
  <c r="AN6" i="108"/>
  <c r="AF6" i="108"/>
  <c r="X6" i="108"/>
  <c r="P6" i="108"/>
  <c r="H6" i="108"/>
  <c r="CU6" i="108"/>
  <c r="CU5" i="108"/>
  <c r="CR5" i="108"/>
  <c r="CJ5" i="108"/>
  <c r="CB5" i="108"/>
  <c r="BT5" i="108"/>
  <c r="BL5" i="108"/>
  <c r="BD5" i="108"/>
  <c r="AV5" i="108"/>
  <c r="AN5" i="108"/>
  <c r="AF5" i="108"/>
  <c r="X5" i="108"/>
  <c r="P5" i="108"/>
  <c r="H5" i="108"/>
  <c r="CR4" i="108"/>
  <c r="CJ4" i="108"/>
  <c r="CB4" i="108"/>
  <c r="CU4" i="108"/>
  <c r="BT4" i="108"/>
  <c r="BL4" i="108"/>
  <c r="BD4" i="108"/>
  <c r="AV4" i="108"/>
  <c r="AN4" i="108"/>
  <c r="AF4" i="108"/>
  <c r="X4" i="108"/>
  <c r="P4" i="108"/>
  <c r="H4" i="108"/>
  <c r="CR2" i="108"/>
  <c r="CJ2" i="108"/>
  <c r="CB2" i="108"/>
  <c r="BT2" i="108"/>
  <c r="BL2" i="108"/>
  <c r="BD2" i="108"/>
  <c r="CU2" i="108"/>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H8" i="32"/>
  <c r="I66" i="32"/>
  <c r="I67" i="32"/>
  <c r="J8" i="32"/>
  <c r="K67" i="32"/>
  <c r="K66" i="32"/>
  <c r="P8" i="32"/>
  <c r="Q66" i="32"/>
  <c r="Q67" i="32"/>
  <c r="L8" i="32"/>
  <c r="M67" i="32"/>
  <c r="M66" i="32"/>
  <c r="N8" i="32"/>
  <c r="O67" i="32"/>
  <c r="O66" i="32"/>
  <c r="R8" i="32"/>
  <c r="S67" i="32"/>
  <c r="S66" i="32"/>
  <c r="H8" i="14"/>
  <c r="I157" i="14"/>
  <c r="I156" i="14"/>
  <c r="J8" i="14"/>
  <c r="K157" i="14"/>
  <c r="K156" i="14"/>
  <c r="N8" i="14"/>
  <c r="O157" i="14"/>
  <c r="O156" i="14"/>
  <c r="P8" i="14"/>
  <c r="Q156" i="14"/>
  <c r="Q157" i="14"/>
  <c r="R8" i="14"/>
  <c r="S157" i="14"/>
  <c r="S156" i="14"/>
  <c r="T8" i="14"/>
  <c r="U157" i="14"/>
  <c r="U156" i="14"/>
  <c r="S56" i="63"/>
  <c r="S58" i="63"/>
  <c r="S60" i="63"/>
  <c r="S50" i="61"/>
  <c r="S52" i="61"/>
  <c r="Q50" i="61"/>
  <c r="Q52" i="61"/>
  <c r="O50" i="61"/>
  <c r="O52" i="61"/>
  <c r="M50" i="61"/>
  <c r="M52" i="61"/>
  <c r="K52" i="61"/>
  <c r="CU28" i="108"/>
  <c r="CU26" i="108"/>
  <c r="BL27" i="108"/>
  <c r="CU27" i="108"/>
  <c r="BT27" i="108"/>
  <c r="BB7" i="108"/>
  <c r="BD7" i="108"/>
  <c r="F7" i="108"/>
  <c r="H7" i="108"/>
  <c r="CU7" i="108"/>
  <c r="K54" i="61"/>
  <c r="K53" i="61"/>
  <c r="M54" i="61"/>
  <c r="M53" i="61"/>
  <c r="O54" i="61"/>
  <c r="O53" i="61"/>
  <c r="Q54" i="61"/>
  <c r="Q53" i="61"/>
  <c r="S54" i="61"/>
  <c r="S53" i="61"/>
  <c r="S59" i="63"/>
  <c r="S52" i="36"/>
  <c r="Q52" i="36"/>
  <c r="O52" i="36"/>
  <c r="M52" i="36"/>
  <c r="K52" i="36"/>
  <c r="S76" i="26"/>
  <c r="Q76" i="26"/>
  <c r="O76" i="26"/>
  <c r="M76" i="26"/>
  <c r="K76" i="26"/>
  <c r="K78" i="26"/>
  <c r="I76" i="26"/>
  <c r="B19" i="15"/>
  <c r="B18" i="15"/>
  <c r="B17" i="15"/>
  <c r="B16" i="15"/>
  <c r="B15" i="15"/>
  <c r="B14" i="15"/>
  <c r="B13" i="15"/>
  <c r="B12" i="15"/>
  <c r="B11" i="15"/>
  <c r="S41" i="15"/>
  <c r="Q41" i="15"/>
  <c r="Q43" i="15"/>
  <c r="O41" i="15"/>
  <c r="O43" i="15"/>
  <c r="O45" i="15"/>
  <c r="M41" i="15"/>
  <c r="K41" i="15"/>
  <c r="K43" i="15"/>
  <c r="S55" i="31"/>
  <c r="S48" i="31"/>
  <c r="Q55" i="31"/>
  <c r="Q48" i="31"/>
  <c r="Q50" i="31"/>
  <c r="O55" i="31"/>
  <c r="O48" i="31"/>
  <c r="O50" i="31"/>
  <c r="M55" i="31"/>
  <c r="M48" i="31"/>
  <c r="K55" i="31"/>
  <c r="K48" i="31"/>
  <c r="K50" i="31"/>
  <c r="S48" i="104"/>
  <c r="S50" i="104"/>
  <c r="Q48" i="104"/>
  <c r="Q50" i="104"/>
  <c r="O48" i="104"/>
  <c r="O50" i="104"/>
  <c r="O52" i="104"/>
  <c r="M48" i="104"/>
  <c r="K48" i="104"/>
  <c r="S55" i="102"/>
  <c r="Q55" i="102"/>
  <c r="O55" i="102"/>
  <c r="O57" i="102"/>
  <c r="M55" i="102"/>
  <c r="K55" i="102"/>
  <c r="S43" i="101"/>
  <c r="S45" i="101"/>
  <c r="Q43" i="101"/>
  <c r="O43" i="101"/>
  <c r="M43" i="101"/>
  <c r="M45" i="101"/>
  <c r="K43" i="101"/>
  <c r="K45" i="101"/>
  <c r="S44" i="100"/>
  <c r="Q44" i="100"/>
  <c r="O44" i="100"/>
  <c r="O46" i="100"/>
  <c r="M44" i="100"/>
  <c r="K44" i="100"/>
  <c r="S43" i="99"/>
  <c r="Q43" i="99"/>
  <c r="O43" i="99"/>
  <c r="M43" i="99"/>
  <c r="K43" i="99"/>
  <c r="K45" i="99"/>
  <c r="S47" i="17"/>
  <c r="Q47" i="17"/>
  <c r="O47" i="17"/>
  <c r="M47" i="17"/>
  <c r="K47" i="17"/>
  <c r="Q101" i="13"/>
  <c r="Q103" i="13"/>
  <c r="O101" i="13"/>
  <c r="I101" i="13"/>
  <c r="I103" i="13"/>
  <c r="K101" i="13"/>
  <c r="K103" i="13"/>
  <c r="S86" i="95"/>
  <c r="Q86" i="95"/>
  <c r="Q88" i="95"/>
  <c r="O86" i="95"/>
  <c r="S61" i="46"/>
  <c r="Q61" i="46"/>
  <c r="Q63" i="46"/>
  <c r="O61" i="46"/>
  <c r="M61" i="46"/>
  <c r="M63" i="46"/>
  <c r="K61" i="46"/>
  <c r="K63" i="46"/>
  <c r="S39" i="35"/>
  <c r="Q39" i="35"/>
  <c r="S54" i="90"/>
  <c r="Q54" i="90"/>
  <c r="Q56" i="90"/>
  <c r="O54" i="90"/>
  <c r="M54" i="90"/>
  <c r="M56" i="90"/>
  <c r="K54" i="90"/>
  <c r="S56" i="94"/>
  <c r="Q56" i="94"/>
  <c r="O56" i="94"/>
  <c r="M56" i="94"/>
  <c r="K56" i="94"/>
  <c r="S68" i="93"/>
  <c r="S70" i="93"/>
  <c r="S72" i="93"/>
  <c r="Q68" i="93"/>
  <c r="O68" i="93"/>
  <c r="M68" i="93"/>
  <c r="K68" i="93"/>
  <c r="S56" i="25"/>
  <c r="Q56" i="25"/>
  <c r="O56" i="25"/>
  <c r="M56" i="25"/>
  <c r="K56" i="25"/>
  <c r="S50" i="92"/>
  <c r="S48" i="92"/>
  <c r="Q48" i="92"/>
  <c r="O48" i="92"/>
  <c r="M48" i="92"/>
  <c r="M50" i="92"/>
  <c r="K48" i="92"/>
  <c r="K50" i="92"/>
  <c r="S57" i="89"/>
  <c r="Q57" i="89"/>
  <c r="O57" i="89"/>
  <c r="M57" i="89"/>
  <c r="K57" i="89"/>
  <c r="S57" i="84"/>
  <c r="S59" i="84"/>
  <c r="Q57" i="84"/>
  <c r="O57" i="84"/>
  <c r="M57" i="84"/>
  <c r="M59" i="84"/>
  <c r="M61" i="84"/>
  <c r="K57" i="84"/>
  <c r="S47" i="85"/>
  <c r="Q47" i="85"/>
  <c r="O47" i="85"/>
  <c r="M47" i="85"/>
  <c r="M49" i="85"/>
  <c r="K47" i="85"/>
  <c r="K49" i="85"/>
  <c r="K51" i="85"/>
  <c r="S50" i="87"/>
  <c r="Q50" i="87"/>
  <c r="O50" i="87"/>
  <c r="M50" i="87"/>
  <c r="M52" i="87"/>
  <c r="K50" i="87"/>
  <c r="K52" i="87"/>
  <c r="K54" i="87"/>
  <c r="S56" i="86"/>
  <c r="Q56" i="86"/>
  <c r="O56" i="86"/>
  <c r="O58" i="86"/>
  <c r="O60" i="86"/>
  <c r="M56" i="86"/>
  <c r="K56" i="86"/>
  <c r="S54" i="78"/>
  <c r="Q54" i="78"/>
  <c r="O54" i="78"/>
  <c r="M54" i="78"/>
  <c r="M56" i="78"/>
  <c r="K54" i="78"/>
  <c r="S66" i="79"/>
  <c r="Q66" i="79"/>
  <c r="Q68" i="79"/>
  <c r="Q70" i="79"/>
  <c r="O66" i="79"/>
  <c r="O68" i="79"/>
  <c r="M66" i="79"/>
  <c r="K66" i="79"/>
  <c r="S68" i="80"/>
  <c r="Q68" i="80"/>
  <c r="Q70" i="80"/>
  <c r="O66" i="82"/>
  <c r="O68" i="82"/>
  <c r="M66" i="82"/>
  <c r="M68" i="82"/>
  <c r="K66" i="82"/>
  <c r="S86" i="81"/>
  <c r="Q86" i="81"/>
  <c r="O86" i="81"/>
  <c r="M86" i="81"/>
  <c r="K86" i="81"/>
  <c r="S46" i="41"/>
  <c r="S48" i="41"/>
  <c r="Q46" i="41"/>
  <c r="O46" i="41"/>
  <c r="M46" i="41"/>
  <c r="M48" i="41"/>
  <c r="K46" i="41"/>
  <c r="S47" i="69"/>
  <c r="S49" i="69"/>
  <c r="S51" i="69"/>
  <c r="Q47" i="69"/>
  <c r="Q49" i="69"/>
  <c r="Q51" i="69"/>
  <c r="M47" i="69"/>
  <c r="M49" i="69"/>
  <c r="M51" i="69"/>
  <c r="O47" i="69"/>
  <c r="I47" i="69"/>
  <c r="K47" i="69"/>
  <c r="S39" i="29"/>
  <c r="Q39" i="29"/>
  <c r="Q41" i="29"/>
  <c r="O39" i="29"/>
  <c r="M39" i="29"/>
  <c r="K39" i="29"/>
  <c r="S42" i="8"/>
  <c r="Q42" i="8"/>
  <c r="O42" i="8"/>
  <c r="M42" i="8"/>
  <c r="K42" i="8"/>
  <c r="K44" i="8"/>
  <c r="I42" i="8"/>
  <c r="I44" i="8"/>
  <c r="M63" i="84"/>
  <c r="M62" i="84"/>
  <c r="O62" i="86"/>
  <c r="O61" i="86"/>
  <c r="K56" i="87"/>
  <c r="K55" i="87"/>
  <c r="O54" i="104"/>
  <c r="O53" i="104"/>
  <c r="O47" i="15"/>
  <c r="O46" i="15"/>
  <c r="R8" i="93"/>
  <c r="S74" i="93"/>
  <c r="S73" i="93"/>
  <c r="L8" i="69"/>
  <c r="M53" i="69"/>
  <c r="M52" i="69"/>
  <c r="Q58" i="86"/>
  <c r="Q60" i="86"/>
  <c r="K56" i="78"/>
  <c r="K58" i="78"/>
  <c r="S70" i="80"/>
  <c r="S72" i="80"/>
  <c r="K48" i="41"/>
  <c r="K50" i="41"/>
  <c r="O48" i="41"/>
  <c r="O50" i="41"/>
  <c r="K59" i="84"/>
  <c r="K61" i="84"/>
  <c r="K59" i="89"/>
  <c r="K61" i="89"/>
  <c r="S59" i="89"/>
  <c r="S61" i="89"/>
  <c r="S52" i="92"/>
  <c r="K52" i="92"/>
  <c r="M58" i="25"/>
  <c r="M60" i="25"/>
  <c r="O58" i="25"/>
  <c r="O60" i="25"/>
  <c r="Q70" i="93"/>
  <c r="Q72" i="93"/>
  <c r="K70" i="93"/>
  <c r="K72" i="93"/>
  <c r="M58" i="94"/>
  <c r="M60" i="94"/>
  <c r="Q58" i="94"/>
  <c r="Q60" i="94"/>
  <c r="S58" i="94"/>
  <c r="S60" i="94"/>
  <c r="K56" i="90"/>
  <c r="K58" i="90"/>
  <c r="O56" i="90"/>
  <c r="O58" i="90"/>
  <c r="Q58" i="90"/>
  <c r="S54" i="36"/>
  <c r="S56" i="36"/>
  <c r="Q54" i="36"/>
  <c r="Q56" i="36"/>
  <c r="O54" i="36"/>
  <c r="O56" i="36"/>
  <c r="M54" i="36"/>
  <c r="M56" i="36"/>
  <c r="K54" i="36"/>
  <c r="K56" i="36"/>
  <c r="S78" i="26"/>
  <c r="S80" i="26"/>
  <c r="Q78" i="26"/>
  <c r="Q80" i="26"/>
  <c r="O78" i="26"/>
  <c r="O80" i="26"/>
  <c r="M78" i="26"/>
  <c r="M80" i="26"/>
  <c r="K80" i="26"/>
  <c r="I78" i="26"/>
  <c r="I80" i="26"/>
  <c r="S43" i="15"/>
  <c r="S45" i="15"/>
  <c r="Q45" i="15"/>
  <c r="M43" i="15"/>
  <c r="M45" i="15"/>
  <c r="K45" i="15"/>
  <c r="S50" i="31"/>
  <c r="S52" i="31"/>
  <c r="Q52" i="31"/>
  <c r="O52" i="31"/>
  <c r="M50" i="31"/>
  <c r="M52" i="31"/>
  <c r="K52" i="31"/>
  <c r="S52" i="104"/>
  <c r="Q52" i="104"/>
  <c r="M50" i="104"/>
  <c r="M52" i="104"/>
  <c r="K50" i="104"/>
  <c r="K52" i="104"/>
  <c r="S57" i="102"/>
  <c r="S59" i="102"/>
  <c r="Q57" i="102"/>
  <c r="Q59" i="102"/>
  <c r="O59" i="102"/>
  <c r="M57" i="102"/>
  <c r="M59" i="102"/>
  <c r="K57" i="102"/>
  <c r="K59" i="102"/>
  <c r="S47" i="101"/>
  <c r="Q45" i="101"/>
  <c r="Q47" i="101"/>
  <c r="O45" i="101"/>
  <c r="O47" i="101"/>
  <c r="M47" i="101"/>
  <c r="K47" i="101"/>
  <c r="S46" i="100"/>
  <c r="S48" i="100"/>
  <c r="Q46" i="100"/>
  <c r="Q48" i="100"/>
  <c r="O48" i="100"/>
  <c r="M46" i="100"/>
  <c r="M48" i="100"/>
  <c r="K46" i="100"/>
  <c r="K48" i="100"/>
  <c r="S45" i="99"/>
  <c r="S47" i="99"/>
  <c r="Q45" i="99"/>
  <c r="Q47" i="99"/>
  <c r="O45" i="99"/>
  <c r="O47" i="99"/>
  <c r="M45" i="99"/>
  <c r="M47" i="99"/>
  <c r="K47" i="99"/>
  <c r="S49" i="17"/>
  <c r="S51" i="17"/>
  <c r="Q49" i="17"/>
  <c r="Q51" i="17"/>
  <c r="O49" i="17"/>
  <c r="O51" i="17"/>
  <c r="M49" i="17"/>
  <c r="M51" i="17"/>
  <c r="K49" i="17"/>
  <c r="K51" i="17"/>
  <c r="Q105" i="13"/>
  <c r="P8" i="13"/>
  <c r="O103" i="13"/>
  <c r="O105" i="13"/>
  <c r="N8" i="13"/>
  <c r="I105" i="13"/>
  <c r="K105" i="13"/>
  <c r="S88" i="95"/>
  <c r="S90" i="95"/>
  <c r="Q90" i="95"/>
  <c r="O88" i="95"/>
  <c r="O90" i="95"/>
  <c r="N8" i="95"/>
  <c r="S63" i="46"/>
  <c r="S65" i="46"/>
  <c r="R8" i="46"/>
  <c r="Q65" i="46"/>
  <c r="P8" i="46"/>
  <c r="O63" i="46"/>
  <c r="O65" i="46"/>
  <c r="N8" i="46"/>
  <c r="M65" i="46"/>
  <c r="L8" i="46"/>
  <c r="K65" i="46"/>
  <c r="J8" i="46"/>
  <c r="S41" i="35"/>
  <c r="S43" i="35"/>
  <c r="Q41" i="35"/>
  <c r="Q43" i="35"/>
  <c r="S56" i="90"/>
  <c r="S58" i="90"/>
  <c r="M58" i="90"/>
  <c r="O58" i="94"/>
  <c r="O60" i="94"/>
  <c r="K58" i="94"/>
  <c r="K60" i="94"/>
  <c r="O70" i="93"/>
  <c r="O72" i="93"/>
  <c r="M70" i="93"/>
  <c r="M72" i="93"/>
  <c r="S58" i="25"/>
  <c r="S60" i="25"/>
  <c r="Q58" i="25"/>
  <c r="Q60" i="25"/>
  <c r="K58" i="25"/>
  <c r="K60" i="25"/>
  <c r="Q50" i="92"/>
  <c r="Q52" i="92"/>
  <c r="O50" i="92"/>
  <c r="O52" i="92"/>
  <c r="M52" i="92"/>
  <c r="Q59" i="89"/>
  <c r="Q61" i="89"/>
  <c r="O59" i="89"/>
  <c r="O61" i="89"/>
  <c r="M59" i="89"/>
  <c r="M61" i="89"/>
  <c r="S61" i="84"/>
  <c r="Q59" i="84"/>
  <c r="Q61" i="84"/>
  <c r="O59" i="84"/>
  <c r="O61" i="84"/>
  <c r="S49" i="85"/>
  <c r="S51" i="85"/>
  <c r="Q49" i="85"/>
  <c r="Q51" i="85"/>
  <c r="O49" i="85"/>
  <c r="O51" i="85"/>
  <c r="M51" i="85"/>
  <c r="S52" i="87"/>
  <c r="S54" i="87"/>
  <c r="Q52" i="87"/>
  <c r="Q54" i="87"/>
  <c r="O52" i="87"/>
  <c r="O54" i="87"/>
  <c r="M54" i="87"/>
  <c r="S58" i="86"/>
  <c r="S60" i="86"/>
  <c r="M58" i="86"/>
  <c r="M60" i="86"/>
  <c r="K58" i="86"/>
  <c r="K60" i="86"/>
  <c r="S56" i="78"/>
  <c r="S58" i="78"/>
  <c r="Q56" i="78"/>
  <c r="Q58" i="78"/>
  <c r="O56" i="78"/>
  <c r="O58" i="78"/>
  <c r="M58" i="78"/>
  <c r="S68" i="79"/>
  <c r="S70" i="79"/>
  <c r="O70" i="79"/>
  <c r="M68" i="79"/>
  <c r="M70" i="79"/>
  <c r="K68" i="79"/>
  <c r="K70" i="79"/>
  <c r="Q72" i="80"/>
  <c r="O70" i="82"/>
  <c r="M70" i="82"/>
  <c r="K68" i="82"/>
  <c r="K70" i="82"/>
  <c r="S88" i="81"/>
  <c r="S90" i="81"/>
  <c r="Q88" i="81"/>
  <c r="Q90" i="81"/>
  <c r="O88" i="81"/>
  <c r="O90" i="81"/>
  <c r="M88" i="81"/>
  <c r="M90" i="81"/>
  <c r="K88" i="81"/>
  <c r="K90" i="81"/>
  <c r="S50" i="41"/>
  <c r="Q48" i="41"/>
  <c r="Q50" i="41"/>
  <c r="M50" i="41"/>
  <c r="K49" i="69"/>
  <c r="K51" i="69"/>
  <c r="I49" i="69"/>
  <c r="I51" i="69"/>
  <c r="O49" i="69"/>
  <c r="O51" i="69"/>
  <c r="S41" i="29"/>
  <c r="S43" i="29"/>
  <c r="Q43" i="29"/>
  <c r="O41" i="29"/>
  <c r="O43" i="29"/>
  <c r="M41" i="29"/>
  <c r="M43" i="29"/>
  <c r="K41" i="29"/>
  <c r="K43" i="29"/>
  <c r="M44" i="8"/>
  <c r="M46" i="8"/>
  <c r="Q44" i="8"/>
  <c r="Q46" i="8"/>
  <c r="S44" i="8"/>
  <c r="S46" i="8"/>
  <c r="O44" i="8"/>
  <c r="O46" i="8"/>
  <c r="K46" i="8"/>
  <c r="I46" i="8"/>
  <c r="K62" i="25"/>
  <c r="K61" i="25"/>
  <c r="S62" i="25"/>
  <c r="S61" i="25"/>
  <c r="O62" i="25"/>
  <c r="O61" i="25"/>
  <c r="M62" i="25"/>
  <c r="M61" i="25"/>
  <c r="O63" i="84"/>
  <c r="O62" i="84"/>
  <c r="Q63" i="84"/>
  <c r="Q62" i="84"/>
  <c r="S63" i="84"/>
  <c r="S62" i="84"/>
  <c r="K63" i="84"/>
  <c r="K62" i="84"/>
  <c r="M63" i="89"/>
  <c r="M62" i="89"/>
  <c r="O63" i="89"/>
  <c r="O62" i="89"/>
  <c r="Q63" i="89"/>
  <c r="Q62" i="89"/>
  <c r="S63" i="89"/>
  <c r="S62" i="89"/>
  <c r="K62" i="86"/>
  <c r="K61" i="86"/>
  <c r="M62" i="86"/>
  <c r="M61" i="86"/>
  <c r="S62" i="86"/>
  <c r="S61" i="86"/>
  <c r="Q62" i="86"/>
  <c r="Q61" i="86"/>
  <c r="M56" i="87"/>
  <c r="M55" i="87"/>
  <c r="O56" i="87"/>
  <c r="O55" i="87"/>
  <c r="Q56" i="87"/>
  <c r="Q55" i="87"/>
  <c r="S56" i="87"/>
  <c r="S55" i="87"/>
  <c r="Q74" i="80"/>
  <c r="Q73" i="80"/>
  <c r="S74" i="80"/>
  <c r="S73" i="80"/>
  <c r="M52" i="41"/>
  <c r="M51" i="41"/>
  <c r="Q52" i="41"/>
  <c r="Q51" i="41"/>
  <c r="S52" i="41"/>
  <c r="S51" i="41"/>
  <c r="O52" i="41"/>
  <c r="O51" i="41"/>
  <c r="K52" i="41"/>
  <c r="K51" i="41"/>
  <c r="K45" i="29"/>
  <c r="K44" i="29"/>
  <c r="M45" i="29"/>
  <c r="M44" i="29"/>
  <c r="O45" i="29"/>
  <c r="O44" i="29"/>
  <c r="Q45" i="29"/>
  <c r="Q44" i="29"/>
  <c r="S45" i="29"/>
  <c r="S44" i="29"/>
  <c r="K48" i="8"/>
  <c r="K47" i="8"/>
  <c r="O48" i="8"/>
  <c r="O47" i="8"/>
  <c r="S48" i="8"/>
  <c r="S47" i="8"/>
  <c r="Q48" i="8"/>
  <c r="Q47" i="8"/>
  <c r="M48" i="8"/>
  <c r="M47" i="8"/>
  <c r="Q45" i="35"/>
  <c r="Q44" i="35"/>
  <c r="S45" i="35"/>
  <c r="S44" i="35"/>
  <c r="K62" i="94"/>
  <c r="K61" i="94"/>
  <c r="O62" i="94"/>
  <c r="O61" i="94"/>
  <c r="S62" i="94"/>
  <c r="S61" i="94"/>
  <c r="Q62" i="94"/>
  <c r="Q61" i="94"/>
  <c r="M62" i="94"/>
  <c r="M61" i="94"/>
  <c r="K54" i="31"/>
  <c r="K53" i="31"/>
  <c r="M54" i="31"/>
  <c r="M53" i="31"/>
  <c r="O54" i="31"/>
  <c r="O53" i="31"/>
  <c r="Q54" i="31"/>
  <c r="Q53" i="31"/>
  <c r="S54" i="31"/>
  <c r="S53" i="31"/>
  <c r="K53" i="17"/>
  <c r="K52" i="17"/>
  <c r="M53" i="17"/>
  <c r="M52" i="17"/>
  <c r="O53" i="17"/>
  <c r="O52" i="17"/>
  <c r="S53" i="17"/>
  <c r="S52" i="17"/>
  <c r="M49" i="99"/>
  <c r="M48" i="99"/>
  <c r="O49" i="99"/>
  <c r="O48" i="99"/>
  <c r="Q49" i="99"/>
  <c r="Q48" i="99"/>
  <c r="S49" i="99"/>
  <c r="S48" i="99"/>
  <c r="K50" i="100"/>
  <c r="K49" i="100"/>
  <c r="M50" i="100"/>
  <c r="M49" i="100"/>
  <c r="O50" i="100"/>
  <c r="O49" i="100"/>
  <c r="Q50" i="100"/>
  <c r="Q49" i="100"/>
  <c r="S50" i="100"/>
  <c r="S49" i="100"/>
  <c r="K61" i="102"/>
  <c r="K60" i="102"/>
  <c r="M61" i="102"/>
  <c r="M60" i="102"/>
  <c r="O61" i="102"/>
  <c r="O60" i="102"/>
  <c r="Q61" i="102"/>
  <c r="Q60" i="102"/>
  <c r="S61" i="102"/>
  <c r="S60" i="102"/>
  <c r="K49" i="101"/>
  <c r="K48" i="101"/>
  <c r="M49" i="101"/>
  <c r="M48" i="101"/>
  <c r="O49" i="101"/>
  <c r="O48" i="101"/>
  <c r="Q49" i="101"/>
  <c r="Q48" i="101"/>
  <c r="S49" i="101"/>
  <c r="S48" i="101"/>
  <c r="J8" i="36"/>
  <c r="K58" i="36"/>
  <c r="K57" i="36"/>
  <c r="L8" i="36"/>
  <c r="M58" i="36"/>
  <c r="M57" i="36"/>
  <c r="N8" i="36"/>
  <c r="O58" i="36"/>
  <c r="O57" i="36"/>
  <c r="P8" i="36"/>
  <c r="Q58" i="36"/>
  <c r="Q57" i="36"/>
  <c r="R8" i="36"/>
  <c r="S58" i="36"/>
  <c r="S57" i="36"/>
  <c r="H8" i="26"/>
  <c r="I82" i="26"/>
  <c r="I81" i="26"/>
  <c r="J8" i="26"/>
  <c r="K82" i="26"/>
  <c r="K81" i="26"/>
  <c r="L8" i="26"/>
  <c r="M82" i="26"/>
  <c r="M81" i="26"/>
  <c r="N8" i="26"/>
  <c r="O82" i="26"/>
  <c r="O81" i="26"/>
  <c r="P8" i="26"/>
  <c r="Q82" i="26"/>
  <c r="Q81" i="26"/>
  <c r="R8" i="26"/>
  <c r="S82" i="26"/>
  <c r="S81" i="26"/>
  <c r="K54" i="104"/>
  <c r="K53" i="104"/>
  <c r="M54" i="104"/>
  <c r="M53" i="104"/>
  <c r="Q54" i="104"/>
  <c r="Q53" i="104"/>
  <c r="R8" i="104"/>
  <c r="S54" i="104"/>
  <c r="S53" i="104"/>
  <c r="K63" i="89"/>
  <c r="K62" i="89"/>
  <c r="Q62" i="25"/>
  <c r="Q61" i="25"/>
  <c r="Q53" i="17"/>
  <c r="Q52" i="17"/>
  <c r="K49" i="99"/>
  <c r="K48" i="99"/>
  <c r="K46" i="15"/>
  <c r="K47" i="15"/>
  <c r="M47" i="15"/>
  <c r="M46" i="15"/>
  <c r="S47" i="15"/>
  <c r="S46" i="15"/>
  <c r="Q47" i="15"/>
  <c r="Q46" i="15"/>
  <c r="O106" i="13"/>
  <c r="O107" i="13"/>
  <c r="Q107" i="13"/>
  <c r="Q106" i="13"/>
  <c r="K67" i="46"/>
  <c r="K66" i="46"/>
  <c r="M67" i="46"/>
  <c r="M66" i="46"/>
  <c r="O67" i="46"/>
  <c r="O66" i="46"/>
  <c r="Q67" i="46"/>
  <c r="Q66" i="46"/>
  <c r="S67" i="46"/>
  <c r="S66" i="46"/>
  <c r="J8" i="93"/>
  <c r="K74" i="93"/>
  <c r="K73" i="93"/>
  <c r="L8" i="93"/>
  <c r="M74" i="93"/>
  <c r="M73" i="93"/>
  <c r="P8" i="93"/>
  <c r="Q74" i="93"/>
  <c r="Q73" i="93"/>
  <c r="N8" i="93"/>
  <c r="O74" i="93"/>
  <c r="O73" i="93"/>
  <c r="K91" i="81"/>
  <c r="K92" i="81"/>
  <c r="O92" i="81"/>
  <c r="O91" i="81"/>
  <c r="M92" i="81"/>
  <c r="M91" i="81"/>
  <c r="S92" i="81"/>
  <c r="S91" i="81"/>
  <c r="Q91" i="81"/>
  <c r="Q92" i="81"/>
  <c r="N8" i="69"/>
  <c r="O53" i="69"/>
  <c r="O52" i="69"/>
  <c r="H8" i="69"/>
  <c r="I53" i="69"/>
  <c r="I52" i="69"/>
  <c r="J8" i="69"/>
  <c r="K53" i="69"/>
  <c r="K52" i="69"/>
  <c r="S92" i="95"/>
  <c r="S91" i="95"/>
  <c r="O92" i="95"/>
  <c r="O91" i="95"/>
  <c r="Q92" i="95"/>
  <c r="Q91" i="95"/>
  <c r="J8" i="13"/>
  <c r="K107" i="13"/>
  <c r="K106" i="13"/>
  <c r="H8" i="13"/>
  <c r="I107" i="13"/>
  <c r="I106" i="13"/>
  <c r="H8" i="8"/>
  <c r="I48" i="8"/>
  <c r="I47" i="8"/>
  <c r="S55" i="64"/>
  <c r="S57" i="64"/>
  <c r="S60" i="6"/>
  <c r="S62" i="6"/>
  <c r="Q60" i="6"/>
  <c r="O60" i="6"/>
  <c r="M60" i="6"/>
  <c r="M62" i="6"/>
  <c r="K60" i="6"/>
  <c r="S52" i="4"/>
  <c r="Q52" i="4"/>
  <c r="O52" i="4"/>
  <c r="M52" i="4"/>
  <c r="K52" i="4"/>
  <c r="S82" i="55"/>
  <c r="Q82" i="55"/>
  <c r="S92" i="53"/>
  <c r="Q92" i="53"/>
  <c r="S46" i="54"/>
  <c r="Q46" i="54"/>
  <c r="S42" i="52"/>
  <c r="Q42" i="52"/>
  <c r="M83" i="3"/>
  <c r="S83" i="3"/>
  <c r="Q83" i="3"/>
  <c r="Q85" i="3"/>
  <c r="I52" i="10"/>
  <c r="I54" i="10"/>
  <c r="K54" i="10"/>
  <c r="M52" i="10"/>
  <c r="M54" i="10"/>
  <c r="O52" i="10"/>
  <c r="O54" i="10"/>
  <c r="Q52" i="10"/>
  <c r="Q54" i="10"/>
  <c r="S52" i="10"/>
  <c r="S54" i="10"/>
  <c r="S44" i="52"/>
  <c r="S46" i="52"/>
  <c r="S59" i="64"/>
  <c r="S64" i="6"/>
  <c r="Q62" i="6"/>
  <c r="Q64" i="6"/>
  <c r="O62" i="6"/>
  <c r="O64" i="6"/>
  <c r="M64" i="6"/>
  <c r="K62" i="6"/>
  <c r="K64" i="6"/>
  <c r="Q84" i="55"/>
  <c r="Q86" i="55"/>
  <c r="S84" i="55"/>
  <c r="S86" i="55"/>
  <c r="Q94" i="53"/>
  <c r="Q96" i="53"/>
  <c r="S94" i="53"/>
  <c r="S96" i="53"/>
  <c r="Q48" i="54"/>
  <c r="Q50" i="54"/>
  <c r="S48" i="54"/>
  <c r="S50" i="54"/>
  <c r="R8" i="52"/>
  <c r="Q44" i="52"/>
  <c r="Q46" i="52"/>
  <c r="M85" i="3"/>
  <c r="M87" i="3"/>
  <c r="S85" i="3"/>
  <c r="S87" i="3"/>
  <c r="Q87" i="3"/>
  <c r="K56" i="10"/>
  <c r="O56" i="10"/>
  <c r="M56" i="10"/>
  <c r="I56" i="10"/>
  <c r="H8" i="10"/>
  <c r="S56" i="10"/>
  <c r="Q56" i="10"/>
  <c r="I53" i="50"/>
  <c r="P8" i="3"/>
  <c r="Q89" i="3"/>
  <c r="Q88" i="3"/>
  <c r="R8" i="3"/>
  <c r="S89" i="3"/>
  <c r="S88" i="3"/>
  <c r="L8" i="3"/>
  <c r="M89" i="3"/>
  <c r="M88" i="3"/>
  <c r="S52" i="54"/>
  <c r="S51" i="54"/>
  <c r="Q52" i="54"/>
  <c r="Q51" i="54"/>
  <c r="Q48" i="52"/>
  <c r="Q47" i="52"/>
  <c r="S48" i="52"/>
  <c r="S47" i="52"/>
  <c r="S98" i="53"/>
  <c r="S97" i="53"/>
  <c r="Q98" i="53"/>
  <c r="Q97" i="53"/>
  <c r="S88" i="55"/>
  <c r="S87" i="55"/>
  <c r="Q88" i="55"/>
  <c r="Q87" i="55"/>
  <c r="S61" i="64"/>
  <c r="S60" i="64"/>
  <c r="S58" i="10"/>
  <c r="S57" i="10"/>
  <c r="Q58" i="10"/>
  <c r="Q57" i="10"/>
  <c r="O58" i="10"/>
  <c r="O57" i="10"/>
  <c r="I58" i="10"/>
  <c r="I57" i="10"/>
  <c r="L8" i="10"/>
  <c r="M57" i="10"/>
  <c r="M58" i="10"/>
  <c r="K58" i="10"/>
  <c r="K57" i="10"/>
  <c r="Q65" i="6"/>
  <c r="Q66" i="6"/>
  <c r="J8" i="6"/>
  <c r="K66" i="6"/>
  <c r="K65" i="6"/>
  <c r="M66" i="6"/>
  <c r="L8" i="6"/>
  <c r="M65" i="6"/>
  <c r="O65" i="6"/>
  <c r="O66" i="6"/>
  <c r="S66" i="6"/>
  <c r="S65" i="6"/>
  <c r="J8" i="10"/>
  <c r="R8" i="55"/>
  <c r="P8" i="55"/>
  <c r="R8" i="53"/>
  <c r="P8" i="53"/>
  <c r="R8" i="54"/>
  <c r="P8" i="54"/>
  <c r="P8" i="52"/>
  <c r="I48" i="104"/>
  <c r="I50" i="104"/>
  <c r="I52" i="104"/>
  <c r="B19" i="104"/>
  <c r="B18" i="104"/>
  <c r="B17" i="104"/>
  <c r="B16" i="104"/>
  <c r="B15" i="104"/>
  <c r="B14" i="104"/>
  <c r="B13" i="104"/>
  <c r="B12" i="104"/>
  <c r="B11" i="104"/>
  <c r="I55" i="102"/>
  <c r="I57" i="102"/>
  <c r="B19" i="102"/>
  <c r="B18" i="102"/>
  <c r="B17" i="102"/>
  <c r="B16" i="102"/>
  <c r="B15" i="102"/>
  <c r="B14" i="102"/>
  <c r="B13" i="102"/>
  <c r="B12" i="102"/>
  <c r="B11" i="102"/>
  <c r="I43" i="101"/>
  <c r="I45" i="101"/>
  <c r="B19" i="101"/>
  <c r="B18" i="101"/>
  <c r="B17" i="101"/>
  <c r="B16" i="101"/>
  <c r="B15" i="101"/>
  <c r="B14" i="101"/>
  <c r="B13" i="101"/>
  <c r="B12" i="101"/>
  <c r="B11" i="101"/>
  <c r="B4" i="101"/>
  <c r="I44" i="100"/>
  <c r="I46" i="100"/>
  <c r="B19" i="100"/>
  <c r="B18" i="100"/>
  <c r="B17" i="100"/>
  <c r="B16" i="100"/>
  <c r="B15" i="100"/>
  <c r="B14" i="100"/>
  <c r="B13" i="100"/>
  <c r="B12" i="100"/>
  <c r="B11" i="100"/>
  <c r="I43" i="99"/>
  <c r="I45" i="99"/>
  <c r="B19" i="99"/>
  <c r="B18" i="99"/>
  <c r="B17" i="99"/>
  <c r="B16" i="99"/>
  <c r="B15" i="99"/>
  <c r="B14" i="99"/>
  <c r="B13" i="99"/>
  <c r="B12" i="99"/>
  <c r="B11" i="99"/>
  <c r="M86" i="95"/>
  <c r="B19" i="95"/>
  <c r="B18" i="95"/>
  <c r="B17" i="95"/>
  <c r="B16" i="95"/>
  <c r="B15" i="95"/>
  <c r="B14" i="95"/>
  <c r="B13" i="95"/>
  <c r="B12" i="95"/>
  <c r="B11" i="95"/>
  <c r="I61" i="46"/>
  <c r="I63" i="46"/>
  <c r="I65" i="46"/>
  <c r="H8" i="46"/>
  <c r="B19" i="46"/>
  <c r="B18" i="46"/>
  <c r="B17" i="46"/>
  <c r="B16" i="46"/>
  <c r="B15" i="46"/>
  <c r="B14" i="46"/>
  <c r="B13" i="46"/>
  <c r="B12" i="46"/>
  <c r="B11" i="46"/>
  <c r="O39" i="35"/>
  <c r="O41" i="35"/>
  <c r="O43" i="35"/>
  <c r="M39" i="35"/>
  <c r="M41" i="35"/>
  <c r="M43" i="35"/>
  <c r="K39" i="35"/>
  <c r="K41" i="35"/>
  <c r="K43" i="35"/>
  <c r="I39" i="35"/>
  <c r="I41" i="35"/>
  <c r="I43" i="35"/>
  <c r="B19" i="35"/>
  <c r="B18" i="35"/>
  <c r="B17" i="35"/>
  <c r="B16" i="35"/>
  <c r="B15" i="35"/>
  <c r="B14" i="35"/>
  <c r="B13" i="35"/>
  <c r="B12" i="35"/>
  <c r="B11" i="35"/>
  <c r="R8" i="35"/>
  <c r="P8" i="35"/>
  <c r="I54" i="90"/>
  <c r="B19" i="90"/>
  <c r="B18" i="90"/>
  <c r="B17" i="90"/>
  <c r="B16" i="90"/>
  <c r="B15" i="90"/>
  <c r="B14" i="90"/>
  <c r="B13" i="90"/>
  <c r="B12" i="90"/>
  <c r="B11" i="90"/>
  <c r="R8" i="90"/>
  <c r="P8" i="90"/>
  <c r="I56" i="94"/>
  <c r="I58" i="94"/>
  <c r="I60" i="94"/>
  <c r="B19" i="94"/>
  <c r="B18" i="94"/>
  <c r="B17" i="94"/>
  <c r="B16" i="94"/>
  <c r="B15" i="94"/>
  <c r="B14" i="94"/>
  <c r="B13" i="94"/>
  <c r="B12" i="94"/>
  <c r="B11" i="94"/>
  <c r="R8" i="94"/>
  <c r="P8" i="94"/>
  <c r="I68" i="93"/>
  <c r="I70" i="93"/>
  <c r="I72" i="93"/>
  <c r="B19" i="93"/>
  <c r="B18" i="93"/>
  <c r="B17" i="93"/>
  <c r="B16" i="93"/>
  <c r="B15" i="93"/>
  <c r="B14" i="93"/>
  <c r="B13" i="93"/>
  <c r="B12" i="93"/>
  <c r="B11" i="93"/>
  <c r="I56" i="25"/>
  <c r="B19" i="25"/>
  <c r="B18" i="25"/>
  <c r="B17" i="25"/>
  <c r="B16" i="25"/>
  <c r="B15" i="25"/>
  <c r="B14" i="25"/>
  <c r="B13" i="25"/>
  <c r="B12" i="25"/>
  <c r="B11" i="25"/>
  <c r="R8" i="25"/>
  <c r="P8" i="25"/>
  <c r="I45" i="35"/>
  <c r="I44" i="35"/>
  <c r="K45" i="35"/>
  <c r="K44" i="35"/>
  <c r="M45" i="35"/>
  <c r="M44" i="35"/>
  <c r="O45" i="35"/>
  <c r="O44" i="35"/>
  <c r="I62" i="94"/>
  <c r="I61" i="94"/>
  <c r="H8" i="104"/>
  <c r="I53" i="104"/>
  <c r="I54" i="104"/>
  <c r="H8" i="93"/>
  <c r="I74" i="93"/>
  <c r="I73" i="93"/>
  <c r="I67" i="46"/>
  <c r="I66" i="46"/>
  <c r="J8" i="102"/>
  <c r="J8" i="100"/>
  <c r="I47" i="99"/>
  <c r="L8" i="104"/>
  <c r="J8" i="104"/>
  <c r="P8" i="104"/>
  <c r="I59" i="102"/>
  <c r="I47" i="101"/>
  <c r="P8" i="100"/>
  <c r="I48" i="100"/>
  <c r="M88" i="95"/>
  <c r="M90" i="95"/>
  <c r="H8" i="35"/>
  <c r="J8" i="35"/>
  <c r="L8" i="35"/>
  <c r="N8" i="35"/>
  <c r="L8" i="90"/>
  <c r="N8" i="90"/>
  <c r="J8" i="90"/>
  <c r="I56" i="90"/>
  <c r="I58" i="90"/>
  <c r="H8" i="94"/>
  <c r="J8" i="94"/>
  <c r="L8" i="94"/>
  <c r="N8" i="94"/>
  <c r="J8" i="25"/>
  <c r="I58" i="25"/>
  <c r="I60" i="25"/>
  <c r="N8" i="25"/>
  <c r="I48" i="92"/>
  <c r="B19" i="92"/>
  <c r="B18" i="92"/>
  <c r="B17" i="92"/>
  <c r="B16" i="92"/>
  <c r="B15" i="92"/>
  <c r="B14" i="92"/>
  <c r="B13" i="92"/>
  <c r="B12" i="92"/>
  <c r="B11" i="92"/>
  <c r="R8" i="92"/>
  <c r="P8" i="92"/>
  <c r="I57" i="89"/>
  <c r="I59" i="89"/>
  <c r="I61" i="89"/>
  <c r="B19" i="89"/>
  <c r="B18" i="89"/>
  <c r="B17" i="89"/>
  <c r="B16" i="89"/>
  <c r="B15" i="89"/>
  <c r="B14" i="89"/>
  <c r="B13" i="89"/>
  <c r="B12" i="89"/>
  <c r="B11" i="89"/>
  <c r="R8" i="89"/>
  <c r="P8" i="89"/>
  <c r="I47" i="85"/>
  <c r="B19" i="85"/>
  <c r="B18" i="85"/>
  <c r="B17" i="85"/>
  <c r="B16" i="85"/>
  <c r="B15" i="85"/>
  <c r="B14" i="85"/>
  <c r="B13" i="85"/>
  <c r="B12" i="85"/>
  <c r="B11" i="85"/>
  <c r="R8" i="85"/>
  <c r="P8" i="85"/>
  <c r="I57" i="84"/>
  <c r="B19" i="84"/>
  <c r="B18" i="84"/>
  <c r="B17" i="84"/>
  <c r="B16" i="84"/>
  <c r="B15" i="84"/>
  <c r="B14" i="84"/>
  <c r="B13" i="84"/>
  <c r="B12" i="84"/>
  <c r="B11" i="84"/>
  <c r="R8" i="84"/>
  <c r="P8" i="84"/>
  <c r="I50" i="87"/>
  <c r="B19" i="87"/>
  <c r="B18" i="87"/>
  <c r="B17" i="87"/>
  <c r="B16" i="87"/>
  <c r="B15" i="87"/>
  <c r="B14" i="87"/>
  <c r="B13" i="87"/>
  <c r="B12" i="87"/>
  <c r="B11" i="87"/>
  <c r="R8" i="87"/>
  <c r="P8" i="87"/>
  <c r="I56" i="86"/>
  <c r="I58" i="86"/>
  <c r="I60" i="86"/>
  <c r="B19" i="86"/>
  <c r="B18" i="86"/>
  <c r="B17" i="86"/>
  <c r="B16" i="86"/>
  <c r="B15" i="86"/>
  <c r="B14" i="86"/>
  <c r="B13" i="86"/>
  <c r="B12" i="86"/>
  <c r="B11" i="86"/>
  <c r="R8" i="86"/>
  <c r="P8" i="86"/>
  <c r="O55" i="83"/>
  <c r="O57" i="83"/>
  <c r="O59" i="83"/>
  <c r="M55" i="83"/>
  <c r="M57" i="83"/>
  <c r="M59" i="83"/>
  <c r="K55" i="83"/>
  <c r="K57" i="83"/>
  <c r="K59" i="83"/>
  <c r="I55" i="83"/>
  <c r="I57" i="83"/>
  <c r="I59" i="83"/>
  <c r="B19" i="83"/>
  <c r="B18" i="83"/>
  <c r="B17" i="83"/>
  <c r="B16" i="83"/>
  <c r="B15" i="83"/>
  <c r="B14" i="83"/>
  <c r="B13" i="83"/>
  <c r="B12" i="83"/>
  <c r="B11" i="83"/>
  <c r="I54" i="78"/>
  <c r="B19" i="78"/>
  <c r="B18" i="78"/>
  <c r="B17" i="78"/>
  <c r="B16" i="78"/>
  <c r="B15" i="78"/>
  <c r="B14" i="78"/>
  <c r="B13" i="78"/>
  <c r="B12" i="78"/>
  <c r="B11" i="78"/>
  <c r="R8" i="78"/>
  <c r="P8" i="78"/>
  <c r="I66" i="79"/>
  <c r="B19" i="79"/>
  <c r="B18" i="79"/>
  <c r="B17" i="79"/>
  <c r="B16" i="79"/>
  <c r="B15" i="79"/>
  <c r="B14" i="79"/>
  <c r="B13" i="79"/>
  <c r="B12" i="79"/>
  <c r="B11" i="79"/>
  <c r="R8" i="79"/>
  <c r="P8" i="79"/>
  <c r="O68" i="80"/>
  <c r="O70" i="80"/>
  <c r="O72" i="80"/>
  <c r="M68" i="80"/>
  <c r="M70" i="80"/>
  <c r="M72" i="80"/>
  <c r="K68" i="80"/>
  <c r="K70" i="80"/>
  <c r="K72" i="80"/>
  <c r="I68" i="80"/>
  <c r="B19" i="80"/>
  <c r="B18" i="80"/>
  <c r="B17" i="80"/>
  <c r="B16" i="80"/>
  <c r="B15" i="80"/>
  <c r="B14" i="80"/>
  <c r="B13" i="80"/>
  <c r="B12" i="80"/>
  <c r="B11" i="80"/>
  <c r="R8" i="80"/>
  <c r="P8" i="80"/>
  <c r="I66" i="82"/>
  <c r="B19" i="82"/>
  <c r="B18" i="82"/>
  <c r="B17" i="82"/>
  <c r="B16" i="82"/>
  <c r="B15" i="82"/>
  <c r="B14" i="82"/>
  <c r="B13" i="82"/>
  <c r="B12" i="82"/>
  <c r="B11" i="82"/>
  <c r="R8" i="82"/>
  <c r="I86" i="81"/>
  <c r="B19" i="81"/>
  <c r="B18" i="81"/>
  <c r="B17" i="81"/>
  <c r="B16" i="81"/>
  <c r="B15" i="81"/>
  <c r="B14" i="81"/>
  <c r="B13" i="81"/>
  <c r="B12" i="81"/>
  <c r="B11" i="81"/>
  <c r="R8" i="81"/>
  <c r="P8" i="81"/>
  <c r="S63" i="73"/>
  <c r="O63" i="73"/>
  <c r="O65" i="73"/>
  <c r="M63" i="73"/>
  <c r="K63" i="73"/>
  <c r="K65" i="73"/>
  <c r="I63" i="73"/>
  <c r="I65" i="73"/>
  <c r="Q63" i="73"/>
  <c r="Q65" i="73"/>
  <c r="B19" i="73"/>
  <c r="B18" i="73"/>
  <c r="B17" i="73"/>
  <c r="B16" i="73"/>
  <c r="B15" i="73"/>
  <c r="B14" i="73"/>
  <c r="B13" i="73"/>
  <c r="B12" i="73"/>
  <c r="B11" i="73"/>
  <c r="S63" i="74"/>
  <c r="O63" i="74"/>
  <c r="M63" i="74"/>
  <c r="M65" i="74"/>
  <c r="K63" i="74"/>
  <c r="I63" i="74"/>
  <c r="Q63" i="74"/>
  <c r="Q65" i="74"/>
  <c r="B19" i="74"/>
  <c r="B18" i="74"/>
  <c r="B17" i="74"/>
  <c r="B16" i="74"/>
  <c r="B15" i="74"/>
  <c r="B14" i="74"/>
  <c r="B13" i="74"/>
  <c r="B12" i="74"/>
  <c r="B11" i="74"/>
  <c r="S76" i="75"/>
  <c r="S78" i="75"/>
  <c r="O76" i="75"/>
  <c r="O78" i="75"/>
  <c r="M76" i="75"/>
  <c r="M78" i="75"/>
  <c r="K76" i="75"/>
  <c r="I76" i="75"/>
  <c r="I78" i="75"/>
  <c r="Q76" i="75"/>
  <c r="Q78" i="75"/>
  <c r="B19" i="75"/>
  <c r="B18" i="75"/>
  <c r="B17" i="75"/>
  <c r="B16" i="75"/>
  <c r="B15" i="75"/>
  <c r="B14" i="75"/>
  <c r="B13" i="75"/>
  <c r="B12" i="75"/>
  <c r="B11" i="75"/>
  <c r="S47" i="77"/>
  <c r="S49" i="77"/>
  <c r="O47" i="77"/>
  <c r="O49" i="77"/>
  <c r="M47" i="77"/>
  <c r="M49" i="77"/>
  <c r="K47" i="77"/>
  <c r="K49" i="77"/>
  <c r="I47" i="77"/>
  <c r="I49" i="77"/>
  <c r="Q47" i="77"/>
  <c r="B19" i="77"/>
  <c r="B18" i="77"/>
  <c r="B17" i="77"/>
  <c r="B16" i="77"/>
  <c r="B15" i="77"/>
  <c r="B14" i="77"/>
  <c r="B13" i="77"/>
  <c r="B12" i="77"/>
  <c r="B11" i="77"/>
  <c r="S65" i="76"/>
  <c r="S67" i="76"/>
  <c r="O65" i="76"/>
  <c r="O67" i="76"/>
  <c r="M65" i="76"/>
  <c r="M67" i="76"/>
  <c r="K65" i="76"/>
  <c r="I65" i="76"/>
  <c r="I67" i="76"/>
  <c r="Q65" i="76"/>
  <c r="B19" i="76"/>
  <c r="B18" i="76"/>
  <c r="B17" i="76"/>
  <c r="B16" i="76"/>
  <c r="B15" i="76"/>
  <c r="B14" i="76"/>
  <c r="B13" i="76"/>
  <c r="B12" i="76"/>
  <c r="B11" i="76"/>
  <c r="B19" i="69"/>
  <c r="B18" i="69"/>
  <c r="B17" i="69"/>
  <c r="B16" i="69"/>
  <c r="B15" i="69"/>
  <c r="B14" i="69"/>
  <c r="B13" i="69"/>
  <c r="B12" i="69"/>
  <c r="B11" i="69"/>
  <c r="S44" i="71"/>
  <c r="S46" i="71"/>
  <c r="R8" i="71"/>
  <c r="O44" i="71"/>
  <c r="O46" i="71"/>
  <c r="M44" i="71"/>
  <c r="K44" i="71"/>
  <c r="K46" i="71"/>
  <c r="I44" i="71"/>
  <c r="I46" i="71"/>
  <c r="Q44" i="71"/>
  <c r="Q46" i="71"/>
  <c r="B19" i="71"/>
  <c r="B18" i="71"/>
  <c r="B17" i="71"/>
  <c r="B16" i="71"/>
  <c r="B15" i="71"/>
  <c r="B14" i="71"/>
  <c r="B13" i="71"/>
  <c r="B12" i="71"/>
  <c r="B11" i="71"/>
  <c r="I62" i="25"/>
  <c r="I61" i="25"/>
  <c r="I63" i="89"/>
  <c r="I62" i="89"/>
  <c r="I62" i="86"/>
  <c r="I61" i="86"/>
  <c r="I61" i="83"/>
  <c r="I60" i="83"/>
  <c r="K74" i="80"/>
  <c r="K73" i="80"/>
  <c r="M74" i="80"/>
  <c r="M73" i="80"/>
  <c r="O74" i="80"/>
  <c r="O73" i="80"/>
  <c r="I48" i="99"/>
  <c r="I49" i="99"/>
  <c r="I50" i="100"/>
  <c r="I49" i="100"/>
  <c r="I61" i="102"/>
  <c r="I60" i="102"/>
  <c r="I49" i="101"/>
  <c r="I48" i="101"/>
  <c r="O60" i="83"/>
  <c r="O61" i="83"/>
  <c r="M61" i="83"/>
  <c r="M60" i="83"/>
  <c r="K61" i="83"/>
  <c r="K60" i="83"/>
  <c r="L8" i="95"/>
  <c r="M91" i="95"/>
  <c r="M92" i="95"/>
  <c r="H8" i="99"/>
  <c r="L8" i="100"/>
  <c r="L8" i="102"/>
  <c r="N8" i="104"/>
  <c r="N8" i="102"/>
  <c r="P8" i="102"/>
  <c r="R8" i="102"/>
  <c r="N8" i="101"/>
  <c r="L8" i="101"/>
  <c r="J8" i="101"/>
  <c r="R8" i="100"/>
  <c r="P8" i="99"/>
  <c r="N8" i="99"/>
  <c r="L8" i="99"/>
  <c r="J8" i="99"/>
  <c r="L8" i="25"/>
  <c r="S65" i="73"/>
  <c r="S67" i="73"/>
  <c r="S65" i="74"/>
  <c r="S67" i="74"/>
  <c r="S80" i="75"/>
  <c r="O51" i="77"/>
  <c r="S51" i="77"/>
  <c r="S69" i="76"/>
  <c r="H8" i="102"/>
  <c r="R8" i="101"/>
  <c r="H8" i="101"/>
  <c r="P8" i="101"/>
  <c r="H8" i="100"/>
  <c r="N8" i="100"/>
  <c r="R8" i="99"/>
  <c r="P8" i="95"/>
  <c r="R8" i="95"/>
  <c r="H8" i="90"/>
  <c r="H8" i="25"/>
  <c r="J8" i="92"/>
  <c r="L8" i="92"/>
  <c r="N8" i="92"/>
  <c r="I50" i="92"/>
  <c r="I52" i="92"/>
  <c r="L8" i="89"/>
  <c r="N8" i="89"/>
  <c r="H8" i="89"/>
  <c r="J8" i="89"/>
  <c r="I49" i="85"/>
  <c r="I51" i="85"/>
  <c r="N8" i="84"/>
  <c r="J8" i="84"/>
  <c r="L8" i="84"/>
  <c r="I59" i="84"/>
  <c r="I61" i="84"/>
  <c r="J8" i="87"/>
  <c r="N8" i="87"/>
  <c r="L8" i="87"/>
  <c r="I52" i="87"/>
  <c r="I54" i="87"/>
  <c r="L8" i="86"/>
  <c r="N8" i="86"/>
  <c r="H8" i="86"/>
  <c r="J8" i="86"/>
  <c r="H8" i="83"/>
  <c r="J8" i="83"/>
  <c r="L8" i="83"/>
  <c r="N8" i="83"/>
  <c r="L8" i="78"/>
  <c r="N8" i="78"/>
  <c r="J8" i="78"/>
  <c r="I56" i="78"/>
  <c r="I58" i="78"/>
  <c r="J8" i="79"/>
  <c r="L8" i="79"/>
  <c r="N8" i="79"/>
  <c r="I68" i="79"/>
  <c r="I70" i="79"/>
  <c r="J8" i="80"/>
  <c r="L8" i="80"/>
  <c r="N8" i="80"/>
  <c r="I70" i="80"/>
  <c r="I72" i="80"/>
  <c r="L8" i="82"/>
  <c r="N8" i="82"/>
  <c r="J8" i="82"/>
  <c r="I68" i="82"/>
  <c r="I70" i="82"/>
  <c r="S48" i="71"/>
  <c r="J8" i="81"/>
  <c r="L8" i="81"/>
  <c r="N8" i="81"/>
  <c r="I88" i="81"/>
  <c r="I90" i="81"/>
  <c r="I67" i="73"/>
  <c r="K67" i="73"/>
  <c r="O67" i="73"/>
  <c r="M65" i="73"/>
  <c r="M67" i="73"/>
  <c r="Q67" i="73"/>
  <c r="M67" i="74"/>
  <c r="Q67" i="74"/>
  <c r="I65" i="74"/>
  <c r="I67" i="74"/>
  <c r="K65" i="74"/>
  <c r="K67" i="74"/>
  <c r="O65" i="74"/>
  <c r="O67" i="74"/>
  <c r="O80" i="75"/>
  <c r="K78" i="75"/>
  <c r="K80" i="75"/>
  <c r="M80" i="75"/>
  <c r="Q80" i="75"/>
  <c r="I80" i="75"/>
  <c r="Q49" i="77"/>
  <c r="Q51" i="77"/>
  <c r="I51" i="77"/>
  <c r="K51" i="77"/>
  <c r="M51" i="77"/>
  <c r="Q67" i="76"/>
  <c r="Q69" i="76"/>
  <c r="I69" i="76"/>
  <c r="M69" i="76"/>
  <c r="O69" i="76"/>
  <c r="K67" i="76"/>
  <c r="K69" i="76"/>
  <c r="I48" i="71"/>
  <c r="K48" i="71"/>
  <c r="O48" i="71"/>
  <c r="Q48" i="71"/>
  <c r="M46" i="71"/>
  <c r="M48" i="71"/>
  <c r="I63" i="84"/>
  <c r="I62" i="84"/>
  <c r="I56" i="87"/>
  <c r="I55" i="87"/>
  <c r="I74" i="80"/>
  <c r="I73" i="80"/>
  <c r="Q69" i="73"/>
  <c r="Q68" i="73"/>
  <c r="M69" i="73"/>
  <c r="M68" i="73"/>
  <c r="O69" i="73"/>
  <c r="O68" i="73"/>
  <c r="K69" i="73"/>
  <c r="K68" i="73"/>
  <c r="I69" i="73"/>
  <c r="I68" i="73"/>
  <c r="O69" i="74"/>
  <c r="O68" i="74"/>
  <c r="Q69" i="74"/>
  <c r="Q68" i="74"/>
  <c r="S69" i="74"/>
  <c r="S68" i="74"/>
  <c r="Q82" i="75"/>
  <c r="Q81" i="75"/>
  <c r="M82" i="75"/>
  <c r="M81" i="75"/>
  <c r="O82" i="75"/>
  <c r="O81" i="75"/>
  <c r="S82" i="75"/>
  <c r="S81" i="75"/>
  <c r="L8" i="71"/>
  <c r="M50" i="71"/>
  <c r="M49" i="71"/>
  <c r="P8" i="71"/>
  <c r="Q50" i="71"/>
  <c r="Q49" i="71"/>
  <c r="N8" i="71"/>
  <c r="O50" i="71"/>
  <c r="O49" i="71"/>
  <c r="J8" i="71"/>
  <c r="K50" i="71"/>
  <c r="K49" i="71"/>
  <c r="H8" i="71"/>
  <c r="I50" i="71"/>
  <c r="I49" i="71"/>
  <c r="S50" i="71"/>
  <c r="S49" i="71"/>
  <c r="O70" i="76"/>
  <c r="O71" i="76"/>
  <c r="S70" i="76"/>
  <c r="S71" i="76"/>
  <c r="M71" i="76"/>
  <c r="M70" i="76"/>
  <c r="I71" i="76"/>
  <c r="I70" i="76"/>
  <c r="Q71" i="76"/>
  <c r="Q70" i="76"/>
  <c r="K71" i="76"/>
  <c r="K70" i="76"/>
  <c r="I92" i="81"/>
  <c r="I91" i="81"/>
  <c r="H8" i="81"/>
  <c r="Q52" i="77"/>
  <c r="Q53" i="77"/>
  <c r="S53" i="77"/>
  <c r="S52" i="77"/>
  <c r="O52" i="77"/>
  <c r="O53" i="77"/>
  <c r="K53" i="77"/>
  <c r="K52" i="77"/>
  <c r="M53" i="77"/>
  <c r="M52" i="77"/>
  <c r="I53" i="77"/>
  <c r="I52" i="77"/>
  <c r="S69" i="73"/>
  <c r="S68" i="73"/>
  <c r="H8" i="75"/>
  <c r="I82" i="75"/>
  <c r="I81" i="75"/>
  <c r="J8" i="75"/>
  <c r="K82" i="75"/>
  <c r="K81" i="75"/>
  <c r="J8" i="74"/>
  <c r="K69" i="74"/>
  <c r="K68" i="74"/>
  <c r="H8" i="74"/>
  <c r="I69" i="74"/>
  <c r="I68" i="74"/>
  <c r="L8" i="74"/>
  <c r="M69" i="74"/>
  <c r="M68" i="74"/>
  <c r="H8" i="92"/>
  <c r="H8" i="85"/>
  <c r="N8" i="85"/>
  <c r="L8" i="85"/>
  <c r="J8" i="85"/>
  <c r="H8" i="84"/>
  <c r="H8" i="87"/>
  <c r="H8" i="78"/>
  <c r="H8" i="79"/>
  <c r="H8" i="80"/>
  <c r="H8" i="82"/>
  <c r="B12" i="29"/>
  <c r="B13" i="29"/>
  <c r="B14" i="29"/>
  <c r="B15" i="29"/>
  <c r="B16" i="29"/>
  <c r="B17" i="29"/>
  <c r="B18" i="29"/>
  <c r="B19" i="29"/>
  <c r="B11" i="29"/>
  <c r="S41" i="68"/>
  <c r="S43" i="68"/>
  <c r="S45" i="68"/>
  <c r="Q41" i="68"/>
  <c r="Q43" i="68"/>
  <c r="Q45" i="68"/>
  <c r="O41" i="68"/>
  <c r="O43" i="68"/>
  <c r="O45" i="68"/>
  <c r="M41" i="68"/>
  <c r="M43" i="68"/>
  <c r="M45" i="68"/>
  <c r="K41" i="68"/>
  <c r="K43" i="68"/>
  <c r="I41" i="68"/>
  <c r="B19" i="68"/>
  <c r="B18" i="68"/>
  <c r="B17" i="68"/>
  <c r="B16" i="68"/>
  <c r="B15" i="68"/>
  <c r="B14" i="68"/>
  <c r="B13" i="68"/>
  <c r="B12" i="68"/>
  <c r="B11" i="68"/>
  <c r="S54" i="66"/>
  <c r="S56" i="66"/>
  <c r="Q54" i="66"/>
  <c r="Q56" i="66"/>
  <c r="O54" i="66"/>
  <c r="M54" i="66"/>
  <c r="M56" i="66"/>
  <c r="K54" i="66"/>
  <c r="I54" i="66"/>
  <c r="I56" i="66"/>
  <c r="B23" i="66"/>
  <c r="B22" i="66"/>
  <c r="B21" i="66"/>
  <c r="B20" i="66"/>
  <c r="B19" i="66"/>
  <c r="B18" i="66"/>
  <c r="B17" i="66"/>
  <c r="B16" i="66"/>
  <c r="B15" i="66"/>
  <c r="B14" i="66"/>
  <c r="B13" i="66"/>
  <c r="B12" i="66"/>
  <c r="B11" i="66"/>
  <c r="Q55" i="64"/>
  <c r="O55" i="64"/>
  <c r="O57" i="64"/>
  <c r="M55" i="64"/>
  <c r="M57" i="64"/>
  <c r="K55" i="64"/>
  <c r="K57" i="64"/>
  <c r="I55" i="64"/>
  <c r="I57" i="64"/>
  <c r="I59" i="64"/>
  <c r="B23" i="64"/>
  <c r="B22" i="64"/>
  <c r="B21" i="64"/>
  <c r="B20" i="64"/>
  <c r="B19" i="64"/>
  <c r="B18" i="64"/>
  <c r="B17" i="64"/>
  <c r="B16" i="64"/>
  <c r="B15" i="64"/>
  <c r="B14" i="64"/>
  <c r="B13" i="64"/>
  <c r="B12" i="64"/>
  <c r="B11" i="64"/>
  <c r="R8" i="64"/>
  <c r="Q54" i="63"/>
  <c r="Q56" i="63"/>
  <c r="Q58" i="63"/>
  <c r="O54" i="63"/>
  <c r="M54" i="63"/>
  <c r="K54" i="63"/>
  <c r="K56" i="63"/>
  <c r="K58" i="63"/>
  <c r="I54" i="63"/>
  <c r="B19" i="63"/>
  <c r="B18" i="63"/>
  <c r="B17" i="63"/>
  <c r="B16" i="63"/>
  <c r="B15" i="63"/>
  <c r="B14" i="63"/>
  <c r="B13" i="63"/>
  <c r="B12" i="63"/>
  <c r="B11" i="63"/>
  <c r="R8" i="63"/>
  <c r="R8" i="6"/>
  <c r="P8" i="6"/>
  <c r="N8" i="6"/>
  <c r="I48" i="61"/>
  <c r="I50" i="61"/>
  <c r="B19" i="61"/>
  <c r="B18" i="61"/>
  <c r="B17" i="61"/>
  <c r="B16" i="61"/>
  <c r="B15" i="61"/>
  <c r="B14" i="61"/>
  <c r="B13" i="61"/>
  <c r="B12" i="61"/>
  <c r="B11" i="61"/>
  <c r="S60" i="60"/>
  <c r="Q60" i="60"/>
  <c r="O60" i="60"/>
  <c r="O62" i="60"/>
  <c r="M60" i="60"/>
  <c r="M62" i="60"/>
  <c r="K60" i="60"/>
  <c r="K62" i="60"/>
  <c r="I60" i="60"/>
  <c r="B19" i="60"/>
  <c r="B18" i="60"/>
  <c r="B17" i="60"/>
  <c r="B16" i="60"/>
  <c r="B15" i="60"/>
  <c r="B14" i="60"/>
  <c r="B13" i="60"/>
  <c r="B12" i="60"/>
  <c r="B11" i="60"/>
  <c r="S66" i="59"/>
  <c r="Q66" i="59"/>
  <c r="O66" i="59"/>
  <c r="O68" i="59"/>
  <c r="M66" i="59"/>
  <c r="M68" i="59"/>
  <c r="K66" i="59"/>
  <c r="I66" i="59"/>
  <c r="I68" i="59"/>
  <c r="I70" i="59"/>
  <c r="B19" i="59"/>
  <c r="B18" i="59"/>
  <c r="B17" i="59"/>
  <c r="B16" i="59"/>
  <c r="B15" i="59"/>
  <c r="B14" i="59"/>
  <c r="B13" i="59"/>
  <c r="B12" i="59"/>
  <c r="B11" i="59"/>
  <c r="S63" i="58"/>
  <c r="Q63" i="58"/>
  <c r="O63" i="58"/>
  <c r="M63" i="58"/>
  <c r="K63" i="58"/>
  <c r="K65" i="58"/>
  <c r="I63" i="58"/>
  <c r="B19" i="58"/>
  <c r="B18" i="58"/>
  <c r="B17" i="58"/>
  <c r="B16" i="58"/>
  <c r="B15" i="58"/>
  <c r="B14" i="58"/>
  <c r="B13" i="58"/>
  <c r="B12" i="58"/>
  <c r="B11" i="58"/>
  <c r="S51" i="57"/>
  <c r="Q51" i="57"/>
  <c r="O51" i="57"/>
  <c r="O53" i="57"/>
  <c r="M51" i="57"/>
  <c r="K51" i="57"/>
  <c r="K53" i="57"/>
  <c r="I51" i="57"/>
  <c r="B19" i="57"/>
  <c r="B18" i="57"/>
  <c r="B17" i="57"/>
  <c r="B16" i="57"/>
  <c r="B15" i="57"/>
  <c r="B14" i="57"/>
  <c r="B13" i="57"/>
  <c r="B12" i="57"/>
  <c r="B11" i="57"/>
  <c r="K48" i="56"/>
  <c r="I48" i="56"/>
  <c r="I50" i="56"/>
  <c r="B19" i="56"/>
  <c r="B18" i="56"/>
  <c r="B17" i="56"/>
  <c r="B16" i="56"/>
  <c r="B15" i="56"/>
  <c r="B14" i="56"/>
  <c r="B13" i="56"/>
  <c r="B12" i="56"/>
  <c r="B11" i="56"/>
  <c r="O82" i="55"/>
  <c r="O84" i="55"/>
  <c r="O86" i="55"/>
  <c r="M82" i="55"/>
  <c r="M84" i="55"/>
  <c r="M86" i="55"/>
  <c r="K82" i="55"/>
  <c r="K84" i="55"/>
  <c r="K86" i="55"/>
  <c r="I82" i="55"/>
  <c r="I84" i="55"/>
  <c r="I86" i="55"/>
  <c r="B19" i="55"/>
  <c r="B18" i="55"/>
  <c r="B17" i="55"/>
  <c r="B16" i="55"/>
  <c r="B15" i="55"/>
  <c r="B14" i="55"/>
  <c r="B13" i="55"/>
  <c r="B12" i="55"/>
  <c r="B11" i="55"/>
  <c r="O46" i="54"/>
  <c r="O48" i="54"/>
  <c r="O50" i="54"/>
  <c r="M46" i="54"/>
  <c r="M48" i="54"/>
  <c r="M50" i="54"/>
  <c r="K46" i="54"/>
  <c r="K48" i="54"/>
  <c r="K50" i="54"/>
  <c r="I46" i="54"/>
  <c r="I48" i="54"/>
  <c r="I50" i="54"/>
  <c r="B19" i="54"/>
  <c r="B18" i="54"/>
  <c r="B17" i="54"/>
  <c r="B16" i="54"/>
  <c r="B15" i="54"/>
  <c r="B14" i="54"/>
  <c r="B13" i="54"/>
  <c r="B12" i="54"/>
  <c r="B11" i="54"/>
  <c r="O92" i="53"/>
  <c r="O94" i="53"/>
  <c r="M92" i="53"/>
  <c r="M94" i="53"/>
  <c r="K92" i="53"/>
  <c r="K94" i="53"/>
  <c r="K96" i="53"/>
  <c r="I92" i="53"/>
  <c r="B19" i="53"/>
  <c r="B18" i="53"/>
  <c r="B17" i="53"/>
  <c r="B16" i="53"/>
  <c r="B15" i="53"/>
  <c r="B14" i="53"/>
  <c r="B13" i="53"/>
  <c r="B12" i="53"/>
  <c r="B11" i="53"/>
  <c r="O42" i="52"/>
  <c r="M42" i="52"/>
  <c r="K42" i="52"/>
  <c r="K44" i="52"/>
  <c r="K46" i="52"/>
  <c r="I42" i="52"/>
  <c r="I44" i="52"/>
  <c r="I46" i="52"/>
  <c r="B19" i="52"/>
  <c r="B18" i="52"/>
  <c r="B17" i="52"/>
  <c r="B16" i="52"/>
  <c r="B15" i="52"/>
  <c r="B14" i="52"/>
  <c r="B13" i="52"/>
  <c r="B12" i="52"/>
  <c r="B11" i="52"/>
  <c r="S66" i="51"/>
  <c r="Q66" i="51"/>
  <c r="Q68" i="51"/>
  <c r="O66" i="51"/>
  <c r="O68" i="51"/>
  <c r="O70" i="51"/>
  <c r="M66" i="51"/>
  <c r="M68" i="51"/>
  <c r="M70" i="51"/>
  <c r="K66" i="51"/>
  <c r="K68" i="51"/>
  <c r="K70" i="51"/>
  <c r="I68" i="51"/>
  <c r="I70" i="51"/>
  <c r="B19" i="51"/>
  <c r="B18" i="51"/>
  <c r="B17" i="51"/>
  <c r="B16" i="51"/>
  <c r="B15" i="51"/>
  <c r="B14" i="51"/>
  <c r="B13" i="51"/>
  <c r="B12" i="51"/>
  <c r="B11" i="51"/>
  <c r="S53" i="50"/>
  <c r="Q53" i="50"/>
  <c r="O53" i="50"/>
  <c r="O55" i="50"/>
  <c r="M53" i="50"/>
  <c r="M55" i="50"/>
  <c r="K53" i="50"/>
  <c r="K55" i="50"/>
  <c r="I55" i="50"/>
  <c r="B19" i="50"/>
  <c r="B18" i="50"/>
  <c r="B17" i="50"/>
  <c r="B16" i="50"/>
  <c r="B15" i="50"/>
  <c r="B14" i="50"/>
  <c r="B13" i="50"/>
  <c r="B12" i="50"/>
  <c r="B11" i="50"/>
  <c r="A14" i="49"/>
  <c r="A15" i="49"/>
  <c r="A16" i="49"/>
  <c r="A17" i="49"/>
  <c r="A18" i="49"/>
  <c r="A19" i="49"/>
  <c r="A20" i="49"/>
  <c r="A21" i="49"/>
  <c r="A22" i="49"/>
  <c r="A23" i="49"/>
  <c r="A24" i="49"/>
  <c r="A25" i="49"/>
  <c r="A26" i="49"/>
  <c r="A27" i="49"/>
  <c r="A28" i="49"/>
  <c r="A29" i="49"/>
  <c r="A30" i="49"/>
  <c r="A31" i="49"/>
  <c r="A10" i="49"/>
  <c r="A10" i="47"/>
  <c r="B10" i="39"/>
  <c r="D10" i="39"/>
  <c r="F12" i="39"/>
  <c r="H11" i="39"/>
  <c r="D11" i="39"/>
  <c r="H10" i="39"/>
  <c r="H9" i="39"/>
  <c r="H8" i="39"/>
  <c r="H7" i="39"/>
  <c r="H6" i="39"/>
  <c r="H12" i="39"/>
  <c r="H13" i="39"/>
  <c r="I56" i="63"/>
  <c r="I58" i="63"/>
  <c r="I61" i="64"/>
  <c r="I60" i="64"/>
  <c r="Q57" i="64"/>
  <c r="Q59" i="64"/>
  <c r="H8" i="59"/>
  <c r="I72" i="59"/>
  <c r="I71" i="59"/>
  <c r="I52" i="54"/>
  <c r="I51" i="54"/>
  <c r="K52" i="54"/>
  <c r="K51" i="54"/>
  <c r="M52" i="54"/>
  <c r="M51" i="54"/>
  <c r="O52" i="54"/>
  <c r="O51" i="54"/>
  <c r="I48" i="52"/>
  <c r="I47" i="52"/>
  <c r="K48" i="52"/>
  <c r="K47" i="52"/>
  <c r="K98" i="53"/>
  <c r="K97" i="53"/>
  <c r="I88" i="55"/>
  <c r="I87" i="55"/>
  <c r="K88" i="55"/>
  <c r="K87" i="55"/>
  <c r="M88" i="55"/>
  <c r="M87" i="55"/>
  <c r="O88" i="55"/>
  <c r="O87" i="55"/>
  <c r="Q61" i="64"/>
  <c r="Q60" i="64"/>
  <c r="J8" i="51"/>
  <c r="K72" i="51"/>
  <c r="K71" i="51"/>
  <c r="H8" i="51"/>
  <c r="I72" i="51"/>
  <c r="I71" i="51"/>
  <c r="N8" i="51"/>
  <c r="O72" i="51"/>
  <c r="O71" i="51"/>
  <c r="L8" i="51"/>
  <c r="M71" i="51"/>
  <c r="M72" i="51"/>
  <c r="Q59" i="63"/>
  <c r="Q60" i="63"/>
  <c r="K60" i="63"/>
  <c r="K59" i="63"/>
  <c r="I65" i="58"/>
  <c r="I62" i="60"/>
  <c r="I64" i="60"/>
  <c r="I53" i="57"/>
  <c r="K50" i="56"/>
  <c r="K52" i="56"/>
  <c r="S50" i="56"/>
  <c r="S52" i="56"/>
  <c r="O50" i="56"/>
  <c r="O52" i="56"/>
  <c r="Q50" i="56"/>
  <c r="Q52" i="56"/>
  <c r="M50" i="56"/>
  <c r="M52" i="56"/>
  <c r="I94" i="53"/>
  <c r="I96" i="53"/>
  <c r="M96" i="53"/>
  <c r="O96" i="53"/>
  <c r="S68" i="51"/>
  <c r="S70" i="51"/>
  <c r="B8" i="39"/>
  <c r="D8" i="39"/>
  <c r="B9" i="39"/>
  <c r="D9" i="39"/>
  <c r="K55" i="57"/>
  <c r="Q53" i="57"/>
  <c r="Q55" i="57"/>
  <c r="K68" i="59"/>
  <c r="K70" i="59"/>
  <c r="Q68" i="59"/>
  <c r="Q70" i="59"/>
  <c r="P8" i="59"/>
  <c r="S68" i="59"/>
  <c r="S70" i="59"/>
  <c r="R8" i="59"/>
  <c r="K59" i="64"/>
  <c r="K45" i="68"/>
  <c r="M70" i="59"/>
  <c r="L8" i="59"/>
  <c r="O70" i="59"/>
  <c r="N8" i="59"/>
  <c r="O55" i="57"/>
  <c r="M53" i="57"/>
  <c r="M55" i="57"/>
  <c r="I43" i="68"/>
  <c r="I45" i="68"/>
  <c r="M58" i="66"/>
  <c r="Q58" i="66"/>
  <c r="O56" i="66"/>
  <c r="O58" i="66"/>
  <c r="I58" i="66"/>
  <c r="S58" i="66"/>
  <c r="K56" i="66"/>
  <c r="K58" i="66"/>
  <c r="P8" i="64"/>
  <c r="H8" i="64"/>
  <c r="M59" i="64"/>
  <c r="O59" i="64"/>
  <c r="P8" i="63"/>
  <c r="M56" i="63"/>
  <c r="M58" i="63"/>
  <c r="J8" i="63"/>
  <c r="O56" i="63"/>
  <c r="O58" i="63"/>
  <c r="I52" i="61"/>
  <c r="K64" i="60"/>
  <c r="M64" i="60"/>
  <c r="O64" i="60"/>
  <c r="Q62" i="60"/>
  <c r="Q64" i="60"/>
  <c r="S62" i="60"/>
  <c r="S64" i="60"/>
  <c r="M65" i="58"/>
  <c r="M67" i="58"/>
  <c r="L8" i="58"/>
  <c r="O65" i="58"/>
  <c r="O67" i="58"/>
  <c r="N8" i="58"/>
  <c r="K67" i="58"/>
  <c r="Q65" i="58"/>
  <c r="Q67" i="58"/>
  <c r="P8" i="58"/>
  <c r="S65" i="58"/>
  <c r="S67" i="58"/>
  <c r="R8" i="58"/>
  <c r="S53" i="57"/>
  <c r="S55" i="57"/>
  <c r="I52" i="56"/>
  <c r="J8" i="55"/>
  <c r="L8" i="55"/>
  <c r="N8" i="55"/>
  <c r="H8" i="55"/>
  <c r="H8" i="54"/>
  <c r="L8" i="54"/>
  <c r="N8" i="54"/>
  <c r="J8" i="54"/>
  <c r="J8" i="53"/>
  <c r="M44" i="52"/>
  <c r="M46" i="52"/>
  <c r="H8" i="52"/>
  <c r="J8" i="52"/>
  <c r="O44" i="52"/>
  <c r="O46" i="52"/>
  <c r="Q70" i="51"/>
  <c r="Q55" i="50"/>
  <c r="Q57" i="50"/>
  <c r="S55" i="50"/>
  <c r="S57" i="50"/>
  <c r="I57" i="50"/>
  <c r="K57" i="50"/>
  <c r="M57" i="50"/>
  <c r="O57" i="50"/>
  <c r="B6" i="39"/>
  <c r="I59" i="63"/>
  <c r="I60" i="63"/>
  <c r="I54" i="61"/>
  <c r="I53" i="61"/>
  <c r="J8" i="59"/>
  <c r="K72" i="59"/>
  <c r="K71" i="59"/>
  <c r="N8" i="50"/>
  <c r="O59" i="50"/>
  <c r="O58" i="50"/>
  <c r="M59" i="50"/>
  <c r="M58" i="50"/>
  <c r="K59" i="50"/>
  <c r="K58" i="50"/>
  <c r="H8" i="50"/>
  <c r="I59" i="50"/>
  <c r="I58" i="50"/>
  <c r="S59" i="50"/>
  <c r="S58" i="50"/>
  <c r="P8" i="50"/>
  <c r="Q59" i="50"/>
  <c r="Q58" i="50"/>
  <c r="O48" i="52"/>
  <c r="O47" i="52"/>
  <c r="M48" i="52"/>
  <c r="M47" i="52"/>
  <c r="O98" i="53"/>
  <c r="O97" i="53"/>
  <c r="M98" i="53"/>
  <c r="M97" i="53"/>
  <c r="I98" i="53"/>
  <c r="I97" i="53"/>
  <c r="I54" i="56"/>
  <c r="I53" i="56"/>
  <c r="M54" i="56"/>
  <c r="M53" i="56"/>
  <c r="Q54" i="56"/>
  <c r="Q53" i="56"/>
  <c r="O54" i="56"/>
  <c r="O53" i="56"/>
  <c r="S54" i="56"/>
  <c r="S53" i="56"/>
  <c r="K54" i="56"/>
  <c r="K53" i="56"/>
  <c r="R8" i="57"/>
  <c r="S57" i="57"/>
  <c r="S56" i="57"/>
  <c r="L8" i="57"/>
  <c r="M57" i="57"/>
  <c r="M56" i="57"/>
  <c r="O57" i="57"/>
  <c r="O56" i="57"/>
  <c r="P8" i="57"/>
  <c r="Q57" i="57"/>
  <c r="Q56" i="57"/>
  <c r="K57" i="57"/>
  <c r="K56" i="57"/>
  <c r="M72" i="59"/>
  <c r="M71" i="59"/>
  <c r="O72" i="59"/>
  <c r="O71" i="59"/>
  <c r="S72" i="59"/>
  <c r="S71" i="59"/>
  <c r="Q72" i="59"/>
  <c r="Q71" i="59"/>
  <c r="O60" i="64"/>
  <c r="O61" i="64"/>
  <c r="M61" i="64"/>
  <c r="M60" i="64"/>
  <c r="K61" i="64"/>
  <c r="K60" i="64"/>
  <c r="R8" i="51"/>
  <c r="S72" i="51"/>
  <c r="S71" i="51"/>
  <c r="P8" i="51"/>
  <c r="Q72" i="51"/>
  <c r="Q71" i="51"/>
  <c r="J8" i="60"/>
  <c r="K66" i="60"/>
  <c r="K65" i="60"/>
  <c r="J8" i="58"/>
  <c r="K68" i="58"/>
  <c r="K69" i="58"/>
  <c r="O59" i="63"/>
  <c r="O60" i="63"/>
  <c r="M60" i="63"/>
  <c r="M59" i="63"/>
  <c r="S69" i="58"/>
  <c r="S68" i="58"/>
  <c r="Q69" i="58"/>
  <c r="Q68" i="58"/>
  <c r="O68" i="58"/>
  <c r="O69" i="58"/>
  <c r="M69" i="58"/>
  <c r="M68" i="58"/>
  <c r="L8" i="60"/>
  <c r="M66" i="60"/>
  <c r="M65" i="60"/>
  <c r="N8" i="60"/>
  <c r="O66" i="60"/>
  <c r="O65" i="60"/>
  <c r="P8" i="60"/>
  <c r="Q66" i="60"/>
  <c r="Q65" i="60"/>
  <c r="R8" i="60"/>
  <c r="S66" i="60"/>
  <c r="S65" i="60"/>
  <c r="H8" i="60"/>
  <c r="I65" i="60"/>
  <c r="I66" i="60"/>
  <c r="I55" i="57"/>
  <c r="I67" i="58"/>
  <c r="J8" i="57"/>
  <c r="N8" i="57"/>
  <c r="H8" i="56"/>
  <c r="L8" i="56"/>
  <c r="P8" i="56"/>
  <c r="J8" i="56"/>
  <c r="N8" i="56"/>
  <c r="R8" i="56"/>
  <c r="L8" i="50"/>
  <c r="R8" i="50"/>
  <c r="J8" i="50"/>
  <c r="L8" i="53"/>
  <c r="N8" i="53"/>
  <c r="J8" i="64"/>
  <c r="H8" i="63"/>
  <c r="H8" i="53"/>
  <c r="R8" i="61"/>
  <c r="P8" i="61"/>
  <c r="N8" i="61"/>
  <c r="J8" i="66"/>
  <c r="N8" i="66"/>
  <c r="H8" i="66"/>
  <c r="L8" i="66"/>
  <c r="R8" i="66"/>
  <c r="P8" i="66"/>
  <c r="N8" i="64"/>
  <c r="L8" i="64"/>
  <c r="N8" i="63"/>
  <c r="L8" i="63"/>
  <c r="J8" i="61"/>
  <c r="H8" i="61"/>
  <c r="L8" i="61"/>
  <c r="L8" i="52"/>
  <c r="N8" i="52"/>
  <c r="D6" i="39"/>
  <c r="B7" i="39"/>
  <c r="D7" i="39"/>
  <c r="I68" i="58"/>
  <c r="I69" i="58"/>
  <c r="H8" i="57"/>
  <c r="I56" i="57"/>
  <c r="I57" i="57"/>
  <c r="H8" i="58"/>
  <c r="D12" i="39"/>
  <c r="I55" i="31"/>
  <c r="K85" i="3"/>
  <c r="K87" i="3"/>
  <c r="K89" i="3"/>
  <c r="K88" i="3"/>
  <c r="J8" i="3"/>
  <c r="I65" i="9"/>
  <c r="M65" i="9"/>
  <c r="M91" i="16"/>
  <c r="M95" i="16"/>
  <c r="L8" i="16"/>
  <c r="M97" i="16"/>
  <c r="M96" i="16"/>
  <c r="K91" i="16"/>
  <c r="K93" i="16"/>
  <c r="K95" i="16"/>
  <c r="Q91" i="16"/>
  <c r="Q95" i="16"/>
  <c r="B17" i="16"/>
  <c r="P8" i="16"/>
  <c r="Q97" i="16"/>
  <c r="Q96" i="16"/>
  <c r="J8" i="16"/>
  <c r="K97" i="16"/>
  <c r="K96" i="16"/>
  <c r="M56" i="28"/>
  <c r="M58" i="28"/>
  <c r="M60" i="28"/>
  <c r="B12" i="2"/>
  <c r="B13" i="2"/>
  <c r="B14" i="2"/>
  <c r="B15" i="2"/>
  <c r="B16" i="2"/>
  <c r="B17" i="2"/>
  <c r="B18" i="2"/>
  <c r="B19" i="2"/>
  <c r="B11" i="2"/>
  <c r="B12" i="26"/>
  <c r="B13" i="26"/>
  <c r="B14" i="26"/>
  <c r="B15" i="26"/>
  <c r="B16" i="26"/>
  <c r="B17" i="26"/>
  <c r="B18" i="26"/>
  <c r="B19" i="26"/>
  <c r="B11" i="26"/>
  <c r="B12" i="28"/>
  <c r="B13" i="28"/>
  <c r="B14" i="28"/>
  <c r="B15" i="28"/>
  <c r="B16" i="28"/>
  <c r="B17" i="28"/>
  <c r="B18" i="28"/>
  <c r="B19" i="28"/>
  <c r="B11" i="28"/>
  <c r="B12" i="14"/>
  <c r="B13" i="14"/>
  <c r="B14" i="14"/>
  <c r="B15" i="14"/>
  <c r="B16" i="14"/>
  <c r="B17" i="14"/>
  <c r="B18" i="14"/>
  <c r="B19" i="14"/>
  <c r="B11" i="14"/>
  <c r="B12" i="31"/>
  <c r="B13" i="31"/>
  <c r="B14" i="31"/>
  <c r="B15" i="31"/>
  <c r="B16" i="31"/>
  <c r="B17" i="31"/>
  <c r="B18" i="31"/>
  <c r="B19" i="31"/>
  <c r="B11" i="31"/>
  <c r="B12" i="13"/>
  <c r="B13" i="13"/>
  <c r="B14" i="13"/>
  <c r="B15" i="13"/>
  <c r="B16" i="13"/>
  <c r="B17" i="13"/>
  <c r="B18" i="13"/>
  <c r="B19" i="13"/>
  <c r="B22" i="13"/>
  <c r="B23" i="13"/>
  <c r="B24" i="13"/>
  <c r="B25" i="13"/>
  <c r="B26" i="13"/>
  <c r="B27" i="13"/>
  <c r="B28" i="13"/>
  <c r="B11" i="13"/>
  <c r="B12" i="41"/>
  <c r="B13" i="41"/>
  <c r="B14" i="41"/>
  <c r="B15" i="41"/>
  <c r="B16" i="41"/>
  <c r="B17" i="41"/>
  <c r="B18" i="41"/>
  <c r="B19" i="41"/>
  <c r="B11" i="41"/>
  <c r="B12" i="17"/>
  <c r="B13" i="17"/>
  <c r="B14" i="17"/>
  <c r="B15" i="17"/>
  <c r="B16" i="17"/>
  <c r="B17" i="17"/>
  <c r="B18" i="17"/>
  <c r="B19" i="17"/>
  <c r="B11" i="17"/>
  <c r="B12" i="30"/>
  <c r="B13" i="30"/>
  <c r="B14" i="30"/>
  <c r="B15" i="30"/>
  <c r="B16" i="30"/>
  <c r="B17" i="30"/>
  <c r="B18" i="30"/>
  <c r="B19" i="30"/>
  <c r="B11" i="30"/>
  <c r="B12" i="8"/>
  <c r="B13" i="8"/>
  <c r="B14" i="8"/>
  <c r="B15" i="8"/>
  <c r="B16" i="8"/>
  <c r="B17" i="8"/>
  <c r="B18" i="8"/>
  <c r="B19" i="8"/>
  <c r="B11" i="8"/>
  <c r="B12" i="9"/>
  <c r="B13" i="9"/>
  <c r="B14" i="9"/>
  <c r="B15" i="9"/>
  <c r="B16" i="9"/>
  <c r="B17" i="9"/>
  <c r="B18" i="9"/>
  <c r="B19" i="9"/>
  <c r="B11" i="9"/>
  <c r="B12" i="7"/>
  <c r="B13" i="7"/>
  <c r="B14" i="7"/>
  <c r="B15" i="7"/>
  <c r="B16" i="7"/>
  <c r="B17" i="7"/>
  <c r="B18" i="7"/>
  <c r="B19" i="7"/>
  <c r="B11" i="7"/>
  <c r="B12" i="10"/>
  <c r="B13" i="10"/>
  <c r="B14" i="10"/>
  <c r="B15" i="10"/>
  <c r="B16" i="10"/>
  <c r="B17" i="10"/>
  <c r="B18" i="10"/>
  <c r="B11" i="10"/>
  <c r="B12" i="38"/>
  <c r="B13" i="38"/>
  <c r="B14" i="38"/>
  <c r="B15" i="38"/>
  <c r="B16" i="38"/>
  <c r="B17" i="38"/>
  <c r="B18" i="38"/>
  <c r="B11" i="38"/>
  <c r="B12" i="6"/>
  <c r="B13" i="6"/>
  <c r="B14" i="6"/>
  <c r="B15" i="6"/>
  <c r="B16" i="6"/>
  <c r="B17" i="6"/>
  <c r="B18" i="6"/>
  <c r="B19" i="6"/>
  <c r="B20" i="6"/>
  <c r="B21" i="6"/>
  <c r="B22" i="6"/>
  <c r="B23" i="6"/>
  <c r="B11" i="6"/>
  <c r="B12" i="5"/>
  <c r="B13" i="5"/>
  <c r="B14" i="5"/>
  <c r="B15" i="5"/>
  <c r="B16" i="5"/>
  <c r="B17" i="5"/>
  <c r="B18" i="5"/>
  <c r="B19" i="5"/>
  <c r="B20" i="5"/>
  <c r="B21" i="5"/>
  <c r="B11" i="5"/>
  <c r="B12" i="4"/>
  <c r="B13" i="4"/>
  <c r="B14" i="4"/>
  <c r="B15" i="4"/>
  <c r="B16" i="4"/>
  <c r="B17" i="4"/>
  <c r="B18" i="4"/>
  <c r="B19" i="4"/>
  <c r="B11" i="4"/>
  <c r="B12" i="32"/>
  <c r="B13" i="32"/>
  <c r="B14" i="32"/>
  <c r="B15" i="32"/>
  <c r="B16" i="32"/>
  <c r="B17" i="32"/>
  <c r="B18" i="32"/>
  <c r="B19" i="32"/>
  <c r="B11" i="32"/>
  <c r="B12" i="3"/>
  <c r="B13" i="3"/>
  <c r="B14" i="3"/>
  <c r="B15" i="3"/>
  <c r="B16" i="3"/>
  <c r="B17" i="3"/>
  <c r="B18" i="3"/>
  <c r="B19" i="3"/>
  <c r="B11" i="3"/>
  <c r="I52" i="36"/>
  <c r="B4" i="26"/>
  <c r="S56" i="28"/>
  <c r="S58" i="28"/>
  <c r="S60" i="28"/>
  <c r="Q56" i="28"/>
  <c r="Q58" i="28"/>
  <c r="Q60" i="28"/>
  <c r="O56" i="28"/>
  <c r="O58" i="28"/>
  <c r="O60" i="28"/>
  <c r="K56" i="28"/>
  <c r="K58" i="28"/>
  <c r="I56" i="28"/>
  <c r="I58" i="28"/>
  <c r="I41" i="15"/>
  <c r="I43" i="15"/>
  <c r="M151" i="14"/>
  <c r="I48" i="31"/>
  <c r="I50" i="31"/>
  <c r="I52" i="31"/>
  <c r="M101" i="13"/>
  <c r="M103" i="13"/>
  <c r="I46" i="41"/>
  <c r="I48" i="41"/>
  <c r="I47" i="17"/>
  <c r="I49" i="17"/>
  <c r="I51" i="17"/>
  <c r="B4" i="17"/>
  <c r="S64" i="30"/>
  <c r="S66" i="30"/>
  <c r="S68" i="30"/>
  <c r="Q64" i="30"/>
  <c r="Q66" i="30"/>
  <c r="Q68" i="30"/>
  <c r="O64" i="30"/>
  <c r="O66" i="30"/>
  <c r="M64" i="30"/>
  <c r="K64" i="30"/>
  <c r="K66" i="30"/>
  <c r="I66" i="30"/>
  <c r="S65" i="9"/>
  <c r="S67" i="9"/>
  <c r="S69" i="9"/>
  <c r="R8" i="9"/>
  <c r="Q65" i="9"/>
  <c r="Q67" i="9"/>
  <c r="K65" i="9"/>
  <c r="I67" i="9"/>
  <c r="O65" i="9"/>
  <c r="O67" i="9"/>
  <c r="O69" i="9"/>
  <c r="M67" i="9"/>
  <c r="I39" i="29"/>
  <c r="R8" i="29"/>
  <c r="P8" i="29"/>
  <c r="N8" i="29"/>
  <c r="S49" i="7"/>
  <c r="S51" i="7"/>
  <c r="Q49" i="7"/>
  <c r="Q51" i="7"/>
  <c r="O49" i="7"/>
  <c r="O51" i="7"/>
  <c r="M49" i="7"/>
  <c r="K49" i="7"/>
  <c r="I49" i="7"/>
  <c r="S45" i="38"/>
  <c r="S47" i="38"/>
  <c r="S49" i="38"/>
  <c r="Q45" i="38"/>
  <c r="Q47" i="38"/>
  <c r="O45" i="38"/>
  <c r="O47" i="38"/>
  <c r="O49" i="38"/>
  <c r="N8" i="38"/>
  <c r="M45" i="38"/>
  <c r="M47" i="38"/>
  <c r="M49" i="38"/>
  <c r="L8" i="38"/>
  <c r="K45" i="38"/>
  <c r="K47" i="38"/>
  <c r="K49" i="38"/>
  <c r="J8" i="38"/>
  <c r="I45" i="38"/>
  <c r="I60" i="6"/>
  <c r="B4" i="6"/>
  <c r="S50" i="5"/>
  <c r="Q50" i="5"/>
  <c r="Q52" i="5"/>
  <c r="O50" i="5"/>
  <c r="O52" i="5"/>
  <c r="O54" i="5"/>
  <c r="M50" i="5"/>
  <c r="M52" i="5"/>
  <c r="M54" i="5"/>
  <c r="K50" i="5"/>
  <c r="I50" i="5"/>
  <c r="I52" i="4"/>
  <c r="O83" i="3"/>
  <c r="O85" i="3"/>
  <c r="I83" i="3"/>
  <c r="S77" i="2"/>
  <c r="S79" i="2"/>
  <c r="Q77" i="2"/>
  <c r="Q79" i="2"/>
  <c r="O77" i="2"/>
  <c r="O79" i="2"/>
  <c r="O81" i="2"/>
  <c r="M77" i="2"/>
  <c r="K77" i="2"/>
  <c r="K79" i="2"/>
  <c r="K81" i="2"/>
  <c r="I77" i="2"/>
  <c r="I79" i="2"/>
  <c r="I81" i="2"/>
  <c r="G93" i="21"/>
  <c r="I91" i="21"/>
  <c r="I90" i="21"/>
  <c r="G60" i="21"/>
  <c r="I57" i="21"/>
  <c r="G51" i="21"/>
  <c r="E51" i="21"/>
  <c r="I49" i="21"/>
  <c r="I48" i="21"/>
  <c r="I47" i="21"/>
  <c r="H46" i="21"/>
  <c r="I45" i="21"/>
  <c r="I44" i="21"/>
  <c r="I43" i="21"/>
  <c r="I42" i="21"/>
  <c r="I41" i="21"/>
  <c r="H40" i="21"/>
  <c r="B9" i="21"/>
  <c r="S51" i="38"/>
  <c r="S50" i="38"/>
  <c r="R8" i="38"/>
  <c r="M56" i="5"/>
  <c r="M55" i="5"/>
  <c r="O56" i="5"/>
  <c r="O55" i="5"/>
  <c r="I54" i="31"/>
  <c r="I53" i="31"/>
  <c r="I53" i="17"/>
  <c r="I52" i="17"/>
  <c r="I93" i="21"/>
  <c r="Q70" i="30"/>
  <c r="Q69" i="30"/>
  <c r="S70" i="30"/>
  <c r="S69" i="30"/>
  <c r="S71" i="9"/>
  <c r="S70" i="9"/>
  <c r="H8" i="2"/>
  <c r="I83" i="2"/>
  <c r="I82" i="2"/>
  <c r="J8" i="2"/>
  <c r="K83" i="2"/>
  <c r="K82" i="2"/>
  <c r="N8" i="2"/>
  <c r="O83" i="2"/>
  <c r="O82" i="2"/>
  <c r="N8" i="9"/>
  <c r="O71" i="9"/>
  <c r="O70" i="9"/>
  <c r="N8" i="28"/>
  <c r="O62" i="28"/>
  <c r="O61" i="28"/>
  <c r="P8" i="28"/>
  <c r="Q62" i="28"/>
  <c r="Q61" i="28"/>
  <c r="R8" i="28"/>
  <c r="S61" i="28"/>
  <c r="S62" i="28"/>
  <c r="L8" i="28"/>
  <c r="M62" i="28"/>
  <c r="M61" i="28"/>
  <c r="O51" i="38"/>
  <c r="O50" i="38"/>
  <c r="M51" i="38"/>
  <c r="M50" i="38"/>
  <c r="K50" i="38"/>
  <c r="K51" i="38"/>
  <c r="I62" i="6"/>
  <c r="I64" i="6"/>
  <c r="I47" i="38"/>
  <c r="I48" i="38"/>
  <c r="I49" i="38"/>
  <c r="H8" i="38"/>
  <c r="K51" i="7"/>
  <c r="I51" i="7"/>
  <c r="I53" i="7"/>
  <c r="I85" i="3"/>
  <c r="I87" i="3"/>
  <c r="I54" i="4"/>
  <c r="I56" i="4"/>
  <c r="Q54" i="4"/>
  <c r="Q56" i="4"/>
  <c r="S54" i="4"/>
  <c r="S56" i="4"/>
  <c r="O54" i="4"/>
  <c r="O56" i="4"/>
  <c r="K54" i="4"/>
  <c r="K56" i="4"/>
  <c r="M54" i="4"/>
  <c r="M56" i="4"/>
  <c r="I54" i="36"/>
  <c r="I56" i="36"/>
  <c r="R8" i="15"/>
  <c r="N8" i="15"/>
  <c r="P8" i="15"/>
  <c r="J8" i="15"/>
  <c r="L8" i="15"/>
  <c r="I45" i="15"/>
  <c r="I60" i="28"/>
  <c r="K60" i="28"/>
  <c r="M155" i="14"/>
  <c r="I50" i="41"/>
  <c r="L8" i="29"/>
  <c r="I41" i="29"/>
  <c r="I43" i="29"/>
  <c r="Q49" i="38"/>
  <c r="K67" i="9"/>
  <c r="K69" i="9"/>
  <c r="I69" i="9"/>
  <c r="Q69" i="9"/>
  <c r="P8" i="9"/>
  <c r="L8" i="5"/>
  <c r="S52" i="5"/>
  <c r="S54" i="5"/>
  <c r="I68" i="30"/>
  <c r="M66" i="30"/>
  <c r="M68" i="30"/>
  <c r="K68" i="30"/>
  <c r="O68" i="30"/>
  <c r="M69" i="9"/>
  <c r="N8" i="5"/>
  <c r="K52" i="5"/>
  <c r="K54" i="5"/>
  <c r="I52" i="5"/>
  <c r="I54" i="5"/>
  <c r="Q54" i="5"/>
  <c r="M51" i="7"/>
  <c r="M53" i="7"/>
  <c r="O53" i="7"/>
  <c r="Q53" i="7"/>
  <c r="P8" i="7"/>
  <c r="S53" i="7"/>
  <c r="R8" i="7"/>
  <c r="M105" i="13"/>
  <c r="O87" i="3"/>
  <c r="H32" i="21"/>
  <c r="I56" i="21"/>
  <c r="H31" i="21"/>
  <c r="H30" i="21"/>
  <c r="I58" i="21"/>
  <c r="H29" i="21"/>
  <c r="H28" i="21"/>
  <c r="H27" i="21"/>
  <c r="H15" i="21"/>
  <c r="M79" i="2"/>
  <c r="M81" i="2"/>
  <c r="Q81" i="2"/>
  <c r="S81" i="2"/>
  <c r="R8" i="2"/>
  <c r="I51" i="21"/>
  <c r="H35" i="21"/>
  <c r="I52" i="41"/>
  <c r="I51" i="41"/>
  <c r="I45" i="29"/>
  <c r="I44" i="29"/>
  <c r="N8" i="7"/>
  <c r="O55" i="7"/>
  <c r="O54" i="7"/>
  <c r="L8" i="7"/>
  <c r="M55" i="7"/>
  <c r="M54" i="7"/>
  <c r="Q51" i="38"/>
  <c r="Q50" i="38"/>
  <c r="P8" i="38"/>
  <c r="O89" i="3"/>
  <c r="O88" i="3"/>
  <c r="R8" i="4"/>
  <c r="S58" i="4"/>
  <c r="S57" i="4"/>
  <c r="L8" i="4"/>
  <c r="M58" i="4"/>
  <c r="M57" i="4"/>
  <c r="H8" i="4"/>
  <c r="I57" i="4"/>
  <c r="I58" i="4"/>
  <c r="J8" i="4"/>
  <c r="K58" i="4"/>
  <c r="K57" i="4"/>
  <c r="P8" i="4"/>
  <c r="Q58" i="4"/>
  <c r="Q57" i="4"/>
  <c r="N8" i="4"/>
  <c r="O58" i="4"/>
  <c r="O57" i="4"/>
  <c r="I46" i="15"/>
  <c r="I47" i="15"/>
  <c r="H8" i="36"/>
  <c r="I58" i="36"/>
  <c r="I57" i="36"/>
  <c r="O70" i="30"/>
  <c r="O69" i="30"/>
  <c r="Q71" i="9"/>
  <c r="Q70" i="9"/>
  <c r="L8" i="2"/>
  <c r="M82" i="2"/>
  <c r="M83" i="2"/>
  <c r="P8" i="2"/>
  <c r="Q83" i="2"/>
  <c r="Q82" i="2"/>
  <c r="H8" i="9"/>
  <c r="I71" i="9"/>
  <c r="I70" i="9"/>
  <c r="J8" i="9"/>
  <c r="K71" i="9"/>
  <c r="K70" i="9"/>
  <c r="L8" i="9"/>
  <c r="M71" i="9"/>
  <c r="M70" i="9"/>
  <c r="L8" i="30"/>
  <c r="M69" i="30"/>
  <c r="M70" i="30"/>
  <c r="I70" i="30"/>
  <c r="I69" i="30"/>
  <c r="J8" i="30"/>
  <c r="K69" i="30"/>
  <c r="K70" i="30"/>
  <c r="L8" i="13"/>
  <c r="M107" i="13"/>
  <c r="M106" i="13"/>
  <c r="I62" i="28"/>
  <c r="I61" i="28"/>
  <c r="J8" i="28"/>
  <c r="K62" i="28"/>
  <c r="K61" i="28"/>
  <c r="I50" i="38"/>
  <c r="I51" i="38"/>
  <c r="S55" i="7"/>
  <c r="S54" i="7"/>
  <c r="Q55" i="7"/>
  <c r="Q54" i="7"/>
  <c r="H8" i="7"/>
  <c r="I55" i="7"/>
  <c r="I54" i="7"/>
  <c r="I66" i="6"/>
  <c r="H8" i="6"/>
  <c r="I65" i="6"/>
  <c r="S55" i="5"/>
  <c r="S56" i="5"/>
  <c r="Q56" i="5"/>
  <c r="Q55" i="5"/>
  <c r="K56" i="5"/>
  <c r="K55" i="5"/>
  <c r="K53" i="7"/>
  <c r="I56" i="5"/>
  <c r="I55" i="5"/>
  <c r="I88" i="3"/>
  <c r="I89" i="3"/>
  <c r="H8" i="3"/>
  <c r="H8" i="30"/>
  <c r="H8" i="28"/>
  <c r="M157" i="14"/>
  <c r="L8" i="14"/>
  <c r="N8" i="3"/>
  <c r="H8" i="15"/>
  <c r="N8" i="17"/>
  <c r="R8" i="17"/>
  <c r="P8" i="17"/>
  <c r="H8" i="29"/>
  <c r="J8" i="29"/>
  <c r="R8" i="5"/>
  <c r="J8" i="5"/>
  <c r="H8" i="5"/>
  <c r="P8" i="5"/>
  <c r="M156" i="14"/>
  <c r="I60" i="21"/>
  <c r="S82" i="2"/>
  <c r="S83" i="2"/>
  <c r="C31" i="49"/>
  <c r="K55" i="7"/>
  <c r="K54" i="7"/>
  <c r="J8" i="7"/>
  <c r="E108" i="20"/>
  <c r="D108" i="20"/>
  <c r="H108" i="20"/>
  <c r="D109" i="20"/>
  <c r="D111" i="20"/>
  <c r="H111" i="20"/>
  <c r="E109" i="20"/>
  <c r="E112" i="20"/>
  <c r="D112" i="20"/>
  <c r="H109" i="20"/>
  <c r="H112" i="20"/>
  <c r="D117" i="20"/>
  <c r="E132" i="20"/>
  <c r="D132" i="20"/>
  <c r="E117" i="20"/>
  <c r="H117" i="20"/>
  <c r="E121" i="20"/>
  <c r="E123" i="20" s="1"/>
  <c r="F132" i="20"/>
  <c r="D114" i="20" l="1"/>
  <c r="O31" i="142"/>
  <c r="F31" i="142" s="1"/>
  <c r="G31" i="142" s="1"/>
  <c r="L31" i="142" s="1"/>
  <c r="F14" i="142"/>
  <c r="G14" i="142" s="1"/>
  <c r="L14" i="142" s="1"/>
  <c r="O15" i="142"/>
  <c r="J15" i="141"/>
  <c r="O16" i="142"/>
  <c r="J16" i="141"/>
  <c r="O17" i="142"/>
  <c r="J17" i="141"/>
  <c r="O36" i="142"/>
  <c r="F36" i="142" s="1"/>
  <c r="G36" i="142" s="1"/>
  <c r="L36" i="142" s="1"/>
  <c r="F19" i="142"/>
  <c r="G19" i="142" s="1"/>
  <c r="L19" i="142" s="1"/>
  <c r="J20" i="141"/>
  <c r="O20" i="142"/>
  <c r="O21" i="142"/>
  <c r="J21" i="141"/>
  <c r="J23" i="141"/>
  <c r="O23" i="142"/>
  <c r="O18" i="142"/>
  <c r="J22" i="141"/>
  <c r="O10" i="142"/>
  <c r="O24" i="142"/>
  <c r="O12" i="142"/>
  <c r="G41" i="141"/>
  <c r="G42" i="141" s="1"/>
  <c r="J14" i="141"/>
  <c r="J41" i="141" s="1"/>
  <c r="I42" i="141" s="1"/>
  <c r="O13" i="142"/>
  <c r="F11" i="142"/>
  <c r="G11" i="142" s="1"/>
  <c r="L11" i="142" s="1"/>
  <c r="O25" i="142"/>
  <c r="H114" i="20" l="1"/>
  <c r="E114" i="20"/>
  <c r="O41" i="142"/>
  <c r="F41" i="142" s="1"/>
  <c r="G41" i="142" s="1"/>
  <c r="L41" i="142" s="1"/>
  <c r="F25" i="142"/>
  <c r="G25" i="142" s="1"/>
  <c r="L25" i="142" s="1"/>
  <c r="O30" i="142"/>
  <c r="F30" i="142" s="1"/>
  <c r="G30" i="142" s="1"/>
  <c r="L30" i="142" s="1"/>
  <c r="F13" i="142"/>
  <c r="G13" i="142" s="1"/>
  <c r="L13" i="142" s="1"/>
  <c r="F12" i="142"/>
  <c r="G12" i="142" s="1"/>
  <c r="L12" i="142" s="1"/>
  <c r="O29" i="142"/>
  <c r="F29" i="142" s="1"/>
  <c r="G29" i="142" s="1"/>
  <c r="L29" i="142" s="1"/>
  <c r="O40" i="142"/>
  <c r="F40" i="142" s="1"/>
  <c r="G40" i="142" s="1"/>
  <c r="L40" i="142" s="1"/>
  <c r="F24" i="142"/>
  <c r="G24" i="142" s="1"/>
  <c r="L24" i="142" s="1"/>
  <c r="F10" i="142"/>
  <c r="G10" i="142" s="1"/>
  <c r="O27" i="142"/>
  <c r="F27" i="142" s="1"/>
  <c r="G27" i="142" s="1"/>
  <c r="L27" i="142" s="1"/>
  <c r="F18" i="142"/>
  <c r="G18" i="142" s="1"/>
  <c r="L18" i="142" s="1"/>
  <c r="O35" i="142"/>
  <c r="F35" i="142" s="1"/>
  <c r="G35" i="142" s="1"/>
  <c r="L35" i="142" s="1"/>
  <c r="F23" i="142"/>
  <c r="G23" i="142" s="1"/>
  <c r="L23" i="142" s="1"/>
  <c r="O39" i="142"/>
  <c r="F39" i="142" s="1"/>
  <c r="G39" i="142" s="1"/>
  <c r="L39" i="142" s="1"/>
  <c r="F21" i="142"/>
  <c r="G21" i="142" s="1"/>
  <c r="L21" i="142" s="1"/>
  <c r="O38" i="142"/>
  <c r="F38" i="142" s="1"/>
  <c r="G38" i="142" s="1"/>
  <c r="L38" i="142" s="1"/>
  <c r="F20" i="142"/>
  <c r="G20" i="142" s="1"/>
  <c r="L20" i="142" s="1"/>
  <c r="O37" i="142"/>
  <c r="F37" i="142" s="1"/>
  <c r="G37" i="142" s="1"/>
  <c r="L37" i="142" s="1"/>
  <c r="F17" i="142"/>
  <c r="G17" i="142" s="1"/>
  <c r="L17" i="142" s="1"/>
  <c r="O34" i="142"/>
  <c r="F34" i="142" s="1"/>
  <c r="G34" i="142" s="1"/>
  <c r="L34" i="142" s="1"/>
  <c r="O33" i="142"/>
  <c r="F33" i="142" s="1"/>
  <c r="G33" i="142" s="1"/>
  <c r="L33" i="142" s="1"/>
  <c r="F16" i="142"/>
  <c r="G16" i="142" s="1"/>
  <c r="L16" i="142" s="1"/>
  <c r="O32" i="142"/>
  <c r="F32" i="142" s="1"/>
  <c r="G32" i="142" s="1"/>
  <c r="L32" i="142" s="1"/>
  <c r="F15" i="142"/>
  <c r="G15" i="142" s="1"/>
  <c r="L15" i="142" s="1"/>
  <c r="L26" i="142" l="1"/>
  <c r="G156" i="142"/>
  <c r="L158" i="142" s="1"/>
  <c r="L10" i="142"/>
  <c r="L9" i="142" s="1"/>
  <c r="L156" i="142" s="1"/>
  <c r="L160" i="142" l="1"/>
  <c r="M160" i="142" s="1"/>
  <c r="D113" i="20"/>
  <c r="M158" i="142"/>
  <c r="E131" i="20" l="1"/>
  <c r="D131" i="20"/>
  <c r="H113" i="20"/>
  <c r="E113" i="20"/>
  <c r="L161" i="142"/>
  <c r="F131" i="20" l="1"/>
  <c r="B12" i="39"/>
  <c r="D13" i="39"/>
  <c r="B14" i="39"/>
  <c r="F15" i="20"/>
  <c r="F16" i="20"/>
  <c r="F17" i="20"/>
  <c r="F18" i="20"/>
  <c r="F19" i="20"/>
  <c r="F20" i="20"/>
  <c r="F21" i="20"/>
  <c r="F22" i="20"/>
  <c r="F23" i="20"/>
  <c r="F24" i="20"/>
  <c r="F25" i="20"/>
  <c r="F26" i="20"/>
  <c r="F27" i="20"/>
  <c r="F28" i="20"/>
  <c r="F29" i="20"/>
  <c r="F30" i="20"/>
  <c r="F31" i="20"/>
  <c r="F32" i="20"/>
  <c r="F33" i="20"/>
  <c r="F34" i="20"/>
  <c r="F35" i="20"/>
  <c r="F36" i="20"/>
  <c r="F37" i="20"/>
  <c r="F38" i="20"/>
  <c r="F39" i="20"/>
  <c r="F40" i="20"/>
  <c r="F41" i="20"/>
  <c r="F42" i="20"/>
  <c r="F43" i="20"/>
  <c r="F44" i="20"/>
  <c r="F45" i="20"/>
  <c r="F46" i="20"/>
  <c r="F47" i="20"/>
  <c r="F48" i="20"/>
  <c r="F49" i="20"/>
  <c r="F50" i="20"/>
  <c r="F51" i="20"/>
  <c r="F52" i="20"/>
  <c r="F53" i="20"/>
  <c r="F54" i="20"/>
  <c r="F55" i="20"/>
  <c r="F56" i="20"/>
  <c r="F57" i="20"/>
  <c r="F58" i="20"/>
  <c r="F59" i="20"/>
  <c r="F60" i="20"/>
  <c r="F61" i="20"/>
  <c r="F62" i="20"/>
  <c r="F63" i="20"/>
  <c r="F64" i="20"/>
  <c r="F65" i="20"/>
  <c r="F66" i="20"/>
  <c r="F67" i="20"/>
  <c r="F68" i="20"/>
  <c r="F69" i="20"/>
  <c r="F70" i="20"/>
  <c r="F71" i="20"/>
  <c r="F72" i="20"/>
  <c r="F73" i="20"/>
  <c r="F74" i="20"/>
  <c r="F75" i="20"/>
  <c r="F76" i="20"/>
  <c r="F77" i="20"/>
  <c r="F78" i="20"/>
  <c r="F79" i="20"/>
  <c r="F80" i="20"/>
  <c r="F81" i="20"/>
  <c r="F82" i="20"/>
  <c r="F83" i="20"/>
  <c r="F84" i="20"/>
  <c r="F85" i="20"/>
  <c r="F86" i="20"/>
  <c r="F87" i="20"/>
  <c r="F88" i="20"/>
  <c r="F89" i="20"/>
  <c r="F90" i="20"/>
  <c r="F91" i="20"/>
  <c r="F92" i="20"/>
  <c r="F93" i="20"/>
  <c r="F94" i="20"/>
  <c r="F95" i="20"/>
  <c r="F96" i="20"/>
  <c r="F97" i="20"/>
  <c r="F98" i="20"/>
  <c r="F99" i="20"/>
  <c r="F100" i="20"/>
  <c r="F101" i="20"/>
  <c r="F102" i="20"/>
  <c r="F103" i="20"/>
  <c r="F104" i="20"/>
  <c r="F105" i="20"/>
  <c r="F106" i="20"/>
  <c r="F107" i="20"/>
  <c r="F108" i="20"/>
  <c r="F109" i="20"/>
  <c r="F111" i="20"/>
  <c r="F112" i="20"/>
  <c r="F113" i="20"/>
  <c r="J113" i="20"/>
  <c r="F114" i="20"/>
  <c r="J114" i="20"/>
  <c r="F115" i="20"/>
  <c r="F117" i="20"/>
  <c r="D118" i="20"/>
  <c r="E118" i="20"/>
  <c r="F118" i="20"/>
  <c r="H118" i="20"/>
  <c r="D119" i="20"/>
  <c r="E119" i="20"/>
  <c r="F119" i="20"/>
  <c r="D120" i="20"/>
  <c r="E120" i="20"/>
  <c r="F120" i="20"/>
  <c r="H120" i="20"/>
  <c r="D121" i="20"/>
  <c r="F121" i="20"/>
  <c r="H121" i="20"/>
  <c r="D122" i="20"/>
  <c r="E122" i="20"/>
  <c r="F122" i="20"/>
  <c r="H122" i="20"/>
  <c r="D123" i="20"/>
  <c r="F123" i="20"/>
  <c r="H123" i="20"/>
  <c r="D125" i="20"/>
  <c r="E125" i="20"/>
  <c r="F125" i="20"/>
  <c r="D133" i="20"/>
  <c r="E133" i="20"/>
  <c r="F133" i="20"/>
  <c r="F134" i="20"/>
  <c r="F135" i="20"/>
  <c r="G135"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Piazza</author>
    <author>Ryan Hutchins</author>
  </authors>
  <commentList>
    <comment ref="M25" authorId="0" shapeId="0" xr:uid="{149F7FC5-214E-426D-A838-983F61BF8648}">
      <text>
        <r>
          <rPr>
            <b/>
            <sz val="9"/>
            <color indexed="81"/>
            <rFont val="Tahoma"/>
            <family val="2"/>
          </rPr>
          <t>Joseph Piazza:</t>
        </r>
        <r>
          <rPr>
            <sz val="9"/>
            <color indexed="81"/>
            <rFont val="Tahoma"/>
            <family val="2"/>
          </rPr>
          <t xml:space="preserve">
Brett said 20% - 25% depends on project</t>
        </r>
      </text>
    </comment>
    <comment ref="N61" authorId="1" shapeId="0" xr:uid="{D39D0BF1-CB9C-4732-B2CE-D558BF1760CF}">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Safwat Fahmy</author>
  </authors>
  <commentList>
    <comment ref="M99" authorId="0" shapeId="0" xr:uid="{AD481285-7A9D-4BF6-BA51-A1A005D7198B}">
      <text>
        <r>
          <rPr>
            <b/>
            <sz val="9"/>
            <color indexed="81"/>
            <rFont val="Tahoma"/>
            <family val="2"/>
          </rPr>
          <t>Safwat Fahmy:</t>
        </r>
        <r>
          <rPr>
            <sz val="9"/>
            <color indexed="81"/>
            <rFont val="Tahoma"/>
            <family val="2"/>
          </rPr>
          <t xml:space="preserve">
add $18,000 if required</t>
        </r>
      </text>
    </comment>
    <comment ref="M124" authorId="0" shapeId="0" xr:uid="{89463A84-C176-4597-9BB3-ED831DB0E703}">
      <text>
        <r>
          <rPr>
            <b/>
            <sz val="9"/>
            <color indexed="81"/>
            <rFont val="Tahoma"/>
            <family val="2"/>
          </rPr>
          <t>Safwat Fahmy:</t>
        </r>
        <r>
          <rPr>
            <sz val="9"/>
            <color indexed="81"/>
            <rFont val="Tahoma"/>
            <family val="2"/>
          </rPr>
          <t xml:space="preserve">
add $4750 if required</t>
        </r>
      </text>
    </comment>
    <comment ref="M127" authorId="0" shapeId="0" xr:uid="{34FB21F3-D75D-4EE3-8C53-305565461720}">
      <text>
        <r>
          <rPr>
            <b/>
            <sz val="9"/>
            <color indexed="81"/>
            <rFont val="Tahoma"/>
            <family val="2"/>
          </rPr>
          <t>Safwat Fahmy:</t>
        </r>
        <r>
          <rPr>
            <sz val="9"/>
            <color indexed="81"/>
            <rFont val="Tahoma"/>
            <family val="2"/>
          </rPr>
          <t xml:space="preserve">
add $18,000 if required</t>
        </r>
      </text>
    </comment>
  </commentList>
</comments>
</file>

<file path=xl/sharedStrings.xml><?xml version="1.0" encoding="utf-8"?>
<sst xmlns="http://schemas.openxmlformats.org/spreadsheetml/2006/main" count="12944" uniqueCount="1518">
  <si>
    <t>PROJECT AREA CALCULATIONS</t>
  </si>
  <si>
    <t>Project Name</t>
  </si>
  <si>
    <t>Gross (sf)</t>
  </si>
  <si>
    <t>FORMULA OFF GCS</t>
  </si>
  <si>
    <t>Location</t>
  </si>
  <si>
    <t>AC (sf)</t>
  </si>
  <si>
    <t>Rentable (sf)</t>
  </si>
  <si>
    <t>Site (acres)</t>
  </si>
  <si>
    <t>Parking Spaces</t>
  </si>
  <si>
    <t>Build Duration (months)</t>
  </si>
  <si>
    <t>Drawings Date</t>
  </si>
  <si>
    <t>I.</t>
  </si>
  <si>
    <t>Floor</t>
  </si>
  <si>
    <t>Building</t>
  </si>
  <si>
    <t>Room</t>
  </si>
  <si>
    <t>ACSF</t>
  </si>
  <si>
    <t>RSF</t>
  </si>
  <si>
    <t>Gross SF</t>
  </si>
  <si>
    <t>GROSS%</t>
  </si>
  <si>
    <t>TOTAL</t>
  </si>
  <si>
    <t>II.</t>
  </si>
  <si>
    <t>Units</t>
  </si>
  <si>
    <t>Site SF</t>
  </si>
  <si>
    <t>Site(acres)</t>
  </si>
  <si>
    <t>%</t>
  </si>
  <si>
    <t xml:space="preserve">TOTAL </t>
  </si>
  <si>
    <t>Levels</t>
  </si>
  <si>
    <t>GSF</t>
  </si>
  <si>
    <t>TOTAL GSF</t>
  </si>
  <si>
    <t>Design Team</t>
  </si>
  <si>
    <t>Architectural Drawings  by</t>
  </si>
  <si>
    <t>Structural Drawings by</t>
  </si>
  <si>
    <t>MEP FA FP Drawings by</t>
  </si>
  <si>
    <t xml:space="preserve">Civil Drawings by </t>
  </si>
  <si>
    <t>Land scape Drawings by</t>
  </si>
  <si>
    <t>Kitchen Drawings by</t>
  </si>
  <si>
    <t>Storefront Designer by</t>
  </si>
  <si>
    <t>Geotech report by</t>
  </si>
  <si>
    <t>Specifications</t>
  </si>
  <si>
    <t>IV.</t>
  </si>
  <si>
    <t>SITE AREAS</t>
  </si>
  <si>
    <t>$ /UNIT</t>
  </si>
  <si>
    <t xml:space="preserve">Site Perimeter </t>
  </si>
  <si>
    <t>LF</t>
  </si>
  <si>
    <t>Walk Gates</t>
  </si>
  <si>
    <t>Drive Gates</t>
  </si>
  <si>
    <t>Tire Grates / Truck Wash</t>
  </si>
  <si>
    <t>III.</t>
  </si>
  <si>
    <t xml:space="preserve">Sidewalks </t>
  </si>
  <si>
    <t>Drives</t>
  </si>
  <si>
    <t>Asphalt Parking</t>
  </si>
  <si>
    <t xml:space="preserve">Fill CY </t>
  </si>
  <si>
    <t>Barking Spaces</t>
  </si>
  <si>
    <t>FLOOR BREAKDOWN</t>
  </si>
  <si>
    <t>QTY.</t>
  </si>
  <si>
    <t>TOTAL Units</t>
  </si>
  <si>
    <t xml:space="preserve">Hedrick Brothers Construction </t>
  </si>
  <si>
    <t xml:space="preserve">Performance / Payment Bond </t>
  </si>
  <si>
    <t xml:space="preserve">General Construction </t>
  </si>
  <si>
    <t xml:space="preserve">Design Build </t>
  </si>
  <si>
    <t>Contract Value</t>
  </si>
  <si>
    <t xml:space="preserve">Total </t>
  </si>
  <si>
    <t>Cost Summary</t>
  </si>
  <si>
    <t>Allowances</t>
  </si>
  <si>
    <t>NO.</t>
  </si>
  <si>
    <t>DESCRIPTION</t>
  </si>
  <si>
    <t>VALUE</t>
  </si>
  <si>
    <t>Total</t>
  </si>
  <si>
    <t>*All ALLOWANCES IN BID TABS MUST BE LISTED HERE</t>
  </si>
  <si>
    <t>Alternates</t>
  </si>
  <si>
    <t>ALT. #1</t>
  </si>
  <si>
    <t>Description</t>
  </si>
  <si>
    <t>ALT. #2</t>
  </si>
  <si>
    <t>ALT. #3</t>
  </si>
  <si>
    <t>ALT. #4</t>
  </si>
  <si>
    <t>ALT. #5</t>
  </si>
  <si>
    <t>ALT. #6</t>
  </si>
  <si>
    <t>ALT. #7</t>
  </si>
  <si>
    <t>ALT. #8</t>
  </si>
  <si>
    <t>ALT. #9</t>
  </si>
  <si>
    <t>ALT. #10</t>
  </si>
  <si>
    <t>ALT. #11</t>
  </si>
  <si>
    <t>ALT. #12</t>
  </si>
  <si>
    <t>ALT. #13</t>
  </si>
  <si>
    <t>ALT. #14</t>
  </si>
  <si>
    <t>ALT. #15</t>
  </si>
  <si>
    <t>Hedrick Brothers Construction Co., Inc.</t>
  </si>
  <si>
    <t>Salaries and Burden Calculations</t>
  </si>
  <si>
    <t>As of 8/22/24</t>
  </si>
  <si>
    <t xml:space="preserve">MARK-UP </t>
  </si>
  <si>
    <t>Burdened Rate</t>
  </si>
  <si>
    <t xml:space="preserve">Mark-up </t>
  </si>
  <si>
    <t>ANNUAL BURDENED AMOUNT</t>
  </si>
  <si>
    <t>ANNUAL BURDENED AMOUNT (W/ M/U)</t>
  </si>
  <si>
    <t>Proj Exec</t>
  </si>
  <si>
    <t>Sr PM</t>
  </si>
  <si>
    <t>PM 3</t>
  </si>
  <si>
    <t>PM 2</t>
  </si>
  <si>
    <t>PM 1</t>
  </si>
  <si>
    <t>Proj Admin</t>
  </si>
  <si>
    <t>Proj Acct</t>
  </si>
  <si>
    <t>Asst PM</t>
  </si>
  <si>
    <t>Supt 3</t>
  </si>
  <si>
    <t>Supt 2</t>
  </si>
  <si>
    <t>Supt 1</t>
  </si>
  <si>
    <t>Asst Supt</t>
  </si>
  <si>
    <t>QC</t>
  </si>
  <si>
    <t>Foreman</t>
  </si>
  <si>
    <t>Acctg</t>
  </si>
  <si>
    <t>VDC</t>
  </si>
  <si>
    <t>Safety</t>
  </si>
  <si>
    <t>Labor</t>
  </si>
  <si>
    <t>Apprentice</t>
  </si>
  <si>
    <t>Carpenter</t>
  </si>
  <si>
    <t>Driver</t>
  </si>
  <si>
    <t>Leadman</t>
  </si>
  <si>
    <t>Supt MEP</t>
  </si>
  <si>
    <t>Gen Supt</t>
  </si>
  <si>
    <t>Cons Mgr</t>
  </si>
  <si>
    <t>Proj Coor</t>
  </si>
  <si>
    <t>Mktg</t>
  </si>
  <si>
    <t>Bus Dev</t>
  </si>
  <si>
    <t>Chief, 3 &amp; 2</t>
  </si>
  <si>
    <t>Coord &amp; Jrs</t>
  </si>
  <si>
    <t>Exec Asst</t>
  </si>
  <si>
    <t xml:space="preserve">Contract Reference </t>
  </si>
  <si>
    <t>General Condition Ref.</t>
  </si>
  <si>
    <t xml:space="preserve">Construction </t>
  </si>
  <si>
    <t xml:space="preserve">Activity </t>
  </si>
  <si>
    <t xml:space="preserve">Start </t>
  </si>
  <si>
    <t xml:space="preserve">Finish </t>
  </si>
  <si>
    <t>Days</t>
  </si>
  <si>
    <t xml:space="preserve">Weeks </t>
  </si>
  <si>
    <t xml:space="preserve">Months </t>
  </si>
  <si>
    <t>% Time</t>
  </si>
  <si>
    <t xml:space="preserve">Remarks </t>
  </si>
  <si>
    <t>Demo to building pad</t>
  </si>
  <si>
    <t xml:space="preserve">Close Out </t>
  </si>
  <si>
    <t>General Conditions</t>
  </si>
  <si>
    <t>General Req. - Field Office</t>
  </si>
  <si>
    <t>General Req.</t>
  </si>
  <si>
    <t xml:space="preserve">Description </t>
  </si>
  <si>
    <t>Qty.</t>
  </si>
  <si>
    <t>U</t>
  </si>
  <si>
    <t xml:space="preserve">Unit </t>
  </si>
  <si>
    <t>Const.</t>
  </si>
  <si>
    <t xml:space="preserve">General </t>
  </si>
  <si>
    <t>LABOR RATE                  FY 2025               *Updated 09.26.24</t>
  </si>
  <si>
    <t>LABOR RATE (MIAMI/FT. LAUDERDALE)</t>
  </si>
  <si>
    <t>LABOR RATE (MF CENTRAL FLORIDA)</t>
  </si>
  <si>
    <t xml:space="preserve">Cost </t>
  </si>
  <si>
    <t>Cond.</t>
  </si>
  <si>
    <t>Req.</t>
  </si>
  <si>
    <t xml:space="preserve">Field Labor - Construction </t>
  </si>
  <si>
    <t xml:space="preserve">Project Executive </t>
  </si>
  <si>
    <t>wks</t>
  </si>
  <si>
    <t>Senior Project Manager</t>
  </si>
  <si>
    <t>Project Manager - Level 3</t>
  </si>
  <si>
    <t>Project Manager - Level 2</t>
  </si>
  <si>
    <t>Project Manager - Level 1</t>
  </si>
  <si>
    <t>Project Administator</t>
  </si>
  <si>
    <t>Project Accountant</t>
  </si>
  <si>
    <t xml:space="preserve">Assistant Project Manager </t>
  </si>
  <si>
    <t>Superintendent - Level 3</t>
  </si>
  <si>
    <t>Superintendent - Level 2</t>
  </si>
  <si>
    <t>Superintendent - Level 1</t>
  </si>
  <si>
    <t>Assistant Superinterndent</t>
  </si>
  <si>
    <t>Quality Control Manager</t>
  </si>
  <si>
    <t xml:space="preserve"> </t>
  </si>
  <si>
    <t xml:space="preserve">Accounting </t>
  </si>
  <si>
    <t>Safety Supervisor/Inspector</t>
  </si>
  <si>
    <t xml:space="preserve">Field Labor - Close Out </t>
  </si>
  <si>
    <t xml:space="preserve">Project Coordinator </t>
  </si>
  <si>
    <t xml:space="preserve">Field Office - Contractor </t>
  </si>
  <si>
    <t>Field Office Set Up / Removal - Double Wide</t>
  </si>
  <si>
    <t>ea</t>
  </si>
  <si>
    <t>`</t>
  </si>
  <si>
    <t>Field Office - Double Wide</t>
  </si>
  <si>
    <t>mos</t>
  </si>
  <si>
    <t>Field Office Set Up / Removal - Single Wide</t>
  </si>
  <si>
    <t>Field Office - Single Wide</t>
  </si>
  <si>
    <t>Field Office Set Up / Removal - Connex</t>
  </si>
  <si>
    <t>Field Office - Conex</t>
  </si>
  <si>
    <t>Connect Telephone Lines</t>
  </si>
  <si>
    <t xml:space="preserve">Telephone </t>
  </si>
  <si>
    <t>Cellular Telephones</t>
  </si>
  <si>
    <t>In labor rates</t>
  </si>
  <si>
    <t xml:space="preserve">Furniture </t>
  </si>
  <si>
    <t>ls</t>
  </si>
  <si>
    <t>Office Supplies</t>
  </si>
  <si>
    <t>Drinking Water</t>
  </si>
  <si>
    <t>Janitor Supplies/Cleaning</t>
  </si>
  <si>
    <t xml:space="preserve">Computers </t>
  </si>
  <si>
    <t xml:space="preserve">Printers </t>
  </si>
  <si>
    <t>Copy Machine</t>
  </si>
  <si>
    <t xml:space="preserve">Alarm System </t>
  </si>
  <si>
    <t xml:space="preserve">Installation Office Equip. </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</si>
  <si>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</si>
  <si>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</si>
  <si>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</si>
  <si>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</si>
  <si>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</si>
  <si>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</si>
  <si>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</si>
  <si>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</si>
  <si>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</si>
  <si>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</si>
  <si>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</si>
  <si>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Temporary Utilities</t>
  </si>
  <si>
    <t xml:space="preserve">Temp. Electrical Service </t>
  </si>
  <si>
    <t>by elect sub</t>
  </si>
  <si>
    <t>Temp. Electrical - Const. Phase</t>
  </si>
  <si>
    <t xml:space="preserve">by owner </t>
  </si>
  <si>
    <t>Temp.  Electrical - Operate Phase</t>
  </si>
  <si>
    <t>Temp. Wiring &amp; Lighting</t>
  </si>
  <si>
    <t>sf</t>
  </si>
  <si>
    <t xml:space="preserve">by elect sub </t>
  </si>
  <si>
    <t>Temporary Water - Service</t>
  </si>
  <si>
    <t xml:space="preserve">Temporary Water  </t>
  </si>
  <si>
    <t>Temporary Toilets</t>
  </si>
  <si>
    <t>04/15/2024 united site services</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</si>
  <si>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</si>
  <si>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</si>
  <si>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</si>
  <si>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</si>
  <si>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</si>
  <si>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</si>
  <si>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</si>
  <si>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</si>
  <si>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</si>
  <si>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Engineering Instruments</t>
  </si>
  <si>
    <t xml:space="preserve">Security </t>
  </si>
  <si>
    <t>Temporary Fence - 6' Post Driven w/ windscreen</t>
  </si>
  <si>
    <t>lf</t>
  </si>
  <si>
    <t>rent national 4/15/2024</t>
  </si>
  <si>
    <t>Temporary Fence - 8' Post Driven w/ windscreen</t>
  </si>
  <si>
    <t>Temporary Fence - 6' Panels w/ windscreen</t>
  </si>
  <si>
    <t>Temporary Fence - 8' Panels w/ windscreen</t>
  </si>
  <si>
    <t>Temporary Fence - Gates 8'x24'</t>
  </si>
  <si>
    <t xml:space="preserve">Temporary Fence Maintain </t>
  </si>
  <si>
    <t>Security Service</t>
  </si>
  <si>
    <t>Additional Safety Material/Modifications</t>
  </si>
  <si>
    <t>Protection Floor &amp; Roof Openings</t>
  </si>
  <si>
    <t>Protection Existing Floors &amp; Walls</t>
  </si>
  <si>
    <t>Protection Service Elevator</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</si>
  <si>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</si>
  <si>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</si>
  <si>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</si>
  <si>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</si>
  <si>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</si>
  <si>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</si>
  <si>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</si>
  <si>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</si>
  <si>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</si>
  <si>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4/15/2024 Coastal Waste *see 02 10 Site Prep</t>
  </si>
  <si>
    <t>Trash Removal - 20yd dumpsters</t>
  </si>
  <si>
    <t>Trash Removal - 30yd dumpsters</t>
  </si>
  <si>
    <t xml:space="preserve">Trash Removal - Field Offices </t>
  </si>
  <si>
    <t xml:space="preserve">General Building Cleaning </t>
  </si>
  <si>
    <t xml:space="preserve">Final Building Clean </t>
  </si>
  <si>
    <t>add different categories - check with operations</t>
  </si>
  <si>
    <t xml:space="preserve">Services </t>
  </si>
  <si>
    <t xml:space="preserve">CMP Schedule - Set Up </t>
  </si>
  <si>
    <t>Call Assaf Newmark (Spectrum Consulting) to confirm 404-819-4663</t>
  </si>
  <si>
    <t>Updated 02.05.26</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</si>
  <si>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</si>
  <si>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</si>
  <si>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</si>
  <si>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</si>
  <si>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</si>
  <si>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Progress Photos Bldg. - Aerial</t>
  </si>
  <si>
    <t>Video - Existing Conditions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</si>
  <si>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</si>
  <si>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</si>
  <si>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</si>
  <si>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</si>
  <si>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</si>
  <si>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</si>
  <si>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</si>
  <si>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</si>
  <si>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</si>
  <si>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</si>
  <si>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</si>
  <si>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</si>
  <si>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</si>
  <si>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</si>
  <si>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</si>
  <si>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</si>
  <si>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</si>
  <si>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</si>
  <si>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</si>
  <si>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</si>
  <si>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round trip</t>
  </si>
  <si>
    <t>Hotel</t>
  </si>
  <si>
    <t>per night</t>
  </si>
  <si>
    <t>2 nights</t>
  </si>
  <si>
    <t>Per Diem</t>
  </si>
  <si>
    <t>per day</t>
  </si>
  <si>
    <t xml:space="preserve">Other </t>
  </si>
  <si>
    <t xml:space="preserve">Project Sign </t>
  </si>
  <si>
    <t xml:space="preserve">Temporary Parking </t>
  </si>
  <si>
    <t>Legal Notices</t>
  </si>
  <si>
    <t>Total GCs</t>
  </si>
  <si>
    <t>Total GRs</t>
  </si>
  <si>
    <t>Total GCs &amp; GRs</t>
  </si>
  <si>
    <t>per month</t>
  </si>
  <si>
    <t>COST ESTIMATE (ROM)</t>
  </si>
  <si>
    <t>A/C (SF</t>
  </si>
  <si>
    <t>CSI</t>
  </si>
  <si>
    <t>CSI DESCRIPTION</t>
  </si>
  <si>
    <t>$ /GSF</t>
  </si>
  <si>
    <t>Prev.</t>
  </si>
  <si>
    <t>Delta</t>
  </si>
  <si>
    <t>Notes</t>
  </si>
  <si>
    <t>01A</t>
  </si>
  <si>
    <t>Surveying</t>
  </si>
  <si>
    <t>01B</t>
  </si>
  <si>
    <t>Materials Testing</t>
  </si>
  <si>
    <t>01C</t>
  </si>
  <si>
    <t>Final Cleaning</t>
  </si>
  <si>
    <t>02A</t>
  </si>
  <si>
    <t>Demolition</t>
  </si>
  <si>
    <t>02B</t>
  </si>
  <si>
    <t>Abatement; Environmental Protection</t>
  </si>
  <si>
    <t>03A</t>
  </si>
  <si>
    <t>Concrete (Conventional)</t>
  </si>
  <si>
    <t>03B</t>
  </si>
  <si>
    <t>Precast Hollow Core</t>
  </si>
  <si>
    <t>03C</t>
  </si>
  <si>
    <t>Architectural Precast</t>
  </si>
  <si>
    <t>Concrete (Tilt-Up)</t>
  </si>
  <si>
    <t>03D</t>
  </si>
  <si>
    <t>Structural Precast</t>
  </si>
  <si>
    <t>03E</t>
  </si>
  <si>
    <t>Cranes and Hoisting</t>
  </si>
  <si>
    <t>03F</t>
  </si>
  <si>
    <t>Concrete Restoration</t>
  </si>
  <si>
    <t>04A</t>
  </si>
  <si>
    <t>Masonry</t>
  </si>
  <si>
    <t>04B</t>
  </si>
  <si>
    <t>Cast Stone, Stone Veneer</t>
  </si>
  <si>
    <t>05A</t>
  </si>
  <si>
    <t xml:space="preserve">Structural Steel </t>
  </si>
  <si>
    <t>05B</t>
  </si>
  <si>
    <t>Metal Trusses</t>
  </si>
  <si>
    <t>05C</t>
  </si>
  <si>
    <t>Misc. Metals</t>
  </si>
  <si>
    <t>05D</t>
  </si>
  <si>
    <t>Handrails &amp; Railings</t>
  </si>
  <si>
    <t>05E</t>
  </si>
  <si>
    <t>Glass Railings</t>
  </si>
  <si>
    <t>06A</t>
  </si>
  <si>
    <t>Rough Carpentry</t>
  </si>
  <si>
    <t>06C</t>
  </si>
  <si>
    <t>Wood Trusses</t>
  </si>
  <si>
    <t>06D</t>
  </si>
  <si>
    <t>Interior Finish Cabinetry</t>
  </si>
  <si>
    <t>06E</t>
  </si>
  <si>
    <t>Heavy Timber Construction</t>
  </si>
  <si>
    <t>06F</t>
  </si>
  <si>
    <t>Millwork</t>
  </si>
  <si>
    <t>06G</t>
  </si>
  <si>
    <t>Exterior Finish Carpentry</t>
  </si>
  <si>
    <t>07B</t>
  </si>
  <si>
    <t>Sprayed Insulation</t>
  </si>
  <si>
    <t>07C</t>
  </si>
  <si>
    <t>Fireproofing &amp; Firestopping</t>
  </si>
  <si>
    <t>07D</t>
  </si>
  <si>
    <t>Roofing</t>
  </si>
  <si>
    <t>07E</t>
  </si>
  <si>
    <t>Caulking &amp; Waterproofing</t>
  </si>
  <si>
    <t>07F</t>
  </si>
  <si>
    <t>Siding</t>
  </si>
  <si>
    <t>07H</t>
  </si>
  <si>
    <t>Panelized Exterior Skin</t>
  </si>
  <si>
    <t>08A</t>
  </si>
  <si>
    <t>Doors, Frames, &amp; Hardware</t>
  </si>
  <si>
    <t>08B</t>
  </si>
  <si>
    <t>Overhead Coiling Doors</t>
  </si>
  <si>
    <t>08C</t>
  </si>
  <si>
    <t>Glass and Glazing</t>
  </si>
  <si>
    <t>08D</t>
  </si>
  <si>
    <t>Skylights</t>
  </si>
  <si>
    <t>08E</t>
  </si>
  <si>
    <t>Mirrors</t>
  </si>
  <si>
    <t>09A</t>
  </si>
  <si>
    <t>Stucco</t>
  </si>
  <si>
    <t>09B</t>
  </si>
  <si>
    <t>Drywall / Framing</t>
  </si>
  <si>
    <t>09C</t>
  </si>
  <si>
    <t>Acoustical Ceilings</t>
  </si>
  <si>
    <t>09D</t>
  </si>
  <si>
    <t>Acoustical Treatments</t>
  </si>
  <si>
    <t>09E</t>
  </si>
  <si>
    <t>Tile &amp; Stone</t>
  </si>
  <si>
    <t>09F</t>
  </si>
  <si>
    <t>Flooring: Carpet and Resilient Flooring</t>
  </si>
  <si>
    <t>09G</t>
  </si>
  <si>
    <t>Wood Flooring</t>
  </si>
  <si>
    <t>09H</t>
  </si>
  <si>
    <t>Resinuous Flooring &amp; Polished Concrete</t>
  </si>
  <si>
    <t>09I</t>
  </si>
  <si>
    <t>Painting</t>
  </si>
  <si>
    <t>09J</t>
  </si>
  <si>
    <t>Venetian Plaster</t>
  </si>
  <si>
    <t>10A</t>
  </si>
  <si>
    <t>Signage</t>
  </si>
  <si>
    <t>10B</t>
  </si>
  <si>
    <t>Operable Partitions</t>
  </si>
  <si>
    <t>10C</t>
  </si>
  <si>
    <t>Toilet Partitions &amp; Bathroom Accessories</t>
  </si>
  <si>
    <t>10D</t>
  </si>
  <si>
    <t xml:space="preserve">Shower enclosures </t>
  </si>
  <si>
    <t>10E</t>
  </si>
  <si>
    <t xml:space="preserve">Wall &amp; Corner Guards </t>
  </si>
  <si>
    <t>10F</t>
  </si>
  <si>
    <t>Lockers</t>
  </si>
  <si>
    <t>10G</t>
  </si>
  <si>
    <t>Mesh Storage Lockers</t>
  </si>
  <si>
    <t>10H</t>
  </si>
  <si>
    <t>Fireplaces</t>
  </si>
  <si>
    <t>10I</t>
  </si>
  <si>
    <t>Fire Extinguishers&amp; Cabinets</t>
  </si>
  <si>
    <t>10J</t>
  </si>
  <si>
    <t>Postal Specialties</t>
  </si>
  <si>
    <t>10K</t>
  </si>
  <si>
    <t>Flood Mitigation</t>
  </si>
  <si>
    <t>10L</t>
  </si>
  <si>
    <t>Flagpoles</t>
  </si>
  <si>
    <t>11A</t>
  </si>
  <si>
    <t>Loading Dock Equipment</t>
  </si>
  <si>
    <t>11B</t>
  </si>
  <si>
    <t>Food Service Equipment</t>
  </si>
  <si>
    <t>11C</t>
  </si>
  <si>
    <t>Appliances</t>
  </si>
  <si>
    <t>11D</t>
  </si>
  <si>
    <t>Athletic Equipment &amp; Surfacing</t>
  </si>
  <si>
    <t>12A</t>
  </si>
  <si>
    <t>Window Treatment</t>
  </si>
  <si>
    <t>12C</t>
  </si>
  <si>
    <t>Lab Casework</t>
  </si>
  <si>
    <t>13A</t>
  </si>
  <si>
    <t>Pre-Engineered Walkway Covers</t>
  </si>
  <si>
    <t>13B</t>
  </si>
  <si>
    <t>Swimming Pool</t>
  </si>
  <si>
    <t>13C</t>
  </si>
  <si>
    <t>Awnings, Canopies, Bahama Shutters</t>
  </si>
  <si>
    <t>13D</t>
  </si>
  <si>
    <t>Saunas</t>
  </si>
  <si>
    <t>13E</t>
  </si>
  <si>
    <t>Playground Equipment</t>
  </si>
  <si>
    <t>13F</t>
  </si>
  <si>
    <t>Shade Structures</t>
  </si>
  <si>
    <t>13G</t>
  </si>
  <si>
    <t>Metal Buildings</t>
  </si>
  <si>
    <t>14A</t>
  </si>
  <si>
    <t>Elevators</t>
  </si>
  <si>
    <t>14B</t>
  </si>
  <si>
    <t>Chutes &amp; Collectors</t>
  </si>
  <si>
    <t>14C</t>
  </si>
  <si>
    <t>Elevator Interiors/Modernization</t>
  </si>
  <si>
    <t>14D</t>
  </si>
  <si>
    <t>Wheelchair Lifts</t>
  </si>
  <si>
    <t>14E</t>
  </si>
  <si>
    <t>Vehicle Lifts</t>
  </si>
  <si>
    <t>21A</t>
  </si>
  <si>
    <t>Fire Sprinkler</t>
  </si>
  <si>
    <t>22A</t>
  </si>
  <si>
    <t>Plumbing</t>
  </si>
  <si>
    <t>23A</t>
  </si>
  <si>
    <t>HVAC</t>
  </si>
  <si>
    <t>26A</t>
  </si>
  <si>
    <t xml:space="preserve">Electrical </t>
  </si>
  <si>
    <t>27A</t>
  </si>
  <si>
    <t>Fire Alarm</t>
  </si>
  <si>
    <t>28A</t>
  </si>
  <si>
    <t>Low Voltage</t>
  </si>
  <si>
    <t>31A</t>
  </si>
  <si>
    <t>Sitework</t>
  </si>
  <si>
    <t>31B</t>
  </si>
  <si>
    <t>Dewatering</t>
  </si>
  <si>
    <t>31D</t>
  </si>
  <si>
    <t>Soil Improvements</t>
  </si>
  <si>
    <t>31F</t>
  </si>
  <si>
    <t>Sheet Piling</t>
  </si>
  <si>
    <t>31G</t>
  </si>
  <si>
    <t>Auger Cast Piles</t>
  </si>
  <si>
    <t>32A</t>
  </si>
  <si>
    <t>Pavers</t>
  </si>
  <si>
    <t>32B</t>
  </si>
  <si>
    <t>Site Furnishings</t>
  </si>
  <si>
    <t>32C</t>
  </si>
  <si>
    <t>Landscape and Irrigation</t>
  </si>
  <si>
    <t>32D</t>
  </si>
  <si>
    <t>Fencing</t>
  </si>
  <si>
    <t>32E</t>
  </si>
  <si>
    <t>Synthetic Fields</t>
  </si>
  <si>
    <t>35A</t>
  </si>
  <si>
    <t>Marine Work</t>
  </si>
  <si>
    <t xml:space="preserve"> SUB-TOTAL 1 (Cost of Work)Building</t>
  </si>
  <si>
    <t>GC Contingency</t>
  </si>
  <si>
    <t>Owner Contingency</t>
  </si>
  <si>
    <t>By owner</t>
  </si>
  <si>
    <t>Escalation Contingency</t>
  </si>
  <si>
    <t xml:space="preserve"> SUB-TOTAL 2 (Contingency)</t>
  </si>
  <si>
    <t>General Requirements</t>
  </si>
  <si>
    <t>Innovation &amp; Digital Services (IDS)</t>
  </si>
  <si>
    <t>Builders Risk Insurance &amp; Deductibles</t>
  </si>
  <si>
    <t>Subcontractor Default Insurance</t>
  </si>
  <si>
    <t>Procore</t>
  </si>
  <si>
    <t>Warranty</t>
  </si>
  <si>
    <t>General Liability Insurance</t>
  </si>
  <si>
    <t>SUB-TOTAL 3 (Bonds, Insurances, &amp; GC's)</t>
  </si>
  <si>
    <t>Contracting Fee</t>
  </si>
  <si>
    <t>GC Fee (OH&amp;P)</t>
  </si>
  <si>
    <t xml:space="preserve">ESTIMATE TOTAL </t>
  </si>
  <si>
    <t>Performance &amp; Payment Bond</t>
  </si>
  <si>
    <t xml:space="preserve">GROSS MARGIN </t>
  </si>
  <si>
    <t>COST %</t>
  </si>
  <si>
    <t>COST $</t>
  </si>
  <si>
    <t>BILLABLE</t>
  </si>
  <si>
    <t>MARGIN</t>
  </si>
  <si>
    <t xml:space="preserve">POTENTIAL BUYOUT SAVINGS </t>
  </si>
  <si>
    <t>50/50 SPLIT OR LUMP SUM</t>
  </si>
  <si>
    <t>GENERAL CONDITIONS</t>
  </si>
  <si>
    <t>SDI</t>
  </si>
  <si>
    <t>GENERAL LIABILITY INSURANCE</t>
  </si>
  <si>
    <t>FEE</t>
  </si>
  <si>
    <t>KEEP THIS TO ONE PAGE !!!!</t>
  </si>
  <si>
    <t>Hedrick Plug</t>
  </si>
  <si>
    <t>X</t>
  </si>
  <si>
    <t>Excluded</t>
  </si>
  <si>
    <t>BACK TO SUMMARY SHEET</t>
  </si>
  <si>
    <t>I</t>
  </si>
  <si>
    <t>Included</t>
  </si>
  <si>
    <t>Bidder 1</t>
  </si>
  <si>
    <t>Bidder 2</t>
  </si>
  <si>
    <t>Bidder 3</t>
  </si>
  <si>
    <t>Bidder 4</t>
  </si>
  <si>
    <t>Bidder5</t>
  </si>
  <si>
    <t>Bidder6</t>
  </si>
  <si>
    <t xml:space="preserve">Project: </t>
  </si>
  <si>
    <t>Company</t>
  </si>
  <si>
    <t>HB Construction</t>
  </si>
  <si>
    <t xml:space="preserve">Trade:   </t>
  </si>
  <si>
    <t>IDS Services</t>
  </si>
  <si>
    <t>Contact</t>
  </si>
  <si>
    <t>Butch Carmichael</t>
  </si>
  <si>
    <t xml:space="preserve">CSI Code:   </t>
  </si>
  <si>
    <t>Phone</t>
  </si>
  <si>
    <t>561-225-4868</t>
  </si>
  <si>
    <t xml:space="preserve">Date: </t>
  </si>
  <si>
    <t xml:space="preserve">Email </t>
  </si>
  <si>
    <t xml:space="preserve"> &lt;bcarmichael@hedrickbrothers.com&gt;</t>
  </si>
  <si>
    <t>Adjusted Bid</t>
  </si>
  <si>
    <t>BID DOCUMENTS:</t>
  </si>
  <si>
    <t>Plan/ Spec. Package</t>
  </si>
  <si>
    <t>QTY</t>
  </si>
  <si>
    <t>U/M</t>
  </si>
  <si>
    <t>Unit Cost</t>
  </si>
  <si>
    <t>Subtotal</t>
  </si>
  <si>
    <t>Yes/No</t>
  </si>
  <si>
    <t>Price</t>
  </si>
  <si>
    <t>Plans By Division</t>
  </si>
  <si>
    <t>P</t>
  </si>
  <si>
    <t>Survey</t>
  </si>
  <si>
    <t>OCIP Insurance per exhibit</t>
  </si>
  <si>
    <t>GENERAL INCLUSIONS</t>
  </si>
  <si>
    <t>INCLUDES ALL SALES TAX</t>
  </si>
  <si>
    <t>ALL HOISTING &amp; RIGGING REQUIRED TO COMPLETE THIS SCOPE</t>
  </si>
  <si>
    <t>PROVIDE P&amp;P BONDS</t>
  </si>
  <si>
    <t>FLORIDA STATE CONTRACTORS LIC.</t>
  </si>
  <si>
    <t>GENERAL LIABILITY AND WORKERS COMP. INSURANCE LIMITS</t>
  </si>
  <si>
    <t>STATE AND LOCAL TAXES</t>
  </si>
  <si>
    <t>SPECIFIC TRADE SCOPE OF WORK REQUIREMENTS</t>
  </si>
  <si>
    <t>BASE BID</t>
  </si>
  <si>
    <t>EA</t>
  </si>
  <si>
    <t>Pre-construction Modeling/BIM Execution Plan Meetings</t>
  </si>
  <si>
    <t>BIM Execution Plan Meeting including writing of BEP</t>
  </si>
  <si>
    <t>i</t>
  </si>
  <si>
    <t>Initial Jobsite Visit</t>
  </si>
  <si>
    <t>x</t>
  </si>
  <si>
    <t>Model Architectural</t>
  </si>
  <si>
    <t>Model Structural</t>
  </si>
  <si>
    <t>Model Mechanical/HVAC</t>
  </si>
  <si>
    <t>Model Plumbing</t>
  </si>
  <si>
    <t>Model Electrical</t>
  </si>
  <si>
    <t>Model Fire Sprinkler</t>
  </si>
  <si>
    <t>Model Civil</t>
  </si>
  <si>
    <t>Model FF&amp;E</t>
  </si>
  <si>
    <t>Pre-construction - Digital Scanning</t>
  </si>
  <si>
    <t>Drone Mapping</t>
  </si>
  <si>
    <t>Laser Scan of Existing Building after Demo</t>
  </si>
  <si>
    <t>Photos of Existing Furniture to be Modeled</t>
  </si>
  <si>
    <t>Pre-construction - BIM Coordination Meetings/ Clash Meetings</t>
  </si>
  <si>
    <t>Coordination/ Clash Meetings</t>
  </si>
  <si>
    <t>Modification of Architectural Model</t>
  </si>
  <si>
    <t>Modification of Structural Model</t>
  </si>
  <si>
    <t>Modification of Mechanical/HVAC Model</t>
  </si>
  <si>
    <t>Modification of Plumbing Model</t>
  </si>
  <si>
    <t>Modification of Electrical Model</t>
  </si>
  <si>
    <t>Modification of Fire Sprinkler Model</t>
  </si>
  <si>
    <t>Modification of Civil Model</t>
  </si>
  <si>
    <t>Modification of FF&amp;E Model</t>
  </si>
  <si>
    <t>Construction - BIM Coordination Meetings/ Clash Meetings</t>
  </si>
  <si>
    <t>As-Built Digital Scanning</t>
  </si>
  <si>
    <t>Pre-Drywall Laser Scan</t>
  </si>
  <si>
    <t>Laser Scan to Verify Installation</t>
  </si>
  <si>
    <t>Closeout Documents/ As-Builts</t>
  </si>
  <si>
    <t>Link RFIs to Model</t>
  </si>
  <si>
    <t>Link Submittals to Model</t>
  </si>
  <si>
    <t>Link O&amp;M Documents to Model</t>
  </si>
  <si>
    <t>Link Warranties &amp; Guarantees to Model</t>
  </si>
  <si>
    <t>Additional Services</t>
  </si>
  <si>
    <t>Additional Jobsite Visits</t>
  </si>
  <si>
    <t>Interior Renderings</t>
  </si>
  <si>
    <t>Exterior Renderings</t>
  </si>
  <si>
    <t>3D Fly Through</t>
  </si>
  <si>
    <t>4D Simulation</t>
  </si>
  <si>
    <t>VR Presentations</t>
  </si>
  <si>
    <t>Full Virtual Tour</t>
  </si>
  <si>
    <t>Site Logistics</t>
  </si>
  <si>
    <t>5D Quantity Take-Off</t>
  </si>
  <si>
    <t>Space Planning</t>
  </si>
  <si>
    <t>Other:</t>
  </si>
  <si>
    <t>SUBTOTAL</t>
  </si>
  <si>
    <t>BOND RATE</t>
  </si>
  <si>
    <t>BOND AMOUNT</t>
  </si>
  <si>
    <t xml:space="preserve">ADJUSTED TOTAL </t>
  </si>
  <si>
    <t>Cost per SF</t>
  </si>
  <si>
    <t>Cost per Unit</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</si>
  <si>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</si>
  <si>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</si>
  <si>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</si>
  <si>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</si>
  <si>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</si>
  <si>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</si>
  <si>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</si>
  <si>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</si>
  <si>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</si>
  <si>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</si>
  <si>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</si>
  <si>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</si>
  <si>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</si>
  <si>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</si>
  <si>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Base Bid</t>
  </si>
  <si>
    <t>Need Prequalification</t>
  </si>
  <si>
    <t>Prequalified</t>
  </si>
  <si>
    <t>COMPASS</t>
  </si>
  <si>
    <t>Set Boundary</t>
  </si>
  <si>
    <t>Stake Building corners</t>
  </si>
  <si>
    <t>Parking Lot subgrade</t>
  </si>
  <si>
    <t>Parking Lot Base Rock</t>
  </si>
  <si>
    <t>Turn Lane subgrade</t>
  </si>
  <si>
    <t>Turn Lane baserock</t>
  </si>
  <si>
    <t>Tin tabs for curbs and tree islands</t>
  </si>
  <si>
    <t>Sidewalks</t>
  </si>
  <si>
    <t>Curbing</t>
  </si>
  <si>
    <t>Utilities</t>
  </si>
  <si>
    <t>Water Layout</t>
  </si>
  <si>
    <t>Sanitary-Layout</t>
  </si>
  <si>
    <t>Storm-Layout</t>
  </si>
  <si>
    <t>Building Sign</t>
  </si>
  <si>
    <t>Stake Building-5'off-sets</t>
  </si>
  <si>
    <t>Form board survey</t>
  </si>
  <si>
    <t>Dumpster enclosure</t>
  </si>
  <si>
    <t>Light Poles</t>
  </si>
  <si>
    <t>Final survey</t>
  </si>
  <si>
    <t>FEMA Certificate</t>
  </si>
  <si>
    <t>As-Builts</t>
  </si>
  <si>
    <t>Water Service</t>
  </si>
  <si>
    <t>Sanitary Service</t>
  </si>
  <si>
    <t>Storm Drainage</t>
  </si>
  <si>
    <t>Base Rock</t>
  </si>
  <si>
    <t>Asphalt</t>
  </si>
  <si>
    <t>Additional Staking/Re-Staking</t>
  </si>
  <si>
    <t>Material Testing</t>
  </si>
  <si>
    <t>Abatement</t>
  </si>
  <si>
    <t>Bidder2</t>
  </si>
  <si>
    <t>Bidder 5</t>
  </si>
  <si>
    <t>Bidder 6</t>
  </si>
  <si>
    <t>Concrete</t>
  </si>
  <si>
    <t>CIP Beams , incl.:</t>
  </si>
  <si>
    <t xml:space="preserve">  a. Layout and formwork</t>
  </si>
  <si>
    <t xml:space="preserve">  b. Reinf., as scheduled/detailed</t>
  </si>
  <si>
    <t xml:space="preserve">  c. ?-psi concrete; 0.? w/c</t>
  </si>
  <si>
    <t xml:space="preserve">  d. Pumping as required</t>
  </si>
  <si>
    <t xml:space="preserve">  e. Strip forms and patch holes</t>
  </si>
  <si>
    <t xml:space="preserve">  f. Above scope included for:</t>
  </si>
  <si>
    <t xml:space="preserve">    1) </t>
  </si>
  <si>
    <t xml:space="preserve">    2) </t>
  </si>
  <si>
    <t>Edge Forming and H.C. Plank Topping , incl.:</t>
  </si>
  <si>
    <t xml:space="preserve">  c. ?-psi concrete; 0.? w/c - Topping Thickness</t>
  </si>
  <si>
    <t>CMU, Incl.: 8" &amp; 12"</t>
  </si>
  <si>
    <t>S0-01</t>
  </si>
  <si>
    <t xml:space="preserve">  c. ?-psi concrete grout; 0.? w/c</t>
  </si>
  <si>
    <t xml:space="preserve">  e. Horizontal Reinf.</t>
  </si>
  <si>
    <t xml:space="preserve">  f. Lintels, ladder wire and accessories</t>
  </si>
  <si>
    <t xml:space="preserve">  g. Setting of Joist Embeds &amp; door frames</t>
  </si>
  <si>
    <t xml:space="preserve">  h. Above scope included for:</t>
  </si>
  <si>
    <t xml:space="preserve">      1)</t>
  </si>
  <si>
    <t xml:space="preserve">      2)</t>
  </si>
  <si>
    <t xml:space="preserve">      3)</t>
  </si>
  <si>
    <t>Rebars</t>
  </si>
  <si>
    <t>UNIT  RATES</t>
  </si>
  <si>
    <t>Bidder1</t>
  </si>
  <si>
    <t>Building SF</t>
  </si>
  <si>
    <t>Concrete Tilt Up</t>
  </si>
  <si>
    <t>Slabs-psi</t>
  </si>
  <si>
    <t>Under slab vapor barriers-.</t>
  </si>
  <si>
    <t>6" Concrete Slab</t>
  </si>
  <si>
    <t xml:space="preserve">4" Concrete Slab </t>
  </si>
  <si>
    <t xml:space="preserve">Thickend Slab </t>
  </si>
  <si>
    <t>Elevator pit</t>
  </si>
  <si>
    <t>Add for 4000 psi Moisture sensitive concrete</t>
  </si>
  <si>
    <t>Dumpster Enclosure</t>
  </si>
  <si>
    <t>Monument Sign -</t>
  </si>
  <si>
    <t>SLAB-ON-GRADE</t>
  </si>
  <si>
    <t>5"  Slab w/ WWF 6x6 w.2.9xw2.9</t>
  </si>
  <si>
    <t xml:space="preserve">  a. Soil poisoning and pre-treat</t>
  </si>
  <si>
    <t xml:space="preserve">  b. Fine grading building pad</t>
  </si>
  <si>
    <t xml:space="preserve">  d. F&amp;I rebar, as per plans</t>
  </si>
  <si>
    <t xml:space="preserve">  e. F&amp;I wire mesh, as per plans</t>
  </si>
  <si>
    <t xml:space="preserve">  f. 4,000 PSI</t>
  </si>
  <si>
    <t xml:space="preserve">  g. Sawcut constr. / control joints</t>
  </si>
  <si>
    <t xml:space="preserve">  h. Finish slab to FF25/FL17</t>
  </si>
  <si>
    <t xml:space="preserve">  i. Leave out strip, compact</t>
  </si>
  <si>
    <t xml:space="preserve">  j. Patch slab after tilt operations</t>
  </si>
  <si>
    <t xml:space="preserve">  k. Provide curing compound</t>
  </si>
  <si>
    <t xml:space="preserve">TILT-UP WALL PANELS - </t>
  </si>
  <si>
    <t xml:space="preserve">  a. Provide lifting and bracing eng.</t>
  </si>
  <si>
    <t xml:space="preserve">  b. Provide panel shop drawings</t>
  </si>
  <si>
    <t xml:space="preserve">  c. Provide rebar shop drawings</t>
  </si>
  <si>
    <t xml:space="preserve">   1) Structural panel engineering</t>
  </si>
  <si>
    <t xml:space="preserve">   2) Added rebar for panels, as req.</t>
  </si>
  <si>
    <t xml:space="preserve">  d. Form panels to ACI tolerances</t>
  </si>
  <si>
    <t xml:space="preserve">  e. F&amp;I panel inserts, rebar and accessories</t>
  </si>
  <si>
    <t xml:space="preserve">  f. All reveals, recesses, rustif.</t>
  </si>
  <si>
    <t xml:space="preserve">  g. Provide PT at top of panels</t>
  </si>
  <si>
    <t xml:space="preserve">  h. Install Only: HM frames</t>
  </si>
  <si>
    <t xml:space="preserve">  i. Install embeds for struct. steel</t>
  </si>
  <si>
    <t xml:space="preserve">  j. concrete to be 4,000 PSI </t>
  </si>
  <si>
    <t xml:space="preserve">  k. Furnish all panel connections - Corners Only</t>
  </si>
  <si>
    <t xml:space="preserve">  l. Weld all panel connections</t>
  </si>
  <si>
    <t xml:space="preserve">  m. Erection of panels to ACI tol.</t>
  </si>
  <si>
    <t xml:space="preserve">  n. Solid grouting of panels</t>
  </si>
  <si>
    <t xml:space="preserve">  o. Grind, patch, rub-out panels</t>
  </si>
  <si>
    <t xml:space="preserve">  p. Provide brace rental for 28 days</t>
  </si>
  <si>
    <t xml:space="preserve">   1) ADD for additional 28 days</t>
  </si>
  <si>
    <t xml:space="preserve">  q. Install/remove deadmen, as req.</t>
  </si>
  <si>
    <t xml:space="preserve">  r. Provide casting beds, as req.</t>
  </si>
  <si>
    <t xml:space="preserve">  s. Provide leave-out panel for steel erection</t>
  </si>
  <si>
    <t>Total panel concrete</t>
  </si>
  <si>
    <t>Lull for duration of job including - Operator</t>
  </si>
  <si>
    <t xml:space="preserve">Additional dumpsters for casting bed </t>
  </si>
  <si>
    <t>Panel structural engineering</t>
  </si>
  <si>
    <t xml:space="preserve">Project:   </t>
  </si>
  <si>
    <t xml:space="preserve">Stone Veneer, Incl.: </t>
  </si>
  <si>
    <t xml:space="preserve">  a. Stone specification?</t>
  </si>
  <si>
    <t xml:space="preserve">  b. Labor costs for stocking and installation</t>
  </si>
  <si>
    <t xml:space="preserve">  c. Specified anchors and attachment hardware</t>
  </si>
  <si>
    <t xml:space="preserve">  d. Colored grout?</t>
  </si>
  <si>
    <t xml:space="preserve">  e. Scaffolding and equipment</t>
  </si>
  <si>
    <t xml:space="preserve">  f. Delivery costs</t>
  </si>
  <si>
    <t xml:space="preserve">  g. Sales tax included?</t>
  </si>
  <si>
    <t>Supply and install Brick Veneer Metrobrick-Norman 11 5/8"x21/4" 50% Monument (#505) and 50% Empire (#507) smooth texture</t>
  </si>
  <si>
    <t>All exterior corners, sills, wall opening heads &amp;  jambs as per drawings</t>
  </si>
  <si>
    <t>2" Precast concrete wall cap at towers</t>
  </si>
  <si>
    <t>Setting materials</t>
  </si>
  <si>
    <t>Water proofing</t>
  </si>
  <si>
    <t>Manufacture's  standard 50years limited warranty</t>
  </si>
  <si>
    <t>Polymer coated steel anchors</t>
  </si>
  <si>
    <t>Self-adhering reflective rubberized asphalt membrane , 25 mils thickness minimum flashing, corner flashing to be 8"-12" and opening flashing to be 4" minimum</t>
  </si>
  <si>
    <t>Silicone sealant</t>
  </si>
  <si>
    <t>Structural Steel</t>
  </si>
  <si>
    <t>Structural Steel , incl.:</t>
  </si>
  <si>
    <t xml:space="preserve">  a. Equipment, cranes, etc.</t>
  </si>
  <si>
    <t xml:space="preserve">  b. scheduled/detailed shop drawings.</t>
  </si>
  <si>
    <t xml:space="preserve">  c. Steel Columns, W-Beams, Joists and Metal Decking as scheduled.</t>
  </si>
  <si>
    <t xml:space="preserve">  d. Steel connections, angle iron, steel beam at elevator.</t>
  </si>
  <si>
    <t xml:space="preserve">  e. Roof top equipment structural requirements.</t>
  </si>
  <si>
    <t>Handrailings &amp; Railings</t>
  </si>
  <si>
    <t>Exterior Door Bucks</t>
  </si>
  <si>
    <t xml:space="preserve">  a. size off wood buck - material</t>
  </si>
  <si>
    <t xml:space="preserve">  b. labor to install</t>
  </si>
  <si>
    <t xml:space="preserve">  c. achoring material</t>
  </si>
  <si>
    <t>Exterior Windows:</t>
  </si>
  <si>
    <t>Parapet Wood Nailers:</t>
  </si>
  <si>
    <t xml:space="preserve">  a. Install wood trusses</t>
  </si>
  <si>
    <t xml:space="preserve">  b. install girder trusses at main roof and cupola</t>
  </si>
  <si>
    <t xml:space="preserve">  c. install roof rafters</t>
  </si>
  <si>
    <t xml:space="preserve">  d. simpson straps, plates and fasteners</t>
  </si>
  <si>
    <t xml:space="preserve">  e. sheathing type</t>
  </si>
  <si>
    <t xml:space="preserve">  f. sheathing at soffit</t>
  </si>
  <si>
    <t xml:space="preserve">  g. ? sub fascia, ? fascia, ? trim</t>
  </si>
  <si>
    <t xml:space="preserve">  h. sub-fascia/fascia/trim wood species?</t>
  </si>
  <si>
    <t xml:space="preserve">  i. Above scope included for:</t>
  </si>
  <si>
    <t>Wood Trusses:</t>
  </si>
  <si>
    <t xml:space="preserve">  a. supply wood truses</t>
  </si>
  <si>
    <t xml:space="preserve">  b. supply girder trusses</t>
  </si>
  <si>
    <t xml:space="preserve">  c. level returns?</t>
  </si>
  <si>
    <t xml:space="preserve">  d. engineering</t>
  </si>
  <si>
    <t xml:space="preserve">  e. delivery and sales tax</t>
  </si>
  <si>
    <t>Interior Finish Carpentry</t>
  </si>
  <si>
    <t>Install Doors:</t>
  </si>
  <si>
    <t>Interior Doors:</t>
  </si>
  <si>
    <t xml:space="preserve">  a. single leaf</t>
  </si>
  <si>
    <t xml:space="preserve">  b. 2 leaf</t>
  </si>
  <si>
    <t>Exterior Doors:</t>
  </si>
  <si>
    <t>Base Molding:</t>
  </si>
  <si>
    <t xml:space="preserve">  a. base (material)</t>
  </si>
  <si>
    <t xml:space="preserve">  b. base (install) - Paint Grade $1.75 LF and Stain Grade $2.50 LF</t>
  </si>
  <si>
    <t>Chair Rail:</t>
  </si>
  <si>
    <t xml:space="preserve">  a. chair rail (material)</t>
  </si>
  <si>
    <t xml:space="preserve">  b. chair rail (install)</t>
  </si>
  <si>
    <t>Crown Molding:</t>
  </si>
  <si>
    <t xml:space="preserve">  a. crown molding (material)</t>
  </si>
  <si>
    <t xml:space="preserve">  b. crown molding (install)</t>
  </si>
  <si>
    <t xml:space="preserve">  c. crown molding backing</t>
  </si>
  <si>
    <t>Bidder4</t>
  </si>
  <si>
    <t xml:space="preserve">This Subcontractor is responsible to supply and install a complete U.L. listed firestopping system for each penetration of their work through any fire rated assembly in order to maintain the fire rating of that work. Subcontractor to provide affidavit form their qualifier indicating all fire caulking is complete for the entire project. </t>
  </si>
  <si>
    <t>Penetartions for MEP FP</t>
  </si>
  <si>
    <t>Fire-rated head of walls and partitions</t>
  </si>
  <si>
    <t>Permits</t>
  </si>
  <si>
    <t>Davis Bacon</t>
  </si>
  <si>
    <t>SQ</t>
  </si>
  <si>
    <t>Davis-Bacon</t>
  </si>
  <si>
    <t>Permit</t>
  </si>
  <si>
    <t xml:space="preserve">Waterproofing, incl.: </t>
  </si>
  <si>
    <t xml:space="preserve">  a. specified waterproofing products as scheduled</t>
  </si>
  <si>
    <t xml:space="preserve">  b. equipment, lifts, sprayers, etc.</t>
  </si>
  <si>
    <t xml:space="preserve">  c. certified installers of product</t>
  </si>
  <si>
    <t xml:space="preserve">  d. protection for adjacent work</t>
  </si>
  <si>
    <t xml:space="preserve">  e. OSHA requirements</t>
  </si>
  <si>
    <t xml:space="preserve">  f. daily cleaup </t>
  </si>
  <si>
    <t xml:space="preserve">  g. Above scope included for:</t>
  </si>
  <si>
    <t>Window and Door Openings:</t>
  </si>
  <si>
    <t xml:space="preserve">Specified or Provided Waterproofing System: </t>
  </si>
  <si>
    <t xml:space="preserve">  a. door openings</t>
  </si>
  <si>
    <t xml:space="preserve">  b. window openings</t>
  </si>
  <si>
    <t xml:space="preserve">  c. exterior louvers, etc.</t>
  </si>
  <si>
    <t>Elevator Pit:</t>
  </si>
  <si>
    <t xml:space="preserve">  a. number of elevator pits</t>
  </si>
  <si>
    <t xml:space="preserve">Single doors </t>
  </si>
  <si>
    <t>Common area doors</t>
  </si>
  <si>
    <t>Main entrance doors</t>
  </si>
  <si>
    <t>Closet doors</t>
  </si>
  <si>
    <t>Double  doors</t>
  </si>
  <si>
    <t>Installation</t>
  </si>
  <si>
    <t>Retractable Screens</t>
  </si>
  <si>
    <t>08 30</t>
  </si>
  <si>
    <t>Door and Window Schedule A-?</t>
  </si>
  <si>
    <t xml:space="preserve">Exterior Storefront Doors: </t>
  </si>
  <si>
    <t xml:space="preserve">Manufacturer: </t>
  </si>
  <si>
    <t xml:space="preserve">Series: </t>
  </si>
  <si>
    <t xml:space="preserve">Glazing: </t>
  </si>
  <si>
    <t>SHGC: 0.XX minimum and U-Value= XX</t>
  </si>
  <si>
    <t>Frame: AL with XX Finish</t>
  </si>
  <si>
    <t xml:space="preserve">Exterior Windows: </t>
  </si>
  <si>
    <t>Mullions: Surface Applied?</t>
  </si>
  <si>
    <t xml:space="preserve">Interior Windows: </t>
  </si>
  <si>
    <t xml:space="preserve">Frame: </t>
  </si>
  <si>
    <t>Stucco, incl.:</t>
  </si>
  <si>
    <t xml:space="preserve">  a. Stucco finish per plans</t>
  </si>
  <si>
    <t xml:space="preserve">  b. foam backing and stucco profiles, incl. </t>
  </si>
  <si>
    <t xml:space="preserve">  c. all required equipment and scaffolding as needed</t>
  </si>
  <si>
    <t xml:space="preserve">  d. foam out lookers and brackets as shown</t>
  </si>
  <si>
    <t xml:space="preserve">  e. Above scope included for:</t>
  </si>
  <si>
    <t>Drywall &amp; Framing</t>
  </si>
  <si>
    <t xml:space="preserve">Framing and Drywall, incl.: </t>
  </si>
  <si>
    <t xml:space="preserve">  a. furnish all metal studs, channels, horizontal bracing, gypsum board products and insulation as scheduled</t>
  </si>
  <si>
    <t xml:space="preserve">  b. equipment, lifts, power tools, etc. as required </t>
  </si>
  <si>
    <t xml:space="preserve">  c. Level 4 finish and X finish as scheduled</t>
  </si>
  <si>
    <t xml:space="preserve">  d. provide in wall backing for cabinets, door frames, fire extinguishers, accessories, etc. as required/scheduled.</t>
  </si>
  <si>
    <t xml:space="preserve">  e. include labor for wall and ceiling layout as required</t>
  </si>
  <si>
    <t xml:space="preserve">  f. provide fire caulking, sound caulking, etc. to complete partition/wall type for a complete wall and ceiling assembly.</t>
  </si>
  <si>
    <t xml:space="preserve">  g. OSHA requirements</t>
  </si>
  <si>
    <t xml:space="preserve">  h. daily clean up for your scope of work</t>
  </si>
  <si>
    <t xml:space="preserve">Acoustical Ceilings, incl.: </t>
  </si>
  <si>
    <t xml:space="preserve">  a. furnish and install all wire hangers, ACT tiles, grid as specified</t>
  </si>
  <si>
    <t xml:space="preserve">  c. OSHA requirements</t>
  </si>
  <si>
    <t xml:space="preserve">  d. daily clean up for your scope of work</t>
  </si>
  <si>
    <t>Manufacturer:</t>
  </si>
  <si>
    <t>Tile Specification:</t>
  </si>
  <si>
    <t>Grid Specification:</t>
  </si>
  <si>
    <t>Acoustical Treatment</t>
  </si>
  <si>
    <t>Units Tiles</t>
  </si>
  <si>
    <t>Common Area</t>
  </si>
  <si>
    <t xml:space="preserve">Exterior   </t>
  </si>
  <si>
    <t>General scope</t>
  </si>
  <si>
    <t>Floor preparation</t>
  </si>
  <si>
    <t>Sound insulation</t>
  </si>
  <si>
    <t>Carpet &amp; Resilient</t>
  </si>
  <si>
    <t>Resinuous &amp; Polished Concrete</t>
  </si>
  <si>
    <t xml:space="preserve">Painting, incl.: </t>
  </si>
  <si>
    <t xml:space="preserve">  a. specified painting products as scheduled</t>
  </si>
  <si>
    <t xml:space="preserve">  c. beauty bead caulking at interior and exterior work</t>
  </si>
  <si>
    <t xml:space="preserve">  d. protection for adjacent work, including flooring</t>
  </si>
  <si>
    <t>Exterior:</t>
  </si>
  <si>
    <t>a. doors and frames</t>
  </si>
  <si>
    <t>b. stucco walls</t>
  </si>
  <si>
    <t>c. stucco bands</t>
  </si>
  <si>
    <t>d. soffits</t>
  </si>
  <si>
    <t>Interior:</t>
  </si>
  <si>
    <t>b. drywall partitions</t>
  </si>
  <si>
    <t>c. drywall ceilings</t>
  </si>
  <si>
    <t>d. open ceilings - Dryfall</t>
  </si>
  <si>
    <t>e. wood/metal sidelite frames</t>
  </si>
  <si>
    <t>f. epoxy paint in restrooms</t>
  </si>
  <si>
    <t>Metal:</t>
  </si>
  <si>
    <t>a. exterior metal railing</t>
  </si>
  <si>
    <t>b. interior stairwell handrail and guard rail</t>
  </si>
  <si>
    <t>c. balcony railing</t>
  </si>
  <si>
    <t xml:space="preserve">Signage, incl.: </t>
  </si>
  <si>
    <t xml:space="preserve">  a. furnish signage products as scheduled and required by code</t>
  </si>
  <si>
    <t xml:space="preserve">  b. provide shop drawings, samples and submittals </t>
  </si>
  <si>
    <t xml:space="preserve">  c. equipment, lifts, fasteners, installation, etc.</t>
  </si>
  <si>
    <t xml:space="preserve">  d. OSHA requirements</t>
  </si>
  <si>
    <t xml:space="preserve">  e. daily clean up for your scope of work</t>
  </si>
  <si>
    <t>TOILET PARTITIONS</t>
  </si>
  <si>
    <t>Partition Core: ?</t>
  </si>
  <si>
    <t>Partition Finish:?</t>
  </si>
  <si>
    <t>Ceiling Mounted: ?</t>
  </si>
  <si>
    <t xml:space="preserve">  a. # of ADA stalls</t>
  </si>
  <si>
    <t xml:space="preserve">  b. # of standard W.C. stalls</t>
  </si>
  <si>
    <t xml:space="preserve">  c. # of urinal screens</t>
  </si>
  <si>
    <t>BATH ACCESSORIES</t>
  </si>
  <si>
    <t>Manufacturer: ?</t>
  </si>
  <si>
    <t>Sales Tax?</t>
  </si>
  <si>
    <t>Labor to Install?</t>
  </si>
  <si>
    <t xml:space="preserve">  a. 42" grab bars</t>
  </si>
  <si>
    <t xml:space="preserve">  b. 36" grab bars</t>
  </si>
  <si>
    <t xml:space="preserve">  c. wall mounted soap disp.</t>
  </si>
  <si>
    <t xml:space="preserve">  d. T.P. &amp; sanitary napkin disp.</t>
  </si>
  <si>
    <t xml:space="preserve">  e. toilet paper holder</t>
  </si>
  <si>
    <t xml:space="preserve">  f. seat cover disp.</t>
  </si>
  <si>
    <t xml:space="preserve">  g. paper towel disp./disposal (recessed)</t>
  </si>
  <si>
    <t xml:space="preserve">  h. Dyson Air Blade Hand Dryer</t>
  </si>
  <si>
    <t xml:space="preserve">  i. robe hooks</t>
  </si>
  <si>
    <t xml:space="preserve">  j. ADA mirror</t>
  </si>
  <si>
    <t xml:space="preserve">  k. baby changing table</t>
  </si>
  <si>
    <t>10 22</t>
  </si>
  <si>
    <t>Shower Enclosures</t>
  </si>
  <si>
    <t>Fireplace</t>
  </si>
  <si>
    <t>10 30</t>
  </si>
  <si>
    <t>Wall &amp; Corner Guards</t>
  </si>
  <si>
    <t>Fire Extinguishers &amp; Cabinets</t>
  </si>
  <si>
    <t xml:space="preserve">Fire extinguishers at garage </t>
  </si>
  <si>
    <t>Fire extinguishers at Common area Larsen's model FS2409-R2</t>
  </si>
  <si>
    <t>Fire extinguishers at Apartments</t>
  </si>
  <si>
    <t>Laundry Equipment</t>
  </si>
  <si>
    <t xml:space="preserve">11 11 </t>
  </si>
  <si>
    <t xml:space="preserve">Appliances, incl.: </t>
  </si>
  <si>
    <t xml:space="preserve">  a. include specified appliances as scheduled</t>
  </si>
  <si>
    <t xml:space="preserve">  b. include delivery, unloading and installation of appliances</t>
  </si>
  <si>
    <t xml:space="preserve">  c. include all required power cords, water supply lines, drainage lines for dishwashers and clothes washers, dryer vent piping, etc.</t>
  </si>
  <si>
    <t xml:space="preserve">  d. include removal of all appliance packaging</t>
  </si>
  <si>
    <t xml:space="preserve">  f. include sales tax</t>
  </si>
  <si>
    <t>Wall Protection</t>
  </si>
  <si>
    <t>12 30</t>
  </si>
  <si>
    <t>Swimming Pools</t>
  </si>
  <si>
    <t>Awnings, Canopies, Shutters</t>
  </si>
  <si>
    <t>Specificed Manufacturer: ?</t>
  </si>
  <si>
    <t>Model - ?</t>
  </si>
  <si>
    <t>Finish - ?</t>
  </si>
  <si>
    <t>Capacity - ?</t>
  </si>
  <si>
    <t>Speed - ?</t>
  </si>
  <si>
    <t>Operation system - ?</t>
  </si>
  <si>
    <t>Travel distance - ? ft</t>
  </si>
  <si>
    <t>Landings - ?</t>
  </si>
  <si>
    <t xml:space="preserve">Cab size - </t>
  </si>
  <si>
    <t xml:space="preserve">Hoistway size - </t>
  </si>
  <si>
    <t>Power - ?</t>
  </si>
  <si>
    <t>Automatic fan/light shutdown</t>
  </si>
  <si>
    <t>ADA phone</t>
  </si>
  <si>
    <t>Battery operated emergency lowering</t>
  </si>
  <si>
    <t>Pit ladder</t>
  </si>
  <si>
    <t>Elevator inspections</t>
  </si>
  <si>
    <t>Rent elevator for 3 months</t>
  </si>
  <si>
    <t>Trash Chute</t>
  </si>
  <si>
    <t>Elevator Interior &amp; Modernization</t>
  </si>
  <si>
    <t>Cab size - 5'-8" w x 7'-10" d x 7'-4" h</t>
  </si>
  <si>
    <t>Hoistway size - 7'-4" w x 10'-9" h</t>
  </si>
  <si>
    <t>Elevator use for 2 months</t>
  </si>
  <si>
    <t>Scaffolding</t>
  </si>
  <si>
    <t>14 80</t>
  </si>
  <si>
    <t>Design Build System meeting NFPA xxxxxxxx</t>
  </si>
  <si>
    <t xml:space="preserve">Safe-Off for Demo </t>
  </si>
  <si>
    <t xml:space="preserve">Temp Fire Protection </t>
  </si>
  <si>
    <t>Engineered Shop Drawings and Submittals</t>
  </si>
  <si>
    <t>Hangers/Supports</t>
  </si>
  <si>
    <t>New Riser Assemblies</t>
  </si>
  <si>
    <t>Fire Protection (Building)</t>
  </si>
  <si>
    <t>Fire Protection (Attic Space)</t>
  </si>
  <si>
    <t>Standpipes (Material included xxxxxxxxxxx)</t>
  </si>
  <si>
    <t>Main Lines(Material included xxxxxxxxxxx)</t>
  </si>
  <si>
    <t>Branch Lines (Material included xxxxxxxxxxx)</t>
  </si>
  <si>
    <t>Identification and Labeling</t>
  </si>
  <si>
    <t>Cabinets and Parts</t>
  </si>
  <si>
    <t>Final Adjustments and Tests</t>
  </si>
  <si>
    <t>BIM Coordination</t>
  </si>
  <si>
    <t>Fire Stopping and Caulking</t>
  </si>
  <si>
    <t>Fire Pump (BOD xxxxxxx)</t>
  </si>
  <si>
    <t>Jockey Pump (BOD xxxxxxx)</t>
  </si>
  <si>
    <t>ATS for Fire Pump</t>
  </si>
  <si>
    <t>Misc/Other</t>
  </si>
  <si>
    <t>Bidder3</t>
  </si>
  <si>
    <r>
      <t>Furnish and Install all</t>
    </r>
    <r>
      <rPr>
        <b/>
        <sz val="11"/>
        <color theme="1"/>
        <rFont val="Calibri"/>
        <family val="2"/>
        <scheme val="minor"/>
      </rPr>
      <t xml:space="preserve"> Plumbing </t>
    </r>
    <r>
      <rPr>
        <sz val="11"/>
        <color theme="1"/>
        <rFont val="Calibri"/>
        <family val="2"/>
        <scheme val="minor"/>
      </rPr>
      <t>scope of work in accordance with the plans and specifications including but not limited to the items listed below unless noted otherwise:</t>
    </r>
  </si>
  <si>
    <r>
      <t xml:space="preserve">Subcontractor includes all Supervision, Labor, Material, and Equipment required to provide and complete all  </t>
    </r>
    <r>
      <rPr>
        <b/>
        <sz val="11"/>
        <color theme="1"/>
        <rFont val="Calibri"/>
        <family val="2"/>
        <scheme val="minor"/>
      </rPr>
      <t xml:space="preserve">Plumbing </t>
    </r>
    <r>
      <rPr>
        <sz val="11"/>
        <color theme="1"/>
        <rFont val="Calibri"/>
        <family val="2"/>
        <scheme val="minor"/>
      </rPr>
      <t>Per Plans, Specifications, and Local, State, and Federal Codes</t>
    </r>
  </si>
  <si>
    <t>Subcontractor will be need to working in multiple areas / units simultaneously</t>
  </si>
  <si>
    <t>Subcontractor must carry insurance for his tools and equipment as builders risk insurance will not cover</t>
  </si>
  <si>
    <t xml:space="preserve">Plumbing, incl.: </t>
  </si>
  <si>
    <t xml:space="preserve">  a. specified piping and connections for a complete piping system as scheduled</t>
  </si>
  <si>
    <t xml:space="preserve">  b. excavation, equipment, lifts, etc.</t>
  </si>
  <si>
    <t xml:space="preserve">  c. include plumbing fixtures as specified</t>
  </si>
  <si>
    <t xml:space="preserve">  d. include all required labor for plumbing scope of work</t>
  </si>
  <si>
    <t>Piping Specs:</t>
  </si>
  <si>
    <t>Underground (5 ft. outside footprint)</t>
  </si>
  <si>
    <t>Water piping to be "X"</t>
  </si>
  <si>
    <t>Sanitary piping to be "X"</t>
  </si>
  <si>
    <t>Vent piping to be "X"</t>
  </si>
  <si>
    <t>Storm piping to be "X"</t>
  </si>
  <si>
    <t>Above Ground</t>
  </si>
  <si>
    <t>Condensate Piping to be "X"</t>
  </si>
  <si>
    <t>Additional Breakouts:</t>
  </si>
  <si>
    <t>Safe Off</t>
  </si>
  <si>
    <t>Shop Drawings</t>
  </si>
  <si>
    <t>Temporary Water for Construction/Trailers</t>
  </si>
  <si>
    <t>Plumbing Fixtures - Amenities</t>
  </si>
  <si>
    <t>Plumbing Fixtures - Units</t>
  </si>
  <si>
    <t xml:space="preserve">Plumbing Equipment </t>
  </si>
  <si>
    <t>Storm Drainage System</t>
  </si>
  <si>
    <t>Sanitary Sewer System</t>
  </si>
  <si>
    <t>Condensate Piping</t>
  </si>
  <si>
    <t>Domestic Water System</t>
  </si>
  <si>
    <t>Domestic Water Pumps</t>
  </si>
  <si>
    <t>Elevator Sump Pump System</t>
  </si>
  <si>
    <t>Natural Gas Piping</t>
  </si>
  <si>
    <t>Shower Pans</t>
  </si>
  <si>
    <t>Insulation</t>
  </si>
  <si>
    <t>Fire Stopping for Plumbing Scope</t>
  </si>
  <si>
    <t>Provide final hookups from valve to Appliances/Kitchen Equipment</t>
  </si>
  <si>
    <t>Hot Water System</t>
  </si>
  <si>
    <t xml:space="preserve">Submeter for units - Materials </t>
  </si>
  <si>
    <t>Submeter for units - Install</t>
  </si>
  <si>
    <t>Bidder7</t>
  </si>
  <si>
    <t>Smart Air</t>
  </si>
  <si>
    <t>Southeast</t>
  </si>
  <si>
    <t>Medic air</t>
  </si>
  <si>
    <t>Master Mechanical</t>
  </si>
  <si>
    <t>Scott Watson213</t>
  </si>
  <si>
    <t>George Schmidt</t>
  </si>
  <si>
    <t>Michael Vander Ploeg</t>
  </si>
  <si>
    <t>Sean Pinna</t>
  </si>
  <si>
    <t>swatson@smartairsystems.com</t>
  </si>
  <si>
    <t>gschmidt.sms@gmail.com</t>
  </si>
  <si>
    <t>george@medicairsystems.com</t>
  </si>
  <si>
    <t>info@mastermechanicalservices.com</t>
  </si>
  <si>
    <t>Architectural Drawings  by Gensler dated 03-24-2023</t>
  </si>
  <si>
    <t>Structural Drawings by DeSimone Consulting Eng. dated</t>
  </si>
  <si>
    <t>MEP FA FP Drawings by Setty &amp; Associates</t>
  </si>
  <si>
    <t>Civil Drawings by Kimley Horn</t>
  </si>
  <si>
    <t xml:space="preserve">Land scape Drawings by </t>
  </si>
  <si>
    <t xml:space="preserve">Lighting Designer Studio 321 </t>
  </si>
  <si>
    <t>Geotech report by GFA International dated 08-31-2020</t>
  </si>
  <si>
    <t>Corridors</t>
  </si>
  <si>
    <t>SF</t>
  </si>
  <si>
    <t>Parking garage fans</t>
  </si>
  <si>
    <t>Equipment</t>
  </si>
  <si>
    <t xml:space="preserve">Exhaust Fans </t>
  </si>
  <si>
    <t>Diffusers, Registers and Grilles for</t>
  </si>
  <si>
    <t>Exhaust, Supply, Outside, Return Ductwork</t>
  </si>
  <si>
    <t>Rigid fiber-glass duct</t>
  </si>
  <si>
    <t>Galvanized sheet metal duct</t>
  </si>
  <si>
    <t>Spiral galvanized sheet steel duct</t>
  </si>
  <si>
    <t>Insulated, round duct with R-6 insulation</t>
  </si>
  <si>
    <t>Manual volume dampers/ collar dampers</t>
  </si>
  <si>
    <t>Louvers</t>
  </si>
  <si>
    <t>General Scope</t>
  </si>
  <si>
    <t>Shop Drawings and Submittals</t>
  </si>
  <si>
    <t>Air Filters</t>
  </si>
  <si>
    <t>Temp. Construction Filters</t>
  </si>
  <si>
    <t>Certified Test and Balance</t>
  </si>
  <si>
    <t>Assistance with Commissioning of HVAC System</t>
  </si>
  <si>
    <t>Equipment, crane and Labor Warranties per SPecifications</t>
  </si>
  <si>
    <t>Roof curbs</t>
  </si>
  <si>
    <t>1/M502</t>
  </si>
  <si>
    <t>Refrigerant pipe cowling and support</t>
  </si>
  <si>
    <t>2/M502,4/M502</t>
  </si>
  <si>
    <t>Rooftop stands</t>
  </si>
  <si>
    <t>3/M502</t>
  </si>
  <si>
    <t>Fire/Smoke dampers</t>
  </si>
  <si>
    <t>1/M503</t>
  </si>
  <si>
    <t>Ceiling access doors</t>
  </si>
  <si>
    <t>Start-up and operational check</t>
  </si>
  <si>
    <t>Low voltage wiring</t>
  </si>
  <si>
    <t>Fire proof all penetrations</t>
  </si>
  <si>
    <t>Electrical</t>
  </si>
  <si>
    <t>Temporary Power and Lighting - Construction and Trailer</t>
  </si>
  <si>
    <t>Temporary Power - Cranes</t>
  </si>
  <si>
    <t>Temporary Power - Buckhoists</t>
  </si>
  <si>
    <t xml:space="preserve">Safe-Off </t>
  </si>
  <si>
    <t>Electrical Service - Primary (Conduit Install/Concrete Encasement)</t>
  </si>
  <si>
    <t>Electrical Service - Secondary (Conduit/Wire)</t>
  </si>
  <si>
    <t>Branch Circuitry</t>
  </si>
  <si>
    <t>Explosion Proof Wiring (Room 10-135 in Building 10)</t>
  </si>
  <si>
    <t>Interior/Exterior Light Fixture Package - Supply (BOD xxxxxxxxx)</t>
  </si>
  <si>
    <t>Interior/Exterior Light Fixture Package - Handling &amp; Install (BOD xxxxxxxxx)</t>
  </si>
  <si>
    <t>Site Lighting incl.concrete poles/bases</t>
  </si>
  <si>
    <t>Landscape Lighting</t>
  </si>
  <si>
    <t>Emergency Generator</t>
  </si>
  <si>
    <t>Electrical Connections to Food Service, HVAC, Plumbing, &amp; Other Equipment</t>
  </si>
  <si>
    <t>Conduits Roughed-in for Low Voltage Systems</t>
  </si>
  <si>
    <t>Lightning Protection System</t>
  </si>
  <si>
    <t>Car Charging Stations</t>
  </si>
  <si>
    <t>Concrete for Ductbanks</t>
  </si>
  <si>
    <t>Misc./other</t>
  </si>
  <si>
    <t>All light fixtures.</t>
  </si>
  <si>
    <t>Switchgears / Receptacles</t>
  </si>
  <si>
    <t>New Main distribution panel</t>
  </si>
  <si>
    <t>Wires and conduites from existing disconnect to MDP</t>
  </si>
  <si>
    <t>HVAC / Plumbing</t>
  </si>
  <si>
    <t xml:space="preserve">AC power </t>
  </si>
  <si>
    <t>Low Voltage provide and install</t>
  </si>
  <si>
    <t>All Cat-6 drops for data,  phone, and (48) Port Patch Panel</t>
  </si>
  <si>
    <t xml:space="preserve">(48) Port Patch Panels and RJ-45 Jacks </t>
  </si>
  <si>
    <t>All wall brackets for the 48 Port Patch Panel</t>
  </si>
  <si>
    <t>All Cat-6 Jacks</t>
  </si>
  <si>
    <t>Fire Alarm provide and install</t>
  </si>
  <si>
    <t>Control Panel</t>
  </si>
  <si>
    <t>All required Annunciator, wall mount horn/strobes</t>
  </si>
  <si>
    <t>Smoke detectors</t>
  </si>
  <si>
    <t xml:space="preserve">Adressable pull station </t>
  </si>
  <si>
    <t>Sadressable duct detectors, Ssampling tube and remote set</t>
  </si>
  <si>
    <t>shop drawings, wiring programming, and certification</t>
  </si>
  <si>
    <t>All work installed in conformance with the local, N.E.C. &amp; N.F.P.A Code. All U.L. material</t>
  </si>
  <si>
    <t>Provide labor to assist with testing and commissioning.</t>
  </si>
  <si>
    <t>Provide submittals, close-out documents, and training as required.</t>
  </si>
  <si>
    <t>Fire stopping and caulking for all electrical penetration</t>
  </si>
  <si>
    <t>Parking</t>
  </si>
  <si>
    <t>Temporary lighting / power</t>
  </si>
  <si>
    <t>Firestopping</t>
  </si>
  <si>
    <t xml:space="preserve">Davis Bacon </t>
  </si>
  <si>
    <t>Permit Fees</t>
  </si>
  <si>
    <t xml:space="preserve">Fire Alarm   </t>
  </si>
  <si>
    <t>PALM BEACH COUNTY LOCAL BUSINESS TAX RECEIPT</t>
  </si>
  <si>
    <t>Textura Fee 0.22%</t>
  </si>
  <si>
    <t>305 393 7893</t>
  </si>
  <si>
    <t>ACRES</t>
  </si>
  <si>
    <t>EROSION CONTROL</t>
  </si>
  <si>
    <t xml:space="preserve">  a. Silt Fence</t>
  </si>
  <si>
    <t xml:space="preserve">  b. Silt Fence Maintenance</t>
  </si>
  <si>
    <t xml:space="preserve">  c. Aggregate Construction Entrance</t>
  </si>
  <si>
    <t xml:space="preserve">  d. Construction Entrance Maintenance</t>
  </si>
  <si>
    <t xml:space="preserve">  e. Inlet Protection</t>
  </si>
  <si>
    <t xml:space="preserve">SITE PREP and MASS GRADING </t>
  </si>
  <si>
    <t>a. Clear/Grub/Disk Site</t>
  </si>
  <si>
    <t>b. Site Cut To Fill</t>
  </si>
  <si>
    <t>c. Import Fill, Place And Compact</t>
  </si>
  <si>
    <t>d. Machine Grade Rough</t>
  </si>
  <si>
    <t>e. Machine Grade Fine</t>
  </si>
  <si>
    <t>f. Site Grade Final (Pre-Landscape)</t>
  </si>
  <si>
    <t xml:space="preserve">  g. Sod Dry Retention Areas</t>
  </si>
  <si>
    <t>STORM DRAINAGE</t>
  </si>
  <si>
    <t xml:space="preserve">  a. 4" HDPE RWL (Includes All Fittings)</t>
  </si>
  <si>
    <t xml:space="preserve">  b. 6" HDPE RWL (Includes All Fittings)</t>
  </si>
  <si>
    <t xml:space="preserve">  c. 8" HDPE RWL (Includes All Fittings)</t>
  </si>
  <si>
    <t xml:space="preserve">  d. 12" HDPE</t>
  </si>
  <si>
    <t xml:space="preserve">  e. 15" HDPE</t>
  </si>
  <si>
    <t xml:space="preserve">  f. 18" HDPE</t>
  </si>
  <si>
    <t xml:space="preserve">  g. 24" HDPE</t>
  </si>
  <si>
    <t xml:space="preserve">  h. 24" Cap</t>
  </si>
  <si>
    <t xml:space="preserve">  i. 12" HDPE Perforated W/2'x2' Under Drain</t>
  </si>
  <si>
    <t xml:space="preserve">  j. Cleanout With Concrete Collar</t>
  </si>
  <si>
    <t xml:space="preserve">  k. Yard Drain</t>
  </si>
  <si>
    <t xml:space="preserve">  l. Type C Catch Basin W/USF 6212</t>
  </si>
  <si>
    <t xml:space="preserve">  m. Type C Water Control Structure W/USF 6611</t>
  </si>
  <si>
    <t xml:space="preserve">  n. Type E Structure W/USF 6290</t>
  </si>
  <si>
    <t xml:space="preserve">  o. 5' X 6' Control Structure</t>
  </si>
  <si>
    <t xml:space="preserve">  p. 4' Round PC Catch Basin W/USF 4155-6209</t>
  </si>
  <si>
    <t xml:space="preserve">  q. 4' Round PG Curb Inlet W/USF 5130-6168</t>
  </si>
  <si>
    <t xml:space="preserve">  r. 4' Round PV Valley Inlet W/USF 5113-6194</t>
  </si>
  <si>
    <t xml:space="preserve">  s. 4' Manhole W/USF 170-F</t>
  </si>
  <si>
    <t xml:space="preserve">  t. 24" Concrete Headwall</t>
  </si>
  <si>
    <t xml:space="preserve">  u. Storm Drainage Dewatering</t>
  </si>
  <si>
    <t xml:space="preserve">  v. Clean/Final Storm Drainage</t>
  </si>
  <si>
    <t>SANITARY SEWER</t>
  </si>
  <si>
    <t xml:space="preserve">  a. 8" SDR26 (6-8)</t>
  </si>
  <si>
    <t xml:space="preserve">  b. 8" SDR26 (8-10)</t>
  </si>
  <si>
    <t xml:space="preserve">  c. 4' Dia Manhole (6-8)</t>
  </si>
  <si>
    <t xml:space="preserve">  d. 4' Dia Manhole (8-10)</t>
  </si>
  <si>
    <t xml:space="preserve">  e. 6" SDR26-Sewer Services</t>
  </si>
  <si>
    <t xml:space="preserve">  f. 4" PVC Sanitary Sewer-Grease Trap (Includes All Fittings And Cleanouts) </t>
  </si>
  <si>
    <t xml:space="preserve">  g. Grease Trap</t>
  </si>
  <si>
    <t xml:space="preserve">  h. Sanitary Sewer Dewatering</t>
  </si>
  <si>
    <t xml:space="preserve">  i.Test/Final Sanitary Sewer</t>
  </si>
  <si>
    <t>FORCE MAIN AND LIFT STATION</t>
  </si>
  <si>
    <t xml:space="preserve">  a. 4" C900 Force Main</t>
  </si>
  <si>
    <t xml:space="preserve">  b. MJ Fittings</t>
  </si>
  <si>
    <t xml:space="preserve">  c. Lift Station</t>
  </si>
  <si>
    <t xml:space="preserve">  d. Sanitary Sewer Dewatering</t>
  </si>
  <si>
    <t xml:space="preserve">  e. Test/Final Force Main</t>
  </si>
  <si>
    <t>POTABLE WATER MAIN</t>
  </si>
  <si>
    <t xml:space="preserve">  a. 8" C900 DR18 Water Main</t>
  </si>
  <si>
    <t xml:space="preserve">  b. 8" Ductile Iron Water Main</t>
  </si>
  <si>
    <t xml:space="preserve">  c. 8" Gate Valve Assembly</t>
  </si>
  <si>
    <t xml:space="preserve">  d. 6" C900 DR18 Water Main</t>
  </si>
  <si>
    <t xml:space="preserve">  e. 6" Gate Valve Assembly</t>
  </si>
  <si>
    <t xml:space="preserve">  f. 4" Single Water Service W/RPZ</t>
  </si>
  <si>
    <t xml:space="preserve">  g. Fire Hydrant Assembly W/Gate Valve</t>
  </si>
  <si>
    <t xml:space="preserve">  h. 4" Gate Valve Assembly</t>
  </si>
  <si>
    <t xml:space="preserve">  i. MJ Fittings</t>
  </si>
  <si>
    <t xml:space="preserve">  j. Lift Station Water Service</t>
  </si>
  <si>
    <t xml:space="preserve">  k. Test/Final Water Main</t>
  </si>
  <si>
    <t>FIRE MAIN</t>
  </si>
  <si>
    <t xml:space="preserve">  a. 6" Ductile Iron Fire Main</t>
  </si>
  <si>
    <t xml:space="preserve">  b. 6" DDCV</t>
  </si>
  <si>
    <t xml:space="preserve">  c. 4" Ductile Iron Fire Main</t>
  </si>
  <si>
    <t xml:space="preserve">  d. MJDI Fittings</t>
  </si>
  <si>
    <t xml:space="preserve">  e. 4" Fire Department Connection</t>
  </si>
  <si>
    <t xml:space="preserve">  f. 6" Fire Line Stub Out</t>
  </si>
  <si>
    <t xml:space="preserve">  g. Final/Test Fire Main</t>
  </si>
  <si>
    <t>PAVING (ONSITE)</t>
  </si>
  <si>
    <t>12" Stabilized Subgrade, LBR40</t>
  </si>
  <si>
    <t>6-1/2" FDOT Rock Base, LBR100</t>
  </si>
  <si>
    <t>3/4" Asphalt Bottom Lift, Type S</t>
  </si>
  <si>
    <t>3/4" Asphalt Top Lift, Type S</t>
  </si>
  <si>
    <t xml:space="preserve">Vehicular Brick Pavers (Standard Size/Color/Pattern) </t>
  </si>
  <si>
    <t>Concrete Pavement 6"</t>
  </si>
  <si>
    <t>Type D Curb (Machined)</t>
  </si>
  <si>
    <t>Type D Curb (Hand Formed)</t>
  </si>
  <si>
    <t>2' Valley Gutter Curb</t>
  </si>
  <si>
    <t>Header Curb</t>
  </si>
  <si>
    <t>Concrete Sidewalk 4"</t>
  </si>
  <si>
    <t>Concrete Bike Rack 4"</t>
  </si>
  <si>
    <t>ADA Ramp</t>
  </si>
  <si>
    <t xml:space="preserve">Guardrail (Includes TL-3 Guardrail And TL-2 End Sections)  </t>
  </si>
  <si>
    <t>Striping And Signage</t>
  </si>
  <si>
    <t>PAVING (OFFSITE)</t>
  </si>
  <si>
    <t xml:space="preserve">  a. 12" Stabilized Subgrade, LBR40</t>
  </si>
  <si>
    <t xml:space="preserve">  b. 13-1/2" FDOT Rock Base, LBR100</t>
  </si>
  <si>
    <t xml:space="preserve">  c. 1-1/2" Asphalt Bottom Lift, Type S</t>
  </si>
  <si>
    <t xml:space="preserve">  d. 1" Asphalt Top Lift, Type S</t>
  </si>
  <si>
    <t xml:space="preserve">  e. Type D Curb</t>
  </si>
  <si>
    <t xml:space="preserve">  f. Type F Curb</t>
  </si>
  <si>
    <t>STRIPING</t>
  </si>
  <si>
    <t>Striping</t>
  </si>
  <si>
    <t>Wheel stops</t>
  </si>
  <si>
    <t>Brick Pavers:</t>
  </si>
  <si>
    <t xml:space="preserve">  a. Brick specification?</t>
  </si>
  <si>
    <t xml:space="preserve">  b. Brick pattern? Border pattern</t>
  </si>
  <si>
    <t xml:space="preserve">  c. Labor costs for stocking and installation</t>
  </si>
  <si>
    <t xml:space="preserve">  d. Base?</t>
  </si>
  <si>
    <t xml:space="preserve">  e. Sub-Base?</t>
  </si>
  <si>
    <t xml:space="preserve">  f. Equipment</t>
  </si>
  <si>
    <t xml:space="preserve">  g. Delivery costs</t>
  </si>
  <si>
    <t xml:space="preserve">  h. Sales tax included?</t>
  </si>
  <si>
    <t>Land scaping &amp; Irrigation</t>
  </si>
  <si>
    <t>Landscaping</t>
  </si>
  <si>
    <t>Plants as per drawings Florida #1 grade</t>
  </si>
  <si>
    <t>Native Plant species as per drawiings</t>
  </si>
  <si>
    <t>Planting Soil</t>
  </si>
  <si>
    <t>Mulch 3" type B or better</t>
  </si>
  <si>
    <t>Fertilize &amp; Preventative pest control</t>
  </si>
  <si>
    <t>Tree stacking as per drawings</t>
  </si>
  <si>
    <t>SOD</t>
  </si>
  <si>
    <t>Irrigations</t>
  </si>
  <si>
    <t xml:space="preserve">Complete irrigation system </t>
  </si>
  <si>
    <t>Architectural Drawings  by Asante Design dated 09/04/2020</t>
  </si>
  <si>
    <t>Structural Drawings by  ONM &amp; J INC., dated 09/04/2020</t>
  </si>
  <si>
    <t>MEP Drawings by Beacon Consulting Engineers dated 09/08/2020</t>
  </si>
  <si>
    <t>Fire Alarm Drawings by Beacon Consulting Engineers dated 09/08/2020</t>
  </si>
  <si>
    <t>Fire Protection Drawings by Beacon Consulting Engineers dated 09/08/2020</t>
  </si>
  <si>
    <t>Civil Drawings by Simmons &amp; White dated  09/04/2020</t>
  </si>
  <si>
    <t>Land scape Drawings by Majestic views dtaed 09/04/2020</t>
  </si>
  <si>
    <t>Geo-Technical report by Nutting Egineering of Florida, INC. dated 02/28 2020</t>
  </si>
  <si>
    <t>Addenda (1)</t>
  </si>
  <si>
    <t>Cranes and Hoist</t>
  </si>
  <si>
    <t xml:space="preserve">41 22 </t>
  </si>
  <si>
    <t>Crane and Hoist</t>
  </si>
  <si>
    <t>Crane SK405.20 by Maxim Crane Works 10/04/23</t>
  </si>
  <si>
    <t>mo</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</si>
  <si>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</si>
  <si>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</si>
  <si>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</si>
  <si>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</si>
  <si>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</si>
  <si>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</si>
  <si>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</si>
  <si>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</si>
  <si>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</si>
  <si>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</si>
  <si>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</si>
  <si>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</si>
  <si>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</si>
  <si>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</si>
  <si>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</si>
  <si>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</si>
  <si>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</si>
  <si>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</si>
  <si>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</si>
  <si>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</si>
  <si>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</si>
  <si>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</si>
  <si>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</si>
  <si>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</si>
  <si>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</si>
  <si>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Silt Fence</t>
  </si>
  <si>
    <t>2,600.00LF</t>
  </si>
  <si>
    <t>Silt Fence Maintenance</t>
  </si>
  <si>
    <t>6.00MO</t>
  </si>
  <si>
    <t>Inlet Protection</t>
  </si>
  <si>
    <t>22.00EACH</t>
  </si>
  <si>
    <t>Turbidity Barrier</t>
  </si>
  <si>
    <t>100.00LF</t>
  </si>
  <si>
    <t xml:space="preserve">Site Prep And Mass Grading </t>
  </si>
  <si>
    <t>Clear/Grub/Disk Site</t>
  </si>
  <si>
    <t>Site Cut To Fill</t>
  </si>
  <si>
    <t>600.00CY</t>
  </si>
  <si>
    <t>Import Fill, Place And Compact</t>
  </si>
  <si>
    <t>19,500.00CY</t>
  </si>
  <si>
    <t>Machine Grade Rough</t>
  </si>
  <si>
    <t>28,300.00SY</t>
  </si>
  <si>
    <t>Machine Grade Fine</t>
  </si>
  <si>
    <t>Site Grade Final (Pre-Landscape)</t>
  </si>
  <si>
    <t>Sod Dry Retention Areas</t>
  </si>
  <si>
    <t>4,200.00SY</t>
  </si>
  <si>
    <t xml:space="preserve">Paving Onsite </t>
  </si>
  <si>
    <t>8,600.00SY</t>
  </si>
  <si>
    <t>8,100.00SY</t>
  </si>
  <si>
    <t>8,000.00SY</t>
  </si>
  <si>
    <t>85.00SY</t>
  </si>
  <si>
    <t>1,500.00SF</t>
  </si>
  <si>
    <t>4,250.00LF</t>
  </si>
  <si>
    <t>110.00LF</t>
  </si>
  <si>
    <t>250.00LF</t>
  </si>
  <si>
    <t>145.00LF</t>
  </si>
  <si>
    <t>14,000.00SF</t>
  </si>
  <si>
    <t>120.00SF</t>
  </si>
  <si>
    <t>7.00EACH</t>
  </si>
  <si>
    <t xml:space="preserve">Guardrail (Includes TL-3 Guardrail And TL-2 End Sections) (Excludes Asphalt Mowing Strip) </t>
  </si>
  <si>
    <t>650.00LF</t>
  </si>
  <si>
    <t xml:space="preserve">Storm Drainage </t>
  </si>
  <si>
    <t>4" HDPE RWL (Includes All Fittings)</t>
  </si>
  <si>
    <t>55.00LF</t>
  </si>
  <si>
    <t>6" HDPE RWL (Includes All Fittings)</t>
  </si>
  <si>
    <t>76.00LF</t>
  </si>
  <si>
    <t>8" HDPE RWL (Includes All Fittings)</t>
  </si>
  <si>
    <t>271.00LF</t>
  </si>
  <si>
    <t>12" HDPE</t>
  </si>
  <si>
    <t>560.00LF</t>
  </si>
  <si>
    <t>15" HDPE</t>
  </si>
  <si>
    <t>467.00LF</t>
  </si>
  <si>
    <t>18" HDPE</t>
  </si>
  <si>
    <t>142.00LF</t>
  </si>
  <si>
    <t>24" HDPE</t>
  </si>
  <si>
    <t>1,775.00LF</t>
  </si>
  <si>
    <t>24" Cap</t>
  </si>
  <si>
    <t>61.00LF</t>
  </si>
  <si>
    <t>12" HDPE Perforated W/2'x2' Under Drain</t>
  </si>
  <si>
    <t>153.00LF</t>
  </si>
  <si>
    <t>Cleanout With Concrete Collar</t>
  </si>
  <si>
    <t>4.00EACH</t>
  </si>
  <si>
    <t>Yard Drain</t>
  </si>
  <si>
    <t>8.00EACH</t>
  </si>
  <si>
    <t>Type C Catch Basin W/USF 6212</t>
  </si>
  <si>
    <t>1.00EACH</t>
  </si>
  <si>
    <t>Type C Water Control Structure W/USF 6611</t>
  </si>
  <si>
    <t>Type E Structure W/USF 6290</t>
  </si>
  <si>
    <t>5.00EACH</t>
  </si>
  <si>
    <t>5' X 6' Control Structure</t>
  </si>
  <si>
    <t>4' Round PC Catch Basin W/USF 4155-6209</t>
  </si>
  <si>
    <t>4' Round PG Curb Inlet W/USF 5130-6168</t>
  </si>
  <si>
    <t>9.00EACH</t>
  </si>
  <si>
    <t>4' Round PV Valley Inlet W/USF 5113-6194</t>
  </si>
  <si>
    <t>2.00EACH</t>
  </si>
  <si>
    <t>4' Manhole W/USF 170-F</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</si>
  <si>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</si>
  <si>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</si>
  <si>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</si>
  <si>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</si>
  <si>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</si>
  <si>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</si>
  <si>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</si>
  <si>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</si>
  <si>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</si>
  <si>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</si>
  <si>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</si>
  <si>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</si>
  <si>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</si>
  <si>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</si>
  <si>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Grease Trap</t>
  </si>
  <si>
    <t>Sanitary Sewer Dewatering</t>
  </si>
  <si>
    <t>Test/Final Sanitary Sewer</t>
  </si>
  <si>
    <t xml:space="preserve">Force Main And Lift Station </t>
  </si>
  <si>
    <t>4" C900 Force Main</t>
  </si>
  <si>
    <t>305.00LF</t>
  </si>
  <si>
    <t>MJ Fittings</t>
  </si>
  <si>
    <t>Lift Station</t>
  </si>
  <si>
    <t>Test/Final Force Main</t>
  </si>
  <si>
    <t xml:space="preserve">Potable Water Main </t>
  </si>
  <si>
    <t>8" C900 DR18 Water Main</t>
  </si>
  <si>
    <t>1,343.00LF</t>
  </si>
  <si>
    <t>8" Ductile Iron Water Main</t>
  </si>
  <si>
    <t>50.00LF</t>
  </si>
  <si>
    <t>8" Gate Valve Assembly</t>
  </si>
  <si>
    <t>6" C900 DR18 Water Main</t>
  </si>
  <si>
    <t>6" Gate Valve Assembly</t>
  </si>
  <si>
    <t>4" Single Water Service W/RPZ</t>
  </si>
  <si>
    <t>Fire Hydrant Assembly W/Gate Valve</t>
  </si>
  <si>
    <t>4" Gate Valve Assembly</t>
  </si>
  <si>
    <t>Lift Station Water Service</t>
  </si>
  <si>
    <t>Test/Final Water Main</t>
  </si>
  <si>
    <t xml:space="preserve">Fire Main </t>
  </si>
  <si>
    <t>6" Ductile Iron Fire Main</t>
  </si>
  <si>
    <t>135.00LF</t>
  </si>
  <si>
    <t>6" DDCV</t>
  </si>
  <si>
    <t>4" Ductile Iron Fire Main</t>
  </si>
  <si>
    <t>15.00LF</t>
  </si>
  <si>
    <t>MJDI Fittings</t>
  </si>
  <si>
    <t>4" Fire Department Connection</t>
  </si>
  <si>
    <t>6" Fire Line Stub Out</t>
  </si>
  <si>
    <t>Final/Test Fire Main</t>
  </si>
  <si>
    <t>MOT</t>
  </si>
  <si>
    <t>1,700.00LF</t>
  </si>
  <si>
    <t>Aggregate Construction Entrance</t>
  </si>
  <si>
    <t>Construction Entrance Maintenance</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</si>
  <si>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</si>
  <si>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</si>
  <si>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</si>
  <si>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</si>
  <si>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</si>
  <si>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</si>
  <si>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</si>
  <si>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</si>
  <si>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</si>
  <si>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</si>
  <si>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</si>
  <si>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</si>
  <si>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</si>
  <si>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</si>
  <si>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</si>
  <si>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</si>
  <si>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</si>
  <si>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</si>
  <si>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</si>
  <si>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</si>
  <si>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</si>
  <si>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</si>
  <si>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</si>
  <si>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</si>
  <si>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</si>
  <si>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t>Type D Curb</t>
  </si>
  <si>
    <r>
      <t>Storm Drainage</t>
    </r>
    <r>
      <rPr>
        <sz val="8"/>
        <color theme="1"/>
        <rFont val="Times New Roman"/>
        <family val="1"/>
      </rPr>
      <t xml:space="preserve"> </t>
    </r>
  </si>
  <si>
    <t>EACH</t>
  </si>
  <si>
    <t>Sanitary Sewer</t>
  </si>
  <si>
    <t>4" PVC Sanitary Sewer-Grease Trap (Includes All Fittings And Cleanouts)</t>
  </si>
  <si>
    <t>LS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</si>
  <si>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</si>
  <si>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</si>
  <si>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</si>
  <si>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</si>
  <si>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</si>
  <si>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</si>
  <si>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</si>
  <si>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</si>
  <si>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</si>
  <si>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</si>
  <si>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</si>
  <si>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</si>
  <si>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</si>
  <si>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</si>
  <si>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</si>
  <si>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</si>
  <si>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</si>
  <si>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</si>
  <si>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</si>
  <si>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</si>
  <si>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</si>
  <si>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</si>
  <si>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</si>
  <si>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</si>
  <si>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ft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</si>
  <si>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</si>
  <si>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</si>
  <si>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</si>
  <si>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</si>
  <si>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</si>
  <si>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</si>
  <si>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</si>
  <si>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</si>
  <si>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</si>
  <si>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</si>
  <si>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</si>
  <si>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Finishes</t>
  </si>
  <si>
    <t>flooring - LVT</t>
  </si>
  <si>
    <t>flooring - tile</t>
  </si>
  <si>
    <t>flooring - tile base</t>
  </si>
  <si>
    <t>paint walls</t>
  </si>
  <si>
    <t>paint ceilings</t>
  </si>
  <si>
    <t>paint base</t>
  </si>
  <si>
    <t>paint doors &amp; frames</t>
  </si>
  <si>
    <t>paint shelves</t>
  </si>
  <si>
    <t>paint shelf &amp; pole</t>
  </si>
  <si>
    <t>Accessories</t>
  </si>
  <si>
    <t>36" grab bar</t>
  </si>
  <si>
    <t>42" grab bar</t>
  </si>
  <si>
    <t>TP holder</t>
  </si>
  <si>
    <t>mirror</t>
  </si>
  <si>
    <t>Window treatment</t>
  </si>
  <si>
    <t>window blinds</t>
  </si>
  <si>
    <t>stove top</t>
  </si>
  <si>
    <t>refrigerator</t>
  </si>
  <si>
    <t>plumbing</t>
  </si>
  <si>
    <t>kitchen sink</t>
  </si>
  <si>
    <t>lav</t>
  </si>
  <si>
    <t>toilet</t>
  </si>
  <si>
    <t>HC shower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</si>
</sst>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_(* #,##0.000000_);_(* \(#,##0.000000\);_(* &quot;-&quot;??_);_(@_)"/>
    <numFmt numFmtId="173" formatCode="_(* #,##0.00000_);_(* \(#,##0.00000\);_(* &quot;-&quot;??_);_(@_)"/>
    <numFmt numFmtId="174" formatCode="0\)"/>
    <numFmt numFmtId="175" formatCode="[$-409]mmmm\ d\,\ yyyy;@"/>
    <numFmt numFmtId="176" formatCode="#,##0.0"/>
    <numFmt numFmtId="177" formatCode="00\ 00\ 00"/>
    <numFmt numFmtId="178" formatCode="_(&quot;$&quot;* #,##0.0_);_(&quot;$&quot;* \(#,##0.0\);_(&quot;$&quot;* &quot;-&quot;?_);_(@_)"/>
    <numFmt numFmtId="179" formatCode="0.0%"/>
  </numFmts>
  <fonts count="79">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1"/>
      <color indexed="8"/>
      <name val="Calibri"/>
      <family val="2"/>
      <scheme val="minor"/>
    </font>
    <font>
      <b/>
      <sz val="11"/>
      <color theme="1"/>
      <name val="Calibri Light"/>
      <family val="2"/>
      <scheme val="major"/>
    </font>
    <font>
      <sz val="12"/>
      <name val="Arial"/>
      <family val="2"/>
    </font>
    <font>
      <sz val="11"/>
      <color rgb="FF2919FB"/>
      <name val="Calibri"/>
      <family val="2"/>
      <scheme val="minor"/>
    </font>
    <font>
      <sz val="11"/>
      <color rgb="FF0000FF"/>
      <name val="Calibri"/>
      <family val="2"/>
      <scheme val="minor"/>
    </font>
    <font>
      <sz val="10"/>
      <color theme="1"/>
      <name val="Calibri"/>
      <family val="2"/>
      <scheme val="minor"/>
    </font>
    <font>
      <b/>
      <sz val="14"/>
      <color theme="1"/>
      <name val="Calibri"/>
      <family val="2"/>
      <scheme val="minor"/>
    </font>
    <font>
      <sz val="8"/>
      <color theme="1"/>
      <name val="Calibri"/>
      <family val="2"/>
      <scheme val="minor"/>
    </font>
    <font>
      <sz val="10"/>
      <color theme="1"/>
      <name val="Abadi"/>
      <family val="2"/>
    </font>
    <font>
      <sz val="12"/>
      <color theme="1"/>
      <name val="Calibri"/>
      <family val="2"/>
      <scheme val="minor"/>
    </font>
    <font>
      <b/>
      <sz val="8"/>
      <color rgb="FFFF0000"/>
      <name val="Calibri"/>
      <family val="2"/>
      <scheme val="minor"/>
    </font>
    <font>
      <i/>
      <sz val="12"/>
      <color theme="1"/>
      <name val="Calibri"/>
      <family val="2"/>
      <scheme val="minor"/>
    </font>
    <font>
      <b/>
      <sz val="12"/>
      <color theme="0"/>
      <name val="Calibri"/>
      <family val="2"/>
      <scheme val="minor"/>
    </font>
    <font>
      <i/>
      <sz val="10"/>
      <color theme="1"/>
      <name val="Calibri"/>
      <family val="2"/>
      <scheme val="minor"/>
    </font>
    <font>
      <b/>
      <sz val="12"/>
      <color theme="1"/>
      <name val="Calibri"/>
      <family val="2"/>
      <scheme val="minor"/>
    </font>
    <font>
      <b/>
      <sz val="16"/>
      <color theme="0" tint="-0.499984740745262"/>
      <name val="Calibri"/>
      <family val="2"/>
      <scheme val="minor"/>
    </font>
    <font>
      <sz val="12"/>
      <color rgb="FFFFFFFF"/>
      <name val="Arial"/>
      <family val="2"/>
    </font>
    <font>
      <b/>
      <sz val="12"/>
      <color rgb="FF0070C0"/>
      <name val="Calibri"/>
      <family val="2"/>
      <scheme val="minor"/>
    </font>
    <font>
      <b/>
      <sz val="10"/>
      <color theme="0"/>
      <name val="Calibri"/>
      <family val="2"/>
      <scheme val="minor"/>
    </font>
    <font>
      <sz val="9"/>
      <color theme="1"/>
      <name val="Calibri"/>
      <family val="2"/>
      <scheme val="minor"/>
    </font>
    <font>
      <b/>
      <sz val="10"/>
      <color theme="1"/>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sz val="11"/>
      <name val="Calibri"/>
      <family val="2"/>
      <scheme val="minor"/>
    </font>
    <font>
      <b/>
      <u/>
      <sz val="12"/>
      <color theme="1"/>
      <name val="Calibri"/>
      <family val="2"/>
      <scheme val="minor"/>
    </font>
    <font>
      <b/>
      <u/>
      <sz val="12"/>
      <name val="Calibri"/>
      <family val="2"/>
      <scheme val="minor"/>
    </font>
    <font>
      <sz val="11"/>
      <name val="Wingdings 2"/>
      <family val="1"/>
      <charset val="2"/>
    </font>
    <font>
      <sz val="12"/>
      <name val="Calibri"/>
      <family val="2"/>
      <scheme val="minor"/>
    </font>
    <font>
      <u/>
      <sz val="11"/>
      <name val="Calibri"/>
      <family val="2"/>
      <scheme val="minor"/>
    </font>
    <font>
      <b/>
      <u/>
      <sz val="11"/>
      <name val="Calibri"/>
      <family val="2"/>
      <scheme val="minor"/>
    </font>
    <font>
      <sz val="12"/>
      <color rgb="FF000000"/>
      <name val="Times New Roman"/>
      <family val="2"/>
    </font>
    <font>
      <sz val="11"/>
      <name val="Arial"/>
      <family val="2"/>
    </font>
    <font>
      <sz val="10"/>
      <color rgb="FF000000"/>
      <name val="Helvetica"/>
      <charset val="1"/>
    </font>
    <font>
      <sz val="11"/>
      <color rgb="FF3C3C3C"/>
      <name val="Calibri"/>
      <family val="2"/>
      <scheme val="minor"/>
    </font>
    <font>
      <sz val="12"/>
      <color theme="1"/>
      <name val="Arial"/>
      <family val="2"/>
    </font>
    <font>
      <sz val="11"/>
      <color theme="1"/>
      <name val="Century Gothic"/>
      <family val="2"/>
    </font>
    <font>
      <sz val="10"/>
      <color theme="1"/>
      <name val="Century Gothic"/>
      <family val="2"/>
    </font>
    <font>
      <sz val="21"/>
      <color theme="1"/>
      <name val="Century Gothic"/>
      <family val="2"/>
    </font>
    <font>
      <sz val="20"/>
      <color rgb="FF3F70AB"/>
      <name val="Century Gothic"/>
      <family val="2"/>
    </font>
    <font>
      <sz val="10"/>
      <color rgb="FF3F70AB"/>
      <name val="Century Gothic"/>
      <family val="2"/>
    </font>
    <font>
      <b/>
      <sz val="11"/>
      <name val="Century Gothic"/>
      <family val="2"/>
    </font>
    <font>
      <b/>
      <sz val="12"/>
      <color rgb="FF3F70AB"/>
      <name val="Century Gothic"/>
      <family val="2"/>
    </font>
    <font>
      <sz val="9"/>
      <color rgb="FF3F70AB"/>
      <name val="Century Gothic"/>
      <family val="2"/>
    </font>
    <font>
      <b/>
      <sz val="9"/>
      <color theme="0"/>
      <name val="Century Gothic"/>
      <family val="2"/>
    </font>
    <font>
      <sz val="9"/>
      <color theme="1"/>
      <name val="Century Gothic"/>
      <family val="2"/>
    </font>
    <font>
      <b/>
      <sz val="11"/>
      <color rgb="FFFF0000"/>
      <name val="Century Gothic"/>
      <family val="2"/>
    </font>
    <font>
      <i/>
      <sz val="10"/>
      <name val="Arial"/>
      <family val="2"/>
    </font>
    <font>
      <b/>
      <u/>
      <sz val="14"/>
      <color theme="4" tint="-0.499984740745262"/>
      <name val="Calibri"/>
      <family val="2"/>
      <scheme val="minor"/>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b/>
      <sz val="11"/>
      <color theme="0"/>
      <name val="Calibri"/>
      <family val="2"/>
      <scheme val="minor"/>
    </font>
    <font>
      <b/>
      <sz val="11"/>
      <color theme="0"/>
      <name val="Century Gothic"/>
      <family val="2"/>
    </font>
    <font>
      <b/>
      <sz val="11"/>
      <color theme="0" tint="-0.499984740745262"/>
      <name val="Arial"/>
      <family val="2"/>
    </font>
    <font>
      <sz val="11"/>
      <color theme="1"/>
      <name val="Abadi"/>
      <family val="2"/>
    </font>
    <font>
      <b/>
      <sz val="11"/>
      <color rgb="FF0070C0"/>
      <name val="Calibri"/>
      <family val="2"/>
      <scheme val="minor"/>
    </font>
    <font>
      <b/>
      <i/>
      <sz val="11"/>
      <name val="Calibri"/>
      <family val="2"/>
      <scheme val="minor"/>
    </font>
    <font>
      <b/>
      <i/>
      <sz val="11"/>
      <color rgb="FFFF0000"/>
      <name val="Calibri"/>
      <family val="2"/>
      <scheme val="minor"/>
    </font>
    <font>
      <i/>
      <sz val="11"/>
      <color theme="1"/>
      <name val="Calibri"/>
      <family val="2"/>
      <scheme val="minor"/>
    </font>
    <font>
      <i/>
      <sz val="11"/>
      <name val="Arial"/>
      <family val="2"/>
    </font>
    <font>
      <sz val="14"/>
      <color rgb="FF3F70AB"/>
      <name val="Century Gothic"/>
      <family val="2"/>
    </font>
    <font>
      <sz val="10"/>
      <color rgb="FF0000FF"/>
      <name val="Calibri"/>
      <family val="2"/>
      <scheme val="minor"/>
    </font>
    <font>
      <b/>
      <sz val="10"/>
      <color theme="1"/>
      <name val="Arial"/>
      <family val="2"/>
    </font>
    <font>
      <sz val="12"/>
      <color rgb="FF3F70AB"/>
      <name val="Century Gothic"/>
      <family val="2"/>
    </font>
    <font>
      <u/>
      <sz val="11"/>
      <color rgb="FF0563C1"/>
      <name val="Calibri"/>
      <family val="2"/>
      <scheme val="minor"/>
    </font>
    <font>
      <i/>
      <sz val="11"/>
      <color rgb="FF000000"/>
      <name val="Calibri"/>
      <family val="2"/>
      <scheme val="minor"/>
    </font>
  </fonts>
  <fills count="29">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theme="2" tint="-9.9948118533890809E-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47710"/>
        <bgColor indexed="64"/>
      </patternFill>
    </fill>
    <fill>
      <patternFill patternType="solid">
        <fgColor rgb="FF3F70B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rgb="FF000000"/>
      </patternFill>
    </fill>
    <fill>
      <patternFill patternType="solid">
        <fgColor theme="5" tint="0.79998168889431442"/>
        <bgColor indexed="64"/>
      </patternFill>
    </fill>
  </fills>
  <borders count="583">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right/>
      <top/>
      <bottom style="thin">
        <color auto="1"/>
      </bottom>
      <diagonal/>
    </border>
    <border>
      <left style="thin">
        <color indexed="64"/>
      </left>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right style="thick">
        <color auto="1"/>
      </right>
      <top style="thin">
        <color auto="1"/>
      </top>
      <bottom/>
      <diagonal/>
    </border>
    <border>
      <left style="thick">
        <color auto="1"/>
      </left>
      <right style="thick">
        <color auto="1"/>
      </right>
      <top/>
      <bottom/>
      <diagonal/>
    </border>
    <border>
      <left/>
      <right/>
      <top style="medium">
        <color indexed="64"/>
      </top>
      <bottom style="thick">
        <color auto="1"/>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style="thin">
        <color auto="1"/>
      </left>
      <right style="double">
        <color auto="1"/>
      </right>
      <top style="thin">
        <color auto="1"/>
      </top>
      <bottom/>
      <diagonal/>
    </border>
    <border>
      <left/>
      <right/>
      <top style="thick">
        <color auto="1"/>
      </top>
      <bottom style="thin">
        <color auto="1"/>
      </bottom>
      <diagonal/>
    </border>
    <border>
      <left style="thick">
        <color auto="1"/>
      </left>
      <right style="thin">
        <color auto="1"/>
      </right>
      <top/>
      <bottom/>
      <diagonal/>
    </border>
    <border>
      <left style="thin">
        <color auto="1"/>
      </left>
      <right style="thin">
        <color auto="1"/>
      </right>
      <top/>
      <bottom/>
      <diagonal/>
    </border>
    <border>
      <left/>
      <right style="thick">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ck">
        <color auto="1"/>
      </left>
      <right/>
      <top/>
      <bottom/>
      <diagonal/>
    </border>
    <border>
      <left style="thin">
        <color rgb="FF000000"/>
      </left>
      <right style="thin">
        <color rgb="FF000000"/>
      </right>
      <top style="thin">
        <color rgb="FF000000"/>
      </top>
      <bottom style="thin">
        <color rgb="FF000000"/>
      </bottom>
      <diagonal/>
    </border>
    <border>
      <left/>
      <right style="double">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thin">
        <color indexed="64"/>
      </left>
      <right style="dashed">
        <color indexed="64"/>
      </right>
      <top style="hair">
        <color indexed="64"/>
      </top>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indexed="64"/>
      </top>
      <bottom style="thin">
        <color indexed="64"/>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double">
        <color auto="1"/>
      </left>
      <right/>
      <top style="medium">
        <color indexed="64"/>
      </top>
      <bottom style="thick">
        <color auto="1"/>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right style="medium">
        <color indexed="64"/>
      </right>
      <top style="thick">
        <color auto="1"/>
      </top>
      <bottom style="thick">
        <color indexed="64"/>
      </bottom>
      <diagonal/>
    </border>
    <border>
      <left/>
      <right style="thin">
        <color auto="1"/>
      </right>
      <top/>
      <bottom/>
      <diagonal/>
    </border>
    <border>
      <left style="thin">
        <color auto="1"/>
      </left>
      <right style="thin">
        <color auto="1"/>
      </right>
      <top style="thin">
        <color auto="1"/>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style="thin">
        <color theme="3"/>
      </bottom>
      <diagonal/>
    </border>
    <border>
      <left/>
      <right/>
      <top style="thin">
        <color theme="3"/>
      </top>
      <bottom/>
      <diagonal/>
    </border>
    <border>
      <left style="medium">
        <color indexed="64"/>
      </left>
      <right style="dotted">
        <color indexed="64"/>
      </right>
      <top style="hair">
        <color indexed="64"/>
      </top>
      <bottom style="hair">
        <color indexed="64"/>
      </bottom>
      <diagonal/>
    </border>
    <border>
      <left/>
      <right/>
      <top style="hair">
        <color auto="1"/>
      </top>
      <bottom style="hair">
        <color auto="1"/>
      </bottom>
      <diagonal/>
    </border>
    <border>
      <left/>
      <right style="medium">
        <color indexed="64"/>
      </right>
      <top style="hair">
        <color indexed="64"/>
      </top>
      <bottom style="hair">
        <color indexed="64"/>
      </bottom>
      <diagonal/>
    </border>
    <border>
      <left/>
      <right style="hair">
        <color auto="1"/>
      </right>
      <top style="hair">
        <color auto="1"/>
      </top>
      <bottom style="hair">
        <color auto="1"/>
      </bottom>
      <diagonal/>
    </border>
    <border>
      <left style="medium">
        <color indexed="64"/>
      </left>
      <right/>
      <top style="hair">
        <color indexed="64"/>
      </top>
      <bottom style="hair">
        <color indexed="64"/>
      </bottom>
      <diagonal/>
    </border>
    <border>
      <left style="hair">
        <color auto="1"/>
      </left>
      <right/>
      <top style="hair">
        <color auto="1"/>
      </top>
      <bottom style="hair">
        <color auto="1"/>
      </bottom>
      <diagonal/>
    </border>
    <border>
      <left/>
      <right style="hair">
        <color auto="1"/>
      </right>
      <top/>
      <bottom style="medium">
        <color indexed="64"/>
      </bottom>
      <diagonal/>
    </border>
    <border>
      <left style="medium">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auto="1"/>
      </right>
      <top/>
      <bottom style="thick">
        <color auto="1"/>
      </bottom>
      <diagonal/>
    </border>
    <border>
      <left style="thick">
        <color auto="1"/>
      </left>
      <right/>
      <top style="thin">
        <color auto="1"/>
      </top>
      <bottom/>
      <diagonal/>
    </border>
    <border>
      <left style="thick">
        <color auto="1"/>
      </left>
      <right style="thick">
        <color auto="1"/>
      </right>
      <top style="thin">
        <color auto="1"/>
      </top>
      <bottom/>
      <diagonal/>
    </border>
    <border>
      <left/>
      <right/>
      <top/>
      <bottom style="thick">
        <color auto="1"/>
      </bottom>
      <diagonal/>
    </border>
    <border>
      <left style="medium">
        <color indexed="64"/>
      </left>
      <right style="medium">
        <color indexed="64"/>
      </right>
      <top style="thin">
        <color auto="1"/>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thin">
        <color auto="1"/>
      </left>
      <right/>
      <top style="thin">
        <color auto="1"/>
      </top>
      <bottom/>
      <diagonal/>
    </border>
    <border>
      <left style="thick">
        <color auto="1"/>
      </left>
      <right style="double">
        <color auto="1"/>
      </right>
      <top style="thin">
        <color auto="1"/>
      </top>
      <bottom/>
      <diagonal/>
    </border>
    <border>
      <left style="thick">
        <color auto="1"/>
      </left>
      <right style="thin">
        <color auto="1"/>
      </right>
      <top style="thin">
        <color auto="1"/>
      </top>
      <bottom/>
      <diagonal/>
    </border>
    <border>
      <left/>
      <right/>
      <top/>
      <bottom style="thin">
        <color auto="1"/>
      </bottom>
      <diagonal/>
    </border>
    <border>
      <left style="hair">
        <color indexed="64"/>
      </left>
      <right style="hair">
        <color indexed="64"/>
      </right>
      <top style="hair">
        <color indexed="64"/>
      </top>
      <bottom style="hair">
        <color indexed="64"/>
      </bottom>
      <diagonal/>
    </border>
    <border>
      <left/>
      <right style="thick">
        <color auto="1"/>
      </right>
      <top/>
      <bottom style="thin">
        <color auto="1"/>
      </bottom>
      <diagonal/>
    </border>
    <border>
      <left style="thin">
        <color auto="1"/>
      </left>
      <right/>
      <top/>
      <bottom style="thin">
        <color auto="1"/>
      </bottom>
      <diagonal/>
    </border>
    <border>
      <left style="thick">
        <color auto="1"/>
      </left>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auto="1"/>
      </left>
      <right/>
      <top style="medium">
        <color auto="1"/>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auto="1"/>
      </right>
      <top style="medium">
        <color indexed="64"/>
      </top>
      <bottom style="thin">
        <color auto="1"/>
      </bottom>
      <diagonal/>
    </border>
    <border>
      <left style="medium">
        <color indexed="64"/>
      </left>
      <right style="medium">
        <color indexed="64"/>
      </right>
      <top style="medium">
        <color auto="1"/>
      </top>
      <bottom style="medium">
        <color indexed="8"/>
      </bottom>
      <diagonal/>
    </border>
    <border>
      <left/>
      <right style="thick">
        <color auto="1"/>
      </right>
      <top/>
      <bottom style="thin">
        <color indexed="64"/>
      </bottom>
      <diagonal/>
    </border>
    <border>
      <left style="thin">
        <color auto="1"/>
      </left>
      <right/>
      <top/>
      <bottom style="thin">
        <color auto="1"/>
      </bottom>
      <diagonal/>
    </border>
    <border>
      <left style="medium">
        <color indexed="64"/>
      </left>
      <right style="medium">
        <color indexed="64"/>
      </right>
      <top style="medium">
        <color indexed="64"/>
      </top>
      <bottom style="medium">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indexed="64"/>
      </left>
      <right style="thick">
        <color indexed="64"/>
      </right>
      <top style="thin">
        <color auto="1"/>
      </top>
      <bottom style="thick">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ck">
        <color auto="1"/>
      </right>
      <top style="thin">
        <color auto="1"/>
      </top>
      <bottom style="thin">
        <color auto="1"/>
      </bottom>
      <diagonal/>
    </border>
    <border>
      <left/>
      <right/>
      <top style="thin">
        <color indexed="64"/>
      </top>
      <bottom style="thin">
        <color indexed="64"/>
      </bottom>
      <diagonal/>
    </border>
    <border>
      <left style="thin">
        <color auto="1"/>
      </left>
      <right style="thin">
        <color auto="1"/>
      </right>
      <top/>
      <bottom style="thin">
        <color auto="1"/>
      </bottom>
      <diagonal/>
    </border>
    <border>
      <left style="thick">
        <color auto="1"/>
      </left>
      <right/>
      <top/>
      <bottom style="thin">
        <color auto="1"/>
      </bottom>
      <diagonal/>
    </border>
    <border>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n">
        <color auto="1"/>
      </left>
      <right style="thick">
        <color auto="1"/>
      </right>
      <top style="thin">
        <color auto="1"/>
      </top>
      <bottom style="thin">
        <color auto="1"/>
      </bottom>
      <diagonal/>
    </border>
    <border>
      <left style="thin">
        <color indexed="64"/>
      </left>
      <right/>
      <top/>
      <bottom style="thin">
        <color indexed="64"/>
      </bottom>
      <diagonal/>
    </border>
    <border>
      <left style="thin">
        <color auto="1"/>
      </left>
      <right style="thin">
        <color auto="1"/>
      </right>
      <top/>
      <bottom style="thin">
        <color auto="1"/>
      </bottom>
      <diagonal/>
    </border>
    <border>
      <left/>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top style="thin">
        <color auto="1"/>
      </top>
      <bottom style="medium">
        <color auto="1"/>
      </bottom>
      <diagonal/>
    </border>
    <border>
      <left/>
      <right/>
      <top style="thin">
        <color indexed="64"/>
      </top>
      <bottom style="medium">
        <color indexed="64"/>
      </bottom>
      <diagonal/>
    </border>
    <border>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right/>
      <top style="thin">
        <color auto="1"/>
      </top>
      <bottom style="medium">
        <color theme="3" tint="0.39994506668294322"/>
      </bottom>
      <diagonal/>
    </border>
    <border>
      <left style="medium">
        <color auto="1"/>
      </left>
      <right/>
      <top style="thin">
        <color auto="1"/>
      </top>
      <bottom style="medium">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bottom style="thin">
        <color auto="1"/>
      </bottom>
      <diagonal/>
    </border>
    <border>
      <left/>
      <right/>
      <top/>
      <bottom style="thin">
        <color indexed="64"/>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style="thin">
        <color indexed="64"/>
      </left>
      <right style="thin">
        <color indexed="64"/>
      </right>
      <top style="thin">
        <color indexed="64"/>
      </top>
      <bottom style="medium">
        <color indexed="64"/>
      </bottom>
      <diagonal/>
    </border>
    <border>
      <left style="thick">
        <color auto="1"/>
      </left>
      <right style="thin">
        <color auto="1"/>
      </right>
      <top style="thin">
        <color auto="1"/>
      </top>
      <bottom style="thin">
        <color auto="1"/>
      </bottom>
      <diagonal/>
    </border>
    <border>
      <left style="thick">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ck">
        <color auto="1"/>
      </bottom>
      <diagonal/>
    </border>
    <border>
      <left style="thin">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thick">
        <color indexed="64"/>
      </left>
      <right style="thick">
        <color indexed="64"/>
      </right>
      <top style="medium">
        <color auto="1"/>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right/>
      <top/>
      <bottom style="thin">
        <color indexed="8"/>
      </bottom>
      <diagonal/>
    </border>
    <border>
      <left style="thick">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ck">
        <color auto="1"/>
      </right>
      <top style="thin">
        <color auto="1"/>
      </top>
      <bottom style="medium">
        <color auto="1"/>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style="double">
        <color auto="1"/>
      </left>
      <right style="thick">
        <color auto="1"/>
      </right>
      <top style="thin">
        <color auto="1"/>
      </top>
      <bottom style="thick">
        <color auto="1"/>
      </bottom>
      <diagonal/>
    </border>
    <border>
      <left style="medium">
        <color indexed="8"/>
      </left>
      <right style="medium">
        <color indexed="8"/>
      </right>
      <top style="medium">
        <color indexed="8"/>
      </top>
      <bottom style="thin">
        <color indexed="8"/>
      </bottom>
      <diagonal/>
    </border>
    <border>
      <left/>
      <right/>
      <top style="medium">
        <color indexed="64"/>
      </top>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8"/>
      </left>
      <right style="medium">
        <color indexed="64"/>
      </right>
      <top style="thin">
        <color indexed="8"/>
      </top>
      <bottom style="thin">
        <color indexed="8"/>
      </bottom>
      <diagonal/>
    </border>
    <border>
      <left style="medium">
        <color indexed="8"/>
      </left>
      <right style="medium">
        <color indexed="64"/>
      </right>
      <top/>
      <bottom style="thin">
        <color indexed="8"/>
      </bottom>
      <diagonal/>
    </border>
    <border>
      <left style="medium">
        <color indexed="64"/>
      </left>
      <right style="medium">
        <color indexed="64"/>
      </right>
      <top style="thin">
        <color indexed="8"/>
      </top>
      <bottom style="thin">
        <color auto="1"/>
      </bottom>
      <diagonal/>
    </border>
    <border>
      <left/>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n">
        <color auto="1"/>
      </left>
      <right style="thick">
        <color auto="1"/>
      </right>
      <top style="thin">
        <color auto="1"/>
      </top>
      <bottom style="thin">
        <color auto="1"/>
      </bottom>
      <diagonal/>
    </border>
    <border>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style="medium">
        <color indexed="64"/>
      </right>
      <top style="thin">
        <color indexed="64"/>
      </top>
      <bottom style="thin">
        <color auto="1"/>
      </bottom>
      <diagonal/>
    </border>
    <border>
      <left style="medium">
        <color indexed="64"/>
      </left>
      <right style="medium">
        <color indexed="64"/>
      </right>
      <top style="thin">
        <color indexed="8"/>
      </top>
      <bottom style="thin">
        <color indexed="8"/>
      </bottom>
      <diagonal/>
    </border>
    <border>
      <left style="thick">
        <color auto="1"/>
      </left>
      <right/>
      <top/>
      <bottom style="thin">
        <color auto="1"/>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top/>
      <bottom style="thin">
        <color auto="1"/>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auto="1"/>
      </right>
      <top/>
      <bottom style="thin">
        <color indexed="8"/>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thin">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right style="thick">
        <color auto="1"/>
      </right>
      <top/>
      <bottom style="thin">
        <color indexed="64"/>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medium">
        <color indexed="8"/>
      </left>
      <right style="medium">
        <color indexed="8"/>
      </right>
      <top/>
      <bottom style="thin">
        <color indexed="8"/>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medium">
        <color indexed="64"/>
      </left>
      <right style="medium">
        <color indexed="64"/>
      </right>
      <top style="thin">
        <color indexed="8"/>
      </top>
      <bottom style="thin">
        <color indexed="8"/>
      </bottom>
      <diagonal/>
    </border>
    <border>
      <left style="medium">
        <color indexed="8"/>
      </left>
      <right style="medium">
        <color indexed="8"/>
      </right>
      <top/>
      <bottom style="thin">
        <color indexed="8"/>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n">
        <color auto="1"/>
      </left>
      <right style="thick">
        <color auto="1"/>
      </right>
      <top style="thin">
        <color auto="1"/>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right/>
      <top style="thin">
        <color indexed="64"/>
      </top>
      <bottom style="thin">
        <color indexed="64"/>
      </bottom>
      <diagonal/>
    </border>
    <border>
      <left style="medium">
        <color indexed="64"/>
      </left>
      <right style="medium">
        <color indexed="64"/>
      </right>
      <top style="thin">
        <color indexed="8"/>
      </top>
      <bottom style="thin">
        <color indexed="8"/>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top style="thin">
        <color auto="1"/>
      </top>
      <bottom style="thick">
        <color auto="1"/>
      </bottom>
      <diagonal/>
    </border>
    <border>
      <left/>
      <right style="thick">
        <color auto="1"/>
      </right>
      <top/>
      <bottom style="thin">
        <color indexed="64"/>
      </bottom>
      <diagonal/>
    </border>
    <border>
      <left/>
      <right style="thin">
        <color auto="1"/>
      </right>
      <top style="thin">
        <color auto="1"/>
      </top>
      <bottom style="thin">
        <color auto="1"/>
      </bottom>
      <diagonal/>
    </border>
    <border>
      <left style="double">
        <color auto="1"/>
      </left>
      <right/>
      <top style="thin">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n">
        <color auto="1"/>
      </left>
      <right style="double">
        <color auto="1"/>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n">
        <color auto="1"/>
      </left>
      <right style="double">
        <color auto="1"/>
      </right>
      <top/>
      <bottom style="thin">
        <color auto="1"/>
      </bottom>
      <diagonal/>
    </border>
    <border>
      <left style="medium">
        <color indexed="64"/>
      </left>
      <right style="medium">
        <color indexed="64"/>
      </right>
      <top/>
      <bottom style="thin">
        <color auto="1"/>
      </bottom>
      <diagonal/>
    </border>
    <border>
      <left style="medium">
        <color indexed="64"/>
      </left>
      <right style="thin">
        <color indexed="64"/>
      </right>
      <top style="thin">
        <color indexed="64"/>
      </top>
      <bottom style="thin">
        <color indexed="64"/>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style="thin">
        <color indexed="8"/>
      </top>
      <bottom style="thin">
        <color indexed="8"/>
      </bottom>
      <diagonal/>
    </border>
    <border>
      <left style="thick">
        <color auto="1"/>
      </left>
      <right/>
      <top/>
      <bottom style="thin">
        <color auto="1"/>
      </bottom>
      <diagonal/>
    </border>
    <border>
      <left style="medium">
        <color indexed="64"/>
      </left>
      <right style="medium">
        <color indexed="64"/>
      </right>
      <top style="thin">
        <color indexed="8"/>
      </top>
      <bottom style="thick">
        <color auto="1"/>
      </bottom>
      <diagonal/>
    </border>
    <border>
      <left style="thick">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medium">
        <color auto="1"/>
      </left>
      <right style="medium">
        <color indexed="64"/>
      </right>
      <top style="thin">
        <color indexed="8"/>
      </top>
      <bottom style="thin">
        <color auto="1"/>
      </bottom>
      <diagonal/>
    </border>
    <border>
      <left style="thin">
        <color auto="1"/>
      </left>
      <right style="double">
        <color auto="1"/>
      </right>
      <top/>
      <bottom style="thin">
        <color auto="1"/>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ck">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top/>
      <bottom style="thin">
        <color indexed="64"/>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9" fillId="0" borderId="0">
      <alignment vertical="top"/>
    </xf>
    <xf numFmtId="0" fontId="1" fillId="0" borderId="0"/>
    <xf numFmtId="44" fontId="28" fillId="0" borderId="0" applyFont="0" applyFill="0" applyBorder="0" applyAlignment="0" applyProtection="0"/>
    <xf numFmtId="9" fontId="28" fillId="0" borderId="0" applyFont="0" applyFill="0" applyBorder="0" applyAlignment="0" applyProtection="0"/>
    <xf numFmtId="43" fontId="28" fillId="0" borderId="0" applyFont="0" applyFill="0" applyBorder="0" applyAlignment="0" applyProtection="0"/>
    <xf numFmtId="0" fontId="47" fillId="0" borderId="40"/>
    <xf numFmtId="5" fontId="41" fillId="0" borderId="0"/>
    <xf numFmtId="0" fontId="28" fillId="0" borderId="0"/>
  </cellStyleXfs>
  <cellXfs count="2712">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3"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2" borderId="8" xfId="0" applyFill="1" applyBorder="1" applyProtection="1">
      <protection locked="0"/>
    </xf>
    <xf numFmtId="0" fontId="0" fillId="6" borderId="2" xfId="0" applyFill="1" applyBorder="1"/>
    <xf numFmtId="0" fontId="0" fillId="6" borderId="3" xfId="0" applyFill="1" applyBorder="1" applyAlignment="1">
      <alignment wrapText="1"/>
    </xf>
    <xf numFmtId="0" fontId="0" fillId="6" borderId="3" xfId="0" applyFill="1" applyBorder="1" applyProtection="1">
      <protection locked="0"/>
    </xf>
    <xf numFmtId="0" fontId="0" fillId="6" borderId="3" xfId="0" applyFill="1" applyBorder="1" applyAlignment="1" applyProtection="1">
      <alignment vertical="center"/>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5" fontId="0" fillId="6" borderId="5" xfId="0" applyNumberFormat="1" applyFill="1" applyBorder="1" applyProtection="1">
      <protection locked="0"/>
    </xf>
    <xf numFmtId="0" fontId="0" fillId="2" borderId="1" xfId="0" applyFill="1" applyBorder="1" applyProtection="1">
      <protection locked="0"/>
    </xf>
    <xf numFmtId="0" fontId="12" fillId="0" borderId="0" xfId="0" applyFont="1"/>
    <xf numFmtId="0" fontId="14" fillId="0" borderId="0" xfId="0" applyFont="1"/>
    <xf numFmtId="0" fontId="15" fillId="0" borderId="0" xfId="0" applyFont="1" applyAlignment="1">
      <alignment horizontal="right"/>
    </xf>
    <xf numFmtId="0" fontId="16" fillId="0" borderId="0" xfId="0" applyFont="1"/>
    <xf numFmtId="0" fontId="17" fillId="0" borderId="0" xfId="0" applyFont="1"/>
    <xf numFmtId="14" fontId="18" fillId="0" borderId="0" xfId="0" applyNumberFormat="1" applyFont="1" applyAlignment="1">
      <alignment horizontal="left" vertical="center"/>
    </xf>
    <xf numFmtId="164" fontId="19" fillId="0" borderId="0" xfId="1" applyNumberFormat="1" applyFont="1" applyAlignment="1">
      <alignment horizontal="center" vertical="center" wrapText="1"/>
    </xf>
    <xf numFmtId="164" fontId="16" fillId="0" borderId="0" xfId="1" applyNumberFormat="1" applyFont="1"/>
    <xf numFmtId="0" fontId="1" fillId="0" borderId="0" xfId="0" applyFont="1"/>
    <xf numFmtId="0" fontId="13" fillId="0" borderId="0" xfId="0" applyFont="1"/>
    <xf numFmtId="0" fontId="2" fillId="7" borderId="0" xfId="0" applyFont="1" applyFill="1"/>
    <xf numFmtId="0" fontId="9" fillId="0" borderId="0" xfId="0" applyFont="1"/>
    <xf numFmtId="0" fontId="20" fillId="0" borderId="0" xfId="0" applyFont="1"/>
    <xf numFmtId="0" fontId="23" fillId="0" borderId="0" xfId="0" applyFont="1"/>
    <xf numFmtId="14" fontId="20" fillId="0" borderId="0" xfId="0" applyNumberFormat="1" applyFont="1" applyAlignment="1">
      <alignment horizontal="left" vertical="center"/>
    </xf>
    <xf numFmtId="164" fontId="24" fillId="0" borderId="0" xfId="1" applyNumberFormat="1" applyFont="1" applyAlignment="1">
      <alignment horizontal="center" vertical="center" wrapText="1"/>
    </xf>
    <xf numFmtId="0" fontId="0" fillId="0" borderId="13" xfId="0" applyBorder="1"/>
    <xf numFmtId="0" fontId="0" fillId="0" borderId="14" xfId="0" applyBorder="1"/>
    <xf numFmtId="0" fontId="26" fillId="0" borderId="0" xfId="0" applyFont="1"/>
    <xf numFmtId="10" fontId="26" fillId="0" borderId="14" xfId="0" applyNumberFormat="1" applyFont="1" applyBorder="1"/>
    <xf numFmtId="0" fontId="0" fillId="0" borderId="13" xfId="0" applyBorder="1" applyAlignment="1">
      <alignment horizontal="right"/>
    </xf>
    <xf numFmtId="164" fontId="0" fillId="0" borderId="0" xfId="0" applyNumberFormat="1"/>
    <xf numFmtId="164" fontId="13" fillId="0" borderId="0" xfId="1" applyNumberFormat="1" applyFont="1" applyFill="1" applyBorder="1"/>
    <xf numFmtId="164" fontId="19" fillId="8" borderId="15" xfId="1" applyNumberFormat="1" applyFont="1" applyFill="1" applyBorder="1" applyAlignment="1">
      <alignment horizontal="center" vertical="center" wrapText="1"/>
    </xf>
    <xf numFmtId="164" fontId="25" fillId="8" borderId="15" xfId="1" applyNumberFormat="1" applyFont="1" applyFill="1" applyBorder="1" applyAlignment="1">
      <alignment horizontal="center" vertical="center" wrapText="1"/>
    </xf>
    <xf numFmtId="164" fontId="25" fillId="8" borderId="16" xfId="1" applyNumberFormat="1" applyFont="1" applyFill="1" applyBorder="1" applyAlignment="1">
      <alignment horizontal="center" vertical="center" wrapText="1"/>
    </xf>
    <xf numFmtId="0" fontId="0" fillId="0" borderId="0" xfId="0" applyAlignment="1">
      <alignment horizontal="right"/>
    </xf>
    <xf numFmtId="2" fontId="0" fillId="0" borderId="0" xfId="0" applyNumberFormat="1"/>
    <xf numFmtId="5" fontId="0" fillId="2" borderId="25" xfId="2" applyNumberFormat="1" applyFont="1" applyFill="1" applyBorder="1" applyAlignment="1" applyProtection="1">
      <alignment horizontal="center"/>
      <protection locked="0"/>
    </xf>
    <xf numFmtId="5" fontId="0" fillId="6" borderId="21" xfId="0" applyNumberFormat="1" applyFill="1" applyBorder="1" applyProtection="1">
      <protection locked="0"/>
    </xf>
    <xf numFmtId="0" fontId="0" fillId="2" borderId="25" xfId="0" applyFill="1" applyBorder="1" applyProtection="1">
      <protection locked="0"/>
    </xf>
    <xf numFmtId="165" fontId="0" fillId="0" borderId="22" xfId="0" applyNumberFormat="1" applyBorder="1" applyProtection="1">
      <protection locked="0"/>
    </xf>
    <xf numFmtId="0" fontId="0" fillId="2" borderId="26" xfId="0" applyFill="1" applyBorder="1" applyProtection="1">
      <protection locked="0"/>
    </xf>
    <xf numFmtId="0" fontId="0" fillId="0" borderId="27" xfId="0" applyBorder="1" applyProtection="1">
      <protection locked="0"/>
    </xf>
    <xf numFmtId="0" fontId="0" fillId="0" borderId="30" xfId="0" applyBorder="1" applyAlignment="1">
      <alignment wrapText="1"/>
    </xf>
    <xf numFmtId="0" fontId="5" fillId="0" borderId="30" xfId="0" applyFont="1" applyBorder="1" applyProtection="1">
      <protection locked="0"/>
    </xf>
    <xf numFmtId="0" fontId="0" fillId="0" borderId="30" xfId="0" applyBorder="1" applyProtection="1">
      <protection locked="0"/>
    </xf>
    <xf numFmtId="5" fontId="0" fillId="0" borderId="23" xfId="2" applyNumberFormat="1" applyFont="1" applyBorder="1" applyProtection="1">
      <protection locked="0"/>
    </xf>
    <xf numFmtId="0" fontId="0" fillId="0" borderId="29" xfId="0" applyBorder="1"/>
    <xf numFmtId="5" fontId="0" fillId="2" borderId="1" xfId="2" applyNumberFormat="1" applyFont="1" applyFill="1" applyBorder="1" applyAlignment="1" applyProtection="1">
      <alignment horizontal="left"/>
      <protection locked="0"/>
    </xf>
    <xf numFmtId="5" fontId="0" fillId="6" borderId="5" xfId="0" applyNumberFormat="1" applyFill="1" applyBorder="1" applyAlignment="1" applyProtection="1">
      <alignment horizontal="left"/>
      <protection locked="0"/>
    </xf>
    <xf numFmtId="0" fontId="0" fillId="0" borderId="0" xfId="0" applyAlignment="1" applyProtection="1">
      <alignment horizontal="left"/>
      <protection locked="0"/>
    </xf>
    <xf numFmtId="0" fontId="0" fillId="0" borderId="10" xfId="0" applyBorder="1" applyProtection="1">
      <protection locked="0"/>
    </xf>
    <xf numFmtId="170" fontId="0" fillId="6" borderId="5" xfId="0" applyNumberFormat="1" applyFill="1" applyBorder="1" applyAlignment="1" applyProtection="1">
      <alignment horizontal="left"/>
      <protection locked="0"/>
    </xf>
    <xf numFmtId="0" fontId="0" fillId="0" borderId="5" xfId="0" applyBorder="1" applyProtection="1">
      <protection locked="0"/>
    </xf>
    <xf numFmtId="0" fontId="6" fillId="0" borderId="0" xfId="0" applyFont="1"/>
    <xf numFmtId="0" fontId="6" fillId="0" borderId="0" xfId="0" applyFont="1" applyAlignment="1">
      <alignment wrapText="1"/>
    </xf>
    <xf numFmtId="0" fontId="6" fillId="0" borderId="0" xfId="0" applyFont="1" applyProtection="1">
      <protection locked="0"/>
    </xf>
    <xf numFmtId="0" fontId="6" fillId="0" borderId="2" xfId="0" applyFont="1" applyBorder="1" applyAlignment="1">
      <alignment horizontal="right"/>
    </xf>
    <xf numFmtId="0" fontId="6" fillId="0" borderId="3" xfId="0" applyFont="1" applyBorder="1" applyProtection="1">
      <protection locked="0"/>
    </xf>
    <xf numFmtId="0" fontId="33" fillId="2" borderId="6" xfId="0" applyFont="1" applyFill="1" applyBorder="1"/>
    <xf numFmtId="0" fontId="6" fillId="2" borderId="7" xfId="0" applyFont="1" applyFill="1" applyBorder="1" applyAlignment="1">
      <alignment wrapText="1"/>
    </xf>
    <xf numFmtId="0" fontId="6" fillId="2" borderId="7" xfId="0" applyFont="1" applyFill="1" applyBorder="1" applyAlignment="1" applyProtection="1">
      <alignment horizontal="center" wrapText="1"/>
      <protection locked="0"/>
    </xf>
    <xf numFmtId="5" fontId="6" fillId="2" borderId="25" xfId="2" applyNumberFormat="1" applyFont="1" applyFill="1" applyBorder="1" applyAlignment="1" applyProtection="1">
      <alignment horizontal="center"/>
      <protection locked="0"/>
    </xf>
    <xf numFmtId="5" fontId="6" fillId="2" borderId="1" xfId="2" applyNumberFormat="1" applyFont="1" applyFill="1" applyBorder="1" applyAlignment="1" applyProtection="1">
      <alignment horizontal="center"/>
      <protection locked="0"/>
    </xf>
    <xf numFmtId="0" fontId="6" fillId="0" borderId="30" xfId="0" applyFont="1" applyBorder="1" applyAlignment="1">
      <alignment wrapText="1"/>
    </xf>
    <xf numFmtId="0" fontId="6" fillId="6" borderId="2" xfId="0" applyFont="1" applyFill="1" applyBorder="1"/>
    <xf numFmtId="0" fontId="6" fillId="6" borderId="3" xfId="0" applyFont="1" applyFill="1" applyBorder="1" applyAlignment="1">
      <alignment wrapText="1"/>
    </xf>
    <xf numFmtId="0" fontId="6" fillId="6" borderId="3" xfId="0" applyFont="1" applyFill="1" applyBorder="1" applyProtection="1">
      <protection locked="0"/>
    </xf>
    <xf numFmtId="0" fontId="6" fillId="6" borderId="3" xfId="0" applyFont="1" applyFill="1" applyBorder="1" applyAlignment="1" applyProtection="1">
      <alignment vertical="center"/>
      <protection locked="0"/>
    </xf>
    <xf numFmtId="0" fontId="6" fillId="6" borderId="3" xfId="0" applyFont="1" applyFill="1" applyBorder="1" applyAlignment="1" applyProtection="1">
      <alignment horizontal="right"/>
      <protection locked="0"/>
    </xf>
    <xf numFmtId="5" fontId="6" fillId="6" borderId="21" xfId="0" applyNumberFormat="1" applyFont="1" applyFill="1" applyBorder="1" applyProtection="1">
      <protection locked="0"/>
    </xf>
    <xf numFmtId="5" fontId="6" fillId="6" borderId="5" xfId="0" applyNumberFormat="1" applyFont="1" applyFill="1" applyBorder="1" applyAlignment="1" applyProtection="1">
      <alignment horizontal="left"/>
      <protection locked="0"/>
    </xf>
    <xf numFmtId="5" fontId="6" fillId="6" borderId="5" xfId="0" applyNumberFormat="1" applyFont="1" applyFill="1" applyBorder="1" applyProtection="1">
      <protection locked="0"/>
    </xf>
    <xf numFmtId="1" fontId="0" fillId="0" borderId="0" xfId="0" applyNumberFormat="1" applyProtection="1">
      <protection locked="0"/>
    </xf>
    <xf numFmtId="0" fontId="0" fillId="0" borderId="0" xfId="0" applyAlignment="1">
      <alignment horizontal="left"/>
    </xf>
    <xf numFmtId="170" fontId="26" fillId="0" borderId="0" xfId="0" applyNumberFormat="1" applyFont="1"/>
    <xf numFmtId="3" fontId="0" fillId="0" borderId="0" xfId="0" applyNumberFormat="1" applyAlignment="1">
      <alignment horizontal="right"/>
    </xf>
    <xf numFmtId="0" fontId="6" fillId="0" borderId="4" xfId="0" applyFont="1" applyBorder="1" applyAlignment="1" applyProtection="1">
      <alignment horizontal="right"/>
      <protection locked="0"/>
    </xf>
    <xf numFmtId="0" fontId="6" fillId="2" borderId="8" xfId="0" applyFont="1" applyFill="1" applyBorder="1" applyAlignment="1" applyProtection="1">
      <alignment horizontal="center" wrapText="1"/>
      <protection locked="0"/>
    </xf>
    <xf numFmtId="0" fontId="6" fillId="6" borderId="4" xfId="0" applyFont="1" applyFill="1" applyBorder="1" applyAlignment="1" applyProtection="1">
      <alignment horizontal="right"/>
      <protection locked="0"/>
    </xf>
    <xf numFmtId="44" fontId="0" fillId="0" borderId="0" xfId="2" applyFont="1"/>
    <xf numFmtId="0" fontId="3" fillId="0" borderId="33" xfId="0" applyFont="1" applyBorder="1" applyAlignment="1" applyProtection="1">
      <alignment horizontal="right"/>
      <protection locked="0"/>
    </xf>
    <xf numFmtId="0" fontId="3" fillId="0" borderId="20" xfId="0" applyFont="1" applyBorder="1" applyAlignment="1" applyProtection="1">
      <alignment horizontal="right"/>
      <protection locked="0"/>
    </xf>
    <xf numFmtId="0" fontId="0" fillId="0" borderId="1" xfId="0" applyBorder="1" applyProtection="1">
      <protection locked="0"/>
    </xf>
    <xf numFmtId="0" fontId="0" fillId="7" borderId="0" xfId="0" applyFill="1"/>
    <xf numFmtId="0" fontId="0" fillId="12" borderId="0" xfId="0" applyFill="1"/>
    <xf numFmtId="171" fontId="40" fillId="0" borderId="35" xfId="0" applyNumberFormat="1" applyFont="1" applyBorder="1" applyAlignment="1">
      <alignment horizontal="left" vertical="top" shrinkToFit="1"/>
    </xf>
    <xf numFmtId="0" fontId="6" fillId="0" borderId="0" xfId="0" applyFont="1" applyAlignment="1">
      <alignment vertical="top" wrapText="1"/>
    </xf>
    <xf numFmtId="0" fontId="13" fillId="0" borderId="0" xfId="0" applyFont="1" applyAlignment="1">
      <alignment horizontal="right"/>
    </xf>
    <xf numFmtId="10" fontId="27" fillId="0" borderId="0" xfId="0" applyNumberFormat="1" applyFont="1"/>
    <xf numFmtId="164" fontId="13" fillId="0" borderId="0" xfId="0" applyNumberFormat="1" applyFont="1"/>
    <xf numFmtId="39" fontId="13" fillId="0" borderId="0" xfId="1" applyNumberFormat="1" applyFont="1" applyFill="1" applyBorder="1"/>
    <xf numFmtId="0" fontId="0" fillId="0" borderId="13" xfId="0" applyBorder="1" applyAlignment="1">
      <alignment horizontal="left"/>
    </xf>
    <xf numFmtId="0" fontId="26" fillId="0" borderId="13" xfId="0" applyFont="1" applyBorder="1" applyAlignment="1">
      <alignment horizontal="left"/>
    </xf>
    <xf numFmtId="0" fontId="26" fillId="0" borderId="0" xfId="0" applyFont="1" applyAlignment="1">
      <alignment horizontal="left"/>
    </xf>
    <xf numFmtId="10" fontId="26" fillId="0" borderId="14" xfId="0" applyNumberFormat="1" applyFont="1" applyBorder="1" applyAlignment="1">
      <alignment horizontal="left"/>
    </xf>
    <xf numFmtId="3" fontId="26" fillId="0" borderId="0" xfId="0" applyNumberFormat="1" applyFont="1" applyAlignment="1">
      <alignment horizontal="left"/>
    </xf>
    <xf numFmtId="10" fontId="26" fillId="0" borderId="0" xfId="0" applyNumberFormat="1" applyFont="1" applyAlignment="1">
      <alignment horizontal="left"/>
    </xf>
    <xf numFmtId="0" fontId="0" fillId="6" borderId="37" xfId="0" applyFill="1" applyBorder="1" applyAlignment="1" applyProtection="1">
      <alignment horizontal="right"/>
      <protection locked="0"/>
    </xf>
    <xf numFmtId="0" fontId="0" fillId="0" borderId="9" xfId="0" applyBorder="1"/>
    <xf numFmtId="0" fontId="5" fillId="0" borderId="0" xfId="0" applyFont="1" applyProtection="1">
      <protection locked="0"/>
    </xf>
    <xf numFmtId="0" fontId="44" fillId="0" borderId="0" xfId="0" applyFont="1"/>
    <xf numFmtId="170" fontId="44" fillId="0" borderId="0" xfId="0" applyNumberFormat="1" applyFont="1"/>
    <xf numFmtId="44" fontId="44" fillId="0" borderId="0" xfId="2" applyFont="1"/>
    <xf numFmtId="173" fontId="44" fillId="0" borderId="0" xfId="1" applyNumberFormat="1" applyFont="1"/>
    <xf numFmtId="44" fontId="44" fillId="0" borderId="0" xfId="2" applyFont="1" applyAlignment="1">
      <alignment horizontal="right"/>
    </xf>
    <xf numFmtId="0" fontId="44" fillId="0" borderId="0" xfId="0" applyFont="1" applyAlignment="1">
      <alignment horizontal="right"/>
    </xf>
    <xf numFmtId="170" fontId="44" fillId="0" borderId="0" xfId="0" applyNumberFormat="1" applyFont="1" applyAlignment="1">
      <alignment horizontal="right"/>
    </xf>
    <xf numFmtId="165" fontId="44" fillId="0" borderId="0" xfId="0" applyNumberFormat="1" applyFont="1"/>
    <xf numFmtId="174" fontId="45" fillId="0" borderId="0" xfId="0" applyNumberFormat="1" applyFont="1" applyAlignment="1">
      <alignment horizontal="center" vertical="top"/>
    </xf>
    <xf numFmtId="0" fontId="46" fillId="0" borderId="0" xfId="0" applyFont="1" applyAlignment="1">
      <alignment horizontal="left" vertical="top"/>
    </xf>
    <xf numFmtId="0" fontId="45" fillId="0" borderId="0" xfId="0" applyFont="1" applyAlignment="1">
      <alignment horizontal="left" vertical="top"/>
    </xf>
    <xf numFmtId="0" fontId="50" fillId="0" borderId="0" xfId="0" applyFont="1"/>
    <xf numFmtId="0" fontId="50" fillId="0" borderId="0" xfId="0" applyFont="1" applyAlignment="1">
      <alignment horizontal="center" vertical="center"/>
    </xf>
    <xf numFmtId="167" fontId="0" fillId="0" borderId="0" xfId="2" applyNumberFormat="1" applyFont="1"/>
    <xf numFmtId="167" fontId="14" fillId="0" borderId="0" xfId="2" applyNumberFormat="1" applyFont="1"/>
    <xf numFmtId="167" fontId="52" fillId="0" borderId="0" xfId="2" applyNumberFormat="1" applyFont="1" applyAlignment="1">
      <alignment horizontal="left"/>
    </xf>
    <xf numFmtId="0" fontId="45" fillId="0" borderId="0" xfId="0" applyFont="1"/>
    <xf numFmtId="174" fontId="54" fillId="0" borderId="41" xfId="0" applyNumberFormat="1" applyFont="1" applyBorder="1" applyAlignment="1">
      <alignment horizontal="center" vertical="center"/>
    </xf>
    <xf numFmtId="44" fontId="54" fillId="0" borderId="42" xfId="2" applyFont="1" applyBorder="1" applyAlignment="1">
      <alignment horizontal="left" vertical="center"/>
    </xf>
    <xf numFmtId="0" fontId="54" fillId="0" borderId="0" xfId="0" applyFont="1" applyAlignment="1">
      <alignment horizontal="left" vertical="center"/>
    </xf>
    <xf numFmtId="174" fontId="54" fillId="0" borderId="43" xfId="0" applyNumberFormat="1" applyFont="1" applyBorder="1" applyAlignment="1">
      <alignment horizontal="center" vertical="center"/>
    </xf>
    <xf numFmtId="0" fontId="54" fillId="0" borderId="44" xfId="0" applyFont="1" applyBorder="1" applyAlignment="1">
      <alignment horizontal="left" vertical="center" wrapText="1"/>
    </xf>
    <xf numFmtId="44" fontId="54" fillId="0" borderId="45" xfId="2" applyFont="1" applyBorder="1" applyAlignment="1">
      <alignment horizontal="left" vertical="center"/>
    </xf>
    <xf numFmtId="174" fontId="54" fillId="0" borderId="46" xfId="0" applyNumberFormat="1" applyFont="1" applyBorder="1" applyAlignment="1">
      <alignment horizontal="center" vertical="center"/>
    </xf>
    <xf numFmtId="0" fontId="54" fillId="0" borderId="47" xfId="0" applyFont="1" applyBorder="1" applyAlignment="1">
      <alignment horizontal="left" vertical="center" wrapText="1"/>
    </xf>
    <xf numFmtId="44" fontId="54" fillId="0" borderId="48" xfId="2" applyFont="1" applyBorder="1" applyAlignment="1">
      <alignment horizontal="left" vertical="center"/>
    </xf>
    <xf numFmtId="174" fontId="54" fillId="0" borderId="49" xfId="0" applyNumberFormat="1" applyFont="1" applyBorder="1" applyAlignment="1">
      <alignment horizontal="center" vertical="center"/>
    </xf>
    <xf numFmtId="0" fontId="54" fillId="0" borderId="50" xfId="0" applyFont="1" applyBorder="1" applyAlignment="1">
      <alignment horizontal="left" vertical="center" wrapText="1"/>
    </xf>
    <xf numFmtId="44" fontId="54" fillId="0" borderId="51" xfId="2" applyFont="1" applyBorder="1" applyAlignment="1">
      <alignment horizontal="left" vertical="center"/>
    </xf>
    <xf numFmtId="174" fontId="45" fillId="0" borderId="0" xfId="0" applyNumberFormat="1" applyFont="1" applyAlignment="1">
      <alignment horizontal="right" vertical="top"/>
    </xf>
    <xf numFmtId="0" fontId="45" fillId="0" borderId="0" xfId="0" applyFont="1" applyAlignment="1">
      <alignment wrapText="1"/>
    </xf>
    <xf numFmtId="44" fontId="45" fillId="0" borderId="0" xfId="0" applyNumberFormat="1" applyFont="1" applyAlignment="1">
      <alignment vertical="top"/>
    </xf>
    <xf numFmtId="174" fontId="45" fillId="0" borderId="0" xfId="0" applyNumberFormat="1" applyFont="1" applyAlignment="1">
      <alignment horizontal="right"/>
    </xf>
    <xf numFmtId="0" fontId="55" fillId="0" borderId="0" xfId="0" applyFont="1" applyAlignment="1">
      <alignment wrapText="1"/>
    </xf>
    <xf numFmtId="0" fontId="28" fillId="9" borderId="54" xfId="0" applyFont="1" applyFill="1" applyBorder="1" applyAlignment="1">
      <alignment horizontal="left" vertical="center" wrapText="1"/>
    </xf>
    <xf numFmtId="0" fontId="28" fillId="15" borderId="0" xfId="0" applyFont="1" applyFill="1" applyAlignment="1">
      <alignment horizontal="center"/>
    </xf>
    <xf numFmtId="0" fontId="28" fillId="0" borderId="0" xfId="0" applyFont="1"/>
    <xf numFmtId="0" fontId="28" fillId="12" borderId="0" xfId="0" applyFont="1" applyFill="1" applyAlignment="1">
      <alignment horizontal="center"/>
    </xf>
    <xf numFmtId="0" fontId="28" fillId="7" borderId="0" xfId="0" applyFont="1" applyFill="1" applyAlignment="1">
      <alignment horizontal="center"/>
    </xf>
    <xf numFmtId="0" fontId="57" fillId="0" borderId="0" xfId="4" applyFont="1"/>
    <xf numFmtId="0" fontId="28" fillId="9" borderId="54" xfId="0" applyFont="1" applyFill="1" applyBorder="1" applyAlignment="1">
      <alignment horizontal="left"/>
    </xf>
    <xf numFmtId="0" fontId="29" fillId="9" borderId="54" xfId="0" applyFont="1" applyFill="1" applyBorder="1" applyAlignment="1">
      <alignment horizontal="left" vertical="center" wrapText="1"/>
    </xf>
    <xf numFmtId="0" fontId="0" fillId="0" borderId="29" xfId="0" applyBorder="1" applyAlignment="1">
      <alignment vertical="top"/>
    </xf>
    <xf numFmtId="0" fontId="0" fillId="0" borderId="0" xfId="0" applyAlignment="1" applyProtection="1">
      <alignment horizontal="center"/>
      <protection locked="0"/>
    </xf>
    <xf numFmtId="0" fontId="28" fillId="22" borderId="54" xfId="0" applyFont="1" applyFill="1" applyBorder="1" applyAlignment="1">
      <alignment horizontal="center"/>
    </xf>
    <xf numFmtId="0" fontId="3" fillId="2" borderId="59" xfId="0" applyFont="1" applyFill="1" applyBorder="1"/>
    <xf numFmtId="0" fontId="0" fillId="2" borderId="60" xfId="0" applyFill="1" applyBorder="1" applyAlignment="1" applyProtection="1">
      <alignment horizontal="center" wrapText="1"/>
      <protection locked="0"/>
    </xf>
    <xf numFmtId="0" fontId="0" fillId="2" borderId="61" xfId="0" applyFill="1" applyBorder="1" applyAlignment="1" applyProtection="1">
      <alignment horizontal="center" wrapText="1"/>
      <protection locked="0"/>
    </xf>
    <xf numFmtId="0" fontId="0" fillId="2" borderId="1" xfId="0" applyFill="1" applyBorder="1" applyAlignment="1">
      <alignment wrapText="1"/>
    </xf>
    <xf numFmtId="3" fontId="0" fillId="0" borderId="23" xfId="0" applyNumberFormat="1" applyBorder="1" applyAlignment="1" applyProtection="1">
      <alignment horizontal="left"/>
      <protection locked="0"/>
    </xf>
    <xf numFmtId="0" fontId="59" fillId="0" borderId="0" xfId="4" applyFont="1"/>
    <xf numFmtId="0" fontId="3" fillId="0" borderId="29" xfId="0" applyFont="1" applyBorder="1"/>
    <xf numFmtId="0" fontId="0" fillId="0" borderId="30"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28" fillId="0" borderId="13" xfId="0" quotePrefix="1" applyFont="1" applyBorder="1"/>
    <xf numFmtId="164" fontId="58" fillId="0" borderId="0" xfId="1" applyNumberFormat="1" applyFont="1"/>
    <xf numFmtId="0" fontId="58" fillId="0" borderId="0" xfId="0" applyFont="1"/>
    <xf numFmtId="43" fontId="58" fillId="0" borderId="0" xfId="1" applyFont="1"/>
    <xf numFmtId="44" fontId="58" fillId="0" borderId="0" xfId="2" applyFont="1"/>
    <xf numFmtId="8" fontId="58" fillId="0" borderId="0" xfId="0" applyNumberFormat="1" applyFont="1"/>
    <xf numFmtId="43" fontId="58" fillId="0" borderId="0" xfId="0" applyNumberFormat="1" applyFont="1"/>
    <xf numFmtId="164" fontId="58" fillId="0" borderId="0" xfId="1" applyNumberFormat="1" applyFont="1" applyAlignment="1">
      <alignment horizontal="left"/>
    </xf>
    <xf numFmtId="8" fontId="0" fillId="0" borderId="0" xfId="0" applyNumberFormat="1"/>
    <xf numFmtId="164" fontId="0" fillId="0" borderId="0" xfId="1" applyNumberFormat="1" applyFont="1"/>
    <xf numFmtId="164" fontId="0" fillId="12" borderId="0" xfId="1" applyNumberFormat="1" applyFont="1" applyFill="1"/>
    <xf numFmtId="0" fontId="28" fillId="0" borderId="0" xfId="0" applyFont="1" applyAlignment="1">
      <alignment horizontal="center"/>
    </xf>
    <xf numFmtId="0" fontId="0" fillId="6" borderId="34" xfId="0" applyFill="1" applyBorder="1"/>
    <xf numFmtId="0" fontId="0" fillId="6" borderId="62" xfId="0" applyFill="1" applyBorder="1" applyAlignment="1">
      <alignment wrapText="1"/>
    </xf>
    <xf numFmtId="0" fontId="0" fillId="6" borderId="30" xfId="0" applyFill="1" applyBorder="1" applyProtection="1">
      <protection locked="0"/>
    </xf>
    <xf numFmtId="0" fontId="0" fillId="6" borderId="30" xfId="0" applyFill="1" applyBorder="1" applyAlignment="1" applyProtection="1">
      <alignment vertical="center"/>
      <protection locked="0"/>
    </xf>
    <xf numFmtId="0" fontId="10" fillId="6" borderId="30" xfId="0" applyFont="1" applyFill="1" applyBorder="1" applyAlignment="1" applyProtection="1">
      <alignment horizontal="right" vertical="center"/>
      <protection locked="0"/>
    </xf>
    <xf numFmtId="165" fontId="11" fillId="6" borderId="31" xfId="0" applyNumberFormat="1" applyFont="1" applyFill="1" applyBorder="1" applyAlignment="1" applyProtection="1">
      <alignment horizontal="center"/>
      <protection locked="0"/>
    </xf>
    <xf numFmtId="165" fontId="11" fillId="6" borderId="23" xfId="0" applyNumberFormat="1" applyFont="1" applyFill="1" applyBorder="1" applyAlignment="1" applyProtection="1">
      <alignment horizontal="left"/>
      <protection locked="0"/>
    </xf>
    <xf numFmtId="165" fontId="11" fillId="6" borderId="23" xfId="0" applyNumberFormat="1" applyFont="1" applyFill="1" applyBorder="1" applyAlignment="1" applyProtection="1">
      <alignment horizontal="center"/>
      <protection locked="0"/>
    </xf>
    <xf numFmtId="0" fontId="0" fillId="0" borderId="63" xfId="0" applyBorder="1" applyProtection="1">
      <protection locked="0"/>
    </xf>
    <xf numFmtId="44" fontId="0" fillId="0" borderId="0" xfId="2" applyFont="1" applyFill="1"/>
    <xf numFmtId="0" fontId="28" fillId="25" borderId="54" xfId="0" applyFont="1" applyFill="1" applyBorder="1" applyAlignment="1">
      <alignment horizontal="left"/>
    </xf>
    <xf numFmtId="0" fontId="0" fillId="25" borderId="0" xfId="0" applyFill="1"/>
    <xf numFmtId="165" fontId="0" fillId="0" borderId="3" xfId="0" applyNumberFormat="1" applyBorder="1" applyProtection="1">
      <protection locked="0"/>
    </xf>
    <xf numFmtId="165" fontId="0" fillId="2" borderId="7" xfId="0" applyNumberFormat="1" applyFill="1" applyBorder="1" applyAlignment="1" applyProtection="1">
      <alignment horizontal="center" wrapText="1"/>
      <protection locked="0"/>
    </xf>
    <xf numFmtId="165" fontId="0" fillId="0" borderId="30" xfId="0" applyNumberFormat="1" applyBorder="1" applyProtection="1">
      <protection locked="0"/>
    </xf>
    <xf numFmtId="165" fontId="0" fillId="6" borderId="3" xfId="0" applyNumberFormat="1" applyFill="1" applyBorder="1" applyAlignment="1" applyProtection="1">
      <alignment horizontal="right"/>
      <protection locked="0"/>
    </xf>
    <xf numFmtId="165" fontId="0" fillId="2" borderId="7" xfId="0" applyNumberFormat="1" applyFill="1" applyBorder="1" applyProtection="1">
      <protection locked="0"/>
    </xf>
    <xf numFmtId="165" fontId="0" fillId="0" borderId="0" xfId="0" applyNumberFormat="1" applyProtection="1">
      <protection locked="0"/>
    </xf>
    <xf numFmtId="5" fontId="0" fillId="6" borderId="5"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0" fontId="62" fillId="0" borderId="0" xfId="0" applyFont="1"/>
    <xf numFmtId="0" fontId="62" fillId="7" borderId="0" xfId="0" applyFont="1" applyFill="1"/>
    <xf numFmtId="5" fontId="0" fillId="0" borderId="0" xfId="0" applyNumberFormat="1" applyAlignment="1">
      <alignment wrapText="1"/>
    </xf>
    <xf numFmtId="0" fontId="12" fillId="0" borderId="0" xfId="0" applyFont="1" applyAlignment="1">
      <alignment horizontal="left" wrapText="1"/>
    </xf>
    <xf numFmtId="8" fontId="0" fillId="0" borderId="0" xfId="0" applyNumberFormat="1" applyProtection="1">
      <protection locked="0"/>
    </xf>
    <xf numFmtId="0" fontId="29" fillId="9" borderId="54" xfId="0" applyFont="1" applyFill="1" applyBorder="1" applyAlignment="1">
      <alignment horizontal="left" vertical="center"/>
    </xf>
    <xf numFmtId="42" fontId="0" fillId="0" borderId="0" xfId="0" applyNumberFormat="1"/>
    <xf numFmtId="0" fontId="66" fillId="0" borderId="0" xfId="0" applyFont="1" applyAlignment="1">
      <alignment horizontal="left" vertical="center"/>
    </xf>
    <xf numFmtId="0" fontId="0" fillId="17" borderId="66" xfId="0" applyFill="1" applyBorder="1" applyAlignment="1">
      <alignment horizontal="center"/>
    </xf>
    <xf numFmtId="0" fontId="0" fillId="0" borderId="67" xfId="0" applyBorder="1"/>
    <xf numFmtId="0" fontId="41" fillId="0" borderId="0" xfId="0" applyFont="1"/>
    <xf numFmtId="0" fontId="3" fillId="0" borderId="0" xfId="0" applyFont="1" applyAlignment="1">
      <alignment vertical="center"/>
    </xf>
    <xf numFmtId="42" fontId="67" fillId="0" borderId="0" xfId="0" applyNumberFormat="1" applyFont="1"/>
    <xf numFmtId="0" fontId="67" fillId="0" borderId="0" xfId="0" applyFont="1" applyAlignment="1">
      <alignment horizontal="right"/>
    </xf>
    <xf numFmtId="166" fontId="69" fillId="0" borderId="0" xfId="0" applyNumberFormat="1" applyFont="1" applyAlignment="1">
      <alignment horizontal="left"/>
    </xf>
    <xf numFmtId="166" fontId="70" fillId="0" borderId="0" xfId="0" applyNumberFormat="1" applyFont="1" applyAlignment="1">
      <alignment horizontal="left"/>
    </xf>
    <xf numFmtId="14" fontId="0" fillId="0" borderId="0" xfId="0" applyNumberFormat="1" applyAlignment="1">
      <alignment horizontal="left" vertical="center"/>
    </xf>
    <xf numFmtId="0" fontId="70" fillId="0" borderId="0" xfId="0" applyFont="1"/>
    <xf numFmtId="164" fontId="64" fillId="0" borderId="0" xfId="1" applyNumberFormat="1" applyFont="1" applyAlignment="1">
      <alignment horizontal="center" vertical="center" wrapText="1"/>
    </xf>
    <xf numFmtId="164" fontId="0" fillId="3" borderId="13" xfId="1" applyNumberFormat="1" applyFont="1" applyFill="1" applyBorder="1"/>
    <xf numFmtId="164" fontId="0" fillId="3" borderId="0" xfId="1" applyNumberFormat="1" applyFont="1" applyFill="1" applyBorder="1" applyAlignment="1">
      <alignment horizontal="center"/>
    </xf>
    <xf numFmtId="42" fontId="0" fillId="3" borderId="0" xfId="1" applyNumberFormat="1" applyFont="1" applyFill="1" applyBorder="1" applyAlignment="1"/>
    <xf numFmtId="0" fontId="4" fillId="26" borderId="69" xfId="4" quotePrefix="1" applyFill="1" applyBorder="1"/>
    <xf numFmtId="0" fontId="0" fillId="26" borderId="70" xfId="0" applyFill="1" applyBorder="1" applyAlignment="1">
      <alignment horizontal="left"/>
    </xf>
    <xf numFmtId="42" fontId="0" fillId="26" borderId="70" xfId="1" applyNumberFormat="1" applyFont="1" applyFill="1" applyBorder="1" applyAlignment="1"/>
    <xf numFmtId="44" fontId="0" fillId="26" borderId="70" xfId="1" applyNumberFormat="1" applyFont="1" applyFill="1" applyBorder="1" applyAlignment="1"/>
    <xf numFmtId="0" fontId="0" fillId="0" borderId="70" xfId="0" applyBorder="1" applyAlignment="1">
      <alignment horizontal="left"/>
    </xf>
    <xf numFmtId="0" fontId="0" fillId="0" borderId="70" xfId="0" applyBorder="1"/>
    <xf numFmtId="42" fontId="0" fillId="0" borderId="70" xfId="1" applyNumberFormat="1" applyFont="1" applyFill="1" applyBorder="1" applyAlignment="1"/>
    <xf numFmtId="44" fontId="0" fillId="0" borderId="70" xfId="1" applyNumberFormat="1" applyFont="1" applyFill="1" applyBorder="1" applyAlignment="1"/>
    <xf numFmtId="0" fontId="0" fillId="0" borderId="69" xfId="0" quotePrefix="1" applyBorder="1"/>
    <xf numFmtId="0" fontId="0" fillId="26" borderId="69" xfId="0" quotePrefix="1" applyFill="1" applyBorder="1"/>
    <xf numFmtId="42" fontId="0" fillId="9" borderId="70" xfId="1" applyNumberFormat="1" applyFont="1" applyFill="1" applyBorder="1" applyAlignment="1"/>
    <xf numFmtId="0" fontId="0" fillId="26" borderId="70" xfId="0" applyFill="1" applyBorder="1" applyAlignment="1">
      <alignment horizontal="right"/>
    </xf>
    <xf numFmtId="0" fontId="71" fillId="26" borderId="70" xfId="0" applyFont="1" applyFill="1" applyBorder="1" applyAlignment="1">
      <alignment horizontal="right"/>
    </xf>
    <xf numFmtId="42" fontId="71" fillId="26" borderId="70" xfId="1" applyNumberFormat="1" applyFont="1" applyFill="1" applyBorder="1" applyAlignment="1"/>
    <xf numFmtId="44" fontId="0" fillId="26" borderId="72" xfId="2" applyFont="1" applyFill="1" applyBorder="1" applyAlignment="1">
      <alignment horizontal="center"/>
    </xf>
    <xf numFmtId="167" fontId="0" fillId="26" borderId="70" xfId="2" applyNumberFormat="1" applyFont="1" applyFill="1" applyBorder="1" applyAlignment="1">
      <alignment horizontal="center"/>
    </xf>
    <xf numFmtId="0" fontId="0" fillId="0" borderId="70" xfId="0" applyBorder="1" applyAlignment="1">
      <alignment horizontal="right"/>
    </xf>
    <xf numFmtId="0" fontId="71" fillId="0" borderId="70" xfId="0" applyFont="1" applyBorder="1" applyAlignment="1">
      <alignment horizontal="right"/>
    </xf>
    <xf numFmtId="44" fontId="0" fillId="0" borderId="72" xfId="2" applyFont="1" applyBorder="1" applyAlignment="1">
      <alignment horizontal="center"/>
    </xf>
    <xf numFmtId="177" fontId="72" fillId="0" borderId="73" xfId="1" applyNumberFormat="1" applyFont="1" applyBorder="1" applyAlignment="1">
      <alignment horizontal="center"/>
    </xf>
    <xf numFmtId="177" fontId="72" fillId="26" borderId="73" xfId="1" applyNumberFormat="1" applyFont="1" applyFill="1" applyBorder="1" applyAlignment="1">
      <alignment horizontal="center"/>
    </xf>
    <xf numFmtId="0" fontId="0" fillId="0" borderId="0" xfId="0" applyAlignment="1">
      <alignment vertical="center"/>
    </xf>
    <xf numFmtId="0" fontId="3" fillId="0" borderId="74" xfId="0" applyFont="1" applyBorder="1" applyAlignment="1">
      <alignment horizontal="left" vertical="center"/>
    </xf>
    <xf numFmtId="0" fontId="3" fillId="0" borderId="70" xfId="0" applyFont="1" applyBorder="1" applyAlignment="1">
      <alignment horizontal="left" vertical="center"/>
    </xf>
    <xf numFmtId="42" fontId="3" fillId="0" borderId="72" xfId="2" applyNumberFormat="1" applyFont="1" applyFill="1" applyBorder="1" applyAlignment="1">
      <alignment vertical="center"/>
    </xf>
    <xf numFmtId="0" fontId="71" fillId="0" borderId="0" xfId="0" applyFont="1" applyAlignment="1">
      <alignment horizontal="right"/>
    </xf>
    <xf numFmtId="0" fontId="71" fillId="0" borderId="0" xfId="0" applyFont="1"/>
    <xf numFmtId="42" fontId="0" fillId="0" borderId="0" xfId="0" applyNumberFormat="1" applyAlignment="1">
      <alignment horizontal="left"/>
    </xf>
    <xf numFmtId="42" fontId="0" fillId="7" borderId="0" xfId="0" applyNumberFormat="1" applyFill="1"/>
    <xf numFmtId="10" fontId="0" fillId="26" borderId="70" xfId="0" applyNumberFormat="1" applyFill="1" applyBorder="1" applyAlignment="1">
      <alignment horizontal="center"/>
    </xf>
    <xf numFmtId="10" fontId="0" fillId="0" borderId="70" xfId="0" applyNumberFormat="1" applyBorder="1" applyAlignment="1">
      <alignment horizontal="center"/>
    </xf>
    <xf numFmtId="177" fontId="72" fillId="26" borderId="38" xfId="1" applyNumberFormat="1" applyFont="1" applyFill="1" applyBorder="1" applyAlignment="1">
      <alignment horizontal="center"/>
    </xf>
    <xf numFmtId="0" fontId="0" fillId="26" borderId="17" xfId="0" applyFill="1" applyBorder="1" applyAlignment="1">
      <alignment horizontal="right"/>
    </xf>
    <xf numFmtId="0" fontId="71" fillId="26" borderId="17" xfId="0" applyFont="1" applyFill="1" applyBorder="1" applyAlignment="1">
      <alignment horizontal="right"/>
    </xf>
    <xf numFmtId="42" fontId="0" fillId="26" borderId="17" xfId="1" applyNumberFormat="1" applyFont="1" applyFill="1" applyBorder="1" applyAlignment="1"/>
    <xf numFmtId="44" fontId="0" fillId="26" borderId="75" xfId="2" applyFont="1" applyFill="1" applyBorder="1" applyAlignment="1">
      <alignment horizontal="center"/>
    </xf>
    <xf numFmtId="10" fontId="0" fillId="26" borderId="17" xfId="0" applyNumberFormat="1" applyFill="1" applyBorder="1" applyAlignment="1">
      <alignment horizontal="center"/>
    </xf>
    <xf numFmtId="6" fontId="0" fillId="26" borderId="70" xfId="0" applyNumberFormat="1" applyFill="1" applyBorder="1"/>
    <xf numFmtId="0" fontId="0" fillId="26" borderId="71" xfId="0" applyFill="1" applyBorder="1" applyAlignment="1">
      <alignment wrapText="1"/>
    </xf>
    <xf numFmtId="6" fontId="0" fillId="0" borderId="70" xfId="0" applyNumberFormat="1" applyBorder="1"/>
    <xf numFmtId="0" fontId="0" fillId="0" borderId="71" xfId="0" applyBorder="1" applyAlignment="1">
      <alignment wrapText="1"/>
    </xf>
    <xf numFmtId="0" fontId="65" fillId="21" borderId="76" xfId="0" applyFont="1" applyFill="1" applyBorder="1" applyAlignment="1">
      <alignment horizontal="center" vertical="center"/>
    </xf>
    <xf numFmtId="42" fontId="65" fillId="21" borderId="77" xfId="0" applyNumberFormat="1" applyFont="1" applyFill="1" applyBorder="1" applyAlignment="1">
      <alignment horizontal="center" vertical="center"/>
    </xf>
    <xf numFmtId="165" fontId="65" fillId="21" borderId="77" xfId="0" applyNumberFormat="1" applyFont="1" applyFill="1" applyBorder="1" applyAlignment="1">
      <alignment horizontal="center" vertical="center"/>
    </xf>
    <xf numFmtId="170" fontId="65" fillId="21" borderId="77" xfId="0" applyNumberFormat="1" applyFont="1" applyFill="1" applyBorder="1" applyAlignment="1">
      <alignment horizontal="center" vertical="center"/>
    </xf>
    <xf numFmtId="0" fontId="71" fillId="0" borderId="73" xfId="0" applyFont="1" applyBorder="1" applyAlignment="1">
      <alignment horizontal="right"/>
    </xf>
    <xf numFmtId="164" fontId="0" fillId="3" borderId="78" xfId="1" applyNumberFormat="1" applyFont="1" applyFill="1" applyBorder="1" applyAlignment="1">
      <alignment horizontal="center"/>
    </xf>
    <xf numFmtId="167" fontId="0" fillId="26" borderId="71" xfId="2" applyNumberFormat="1" applyFont="1" applyFill="1" applyBorder="1" applyAlignment="1">
      <alignment horizontal="center"/>
    </xf>
    <xf numFmtId="10" fontId="0" fillId="26" borderId="39" xfId="0" applyNumberFormat="1" applyFill="1" applyBorder="1" applyAlignment="1">
      <alignment horizontal="center"/>
    </xf>
    <xf numFmtId="0" fontId="0" fillId="0" borderId="0" xfId="0" applyAlignment="1">
      <alignment horizontal="center"/>
    </xf>
    <xf numFmtId="0" fontId="65" fillId="0" borderId="0" xfId="0" applyFont="1" applyAlignment="1">
      <alignment vertical="center"/>
    </xf>
    <xf numFmtId="10" fontId="65" fillId="0" borderId="0" xfId="0" applyNumberFormat="1" applyFont="1" applyAlignment="1">
      <alignment horizontal="center" vertical="center"/>
    </xf>
    <xf numFmtId="10" fontId="62" fillId="7" borderId="0" xfId="0" applyNumberFormat="1" applyFont="1" applyFill="1" applyAlignment="1">
      <alignment horizontal="left"/>
    </xf>
    <xf numFmtId="10" fontId="65" fillId="7" borderId="0" xfId="0" applyNumberFormat="1" applyFont="1" applyFill="1" applyAlignment="1">
      <alignment horizontal="center" vertical="center"/>
    </xf>
    <xf numFmtId="0" fontId="62" fillId="7" borderId="0" xfId="0" applyFont="1" applyFill="1" applyAlignment="1">
      <alignment horizontal="left"/>
    </xf>
    <xf numFmtId="0" fontId="0" fillId="7" borderId="0" xfId="0" applyFill="1" applyAlignment="1">
      <alignment vertical="center"/>
    </xf>
    <xf numFmtId="10" fontId="65" fillId="21" borderId="77" xfId="0" applyNumberFormat="1" applyFont="1" applyFill="1" applyBorder="1" applyAlignment="1">
      <alignment horizontal="center" vertical="center"/>
    </xf>
    <xf numFmtId="42" fontId="65" fillId="21" borderId="79" xfId="0" applyNumberFormat="1" applyFont="1" applyFill="1" applyBorder="1" applyAlignment="1">
      <alignment horizontal="center" vertical="center"/>
    </xf>
    <xf numFmtId="6" fontId="65" fillId="21" borderId="77" xfId="0" applyNumberFormat="1" applyFont="1" applyFill="1" applyBorder="1" applyAlignment="1">
      <alignment horizontal="center" vertical="center"/>
    </xf>
    <xf numFmtId="174" fontId="54" fillId="0" borderId="0" xfId="0" applyNumberFormat="1" applyFont="1" applyAlignment="1">
      <alignment horizontal="center" vertical="center"/>
    </xf>
    <xf numFmtId="0" fontId="54" fillId="0" borderId="0" xfId="0" applyFont="1" applyAlignment="1">
      <alignment horizontal="left" vertical="center" wrapText="1"/>
    </xf>
    <xf numFmtId="44" fontId="54" fillId="0" borderId="0" xfId="2" applyFont="1" applyBorder="1" applyAlignment="1">
      <alignment horizontal="left" vertical="center"/>
    </xf>
    <xf numFmtId="42" fontId="54" fillId="0" borderId="45" xfId="2" applyNumberFormat="1" applyFont="1" applyBorder="1" applyAlignment="1">
      <alignment horizontal="left" vertical="center"/>
    </xf>
    <xf numFmtId="42" fontId="54" fillId="0" borderId="48" xfId="2" applyNumberFormat="1" applyFont="1" applyBorder="1" applyAlignment="1">
      <alignment horizontal="left" vertical="center"/>
    </xf>
    <xf numFmtId="42" fontId="54" fillId="0" borderId="51" xfId="2" applyNumberFormat="1" applyFont="1" applyBorder="1" applyAlignment="1">
      <alignment horizontal="left" vertical="center"/>
    </xf>
    <xf numFmtId="0" fontId="73" fillId="0" borderId="68" xfId="10" applyFont="1" applyBorder="1" applyAlignment="1">
      <alignment vertical="center" wrapText="1"/>
    </xf>
    <xf numFmtId="0" fontId="73" fillId="0" borderId="0" xfId="10" applyFont="1" applyBorder="1" applyAlignment="1">
      <alignment vertical="center" wrapText="1"/>
    </xf>
    <xf numFmtId="0" fontId="73" fillId="0" borderId="0" xfId="10" applyFont="1" applyBorder="1" applyAlignment="1">
      <alignment vertical="center"/>
    </xf>
    <xf numFmtId="42" fontId="0" fillId="0" borderId="70" xfId="1" applyNumberFormat="1" applyFont="1" applyFill="1" applyBorder="1" applyAlignment="1">
      <alignment horizontal="right"/>
    </xf>
    <xf numFmtId="42" fontId="6" fillId="0" borderId="70" xfId="1" applyNumberFormat="1" applyFont="1" applyFill="1" applyBorder="1" applyAlignment="1"/>
    <xf numFmtId="0" fontId="28" fillId="0" borderId="54" xfId="0" applyFont="1" applyBorder="1" applyAlignment="1">
      <alignment vertical="top" wrapText="1"/>
    </xf>
    <xf numFmtId="0" fontId="28" fillId="9" borderId="54" xfId="0" applyFont="1" applyFill="1" applyBorder="1" applyAlignment="1">
      <alignment horizontal="left" vertical="center"/>
    </xf>
    <xf numFmtId="0" fontId="28" fillId="9" borderId="80" xfId="0" applyFont="1" applyFill="1" applyBorder="1" applyAlignment="1">
      <alignment horizontal="left" vertical="center"/>
    </xf>
    <xf numFmtId="0" fontId="76" fillId="0" borderId="0" xfId="10" applyFont="1" applyBorder="1" applyAlignment="1">
      <alignment vertical="center"/>
    </xf>
    <xf numFmtId="0" fontId="73" fillId="0" borderId="68" xfId="10" applyFont="1" applyBorder="1" applyAlignment="1">
      <alignment vertical="center"/>
    </xf>
    <xf numFmtId="0" fontId="76" fillId="0" borderId="0" xfId="10" applyFont="1" applyBorder="1" applyAlignment="1">
      <alignment vertical="center" wrapText="1"/>
    </xf>
    <xf numFmtId="0" fontId="6" fillId="0" borderId="81" xfId="0" applyFont="1" applyBorder="1" applyAlignment="1" applyProtection="1">
      <alignment horizontal="right"/>
      <protection locked="0"/>
    </xf>
    <xf numFmtId="9" fontId="0" fillId="6" borderId="82" xfId="3" applyFont="1" applyFill="1" applyBorder="1" applyAlignment="1" applyProtection="1">
      <alignment horizontal="left"/>
      <protection locked="0"/>
    </xf>
    <xf numFmtId="165" fontId="0" fillId="0" borderId="82" xfId="0" applyNumberFormat="1" applyBorder="1" applyProtection="1">
      <protection locked="0"/>
    </xf>
    <xf numFmtId="0" fontId="0" fillId="0" borderId="81" xfId="0" applyBorder="1" applyAlignment="1" applyProtection="1">
      <alignment horizontal="right"/>
      <protection locked="0"/>
    </xf>
    <xf numFmtId="0" fontId="10" fillId="6" borderId="10" xfId="0" applyFont="1" applyFill="1" applyBorder="1" applyAlignment="1" applyProtection="1">
      <alignment horizontal="right"/>
      <protection locked="0"/>
    </xf>
    <xf numFmtId="9" fontId="0" fillId="6" borderId="82" xfId="3" applyFont="1" applyFill="1" applyBorder="1" applyProtection="1">
      <protection locked="0"/>
    </xf>
    <xf numFmtId="0" fontId="28" fillId="0" borderId="83" xfId="0" applyFont="1" applyBorder="1" applyAlignment="1">
      <alignment horizontal="center"/>
    </xf>
    <xf numFmtId="0" fontId="6" fillId="0" borderId="63" xfId="0" applyFont="1" applyBorder="1" applyAlignment="1">
      <alignment wrapText="1"/>
    </xf>
    <xf numFmtId="0" fontId="36" fillId="0" borderId="63" xfId="0" applyFont="1" applyBorder="1" applyProtection="1">
      <protection locked="0"/>
    </xf>
    <xf numFmtId="0" fontId="6" fillId="0" borderId="63" xfId="0" applyFont="1" applyBorder="1" applyProtection="1">
      <protection locked="0"/>
    </xf>
    <xf numFmtId="0" fontId="3" fillId="19" borderId="54" xfId="0" applyFont="1" applyFill="1" applyBorder="1" applyAlignment="1">
      <alignment horizontal="center" vertical="center"/>
    </xf>
    <xf numFmtId="0" fontId="3" fillId="19" borderId="54" xfId="0" applyFont="1" applyFill="1" applyBorder="1" applyAlignment="1">
      <alignment horizontal="center" vertical="center" wrapText="1"/>
    </xf>
    <xf numFmtId="0" fontId="3" fillId="0" borderId="0" xfId="0" applyFont="1" applyAlignment="1">
      <alignment horizontal="left"/>
    </xf>
    <xf numFmtId="0" fontId="3" fillId="0" borderId="0" xfId="0" applyFont="1" applyAlignment="1">
      <alignment horizontal="center"/>
    </xf>
    <xf numFmtId="167" fontId="3" fillId="19" borderId="52" xfId="2" applyNumberFormat="1" applyFont="1" applyFill="1" applyBorder="1" applyAlignment="1">
      <alignment horizontal="center"/>
    </xf>
    <xf numFmtId="167" fontId="3" fillId="19" borderId="14" xfId="2" applyNumberFormat="1" applyFont="1" applyFill="1" applyBorder="1" applyAlignment="1">
      <alignment horizontal="center"/>
    </xf>
    <xf numFmtId="0" fontId="3" fillId="19" borderId="54" xfId="0" applyFont="1" applyFill="1" applyBorder="1" applyAlignment="1">
      <alignment horizontal="center" vertical="top" wrapText="1"/>
    </xf>
    <xf numFmtId="0" fontId="3" fillId="0" borderId="0" xfId="0" applyFont="1"/>
    <xf numFmtId="0" fontId="3" fillId="19" borderId="57" xfId="0" applyFont="1" applyFill="1" applyBorder="1" applyAlignment="1">
      <alignment horizontal="center" vertical="center"/>
    </xf>
    <xf numFmtId="167" fontId="3" fillId="19" borderId="55" xfId="2" applyNumberFormat="1" applyFont="1" applyFill="1" applyBorder="1" applyAlignment="1">
      <alignment horizontal="center"/>
    </xf>
    <xf numFmtId="167" fontId="3" fillId="19" borderId="39" xfId="2" applyNumberFormat="1" applyFont="1" applyFill="1" applyBorder="1" applyAlignment="1">
      <alignment horizontal="center"/>
    </xf>
    <xf numFmtId="0" fontId="3" fillId="19" borderId="57" xfId="0" applyFont="1" applyFill="1" applyBorder="1" applyAlignment="1">
      <alignment horizontal="center" vertical="center" wrapText="1"/>
    </xf>
    <xf numFmtId="167" fontId="0" fillId="0" borderId="52" xfId="2" applyNumberFormat="1" applyFont="1" applyFill="1" applyBorder="1"/>
    <xf numFmtId="0" fontId="0" fillId="0" borderId="84" xfId="0" applyBorder="1"/>
    <xf numFmtId="0" fontId="0" fillId="0" borderId="85" xfId="0" applyBorder="1" applyAlignment="1">
      <alignment horizontal="center"/>
    </xf>
    <xf numFmtId="44" fontId="0" fillId="0" borderId="84" xfId="2" applyFont="1" applyFill="1" applyBorder="1"/>
    <xf numFmtId="0" fontId="0" fillId="9" borderId="0" xfId="0" applyFill="1"/>
    <xf numFmtId="0" fontId="0" fillId="0" borderId="86" xfId="0" applyBorder="1" applyAlignment="1">
      <alignment horizontal="center"/>
    </xf>
    <xf numFmtId="176" fontId="0" fillId="0" borderId="52" xfId="1" applyNumberFormat="1" applyFont="1" applyFill="1" applyBorder="1"/>
    <xf numFmtId="167" fontId="0" fillId="0" borderId="0" xfId="2" applyNumberFormat="1" applyFont="1" applyFill="1"/>
    <xf numFmtId="176" fontId="0" fillId="0" borderId="55" xfId="1" applyNumberFormat="1" applyFont="1" applyBorder="1"/>
    <xf numFmtId="167" fontId="3" fillId="0" borderId="56" xfId="2" applyNumberFormat="1" applyFont="1" applyBorder="1"/>
    <xf numFmtId="176" fontId="0" fillId="9" borderId="55" xfId="1" applyNumberFormat="1" applyFont="1" applyFill="1" applyBorder="1"/>
    <xf numFmtId="167" fontId="0" fillId="0" borderId="55" xfId="2" applyNumberFormat="1" applyFont="1" applyFill="1" applyBorder="1"/>
    <xf numFmtId="167" fontId="3" fillId="0" borderId="57" xfId="2" applyNumberFormat="1" applyFont="1" applyBorder="1"/>
    <xf numFmtId="167" fontId="0" fillId="0" borderId="55" xfId="2" applyNumberFormat="1" applyFont="1" applyBorder="1"/>
    <xf numFmtId="167" fontId="0" fillId="0" borderId="57" xfId="2" applyNumberFormat="1" applyFont="1" applyBorder="1"/>
    <xf numFmtId="0" fontId="0" fillId="0" borderId="54" xfId="0" applyBorder="1"/>
    <xf numFmtId="176" fontId="0" fillId="0" borderId="52" xfId="1" applyNumberFormat="1" applyFont="1" applyBorder="1"/>
    <xf numFmtId="167" fontId="0" fillId="0" borderId="52" xfId="2" applyNumberFormat="1" applyFont="1" applyBorder="1"/>
    <xf numFmtId="167" fontId="3" fillId="0" borderId="53" xfId="2" applyNumberFormat="1" applyFont="1" applyBorder="1"/>
    <xf numFmtId="167" fontId="3" fillId="0" borderId="54" xfId="2" applyNumberFormat="1" applyFont="1" applyBorder="1"/>
    <xf numFmtId="167" fontId="0" fillId="0" borderId="54" xfId="2" applyNumberFormat="1" applyFont="1" applyBorder="1"/>
    <xf numFmtId="167" fontId="0" fillId="9" borderId="84" xfId="2" applyNumberFormat="1" applyFont="1" applyFill="1" applyBorder="1"/>
    <xf numFmtId="167" fontId="0" fillId="0" borderId="84" xfId="2" applyNumberFormat="1" applyFont="1" applyBorder="1"/>
    <xf numFmtId="176" fontId="0" fillId="9" borderId="52" xfId="1" applyNumberFormat="1" applyFont="1" applyFill="1" applyBorder="1"/>
    <xf numFmtId="0" fontId="0" fillId="0" borderId="53" xfId="0" applyBorder="1" applyAlignment="1">
      <alignment horizontal="center"/>
    </xf>
    <xf numFmtId="167" fontId="0" fillId="0" borderId="86" xfId="2" applyNumberFormat="1" applyFont="1" applyBorder="1"/>
    <xf numFmtId="0" fontId="3" fillId="0" borderId="57" xfId="0" applyFont="1" applyBorder="1" applyAlignment="1">
      <alignment horizontal="center"/>
    </xf>
    <xf numFmtId="176" fontId="3" fillId="3" borderId="55" xfId="1" applyNumberFormat="1" applyFont="1" applyFill="1" applyBorder="1"/>
    <xf numFmtId="0" fontId="3" fillId="3" borderId="56" xfId="0" applyFont="1" applyFill="1" applyBorder="1" applyAlignment="1">
      <alignment horizontal="center"/>
    </xf>
    <xf numFmtId="167" fontId="3" fillId="3" borderId="38" xfId="2" applyNumberFormat="1" applyFont="1" applyFill="1" applyBorder="1"/>
    <xf numFmtId="176" fontId="3" fillId="0" borderId="0" xfId="1" applyNumberFormat="1" applyFont="1"/>
    <xf numFmtId="167" fontId="3" fillId="0" borderId="0" xfId="2" applyNumberFormat="1" applyFont="1"/>
    <xf numFmtId="176" fontId="0" fillId="0" borderId="0" xfId="1" applyNumberFormat="1" applyFont="1"/>
    <xf numFmtId="9" fontId="0" fillId="0" borderId="88" xfId="3" applyFont="1" applyFill="1" applyBorder="1" applyAlignment="1">
      <alignment horizontal="left"/>
    </xf>
    <xf numFmtId="0" fontId="0" fillId="0" borderId="89" xfId="0" applyBorder="1" applyAlignment="1">
      <alignment horizontal="center"/>
    </xf>
    <xf numFmtId="164" fontId="19" fillId="8" borderId="89" xfId="1" applyNumberFormat="1" applyFont="1" applyFill="1" applyBorder="1" applyAlignment="1">
      <alignment horizontal="center" vertical="center"/>
    </xf>
    <xf numFmtId="0" fontId="6" fillId="0" borderId="90" xfId="0" applyFont="1" applyBorder="1" applyAlignment="1" applyProtection="1">
      <alignment horizontal="right"/>
      <protection locked="0"/>
    </xf>
    <xf numFmtId="0" fontId="0" fillId="0" borderId="63" xfId="0" applyBorder="1" applyAlignment="1">
      <alignment wrapText="1"/>
    </xf>
    <xf numFmtId="0" fontId="0" fillId="0" borderId="91" xfId="0" applyBorder="1"/>
    <xf numFmtId="0" fontId="0" fillId="0" borderId="89" xfId="0" applyBorder="1" applyProtection="1">
      <protection locked="0"/>
    </xf>
    <xf numFmtId="0" fontId="0" fillId="0" borderId="84" xfId="0" applyBorder="1" applyAlignment="1">
      <alignment wrapText="1"/>
    </xf>
    <xf numFmtId="0" fontId="0" fillId="0" borderId="90" xfId="0" applyBorder="1" applyAlignment="1" applyProtection="1">
      <alignment horizontal="right"/>
      <protection locked="0"/>
    </xf>
    <xf numFmtId="0" fontId="29" fillId="0" borderId="84" xfId="0" applyFont="1" applyBorder="1" applyAlignment="1">
      <alignment vertical="center" wrapText="1"/>
    </xf>
    <xf numFmtId="0" fontId="28" fillId="0" borderId="84" xfId="0" applyFont="1" applyBorder="1" applyAlignment="1">
      <alignment vertical="center" wrapText="1"/>
    </xf>
    <xf numFmtId="0" fontId="28" fillId="0" borderId="84" xfId="0" applyFont="1" applyBorder="1" applyAlignment="1">
      <alignment horizontal="left" vertical="center" wrapText="1"/>
    </xf>
    <xf numFmtId="0" fontId="0" fillId="25" borderId="63" xfId="0" applyFill="1" applyBorder="1" applyProtection="1">
      <protection locked="0"/>
    </xf>
    <xf numFmtId="0" fontId="0" fillId="25" borderId="89" xfId="0" applyFill="1" applyBorder="1" applyProtection="1">
      <protection locked="0"/>
    </xf>
    <xf numFmtId="0" fontId="6" fillId="0" borderId="63" xfId="0" applyFont="1" applyBorder="1" applyAlignment="1">
      <alignment vertical="top" wrapText="1"/>
    </xf>
    <xf numFmtId="0" fontId="0" fillId="0" borderId="89" xfId="0" applyBorder="1" applyAlignment="1" applyProtection="1">
      <alignment horizontal="right"/>
      <protection locked="0"/>
    </xf>
    <xf numFmtId="0" fontId="0" fillId="0" borderId="82" xfId="0" applyBorder="1" applyProtection="1">
      <protection locked="0"/>
    </xf>
    <xf numFmtId="3" fontId="0" fillId="0" borderId="82" xfId="0" applyNumberFormat="1" applyBorder="1" applyProtection="1">
      <protection locked="0"/>
    </xf>
    <xf numFmtId="0" fontId="5" fillId="0" borderId="63" xfId="0" applyFont="1" applyBorder="1" applyProtection="1">
      <protection locked="0"/>
    </xf>
    <xf numFmtId="0" fontId="8" fillId="4" borderId="63" xfId="0" applyFont="1" applyFill="1" applyBorder="1" applyAlignment="1">
      <alignment wrapText="1"/>
    </xf>
    <xf numFmtId="0" fontId="0" fillId="4" borderId="63" xfId="0" applyFill="1" applyBorder="1" applyProtection="1">
      <protection locked="0"/>
    </xf>
    <xf numFmtId="0" fontId="0" fillId="4" borderId="89" xfId="0" applyFill="1" applyBorder="1" applyProtection="1">
      <protection locked="0"/>
    </xf>
    <xf numFmtId="0" fontId="8" fillId="5" borderId="63" xfId="0" applyFont="1" applyFill="1" applyBorder="1" applyAlignment="1">
      <alignment wrapText="1"/>
    </xf>
    <xf numFmtId="0" fontId="0" fillId="5" borderId="63" xfId="0" applyFill="1" applyBorder="1" applyProtection="1">
      <protection locked="0"/>
    </xf>
    <xf numFmtId="0" fontId="0" fillId="5" borderId="89" xfId="0" applyFill="1" applyBorder="1" applyProtection="1">
      <protection locked="0"/>
    </xf>
    <xf numFmtId="165" fontId="0" fillId="0" borderId="82" xfId="0" applyNumberFormat="1" applyBorder="1" applyAlignment="1" applyProtection="1">
      <alignment horizontal="center"/>
      <protection locked="0"/>
    </xf>
    <xf numFmtId="165" fontId="0" fillId="0" borderId="63" xfId="0" applyNumberFormat="1" applyBorder="1" applyProtection="1">
      <protection locked="0"/>
    </xf>
    <xf numFmtId="0" fontId="6" fillId="0" borderId="89" xfId="0" applyFont="1" applyBorder="1" applyProtection="1">
      <protection locked="0"/>
    </xf>
    <xf numFmtId="0" fontId="0" fillId="0" borderId="70" xfId="0" applyBorder="1" applyAlignment="1">
      <alignment horizontal="left" wrapText="1"/>
    </xf>
    <xf numFmtId="164" fontId="68" fillId="0" borderId="0" xfId="1" applyNumberFormat="1" applyFont="1" applyBorder="1" applyAlignment="1">
      <alignment horizontal="right"/>
    </xf>
    <xf numFmtId="0" fontId="0" fillId="0" borderId="92" xfId="0" applyBorder="1" applyProtection="1">
      <protection locked="0"/>
    </xf>
    <xf numFmtId="0" fontId="28" fillId="0" borderId="92" xfId="0" applyFont="1" applyBorder="1" applyAlignment="1">
      <alignment horizontal="left" vertical="center"/>
    </xf>
    <xf numFmtId="5" fontId="0" fillId="0" borderId="70" xfId="1" applyNumberFormat="1" applyFont="1" applyFill="1" applyBorder="1" applyAlignment="1"/>
    <xf numFmtId="5" fontId="0" fillId="0" borderId="0" xfId="0" applyNumberFormat="1"/>
    <xf numFmtId="0" fontId="4" fillId="0" borderId="69" xfId="4" quotePrefix="1" applyFill="1" applyBorder="1" applyAlignment="1">
      <alignment horizontal="center"/>
    </xf>
    <xf numFmtId="0" fontId="4" fillId="0" borderId="69" xfId="4" quotePrefix="1" applyBorder="1" applyAlignment="1">
      <alignment horizontal="center"/>
    </xf>
    <xf numFmtId="0" fontId="4" fillId="0" borderId="0" xfId="4" applyAlignment="1">
      <alignment horizontal="center"/>
    </xf>
    <xf numFmtId="0" fontId="28" fillId="0" borderId="0" xfId="0" quotePrefix="1" applyFont="1"/>
    <xf numFmtId="0" fontId="28" fillId="0" borderId="54" xfId="0" quotePrefix="1" applyFont="1" applyBorder="1"/>
    <xf numFmtId="0" fontId="0" fillId="0" borderId="0" xfId="0" quotePrefix="1"/>
    <xf numFmtId="44" fontId="0" fillId="0" borderId="0" xfId="2" quotePrefix="1" applyFont="1"/>
    <xf numFmtId="44" fontId="0" fillId="0" borderId="0" xfId="0" applyNumberFormat="1"/>
    <xf numFmtId="0" fontId="0" fillId="25" borderId="92" xfId="0" applyFill="1" applyBorder="1" applyProtection="1">
      <protection locked="0"/>
    </xf>
    <xf numFmtId="0" fontId="6" fillId="0" borderId="92" xfId="0" applyFont="1" applyBorder="1" applyAlignment="1">
      <alignment vertical="top" wrapText="1"/>
    </xf>
    <xf numFmtId="44" fontId="0" fillId="0" borderId="88" xfId="2" applyFont="1" applyFill="1" applyBorder="1"/>
    <xf numFmtId="170" fontId="0" fillId="15" borderId="57" xfId="0" applyNumberFormat="1" applyFill="1" applyBorder="1"/>
    <xf numFmtId="0" fontId="62" fillId="27" borderId="0" xfId="0" applyFont="1" applyFill="1" applyAlignment="1">
      <alignment horizontal="left"/>
    </xf>
    <xf numFmtId="0" fontId="28" fillId="9" borderId="54" xfId="0" applyFont="1" applyFill="1" applyBorder="1" applyAlignment="1">
      <alignment horizontal="left" vertical="center" wrapText="1" indent="1"/>
    </xf>
    <xf numFmtId="42" fontId="0" fillId="6" borderId="5" xfId="0" applyNumberFormat="1" applyFill="1" applyBorder="1" applyAlignment="1" applyProtection="1">
      <alignment horizontal="left"/>
      <protection locked="0"/>
    </xf>
    <xf numFmtId="42" fontId="0" fillId="26" borderId="93" xfId="1" applyNumberFormat="1" applyFont="1" applyFill="1" applyBorder="1" applyAlignment="1"/>
    <xf numFmtId="10" fontId="0" fillId="26" borderId="93" xfId="0" applyNumberFormat="1" applyFill="1" applyBorder="1" applyAlignment="1">
      <alignment horizontal="center"/>
    </xf>
    <xf numFmtId="6" fontId="0" fillId="26" borderId="93" xfId="0" applyNumberFormat="1" applyFill="1" applyBorder="1"/>
    <xf numFmtId="0" fontId="0" fillId="0" borderId="94" xfId="0" applyBorder="1" applyAlignment="1" applyProtection="1">
      <alignment horizontal="left"/>
      <protection locked="0"/>
    </xf>
    <xf numFmtId="0" fontId="0" fillId="0" borderId="94" xfId="0" applyBorder="1" applyProtection="1">
      <protection locked="0"/>
    </xf>
    <xf numFmtId="3" fontId="0" fillId="0" borderId="94" xfId="0" applyNumberFormat="1" applyBorder="1" applyAlignment="1" applyProtection="1">
      <alignment horizontal="left"/>
      <protection locked="0"/>
    </xf>
    <xf numFmtId="3" fontId="0" fillId="25" borderId="94" xfId="0" applyNumberFormat="1" applyFill="1" applyBorder="1" applyAlignment="1" applyProtection="1">
      <alignment horizontal="left"/>
      <protection locked="0"/>
    </xf>
    <xf numFmtId="0" fontId="0" fillId="25" borderId="94" xfId="0" applyFill="1" applyBorder="1" applyProtection="1">
      <protection locked="0"/>
    </xf>
    <xf numFmtId="165" fontId="0" fillId="0" borderId="94" xfId="0" applyNumberFormat="1" applyBorder="1" applyProtection="1">
      <protection locked="0"/>
    </xf>
    <xf numFmtId="3" fontId="0" fillId="0" borderId="94" xfId="0" applyNumberFormat="1" applyBorder="1" applyProtection="1">
      <protection locked="0"/>
    </xf>
    <xf numFmtId="38" fontId="0" fillId="0" borderId="94" xfId="0" applyNumberFormat="1" applyBorder="1" applyAlignment="1" applyProtection="1">
      <alignment horizontal="left"/>
      <protection locked="0"/>
    </xf>
    <xf numFmtId="44" fontId="0" fillId="0" borderId="94" xfId="2" applyFont="1" applyBorder="1" applyProtection="1">
      <protection locked="0"/>
    </xf>
    <xf numFmtId="44" fontId="0" fillId="25" borderId="94" xfId="2" applyFont="1" applyFill="1" applyBorder="1" applyProtection="1">
      <protection locked="0"/>
    </xf>
    <xf numFmtId="0" fontId="77" fillId="23" borderId="73" xfId="0" applyFont="1" applyFill="1" applyBorder="1"/>
    <xf numFmtId="0" fontId="63" fillId="23" borderId="70" xfId="0" applyFont="1" applyFill="1" applyBorder="1" applyAlignment="1">
      <alignment horizontal="left"/>
    </xf>
    <xf numFmtId="0" fontId="78" fillId="23" borderId="70" xfId="0" applyFont="1" applyFill="1" applyBorder="1" applyAlignment="1">
      <alignment horizontal="right"/>
    </xf>
    <xf numFmtId="44" fontId="0" fillId="9" borderId="70" xfId="1" applyNumberFormat="1" applyFont="1" applyFill="1" applyBorder="1" applyAlignment="1"/>
    <xf numFmtId="10" fontId="0" fillId="9" borderId="70" xfId="0" applyNumberFormat="1" applyFill="1" applyBorder="1" applyAlignment="1">
      <alignment horizontal="center"/>
    </xf>
    <xf numFmtId="0" fontId="63" fillId="23" borderId="93" xfId="0" applyFont="1" applyFill="1" applyBorder="1"/>
    <xf numFmtId="0" fontId="63" fillId="23" borderId="71" xfId="0" applyFont="1" applyFill="1" applyBorder="1" applyAlignment="1">
      <alignment wrapText="1"/>
    </xf>
    <xf numFmtId="0" fontId="71" fillId="9" borderId="70" xfId="0" applyFont="1" applyFill="1" applyBorder="1" applyAlignment="1">
      <alignment horizontal="right"/>
    </xf>
    <xf numFmtId="6" fontId="0" fillId="9" borderId="70" xfId="0" applyNumberFormat="1" applyFill="1" applyBorder="1"/>
    <xf numFmtId="0" fontId="0" fillId="9" borderId="71" xfId="0" applyFill="1" applyBorder="1" applyAlignment="1">
      <alignment wrapText="1"/>
    </xf>
    <xf numFmtId="0" fontId="4" fillId="9" borderId="69" xfId="4" quotePrefix="1" applyFill="1" applyBorder="1"/>
    <xf numFmtId="0" fontId="0" fillId="9" borderId="70" xfId="0" applyFill="1" applyBorder="1" applyAlignment="1">
      <alignment horizontal="left"/>
    </xf>
    <xf numFmtId="5" fontId="0" fillId="0" borderId="94" xfId="2" applyNumberFormat="1" applyFont="1" applyBorder="1" applyProtection="1">
      <protection locked="0"/>
    </xf>
    <xf numFmtId="3" fontId="6" fillId="0" borderId="94" xfId="0" applyNumberFormat="1" applyFont="1" applyBorder="1" applyProtection="1">
      <protection locked="0"/>
    </xf>
    <xf numFmtId="0" fontId="6" fillId="0" borderId="94" xfId="0" applyFont="1" applyBorder="1" applyProtection="1">
      <protection locked="0"/>
    </xf>
    <xf numFmtId="3" fontId="6" fillId="0" borderId="94" xfId="0" applyNumberFormat="1" applyFont="1" applyBorder="1" applyAlignment="1" applyProtection="1">
      <alignment horizontal="left"/>
      <protection locked="0"/>
    </xf>
    <xf numFmtId="0" fontId="3" fillId="0" borderId="0" xfId="0" applyFont="1" applyAlignment="1">
      <alignment horizontal="right"/>
    </xf>
    <xf numFmtId="0" fontId="0" fillId="0" borderId="95" xfId="0" applyBorder="1" applyProtection="1">
      <protection locked="0"/>
    </xf>
    <xf numFmtId="42" fontId="0" fillId="26" borderId="70" xfId="1" applyNumberFormat="1" applyFont="1" applyFill="1" applyBorder="1" applyAlignment="1">
      <alignment horizontal="right"/>
    </xf>
    <xf numFmtId="0" fontId="22" fillId="0" borderId="0" xfId="0" applyFont="1" applyAlignment="1">
      <alignment horizontal="left" vertical="top"/>
    </xf>
    <xf numFmtId="44" fontId="3" fillId="0" borderId="0" xfId="0" applyNumberFormat="1" applyFont="1"/>
    <xf numFmtId="9" fontId="0" fillId="0" borderId="0" xfId="3" applyFont="1"/>
    <xf numFmtId="44" fontId="1" fillId="0" borderId="0" xfId="2" applyFont="1" applyFill="1" applyBorder="1" applyAlignment="1">
      <alignment horizontal="center" wrapText="1"/>
    </xf>
    <xf numFmtId="179" fontId="0" fillId="0" borderId="0" xfId="3" applyNumberFormat="1" applyFont="1"/>
    <xf numFmtId="44" fontId="0" fillId="0" borderId="57" xfId="2" applyFont="1" applyBorder="1"/>
    <xf numFmtId="0" fontId="0" fillId="0" borderId="94" xfId="0" applyBorder="1" applyAlignment="1" applyProtection="1">
      <alignment wrapText="1"/>
      <protection locked="0"/>
    </xf>
    <xf numFmtId="0" fontId="0" fillId="0" borderId="97" xfId="0" applyBorder="1"/>
    <xf numFmtId="0" fontId="0" fillId="0" borderId="98" xfId="0" applyBorder="1" applyProtection="1">
      <protection locked="0"/>
    </xf>
    <xf numFmtId="165" fontId="0" fillId="0" borderId="99" xfId="0" applyNumberFormat="1" applyBorder="1" applyProtection="1">
      <protection locked="0"/>
    </xf>
    <xf numFmtId="0" fontId="0" fillId="0" borderId="97" xfId="0" applyBorder="1" applyProtection="1">
      <protection locked="0"/>
    </xf>
    <xf numFmtId="0" fontId="0" fillId="0" borderId="98" xfId="0" applyBorder="1" applyAlignment="1" applyProtection="1">
      <alignment wrapText="1"/>
      <protection locked="0"/>
    </xf>
    <xf numFmtId="0" fontId="0" fillId="0" borderId="98" xfId="0" applyBorder="1" applyAlignment="1">
      <alignment wrapText="1"/>
    </xf>
    <xf numFmtId="0" fontId="0" fillId="0" borderId="99" xfId="0" applyBorder="1" applyProtection="1">
      <protection locked="0"/>
    </xf>
    <xf numFmtId="0" fontId="3" fillId="0" borderId="98" xfId="0" applyFont="1" applyBorder="1" applyAlignment="1">
      <alignment wrapText="1"/>
    </xf>
    <xf numFmtId="0" fontId="0" fillId="0" borderId="97" xfId="0" applyBorder="1" applyAlignment="1">
      <alignment vertical="top"/>
    </xf>
    <xf numFmtId="44" fontId="44" fillId="0" borderId="103" xfId="2" applyFont="1" applyBorder="1"/>
    <xf numFmtId="167" fontId="3" fillId="19" borderId="106" xfId="2" applyNumberFormat="1" applyFont="1" applyFill="1" applyBorder="1" applyAlignment="1">
      <alignment horizontal="center" vertical="center"/>
    </xf>
    <xf numFmtId="170" fontId="0" fillId="15" borderId="107" xfId="0" applyNumberFormat="1" applyFill="1" applyBorder="1"/>
    <xf numFmtId="0" fontId="0" fillId="0" borderId="108" xfId="0" applyBorder="1" applyAlignment="1">
      <alignment horizontal="center"/>
    </xf>
    <xf numFmtId="0" fontId="0" fillId="0" borderId="103" xfId="0" applyBorder="1" applyAlignment="1">
      <alignment horizontal="center"/>
    </xf>
    <xf numFmtId="167" fontId="0" fillId="0" borderId="108" xfId="2" applyNumberFormat="1" applyFont="1" applyFill="1" applyBorder="1"/>
    <xf numFmtId="167" fontId="3" fillId="0" borderId="103" xfId="2" applyNumberFormat="1" applyFont="1" applyFill="1" applyBorder="1"/>
    <xf numFmtId="167" fontId="3" fillId="0" borderId="106" xfId="2" applyNumberFormat="1" applyFont="1" applyFill="1" applyBorder="1"/>
    <xf numFmtId="44" fontId="0" fillId="0" borderId="106" xfId="2" applyFont="1" applyFill="1" applyBorder="1"/>
    <xf numFmtId="0" fontId="0" fillId="0" borderId="106" xfId="0" applyBorder="1"/>
    <xf numFmtId="176" fontId="0" fillId="0" borderId="108" xfId="1" applyNumberFormat="1" applyFont="1" applyBorder="1"/>
    <xf numFmtId="167" fontId="0" fillId="0" borderId="108" xfId="2" applyNumberFormat="1" applyFont="1" applyBorder="1"/>
    <xf numFmtId="167" fontId="3" fillId="0" borderId="103" xfId="2" applyNumberFormat="1" applyFont="1" applyBorder="1"/>
    <xf numFmtId="167" fontId="3" fillId="0" borderId="106" xfId="2" applyNumberFormat="1" applyFont="1" applyBorder="1"/>
    <xf numFmtId="44" fontId="0" fillId="0" borderId="106" xfId="0" applyNumberFormat="1" applyBorder="1"/>
    <xf numFmtId="167" fontId="0" fillId="0" borderId="106" xfId="2" applyNumberFormat="1" applyFont="1" applyBorder="1"/>
    <xf numFmtId="0" fontId="0" fillId="0" borderId="109" xfId="0" applyBorder="1" applyAlignment="1">
      <alignment horizontal="center"/>
    </xf>
    <xf numFmtId="0" fontId="0" fillId="0" borderId="104" xfId="0" applyBorder="1" applyAlignment="1">
      <alignment horizontal="center"/>
    </xf>
    <xf numFmtId="0" fontId="0" fillId="0" borderId="107" xfId="0" applyBorder="1"/>
    <xf numFmtId="167" fontId="0" fillId="0" borderId="104" xfId="2" applyNumberFormat="1" applyFont="1" applyBorder="1"/>
    <xf numFmtId="167" fontId="3" fillId="0" borderId="109" xfId="2" applyNumberFormat="1" applyFont="1" applyBorder="1"/>
    <xf numFmtId="167" fontId="3" fillId="0" borderId="107" xfId="2" applyNumberFormat="1" applyFont="1" applyBorder="1"/>
    <xf numFmtId="167" fontId="0" fillId="9" borderId="107" xfId="2" applyNumberFormat="1" applyFont="1" applyFill="1" applyBorder="1"/>
    <xf numFmtId="176" fontId="0" fillId="9" borderId="108" xfId="1" applyNumberFormat="1" applyFont="1" applyFill="1" applyBorder="1"/>
    <xf numFmtId="167" fontId="0" fillId="9" borderId="106" xfId="2" applyNumberFormat="1" applyFont="1" applyFill="1" applyBorder="1"/>
    <xf numFmtId="0" fontId="65" fillId="21" borderId="108" xfId="0" applyFont="1" applyFill="1" applyBorder="1" applyAlignment="1">
      <alignment horizontal="left" vertical="center"/>
    </xf>
    <xf numFmtId="0" fontId="65" fillId="21" borderId="110" xfId="0" applyFont="1" applyFill="1" applyBorder="1" applyAlignment="1">
      <alignment horizontal="center" vertical="center"/>
    </xf>
    <xf numFmtId="0" fontId="65" fillId="21" borderId="103" xfId="0" applyFont="1" applyFill="1" applyBorder="1" applyAlignment="1">
      <alignment horizontal="left" vertical="center" wrapText="1"/>
    </xf>
    <xf numFmtId="0" fontId="0" fillId="0" borderId="108" xfId="0" applyBorder="1" applyAlignment="1">
      <alignment horizontal="left"/>
    </xf>
    <xf numFmtId="0" fontId="0" fillId="0" borderId="103" xfId="0" applyBorder="1"/>
    <xf numFmtId="0" fontId="28" fillId="22" borderId="111" xfId="0" applyFont="1" applyFill="1" applyBorder="1" applyAlignment="1">
      <alignment horizontal="center" vertical="center"/>
    </xf>
    <xf numFmtId="3" fontId="0" fillId="0" borderId="112" xfId="0" applyNumberFormat="1" applyBorder="1" applyAlignment="1" applyProtection="1">
      <alignment horizontal="left"/>
      <protection locked="0"/>
    </xf>
    <xf numFmtId="0" fontId="0" fillId="0" borderId="112" xfId="0" applyBorder="1" applyProtection="1">
      <protection locked="0"/>
    </xf>
    <xf numFmtId="3" fontId="0" fillId="25" borderId="112" xfId="0" applyNumberFormat="1" applyFill="1" applyBorder="1" applyAlignment="1" applyProtection="1">
      <alignment horizontal="left"/>
      <protection locked="0"/>
    </xf>
    <xf numFmtId="0" fontId="0" fillId="25" borderId="112" xfId="0" applyFill="1" applyBorder="1" applyProtection="1">
      <protection locked="0"/>
    </xf>
    <xf numFmtId="0" fontId="28" fillId="0" borderId="101" xfId="0" applyFont="1" applyBorder="1" applyAlignment="1">
      <alignment vertical="center"/>
    </xf>
    <xf numFmtId="0" fontId="28" fillId="0" borderId="101" xfId="0" quotePrefix="1" applyFont="1" applyBorder="1"/>
    <xf numFmtId="0" fontId="28" fillId="22" borderId="101" xfId="0" applyFont="1" applyFill="1" applyBorder="1" applyAlignment="1">
      <alignment horizontal="center"/>
    </xf>
    <xf numFmtId="0" fontId="28" fillId="25" borderId="101" xfId="0" applyFont="1" applyFill="1" applyBorder="1" applyAlignment="1">
      <alignment horizontal="left"/>
    </xf>
    <xf numFmtId="0" fontId="29" fillId="9" borderId="100" xfId="0" applyFont="1" applyFill="1" applyBorder="1" applyAlignment="1">
      <alignment horizontal="left" wrapText="1"/>
    </xf>
    <xf numFmtId="0" fontId="21" fillId="0" borderId="97" xfId="0" applyFont="1" applyBorder="1" applyAlignment="1">
      <alignment vertical="top"/>
    </xf>
    <xf numFmtId="0" fontId="0" fillId="25" borderId="98" xfId="0" applyFill="1" applyBorder="1" applyAlignment="1">
      <alignment wrapText="1"/>
    </xf>
    <xf numFmtId="0" fontId="0" fillId="0" borderId="99" xfId="0" applyBorder="1" applyAlignment="1" applyProtection="1">
      <alignment horizontal="left"/>
      <protection locked="0"/>
    </xf>
    <xf numFmtId="0" fontId="6" fillId="0" borderId="97" xfId="0" applyFont="1" applyBorder="1" applyAlignment="1">
      <alignment vertical="top"/>
    </xf>
    <xf numFmtId="0" fontId="0" fillId="0" borderId="113" xfId="0" applyBorder="1" applyProtection="1">
      <protection locked="0"/>
    </xf>
    <xf numFmtId="0" fontId="28" fillId="22" borderId="107" xfId="0" applyFont="1" applyFill="1" applyBorder="1" applyAlignment="1">
      <alignment horizontal="center" vertical="center"/>
    </xf>
    <xf numFmtId="0" fontId="0" fillId="0" borderId="115" xfId="0" applyBorder="1"/>
    <xf numFmtId="0" fontId="0" fillId="0" borderId="116" xfId="0" applyBorder="1" applyAlignment="1">
      <alignment wrapText="1"/>
    </xf>
    <xf numFmtId="0" fontId="0" fillId="0" borderId="116" xfId="0" applyBorder="1" applyProtection="1">
      <protection locked="0"/>
    </xf>
    <xf numFmtId="0" fontId="0" fillId="0" borderId="117" xfId="0" applyBorder="1" applyProtection="1">
      <protection locked="0"/>
    </xf>
    <xf numFmtId="0" fontId="3" fillId="0" borderId="115" xfId="0" applyFont="1" applyBorder="1" applyAlignment="1" applyProtection="1">
      <alignment horizontal="right"/>
      <protection locked="0"/>
    </xf>
    <xf numFmtId="0" fontId="0" fillId="6" borderId="120" xfId="0" applyFill="1" applyBorder="1" applyAlignment="1" applyProtection="1">
      <alignment horizontal="center"/>
      <protection locked="0"/>
    </xf>
    <xf numFmtId="0" fontId="0" fillId="6" borderId="121" xfId="0" applyFill="1" applyBorder="1" applyAlignment="1">
      <alignment wrapText="1"/>
    </xf>
    <xf numFmtId="0" fontId="0" fillId="6" borderId="121" xfId="0" applyFill="1" applyBorder="1" applyProtection="1">
      <protection locked="0"/>
    </xf>
    <xf numFmtId="0" fontId="0" fillId="6" borderId="121" xfId="0" applyFill="1" applyBorder="1" applyAlignment="1" applyProtection="1">
      <alignment vertical="center"/>
      <protection locked="0"/>
    </xf>
    <xf numFmtId="0" fontId="0" fillId="6" borderId="121" xfId="0" applyFill="1" applyBorder="1" applyAlignment="1" applyProtection="1">
      <alignment horizontal="right" vertical="center"/>
      <protection locked="0"/>
    </xf>
    <xf numFmtId="0" fontId="0" fillId="6" borderId="122" xfId="0" applyFill="1" applyBorder="1" applyAlignment="1" applyProtection="1">
      <alignment horizontal="right"/>
      <protection locked="0"/>
    </xf>
    <xf numFmtId="0" fontId="10" fillId="6" borderId="121" xfId="0" applyFont="1" applyFill="1" applyBorder="1" applyAlignment="1" applyProtection="1">
      <alignment horizontal="right" vertical="center"/>
      <protection locked="0"/>
    </xf>
    <xf numFmtId="164" fontId="10" fillId="6" borderId="122" xfId="1" applyNumberFormat="1" applyFont="1" applyFill="1" applyBorder="1" applyAlignment="1" applyProtection="1">
      <alignment horizontal="right"/>
      <protection locked="0"/>
    </xf>
    <xf numFmtId="0" fontId="10" fillId="6" borderId="122" xfId="0" applyFont="1" applyFill="1" applyBorder="1" applyAlignment="1" applyProtection="1">
      <alignment horizontal="right"/>
      <protection locked="0"/>
    </xf>
    <xf numFmtId="10" fontId="0" fillId="6" borderId="122" xfId="0" applyNumberFormat="1" applyFill="1" applyBorder="1" applyAlignment="1" applyProtection="1">
      <alignment horizontal="right"/>
      <protection locked="0"/>
    </xf>
    <xf numFmtId="0" fontId="0" fillId="0" borderId="121" xfId="0" applyBorder="1" applyAlignment="1" applyProtection="1">
      <alignment wrapText="1"/>
      <protection locked="0"/>
    </xf>
    <xf numFmtId="0" fontId="0" fillId="0" borderId="121" xfId="0" applyBorder="1" applyAlignment="1">
      <alignment wrapText="1"/>
    </xf>
    <xf numFmtId="0" fontId="0" fillId="0" borderId="121" xfId="0" applyBorder="1" applyProtection="1">
      <protection locked="0"/>
    </xf>
    <xf numFmtId="0" fontId="0" fillId="0" borderId="122" xfId="0" applyBorder="1" applyAlignment="1" applyProtection="1">
      <alignment horizontal="right"/>
      <protection locked="0"/>
    </xf>
    <xf numFmtId="0" fontId="0" fillId="0" borderId="121" xfId="0" applyBorder="1" applyAlignment="1">
      <alignment horizontal="left" wrapText="1"/>
    </xf>
    <xf numFmtId="14" fontId="0" fillId="0" borderId="121" xfId="0" applyNumberFormat="1" applyBorder="1" applyAlignment="1">
      <alignment horizontal="left" wrapText="1"/>
    </xf>
    <xf numFmtId="0" fontId="0" fillId="0" borderId="122" xfId="0" applyBorder="1" applyProtection="1">
      <protection locked="0"/>
    </xf>
    <xf numFmtId="0" fontId="5" fillId="0" borderId="121" xfId="0" applyFont="1" applyBorder="1" applyProtection="1">
      <protection locked="0"/>
    </xf>
    <xf numFmtId="0" fontId="3" fillId="3" borderId="121" xfId="0" applyFont="1" applyFill="1" applyBorder="1" applyAlignment="1">
      <alignment horizontal="center" wrapText="1"/>
    </xf>
    <xf numFmtId="165" fontId="0" fillId="0" borderId="121" xfId="0" applyNumberFormat="1" applyBorder="1" applyProtection="1">
      <protection locked="0"/>
    </xf>
    <xf numFmtId="165" fontId="0" fillId="0" borderId="122" xfId="0" applyNumberFormat="1" applyBorder="1" applyProtection="1">
      <protection locked="0"/>
    </xf>
    <xf numFmtId="9" fontId="0" fillId="6" borderId="123" xfId="3" applyFont="1" applyFill="1" applyBorder="1" applyProtection="1">
      <protection locked="0"/>
    </xf>
    <xf numFmtId="44" fontId="0" fillId="6" borderId="123" xfId="2" applyFont="1" applyFill="1" applyBorder="1" applyProtection="1">
      <protection locked="0"/>
    </xf>
    <xf numFmtId="44" fontId="0" fillId="6" borderId="123" xfId="0" applyNumberFormat="1" applyFill="1" applyBorder="1" applyProtection="1">
      <protection locked="0"/>
    </xf>
    <xf numFmtId="165" fontId="11" fillId="6" borderId="123" xfId="0" applyNumberFormat="1" applyFont="1" applyFill="1" applyBorder="1" applyAlignment="1" applyProtection="1">
      <alignment horizontal="center"/>
      <protection locked="0"/>
    </xf>
    <xf numFmtId="0" fontId="0" fillId="0" borderId="125" xfId="0" applyBorder="1" applyProtection="1">
      <protection locked="0"/>
    </xf>
    <xf numFmtId="165" fontId="0" fillId="0" borderId="123" xfId="0" applyNumberFormat="1" applyBorder="1" applyAlignment="1" applyProtection="1">
      <alignment horizontal="right"/>
      <protection locked="0"/>
    </xf>
    <xf numFmtId="44" fontId="0" fillId="0" borderId="123" xfId="0" applyNumberFormat="1" applyBorder="1" applyProtection="1">
      <protection locked="0"/>
    </xf>
    <xf numFmtId="0" fontId="0" fillId="0" borderId="125" xfId="0" applyBorder="1" applyAlignment="1" applyProtection="1">
      <alignment wrapText="1"/>
      <protection locked="0"/>
    </xf>
    <xf numFmtId="165" fontId="0" fillId="0" borderId="123" xfId="0" applyNumberFormat="1" applyBorder="1" applyProtection="1">
      <protection locked="0"/>
    </xf>
    <xf numFmtId="0" fontId="0" fillId="0" borderId="125" xfId="0" applyBorder="1" applyAlignment="1">
      <alignment wrapText="1"/>
    </xf>
    <xf numFmtId="0" fontId="0" fillId="0" borderId="123" xfId="0" applyBorder="1" applyProtection="1">
      <protection locked="0"/>
    </xf>
    <xf numFmtId="0" fontId="3" fillId="0" borderId="125" xfId="0" applyFont="1" applyBorder="1" applyAlignment="1">
      <alignment wrapText="1"/>
    </xf>
    <xf numFmtId="8" fontId="0" fillId="0" borderId="121" xfId="0" applyNumberFormat="1" applyBorder="1" applyProtection="1">
      <protection locked="0"/>
    </xf>
    <xf numFmtId="8" fontId="0" fillId="0" borderId="122" xfId="0" applyNumberFormat="1" applyBorder="1" applyProtection="1">
      <protection locked="0"/>
    </xf>
    <xf numFmtId="0" fontId="0" fillId="0" borderId="128" xfId="0" applyBorder="1" applyProtection="1">
      <protection locked="0"/>
    </xf>
    <xf numFmtId="0" fontId="7" fillId="0" borderId="121" xfId="5" applyFont="1" applyBorder="1" applyAlignment="1">
      <alignment horizontal="left" vertical="top" wrapText="1"/>
    </xf>
    <xf numFmtId="165" fontId="0" fillId="0" borderId="130" xfId="0" applyNumberFormat="1" applyBorder="1" applyProtection="1">
      <protection locked="0"/>
    </xf>
    <xf numFmtId="0" fontId="0" fillId="0" borderId="130" xfId="0" applyBorder="1" applyProtection="1">
      <protection locked="0"/>
    </xf>
    <xf numFmtId="0" fontId="5" fillId="25" borderId="121" xfId="0" applyFont="1" applyFill="1" applyBorder="1" applyProtection="1">
      <protection locked="0"/>
    </xf>
    <xf numFmtId="0" fontId="0" fillId="25" borderId="121" xfId="0" applyFill="1" applyBorder="1" applyProtection="1">
      <protection locked="0"/>
    </xf>
    <xf numFmtId="8" fontId="0" fillId="25" borderId="122" xfId="0" applyNumberFormat="1" applyFill="1" applyBorder="1" applyProtection="1">
      <protection locked="0"/>
    </xf>
    <xf numFmtId="0" fontId="0" fillId="0" borderId="127" xfId="0" applyBorder="1" applyProtection="1">
      <protection locked="0"/>
    </xf>
    <xf numFmtId="165" fontId="0" fillId="25" borderId="121" xfId="0" applyNumberFormat="1" applyFill="1" applyBorder="1" applyProtection="1">
      <protection locked="0"/>
    </xf>
    <xf numFmtId="165" fontId="0" fillId="25" borderId="122" xfId="0" applyNumberFormat="1" applyFill="1" applyBorder="1" applyProtection="1">
      <protection locked="0"/>
    </xf>
    <xf numFmtId="0" fontId="0" fillId="0" borderId="132" xfId="0" applyBorder="1" applyProtection="1">
      <protection locked="0"/>
    </xf>
    <xf numFmtId="0" fontId="0" fillId="0" borderId="134" xfId="0" applyBorder="1" applyProtection="1">
      <protection locked="0"/>
    </xf>
    <xf numFmtId="0" fontId="6" fillId="0" borderId="121" xfId="0" applyFont="1" applyBorder="1" applyAlignment="1">
      <alignment horizontal="left" vertical="center" wrapText="1"/>
    </xf>
    <xf numFmtId="0" fontId="6" fillId="0" borderId="121" xfId="0" applyFont="1" applyBorder="1" applyAlignment="1">
      <alignment vertical="top" wrapText="1"/>
    </xf>
    <xf numFmtId="0" fontId="5" fillId="3" borderId="121" xfId="0" applyFont="1" applyFill="1" applyBorder="1" applyProtection="1">
      <protection locked="0"/>
    </xf>
    <xf numFmtId="0" fontId="0" fillId="3" borderId="121" xfId="0" applyFill="1" applyBorder="1" applyProtection="1">
      <protection locked="0"/>
    </xf>
    <xf numFmtId="0" fontId="0" fillId="3" borderId="122" xfId="0" applyFill="1" applyBorder="1" applyProtection="1">
      <protection locked="0"/>
    </xf>
    <xf numFmtId="3" fontId="0" fillId="0" borderId="123" xfId="0" applyNumberFormat="1" applyBorder="1" applyAlignment="1" applyProtection="1">
      <alignment horizontal="left"/>
      <protection locked="0"/>
    </xf>
    <xf numFmtId="0" fontId="36" fillId="0" borderId="121" xfId="0" applyFont="1" applyBorder="1" applyProtection="1">
      <protection locked="0"/>
    </xf>
    <xf numFmtId="0" fontId="6" fillId="0" borderId="121" xfId="0" applyFont="1" applyBorder="1" applyProtection="1">
      <protection locked="0"/>
    </xf>
    <xf numFmtId="0" fontId="0" fillId="0" borderId="133" xfId="0" applyBorder="1" applyAlignment="1" applyProtection="1">
      <alignment horizontal="right"/>
      <protection locked="0"/>
    </xf>
    <xf numFmtId="0" fontId="5" fillId="0" borderId="127" xfId="0" applyFont="1" applyBorder="1" applyProtection="1">
      <protection locked="0"/>
    </xf>
    <xf numFmtId="165" fontId="0" fillId="0" borderId="133" xfId="0" applyNumberFormat="1" applyBorder="1" applyProtection="1">
      <protection locked="0"/>
    </xf>
    <xf numFmtId="0" fontId="36" fillId="0" borderId="122" xfId="0" applyFont="1" applyBorder="1" applyProtection="1">
      <protection locked="0"/>
    </xf>
    <xf numFmtId="0" fontId="0" fillId="0" borderId="135" xfId="0" applyBorder="1" applyProtection="1">
      <protection locked="0"/>
    </xf>
    <xf numFmtId="0" fontId="0" fillId="0" borderId="135" xfId="0" applyBorder="1" applyAlignment="1" applyProtection="1">
      <alignment wrapText="1"/>
      <protection locked="0"/>
    </xf>
    <xf numFmtId="0" fontId="0" fillId="0" borderId="135" xfId="0" applyBorder="1" applyAlignment="1">
      <alignment wrapText="1"/>
    </xf>
    <xf numFmtId="0" fontId="3" fillId="0" borderId="135" xfId="0" applyFont="1" applyBorder="1" applyAlignment="1">
      <alignment wrapText="1"/>
    </xf>
    <xf numFmtId="0" fontId="6" fillId="0" borderId="121" xfId="0" applyFont="1" applyBorder="1" applyAlignment="1">
      <alignment wrapText="1"/>
    </xf>
    <xf numFmtId="0" fontId="6" fillId="0" borderId="122" xfId="0" applyFont="1" applyBorder="1" applyAlignment="1" applyProtection="1">
      <alignment horizontal="right"/>
      <protection locked="0"/>
    </xf>
    <xf numFmtId="0" fontId="6" fillId="0" borderId="121" xfId="0" applyFont="1" applyBorder="1" applyAlignment="1">
      <alignment horizontal="left" wrapText="1"/>
    </xf>
    <xf numFmtId="14" fontId="6" fillId="0" borderId="121" xfId="0" applyNumberFormat="1" applyFont="1" applyBorder="1" applyAlignment="1">
      <alignment horizontal="left" wrapText="1"/>
    </xf>
    <xf numFmtId="0" fontId="6" fillId="0" borderId="122" xfId="0" applyFont="1" applyBorder="1" applyProtection="1">
      <protection locked="0"/>
    </xf>
    <xf numFmtId="0" fontId="6" fillId="6" borderId="121" xfId="0" applyFont="1" applyFill="1" applyBorder="1" applyAlignment="1">
      <alignment wrapText="1"/>
    </xf>
    <xf numFmtId="0" fontId="6" fillId="6" borderId="121" xfId="0" applyFont="1" applyFill="1" applyBorder="1" applyProtection="1">
      <protection locked="0"/>
    </xf>
    <xf numFmtId="0" fontId="6" fillId="6" borderId="121" xfId="0" applyFont="1" applyFill="1" applyBorder="1" applyAlignment="1" applyProtection="1">
      <alignment vertical="center"/>
      <protection locked="0"/>
    </xf>
    <xf numFmtId="0" fontId="6" fillId="6" borderId="121" xfId="0" applyFont="1" applyFill="1" applyBorder="1" applyAlignment="1" applyProtection="1">
      <alignment horizontal="right" vertical="center"/>
      <protection locked="0"/>
    </xf>
    <xf numFmtId="0" fontId="6" fillId="6" borderId="122" xfId="0" applyFont="1" applyFill="1" applyBorder="1" applyAlignment="1" applyProtection="1">
      <alignment horizontal="right"/>
      <protection locked="0"/>
    </xf>
    <xf numFmtId="9" fontId="6" fillId="6" borderId="123" xfId="3" applyFont="1" applyFill="1" applyBorder="1" applyProtection="1">
      <protection locked="0"/>
    </xf>
    <xf numFmtId="44" fontId="6" fillId="6" borderId="123" xfId="2" applyFont="1" applyFill="1" applyBorder="1" applyProtection="1">
      <protection locked="0"/>
    </xf>
    <xf numFmtId="44" fontId="6" fillId="6" borderId="123" xfId="0" applyNumberFormat="1" applyFont="1" applyFill="1" applyBorder="1" applyProtection="1">
      <protection locked="0"/>
    </xf>
    <xf numFmtId="164" fontId="6" fillId="6" borderId="122" xfId="1" applyNumberFormat="1" applyFont="1" applyFill="1" applyBorder="1" applyAlignment="1" applyProtection="1">
      <alignment horizontal="right"/>
      <protection locked="0"/>
    </xf>
    <xf numFmtId="165" fontId="6" fillId="6" borderId="123" xfId="0" applyNumberFormat="1" applyFont="1" applyFill="1" applyBorder="1" applyAlignment="1" applyProtection="1">
      <alignment horizontal="center"/>
      <protection locked="0"/>
    </xf>
    <xf numFmtId="0" fontId="6" fillId="6" borderId="123" xfId="0" applyFont="1" applyFill="1" applyBorder="1" applyAlignment="1" applyProtection="1">
      <alignment horizontal="center"/>
      <protection locked="0"/>
    </xf>
    <xf numFmtId="0" fontId="34" fillId="0" borderId="135" xfId="0" applyFont="1" applyBorder="1" applyAlignment="1">
      <alignment horizontal="left" wrapText="1"/>
    </xf>
    <xf numFmtId="0" fontId="0" fillId="0" borderId="121" xfId="0" applyBorder="1" applyAlignment="1" applyProtection="1">
      <alignment horizontal="left"/>
      <protection locked="0"/>
    </xf>
    <xf numFmtId="0" fontId="0" fillId="0" borderId="137" xfId="0" applyBorder="1"/>
    <xf numFmtId="165" fontId="0" fillId="0" borderId="139" xfId="0" applyNumberFormat="1" applyBorder="1" applyProtection="1">
      <protection locked="0"/>
    </xf>
    <xf numFmtId="0" fontId="0" fillId="0" borderId="137" xfId="0" applyBorder="1" applyProtection="1">
      <protection locked="0"/>
    </xf>
    <xf numFmtId="0" fontId="0" fillId="0" borderId="138" xfId="0" applyBorder="1" applyAlignment="1">
      <alignment wrapText="1"/>
    </xf>
    <xf numFmtId="0" fontId="0" fillId="0" borderId="139" xfId="0" applyBorder="1" applyProtection="1">
      <protection locked="0"/>
    </xf>
    <xf numFmtId="0" fontId="66" fillId="0" borderId="11" xfId="0" applyFont="1" applyBorder="1" applyAlignment="1">
      <alignment horizontal="left" vertical="center"/>
    </xf>
    <xf numFmtId="0" fontId="66" fillId="0" borderId="12" xfId="0" applyFont="1" applyBorder="1" applyAlignment="1">
      <alignment horizontal="left" vertical="center"/>
    </xf>
    <xf numFmtId="0" fontId="0" fillId="17" borderId="64" xfId="0" applyFill="1" applyBorder="1" applyAlignment="1">
      <alignment horizontal="center"/>
    </xf>
    <xf numFmtId="0" fontId="0" fillId="17" borderId="65" xfId="0" applyFill="1" applyBorder="1" applyAlignment="1">
      <alignment horizontal="center"/>
    </xf>
    <xf numFmtId="0" fontId="65" fillId="21" borderId="77" xfId="0" applyFont="1" applyFill="1" applyBorder="1" applyAlignment="1">
      <alignment horizontal="center" vertical="center"/>
    </xf>
    <xf numFmtId="0" fontId="71" fillId="26" borderId="70" xfId="0" applyFont="1" applyFill="1" applyBorder="1" applyAlignment="1">
      <alignment horizontal="right"/>
    </xf>
    <xf numFmtId="0" fontId="71" fillId="0" borderId="70" xfId="0" applyFont="1" applyBorder="1" applyAlignment="1">
      <alignment horizontal="right"/>
    </xf>
    <xf numFmtId="0" fontId="22" fillId="0" borderId="11" xfId="0" applyFont="1" applyBorder="1" applyAlignment="1">
      <alignment horizontal="left" vertical="top"/>
    </xf>
    <xf numFmtId="0" fontId="22" fillId="0" borderId="12" xfId="0" applyFont="1" applyBorder="1" applyAlignment="1">
      <alignment horizontal="left" vertical="top"/>
    </xf>
    <xf numFmtId="168" fontId="20" fillId="0" borderId="0" xfId="0" applyNumberFormat="1" applyFont="1" applyAlignment="1">
      <alignment horizontal="left"/>
    </xf>
    <xf numFmtId="0" fontId="44" fillId="0" borderId="38" xfId="0" applyFont="1" applyBorder="1" applyAlignment="1">
      <alignment horizontal="center" vertical="center"/>
    </xf>
    <xf numFmtId="0" fontId="44" fillId="0" borderId="17" xfId="0" applyFont="1" applyBorder="1" applyAlignment="1">
      <alignment horizontal="center" vertical="center"/>
    </xf>
    <xf numFmtId="0" fontId="44" fillId="0" borderId="39" xfId="0" applyFont="1" applyBorder="1" applyAlignment="1">
      <alignment horizontal="center" vertical="center"/>
    </xf>
    <xf numFmtId="0" fontId="44" fillId="14" borderId="102" xfId="0" applyFont="1" applyFill="1" applyBorder="1" applyAlignment="1">
      <alignment horizontal="center" vertical="center"/>
    </xf>
    <xf numFmtId="0" fontId="44" fillId="13" borderId="102" xfId="0" applyFont="1" applyFill="1" applyBorder="1" applyAlignment="1">
      <alignment horizontal="center" vertical="center"/>
    </xf>
    <xf numFmtId="0" fontId="51" fillId="0" borderId="0" xfId="0" applyFont="1" applyAlignment="1">
      <alignment horizontal="left"/>
    </xf>
    <xf numFmtId="175" fontId="52" fillId="0" borderId="0" xfId="0" quotePrefix="1" applyNumberFormat="1" applyFont="1" applyAlignment="1">
      <alignment horizontal="left"/>
    </xf>
    <xf numFmtId="0" fontId="3" fillId="0" borderId="0" xfId="0" applyFont="1" applyAlignment="1">
      <alignment horizontal="right"/>
    </xf>
    <xf numFmtId="167" fontId="3" fillId="19" borderId="107" xfId="2" applyNumberFormat="1" applyFont="1" applyFill="1" applyBorder="1" applyAlignment="1">
      <alignment horizontal="center" vertical="center"/>
    </xf>
    <xf numFmtId="167" fontId="3" fillId="19" borderId="54" xfId="2" applyNumberFormat="1" applyFont="1" applyFill="1" applyBorder="1" applyAlignment="1">
      <alignment horizontal="center" vertical="center"/>
    </xf>
    <xf numFmtId="167" fontId="3" fillId="19" borderId="57" xfId="2" applyNumberFormat="1" applyFont="1" applyFill="1" applyBorder="1" applyAlignment="1">
      <alignment horizontal="center" vertical="center"/>
    </xf>
    <xf numFmtId="0" fontId="3" fillId="0" borderId="104" xfId="0" applyFont="1" applyBorder="1" applyAlignment="1">
      <alignment horizontal="center" vertical="center" textRotation="90"/>
    </xf>
    <xf numFmtId="0" fontId="3" fillId="0" borderId="52" xfId="0" applyFont="1" applyBorder="1" applyAlignment="1">
      <alignment horizontal="center" vertical="center" textRotation="90"/>
    </xf>
    <xf numFmtId="0" fontId="3" fillId="0" borderId="55" xfId="0" applyFont="1" applyBorder="1" applyAlignment="1">
      <alignment horizontal="center" vertical="center" textRotation="90"/>
    </xf>
    <xf numFmtId="0" fontId="3" fillId="0" borderId="53" xfId="0" applyFont="1" applyBorder="1" applyAlignment="1">
      <alignment horizontal="center" vertical="center" textRotation="90"/>
    </xf>
    <xf numFmtId="0" fontId="3" fillId="0" borderId="56" xfId="0" applyFont="1" applyBorder="1" applyAlignment="1">
      <alignment horizontal="center" vertical="center" textRotation="90"/>
    </xf>
    <xf numFmtId="0" fontId="3" fillId="0" borderId="105" xfId="0" applyFont="1" applyBorder="1" applyAlignment="1">
      <alignment horizontal="center" vertical="center"/>
    </xf>
    <xf numFmtId="0" fontId="3" fillId="0" borderId="38" xfId="0" applyFont="1" applyBorder="1" applyAlignment="1">
      <alignment horizontal="center" vertical="center"/>
    </xf>
    <xf numFmtId="0" fontId="3" fillId="0" borderId="17" xfId="0" applyFont="1" applyBorder="1" applyAlignment="1">
      <alignment horizontal="center" vertical="center"/>
    </xf>
    <xf numFmtId="0" fontId="3" fillId="0" borderId="39" xfId="0" applyFont="1" applyBorder="1" applyAlignment="1">
      <alignment horizontal="center" vertical="center"/>
    </xf>
    <xf numFmtId="0" fontId="62" fillId="9" borderId="105" xfId="0" applyFont="1" applyFill="1" applyBorder="1" applyAlignment="1">
      <alignment horizontal="center" vertical="center"/>
    </xf>
    <xf numFmtId="0" fontId="3" fillId="19" borderId="105" xfId="0" applyFont="1" applyFill="1" applyBorder="1" applyAlignment="1">
      <alignment horizontal="center" vertical="center"/>
    </xf>
    <xf numFmtId="0" fontId="3" fillId="19" borderId="13" xfId="0" applyFont="1" applyFill="1" applyBorder="1" applyAlignment="1">
      <alignment horizontal="center" vertical="center"/>
    </xf>
    <xf numFmtId="0" fontId="3" fillId="19" borderId="0" xfId="0" applyFont="1" applyFill="1" applyAlignment="1">
      <alignment horizontal="center" vertical="center"/>
    </xf>
    <xf numFmtId="0" fontId="3" fillId="19" borderId="14" xfId="0" applyFont="1" applyFill="1" applyBorder="1" applyAlignment="1">
      <alignment horizontal="center" vertical="center"/>
    </xf>
    <xf numFmtId="0" fontId="3" fillId="19" borderId="38" xfId="0" applyFont="1" applyFill="1" applyBorder="1" applyAlignment="1">
      <alignment horizontal="center" vertical="center"/>
    </xf>
    <xf numFmtId="0" fontId="3" fillId="19" borderId="17" xfId="0" applyFont="1" applyFill="1" applyBorder="1" applyAlignment="1">
      <alignment horizontal="center" vertical="center"/>
    </xf>
    <xf numFmtId="0" fontId="3" fillId="19" borderId="39" xfId="0" applyFont="1" applyFill="1" applyBorder="1" applyAlignment="1">
      <alignment horizontal="center" vertical="center"/>
    </xf>
    <xf numFmtId="167" fontId="3" fillId="19" borderId="102" xfId="2" applyNumberFormat="1" applyFont="1" applyFill="1" applyBorder="1" applyAlignment="1">
      <alignment horizontal="center" vertical="center"/>
    </xf>
    <xf numFmtId="167" fontId="3" fillId="19" borderId="107" xfId="2" applyNumberFormat="1" applyFont="1" applyFill="1" applyBorder="1" applyAlignment="1">
      <alignment horizontal="center" vertical="center" wrapText="1"/>
    </xf>
    <xf numFmtId="167" fontId="3" fillId="19" borderId="54" xfId="2" applyNumberFormat="1" applyFont="1" applyFill="1" applyBorder="1" applyAlignment="1">
      <alignment horizontal="center" vertical="center" wrapText="1"/>
    </xf>
    <xf numFmtId="167" fontId="3" fillId="19" borderId="57" xfId="2" applyNumberFormat="1" applyFont="1" applyFill="1" applyBorder="1" applyAlignment="1">
      <alignment horizontal="center" vertical="center" wrapText="1"/>
    </xf>
    <xf numFmtId="0" fontId="3" fillId="19" borderId="107" xfId="0" applyFont="1" applyFill="1" applyBorder="1" applyAlignment="1">
      <alignment horizontal="center" vertical="center"/>
    </xf>
    <xf numFmtId="0" fontId="3" fillId="19" borderId="57" xfId="0" applyFont="1" applyFill="1" applyBorder="1" applyAlignment="1">
      <alignment horizontal="center" vertical="center"/>
    </xf>
    <xf numFmtId="176" fontId="3" fillId="19" borderId="104" xfId="1" applyNumberFormat="1" applyFont="1" applyFill="1" applyBorder="1" applyAlignment="1">
      <alignment horizontal="center" vertical="center"/>
    </xf>
    <xf numFmtId="176" fontId="3" fillId="19" borderId="55" xfId="1" applyNumberFormat="1" applyFont="1" applyFill="1" applyBorder="1" applyAlignment="1">
      <alignment horizontal="center" vertical="center"/>
    </xf>
    <xf numFmtId="0" fontId="3" fillId="19" borderId="56" xfId="0" applyFont="1" applyFill="1" applyBorder="1" applyAlignment="1">
      <alignment horizontal="center" vertical="center"/>
    </xf>
    <xf numFmtId="167" fontId="0" fillId="3" borderId="13" xfId="2" applyNumberFormat="1" applyFont="1" applyFill="1" applyBorder="1" applyAlignment="1">
      <alignment horizontal="center"/>
    </xf>
    <xf numFmtId="167" fontId="0" fillId="3" borderId="14" xfId="2" applyNumberFormat="1" applyFont="1" applyFill="1" applyBorder="1" applyAlignment="1">
      <alignment horizontal="center"/>
    </xf>
    <xf numFmtId="167" fontId="0" fillId="3" borderId="38" xfId="2" applyNumberFormat="1" applyFont="1" applyFill="1" applyBorder="1" applyAlignment="1">
      <alignment horizontal="center"/>
    </xf>
    <xf numFmtId="167" fontId="0" fillId="3" borderId="39" xfId="2" applyNumberFormat="1" applyFont="1" applyFill="1" applyBorder="1" applyAlignment="1">
      <alignment horizontal="center"/>
    </xf>
    <xf numFmtId="167" fontId="6" fillId="3" borderId="13" xfId="2" applyNumberFormat="1" applyFont="1" applyFill="1" applyBorder="1" applyAlignment="1">
      <alignment horizontal="center"/>
    </xf>
    <xf numFmtId="167" fontId="6" fillId="3" borderId="14" xfId="2" applyNumberFormat="1" applyFont="1" applyFill="1" applyBorder="1" applyAlignment="1">
      <alignment horizontal="center"/>
    </xf>
    <xf numFmtId="167" fontId="6" fillId="3" borderId="38" xfId="2" applyNumberFormat="1" applyFont="1" applyFill="1" applyBorder="1" applyAlignment="1">
      <alignment horizontal="center"/>
    </xf>
    <xf numFmtId="167" fontId="6" fillId="3" borderId="39" xfId="2" applyNumberFormat="1" applyFont="1" applyFill="1" applyBorder="1" applyAlignment="1">
      <alignment horizontal="center"/>
    </xf>
    <xf numFmtId="167" fontId="3" fillId="3" borderId="107" xfId="2" applyNumberFormat="1" applyFont="1" applyFill="1" applyBorder="1" applyAlignment="1">
      <alignment horizontal="center"/>
    </xf>
    <xf numFmtId="167" fontId="3" fillId="3" borderId="54" xfId="2" applyNumberFormat="1" applyFont="1" applyFill="1" applyBorder="1" applyAlignment="1">
      <alignment horizontal="center"/>
    </xf>
    <xf numFmtId="167" fontId="3" fillId="3" borderId="57" xfId="2" applyNumberFormat="1" applyFont="1" applyFill="1" applyBorder="1" applyAlignment="1">
      <alignment horizontal="center"/>
    </xf>
    <xf numFmtId="167" fontId="0" fillId="3" borderId="87" xfId="2" applyNumberFormat="1" applyFont="1" applyFill="1" applyBorder="1" applyAlignment="1">
      <alignment horizontal="center"/>
    </xf>
    <xf numFmtId="167" fontId="0" fillId="3" borderId="88" xfId="2" applyNumberFormat="1" applyFont="1" applyFill="1" applyBorder="1" applyAlignment="1">
      <alignment horizontal="center"/>
    </xf>
    <xf numFmtId="0" fontId="0" fillId="0" borderId="17"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0" fontId="3" fillId="2" borderId="59" xfId="0" applyFont="1" applyFill="1" applyBorder="1" applyAlignment="1">
      <alignment horizontal="left"/>
    </xf>
    <xf numFmtId="0" fontId="3" fillId="2" borderId="60" xfId="0" applyFont="1" applyFill="1" applyBorder="1" applyAlignment="1">
      <alignment horizontal="left"/>
    </xf>
    <xf numFmtId="169" fontId="6" fillId="0" borderId="17" xfId="0" applyNumberFormat="1" applyFont="1" applyBorder="1" applyAlignment="1" applyProtection="1">
      <alignment horizontal="center"/>
      <protection locked="0"/>
    </xf>
    <xf numFmtId="0" fontId="63" fillId="0" borderId="20" xfId="0" applyFont="1" applyBorder="1" applyAlignment="1">
      <alignment horizontal="center"/>
    </xf>
    <xf numFmtId="0" fontId="63" fillId="0" borderId="21" xfId="0" applyFont="1" applyBorder="1" applyAlignment="1">
      <alignment horizontal="center"/>
    </xf>
    <xf numFmtId="0" fontId="2" fillId="0" borderId="17" xfId="0" applyFont="1" applyBorder="1" applyAlignment="1" applyProtection="1">
      <alignment horizontal="center"/>
      <protection locked="0"/>
    </xf>
    <xf numFmtId="0" fontId="0" fillId="0" borderId="96" xfId="0" applyBorder="1" applyAlignment="1" applyProtection="1">
      <alignment horizontal="center"/>
      <protection locked="0"/>
    </xf>
    <xf numFmtId="0" fontId="0" fillId="0" borderId="94" xfId="0" applyBorder="1" applyAlignment="1" applyProtection="1">
      <alignment horizontal="center"/>
      <protection locked="0"/>
    </xf>
    <xf numFmtId="0" fontId="4" fillId="0" borderId="81" xfId="4" applyBorder="1" applyAlignment="1" applyProtection="1">
      <alignment horizontal="center"/>
      <protection locked="0"/>
    </xf>
    <xf numFmtId="0" fontId="0" fillId="0" borderId="22" xfId="0" applyBorder="1" applyAlignment="1" applyProtection="1">
      <alignment horizontal="center"/>
      <protection locked="0"/>
    </xf>
    <xf numFmtId="0" fontId="4" fillId="0" borderId="22" xfId="4" applyBorder="1" applyAlignment="1" applyProtection="1">
      <alignment horizontal="center"/>
      <protection locked="0"/>
    </xf>
    <xf numFmtId="0" fontId="0" fillId="0" borderId="92" xfId="0" applyBorder="1" applyAlignment="1" applyProtection="1">
      <alignment horizontal="center"/>
      <protection locked="0"/>
    </xf>
    <xf numFmtId="0" fontId="6" fillId="0" borderId="20" xfId="0" applyFont="1" applyBorder="1" applyAlignment="1" applyProtection="1">
      <alignment horizontal="center"/>
      <protection locked="0"/>
    </xf>
    <xf numFmtId="0" fontId="6" fillId="0" borderId="21" xfId="0" applyFont="1" applyBorder="1" applyAlignment="1" applyProtection="1">
      <alignment horizontal="center"/>
      <protection locked="0"/>
    </xf>
    <xf numFmtId="0" fontId="0" fillId="0" borderId="28" xfId="0" applyBorder="1" applyAlignment="1" applyProtection="1">
      <alignment horizontal="center"/>
      <protection locked="0"/>
    </xf>
    <xf numFmtId="0" fontId="0" fillId="0" borderId="36" xfId="0" applyBorder="1" applyAlignment="1" applyProtection="1">
      <alignment horizontal="center"/>
      <protection locked="0"/>
    </xf>
    <xf numFmtId="0" fontId="6" fillId="0" borderId="17" xfId="0" applyFont="1" applyBorder="1" applyAlignment="1" applyProtection="1">
      <alignment horizontal="center"/>
      <protection locked="0"/>
    </xf>
    <xf numFmtId="0" fontId="6" fillId="0" borderId="18" xfId="0" applyFont="1" applyBorder="1" applyAlignment="1" applyProtection="1">
      <alignment horizontal="center"/>
      <protection locked="0"/>
    </xf>
    <xf numFmtId="0" fontId="6" fillId="0" borderId="19" xfId="0" applyFont="1" applyBorder="1" applyAlignment="1" applyProtection="1">
      <alignment horizontal="center"/>
      <protection locked="0"/>
    </xf>
    <xf numFmtId="169" fontId="6" fillId="0" borderId="0" xfId="0" applyNumberFormat="1" applyFont="1" applyAlignment="1" applyProtection="1">
      <alignment horizontal="center"/>
      <protection locked="0"/>
    </xf>
    <xf numFmtId="0" fontId="4" fillId="0" borderId="81" xfId="4" applyBorder="1" applyAlignment="1" applyProtection="1">
      <alignment horizontal="center" vertical="center"/>
      <protection locked="0"/>
    </xf>
    <xf numFmtId="0" fontId="4" fillId="0" borderId="22" xfId="4" applyBorder="1" applyAlignment="1" applyProtection="1">
      <alignment horizontal="center" vertical="center"/>
      <protection locked="0"/>
    </xf>
    <xf numFmtId="169" fontId="0" fillId="0" borderId="17" xfId="0" applyNumberFormat="1" applyBorder="1" applyAlignment="1" applyProtection="1">
      <alignment horizontal="center"/>
      <protection locked="0"/>
    </xf>
    <xf numFmtId="0" fontId="0" fillId="0" borderId="81" xfId="0" applyBorder="1" applyAlignment="1" applyProtection="1">
      <alignment horizontal="center"/>
      <protection locked="0"/>
    </xf>
    <xf numFmtId="169" fontId="0" fillId="0" borderId="81" xfId="0" applyNumberFormat="1" applyBorder="1" applyAlignment="1" applyProtection="1">
      <alignment horizontal="center"/>
      <protection locked="0"/>
    </xf>
    <xf numFmtId="169" fontId="0" fillId="0" borderId="22" xfId="0" applyNumberFormat="1" applyBorder="1" applyAlignment="1" applyProtection="1">
      <alignment horizontal="center"/>
      <protection locked="0"/>
    </xf>
    <xf numFmtId="0" fontId="4" fillId="0" borderId="81" xfId="4" applyFill="1" applyBorder="1" applyAlignment="1" applyProtection="1">
      <alignment horizontal="center" vertical="center"/>
      <protection locked="0"/>
    </xf>
    <xf numFmtId="0" fontId="4" fillId="0" borderId="22" xfId="4" applyFill="1" applyBorder="1" applyAlignment="1" applyProtection="1">
      <alignment horizontal="center" vertical="center"/>
      <protection locked="0"/>
    </xf>
    <xf numFmtId="3" fontId="0" fillId="0" borderId="82" xfId="0" applyNumberFormat="1" applyBorder="1" applyAlignment="1" applyProtection="1">
      <alignment horizontal="center"/>
      <protection locked="0"/>
    </xf>
    <xf numFmtId="0" fontId="0" fillId="0" borderId="0" xfId="0" applyAlignment="1" applyProtection="1">
      <alignment horizontal="center"/>
      <protection locked="0"/>
    </xf>
    <xf numFmtId="5" fontId="0" fillId="0" borderId="118" xfId="2" applyNumberFormat="1" applyFont="1" applyBorder="1" applyAlignment="1" applyProtection="1">
      <alignment horizontal="center"/>
      <protection locked="0"/>
    </xf>
    <xf numFmtId="5" fontId="0" fillId="0" borderId="119" xfId="2" applyNumberFormat="1" applyFont="1" applyBorder="1" applyAlignment="1" applyProtection="1">
      <alignment horizontal="center"/>
      <protection locked="0"/>
    </xf>
    <xf numFmtId="0" fontId="0" fillId="0" borderId="123" xfId="0" applyBorder="1" applyAlignment="1" applyProtection="1">
      <alignment horizontal="center"/>
      <protection locked="0"/>
    </xf>
    <xf numFmtId="0" fontId="4" fillId="0" borderId="123" xfId="4" applyBorder="1" applyAlignment="1" applyProtection="1">
      <alignment horizontal="center" vertical="center"/>
      <protection locked="0"/>
    </xf>
    <xf numFmtId="0" fontId="4" fillId="0" borderId="124" xfId="4" applyBorder="1" applyAlignment="1" applyProtection="1">
      <alignment horizontal="center" vertical="center"/>
      <protection locked="0"/>
    </xf>
    <xf numFmtId="169" fontId="0" fillId="0" borderId="123" xfId="0" applyNumberFormat="1" applyBorder="1" applyAlignment="1" applyProtection="1">
      <alignment horizontal="center"/>
      <protection locked="0"/>
    </xf>
    <xf numFmtId="169" fontId="0" fillId="0" borderId="124" xfId="0" applyNumberFormat="1" applyBorder="1" applyAlignment="1" applyProtection="1">
      <alignment horizontal="center"/>
      <protection locked="0"/>
    </xf>
    <xf numFmtId="0" fontId="0" fillId="0" borderId="5" xfId="0" applyBorder="1" applyAlignment="1" applyProtection="1">
      <alignment horizontal="center"/>
      <protection locked="0"/>
    </xf>
    <xf numFmtId="0" fontId="0" fillId="0" borderId="5" xfId="0" applyBorder="1" applyAlignment="1" applyProtection="1">
      <alignment horizontal="center" wrapText="1"/>
      <protection locked="0"/>
    </xf>
    <xf numFmtId="0" fontId="0" fillId="0" borderId="32" xfId="0" applyBorder="1" applyAlignment="1" applyProtection="1">
      <alignment horizontal="center"/>
      <protection locked="0"/>
    </xf>
    <xf numFmtId="0" fontId="63" fillId="0" borderId="123" xfId="0" applyFont="1" applyBorder="1" applyAlignment="1">
      <alignment horizontal="center"/>
    </xf>
    <xf numFmtId="0" fontId="4" fillId="0" borderId="123" xfId="4" applyBorder="1" applyAlignment="1">
      <alignment horizontal="center"/>
    </xf>
    <xf numFmtId="0" fontId="63" fillId="0" borderId="18" xfId="0" applyFont="1" applyBorder="1" applyAlignment="1">
      <alignment horizontal="center"/>
    </xf>
    <xf numFmtId="0" fontId="63" fillId="0" borderId="19" xfId="0" applyFont="1" applyBorder="1" applyAlignment="1">
      <alignment horizontal="center"/>
    </xf>
    <xf numFmtId="0" fontId="0" fillId="0" borderId="20" xfId="0" applyBorder="1" applyAlignment="1" applyProtection="1">
      <alignment horizontal="center" wrapText="1"/>
      <protection locked="0"/>
    </xf>
    <xf numFmtId="16" fontId="0" fillId="0" borderId="17" xfId="0" applyNumberFormat="1" applyBorder="1" applyAlignment="1" applyProtection="1">
      <alignment horizontal="center"/>
      <protection locked="0"/>
    </xf>
    <xf numFmtId="16" fontId="0" fillId="0" borderId="0" xfId="0" applyNumberFormat="1" applyAlignment="1" applyProtection="1">
      <alignment horizontal="center"/>
      <protection locked="0"/>
    </xf>
    <xf numFmtId="0" fontId="0" fillId="0" borderId="59" xfId="0" applyBorder="1" applyAlignment="1" applyProtection="1">
      <alignment horizontal="center"/>
      <protection locked="0"/>
    </xf>
    <xf numFmtId="0" fontId="0" fillId="0" borderId="25"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58" xfId="0" applyBorder="1" applyAlignment="1" applyProtection="1">
      <alignment horizontal="center"/>
      <protection locked="0"/>
    </xf>
    <xf numFmtId="0" fontId="6" fillId="0" borderId="123" xfId="0" applyFont="1" applyBorder="1" applyAlignment="1" applyProtection="1">
      <alignment horizontal="center"/>
      <protection locked="0"/>
    </xf>
    <xf numFmtId="169" fontId="6" fillId="0" borderId="123" xfId="0" applyNumberFormat="1" applyFont="1" applyBorder="1" applyAlignment="1" applyProtection="1">
      <alignment horizontal="center"/>
      <protection locked="0"/>
    </xf>
    <xf numFmtId="0" fontId="38" fillId="0" borderId="123" xfId="4" applyFont="1" applyBorder="1" applyAlignment="1" applyProtection="1">
      <alignment horizontal="center" vertical="center"/>
      <protection locked="0"/>
    </xf>
    <xf numFmtId="164" fontId="68" fillId="0" borderId="136" xfId="1" applyNumberFormat="1" applyFont="1" applyBorder="1" applyAlignment="1">
      <alignment horizontal="right"/>
    </xf>
    <xf numFmtId="39" fontId="68" fillId="0" borderId="136" xfId="1" applyNumberFormat="1" applyFont="1" applyBorder="1" applyAlignment="1">
      <alignment horizontal="right"/>
    </xf>
    <xf numFmtId="0" fontId="0" fillId="0" borderId="0" xfId="0" applyAlignment="1"/>
    <xf numFmtId="164" fontId="68" fillId="0" borderId="136" xfId="0" applyNumberFormat="1" applyFont="1" applyBorder="1" applyAlignment="1">
      <alignment horizontal="right"/>
    </xf>
    <xf numFmtId="164" fontId="19" fillId="8" borderId="140" xfId="1" applyNumberFormat="1" applyFont="1" applyFill="1" applyBorder="1" applyAlignment="1">
      <alignment horizontal="center" vertical="center"/>
    </xf>
    <xf numFmtId="164" fontId="19" fillId="8" borderId="141" xfId="1" applyNumberFormat="1" applyFont="1" applyFill="1" applyBorder="1" applyAlignment="1">
      <alignment horizontal="center" vertical="center" wrapText="1"/>
    </xf>
    <xf numFmtId="164" fontId="19" fillId="8" borderId="142" xfId="1" applyNumberFormat="1" applyFont="1" applyFill="1" applyBorder="1" applyAlignment="1">
      <alignment horizontal="center" vertical="center" wrapText="1"/>
    </xf>
    <xf numFmtId="0" fontId="13" fillId="10" borderId="143" xfId="0" applyFont="1" applyFill="1" applyBorder="1" applyAlignment="1">
      <alignment horizontal="left"/>
    </xf>
    <xf numFmtId="2" fontId="27" fillId="10" borderId="144" xfId="0" applyNumberFormat="1" applyFont="1" applyFill="1" applyBorder="1" applyAlignment="1">
      <alignment horizontal="left"/>
    </xf>
    <xf numFmtId="10" fontId="27" fillId="10" borderId="145" xfId="0" applyNumberFormat="1" applyFont="1" applyFill="1" applyBorder="1" applyAlignment="1">
      <alignment horizontal="left"/>
    </xf>
    <xf numFmtId="164" fontId="19" fillId="8" borderId="146" xfId="1" applyNumberFormat="1" applyFont="1" applyFill="1" applyBorder="1" applyAlignment="1">
      <alignment horizontal="center" vertical="center"/>
    </xf>
    <xf numFmtId="164" fontId="19" fillId="8" borderId="147" xfId="1" applyNumberFormat="1" applyFont="1" applyFill="1" applyBorder="1" applyAlignment="1">
      <alignment horizontal="center" vertical="center" wrapText="1"/>
    </xf>
    <xf numFmtId="164" fontId="25" fillId="8" borderId="147" xfId="1" applyNumberFormat="1" applyFont="1" applyFill="1" applyBorder="1" applyAlignment="1">
      <alignment horizontal="center" vertical="center" wrapText="1"/>
    </xf>
    <xf numFmtId="164" fontId="25" fillId="8" borderId="148" xfId="1" applyNumberFormat="1" applyFont="1" applyFill="1" applyBorder="1" applyAlignment="1">
      <alignment horizontal="center" vertical="center" wrapText="1"/>
    </xf>
    <xf numFmtId="164" fontId="16" fillId="11" borderId="149" xfId="1" applyNumberFormat="1" applyFont="1" applyFill="1" applyBorder="1"/>
    <xf numFmtId="164" fontId="16" fillId="11" borderId="124" xfId="1" applyNumberFormat="1" applyFont="1" applyFill="1" applyBorder="1" applyAlignment="1">
      <alignment horizontal="center"/>
    </xf>
    <xf numFmtId="164" fontId="12" fillId="11" borderId="124" xfId="1" applyNumberFormat="1" applyFont="1" applyFill="1" applyBorder="1" applyAlignment="1">
      <alignment horizontal="center"/>
    </xf>
    <xf numFmtId="164" fontId="12" fillId="11" borderId="150" xfId="1" applyNumberFormat="1" applyFont="1" applyFill="1" applyBorder="1" applyAlignment="1">
      <alignment horizontal="center"/>
    </xf>
    <xf numFmtId="0" fontId="13" fillId="10" borderId="143" xfId="0" applyFont="1" applyFill="1" applyBorder="1"/>
    <xf numFmtId="0" fontId="13" fillId="10" borderId="144" xfId="0" applyFont="1" applyFill="1" applyBorder="1"/>
    <xf numFmtId="164" fontId="13" fillId="10" borderId="144" xfId="0" applyNumberFormat="1" applyFont="1" applyFill="1" applyBorder="1"/>
    <xf numFmtId="39" fontId="13" fillId="10" borderId="144" xfId="1" applyNumberFormat="1" applyFont="1" applyFill="1" applyBorder="1"/>
    <xf numFmtId="10" fontId="27" fillId="10" borderId="144" xfId="0" applyNumberFormat="1" applyFont="1" applyFill="1" applyBorder="1"/>
    <xf numFmtId="10" fontId="27" fillId="10" borderId="145" xfId="0" applyNumberFormat="1" applyFont="1" applyFill="1" applyBorder="1"/>
    <xf numFmtId="0" fontId="13" fillId="10" borderId="143" xfId="0" applyFont="1" applyFill="1" applyBorder="1" applyAlignment="1">
      <alignment horizontal="right"/>
    </xf>
    <xf numFmtId="0" fontId="13" fillId="10" borderId="144" xfId="0" applyFont="1" applyFill="1" applyBorder="1" applyAlignment="1">
      <alignment horizontal="right"/>
    </xf>
    <xf numFmtId="0" fontId="13" fillId="10" borderId="144" xfId="0" applyFont="1" applyFill="1" applyBorder="1" applyAlignment="1">
      <alignment horizontal="right"/>
    </xf>
    <xf numFmtId="164" fontId="13" fillId="10" borderId="144" xfId="1" applyNumberFormat="1" applyFont="1" applyFill="1" applyBorder="1"/>
    <xf numFmtId="164" fontId="16" fillId="11" borderId="122" xfId="1" applyNumberFormat="1" applyFont="1" applyFill="1" applyBorder="1"/>
    <xf numFmtId="164" fontId="12" fillId="11" borderId="127" xfId="1" applyNumberFormat="1" applyFont="1" applyFill="1" applyBorder="1" applyAlignment="1">
      <alignment horizontal="center"/>
    </xf>
    <xf numFmtId="0" fontId="44" fillId="0" borderId="146" xfId="0" applyFont="1" applyBorder="1" applyAlignment="1">
      <alignment horizontal="center" vertical="center"/>
    </xf>
    <xf numFmtId="0" fontId="44" fillId="0" borderId="147" xfId="0" applyFont="1" applyBorder="1" applyAlignment="1">
      <alignment horizontal="center" vertical="center"/>
    </xf>
    <xf numFmtId="0" fontId="44" fillId="0" borderId="148" xfId="0" applyFont="1" applyBorder="1" applyAlignment="1">
      <alignment horizontal="center" vertical="center"/>
    </xf>
    <xf numFmtId="0" fontId="44" fillId="14" borderId="146" xfId="0" applyFont="1" applyFill="1" applyBorder="1" applyAlignment="1">
      <alignment horizontal="center" vertical="center"/>
    </xf>
    <xf numFmtId="0" fontId="44" fillId="14" borderId="147" xfId="0" applyFont="1" applyFill="1" applyBorder="1" applyAlignment="1">
      <alignment horizontal="center" vertical="center"/>
    </xf>
    <xf numFmtId="0" fontId="44" fillId="14" borderId="148" xfId="0" applyFont="1" applyFill="1" applyBorder="1" applyAlignment="1">
      <alignment horizontal="center" vertical="center"/>
    </xf>
    <xf numFmtId="0" fontId="44" fillId="13" borderId="146" xfId="0" applyFont="1" applyFill="1" applyBorder="1" applyAlignment="1">
      <alignment horizontal="center" vertical="center"/>
    </xf>
    <xf numFmtId="0" fontId="44" fillId="13" borderId="147" xfId="0" applyFont="1" applyFill="1" applyBorder="1" applyAlignment="1">
      <alignment horizontal="center" vertical="center"/>
    </xf>
    <xf numFmtId="0" fontId="44" fillId="13" borderId="148" xfId="0" applyFont="1" applyFill="1" applyBorder="1" applyAlignment="1">
      <alignment horizontal="center" vertical="center"/>
    </xf>
    <xf numFmtId="0" fontId="44" fillId="14" borderId="151" xfId="0" applyFont="1" applyFill="1" applyBorder="1" applyAlignment="1">
      <alignment horizontal="center" vertical="center"/>
    </xf>
    <xf numFmtId="0" fontId="44" fillId="14" borderId="152" xfId="0" applyFont="1" applyFill="1" applyBorder="1" applyAlignment="1">
      <alignment horizontal="center" vertical="center"/>
    </xf>
    <xf numFmtId="0" fontId="44" fillId="13" borderId="151" xfId="0" applyFont="1" applyFill="1" applyBorder="1" applyAlignment="1">
      <alignment horizontal="center" vertical="center"/>
    </xf>
    <xf numFmtId="0" fontId="44" fillId="13" borderId="152" xfId="0" applyFont="1" applyFill="1" applyBorder="1" applyAlignment="1">
      <alignment horizontal="center" vertical="center"/>
    </xf>
    <xf numFmtId="166" fontId="44" fillId="14" borderId="143" xfId="0" applyNumberFormat="1" applyFont="1" applyFill="1" applyBorder="1" applyAlignment="1">
      <alignment horizontal="center" vertical="center"/>
    </xf>
    <xf numFmtId="166" fontId="44" fillId="14" borderId="144" xfId="0" applyNumberFormat="1" applyFont="1" applyFill="1" applyBorder="1" applyAlignment="1">
      <alignment horizontal="center" vertical="center"/>
    </xf>
    <xf numFmtId="166" fontId="44" fillId="14" borderId="145" xfId="0" applyNumberFormat="1" applyFont="1" applyFill="1" applyBorder="1" applyAlignment="1">
      <alignment horizontal="center" vertical="center"/>
    </xf>
    <xf numFmtId="166" fontId="44" fillId="13" borderId="143" xfId="0" applyNumberFormat="1" applyFont="1" applyFill="1" applyBorder="1" applyAlignment="1">
      <alignment horizontal="center" vertical="center"/>
    </xf>
    <xf numFmtId="166" fontId="44" fillId="13" borderId="144" xfId="0" applyNumberFormat="1" applyFont="1" applyFill="1" applyBorder="1" applyAlignment="1">
      <alignment horizontal="center" vertical="center"/>
    </xf>
    <xf numFmtId="166" fontId="44" fillId="13" borderId="145" xfId="0" applyNumberFormat="1" applyFont="1" applyFill="1" applyBorder="1" applyAlignment="1">
      <alignment horizontal="center" vertical="center"/>
    </xf>
    <xf numFmtId="0" fontId="44" fillId="16" borderId="153" xfId="0" applyFont="1" applyFill="1" applyBorder="1" applyAlignment="1">
      <alignment horizontal="center"/>
    </xf>
    <xf numFmtId="44" fontId="44" fillId="0" borderId="154" xfId="2" applyFont="1" applyBorder="1"/>
    <xf numFmtId="172" fontId="44" fillId="0" borderId="155" xfId="1" applyNumberFormat="1" applyFont="1" applyBorder="1" applyAlignment="1">
      <alignment horizontal="center"/>
    </xf>
    <xf numFmtId="170" fontId="44" fillId="0" borderId="154" xfId="0" applyNumberFormat="1" applyFont="1" applyBorder="1"/>
    <xf numFmtId="173" fontId="44" fillId="0" borderId="155" xfId="1" applyNumberFormat="1" applyFont="1" applyBorder="1"/>
    <xf numFmtId="170" fontId="44" fillId="0" borderId="156" xfId="0" applyNumberFormat="1" applyFont="1" applyBorder="1" applyAlignment="1">
      <alignment horizontal="right"/>
    </xf>
    <xf numFmtId="0" fontId="44" fillId="16" borderId="149" xfId="0" applyFont="1" applyFill="1" applyBorder="1" applyAlignment="1">
      <alignment horizontal="center"/>
    </xf>
    <xf numFmtId="44" fontId="44" fillId="0" borderId="157" xfId="2" applyFont="1" applyBorder="1"/>
    <xf numFmtId="172" fontId="44" fillId="0" borderId="158" xfId="1" applyNumberFormat="1" applyFont="1" applyBorder="1" applyAlignment="1">
      <alignment horizontal="center"/>
    </xf>
    <xf numFmtId="44" fontId="44" fillId="0" borderId="159" xfId="2" applyFont="1" applyBorder="1"/>
    <xf numFmtId="170" fontId="44" fillId="0" borderId="157" xfId="0" applyNumberFormat="1" applyFont="1" applyBorder="1"/>
    <xf numFmtId="173" fontId="44" fillId="0" borderId="158" xfId="1" applyNumberFormat="1" applyFont="1" applyBorder="1"/>
    <xf numFmtId="170" fontId="44" fillId="0" borderId="159" xfId="0" applyNumberFormat="1" applyFont="1" applyBorder="1" applyAlignment="1">
      <alignment horizontal="right"/>
    </xf>
    <xf numFmtId="172" fontId="44" fillId="9" borderId="158" xfId="1" applyNumberFormat="1" applyFont="1" applyFill="1" applyBorder="1" applyAlignment="1">
      <alignment horizontal="center"/>
    </xf>
    <xf numFmtId="173" fontId="44" fillId="9" borderId="158" xfId="1" applyNumberFormat="1" applyFont="1" applyFill="1" applyBorder="1" applyAlignment="1">
      <alignment horizontal="center"/>
    </xf>
    <xf numFmtId="170" fontId="44" fillId="9" borderId="150" xfId="0" applyNumberFormat="1" applyFont="1" applyFill="1" applyBorder="1" applyAlignment="1">
      <alignment horizontal="right"/>
    </xf>
    <xf numFmtId="0" fontId="44" fillId="16" borderId="143" xfId="0" applyFont="1" applyFill="1" applyBorder="1" applyAlignment="1">
      <alignment horizontal="center"/>
    </xf>
    <xf numFmtId="44" fontId="44" fillId="0" borderId="160" xfId="2" applyFont="1" applyBorder="1"/>
    <xf numFmtId="44" fontId="44" fillId="9" borderId="161" xfId="2" applyFont="1" applyFill="1" applyBorder="1" applyAlignment="1">
      <alignment horizontal="center"/>
    </xf>
    <xf numFmtId="44" fontId="44" fillId="0" borderId="162" xfId="2" applyFont="1" applyBorder="1"/>
    <xf numFmtId="170" fontId="44" fillId="0" borderId="160" xfId="0" applyNumberFormat="1" applyFont="1" applyBorder="1"/>
    <xf numFmtId="173" fontId="44" fillId="9" borderId="161" xfId="1" applyNumberFormat="1" applyFont="1" applyFill="1" applyBorder="1" applyAlignment="1">
      <alignment horizontal="center"/>
    </xf>
    <xf numFmtId="170" fontId="44" fillId="9" borderId="163" xfId="0" applyNumberFormat="1" applyFont="1" applyFill="1" applyBorder="1" applyAlignment="1">
      <alignment horizontal="right"/>
    </xf>
    <xf numFmtId="0" fontId="44" fillId="0" borderId="164" xfId="0" applyFont="1" applyBorder="1"/>
    <xf numFmtId="44" fontId="44" fillId="0" borderId="114" xfId="2" applyFont="1" applyBorder="1"/>
    <xf numFmtId="44" fontId="44" fillId="0" borderId="140" xfId="2" applyFont="1" applyBorder="1" applyAlignment="1">
      <alignment horizontal="center"/>
    </xf>
    <xf numFmtId="44" fontId="44" fillId="0" borderId="142" xfId="2" applyFont="1" applyBorder="1" applyAlignment="1">
      <alignment horizontal="right"/>
    </xf>
    <xf numFmtId="170" fontId="44" fillId="0" borderId="114" xfId="0" applyNumberFormat="1" applyFont="1" applyBorder="1"/>
    <xf numFmtId="173" fontId="44" fillId="0" borderId="140" xfId="1" applyNumberFormat="1" applyFont="1" applyBorder="1" applyAlignment="1">
      <alignment horizontal="center"/>
    </xf>
    <xf numFmtId="170" fontId="44" fillId="0" borderId="142" xfId="0" applyNumberFormat="1" applyFont="1" applyBorder="1" applyAlignment="1">
      <alignment horizontal="right"/>
    </xf>
    <xf numFmtId="165" fontId="44" fillId="0" borderId="164" xfId="0" applyNumberFormat="1" applyFont="1" applyBorder="1"/>
    <xf numFmtId="44" fontId="44" fillId="0" borderId="114" xfId="2" applyFont="1" applyBorder="1" applyAlignment="1">
      <alignment horizontal="right"/>
    </xf>
    <xf numFmtId="0" fontId="44" fillId="0" borderId="114" xfId="0" applyFont="1" applyBorder="1" applyAlignment="1">
      <alignment horizontal="right"/>
    </xf>
    <xf numFmtId="0" fontId="0" fillId="17" borderId="124" xfId="0" applyFill="1" applyBorder="1"/>
    <xf numFmtId="167" fontId="0" fillId="17" borderId="124" xfId="0" applyNumberFormat="1" applyFill="1" applyBorder="1"/>
    <xf numFmtId="0" fontId="48" fillId="0" borderId="165" xfId="10" applyFont="1" applyBorder="1" applyAlignment="1">
      <alignment horizontal="left" vertical="center"/>
    </xf>
    <xf numFmtId="0" fontId="49" fillId="0" borderId="165" xfId="10" applyFont="1" applyBorder="1" applyAlignment="1">
      <alignment vertical="center" wrapText="1"/>
    </xf>
    <xf numFmtId="0" fontId="53" fillId="18" borderId="121" xfId="0" quotePrefix="1" applyFont="1" applyFill="1" applyBorder="1" applyAlignment="1">
      <alignment vertical="center"/>
    </xf>
    <xf numFmtId="0" fontId="53" fillId="18" borderId="121" xfId="0" applyFont="1" applyFill="1" applyBorder="1" applyAlignment="1">
      <alignment vertical="center"/>
    </xf>
    <xf numFmtId="167" fontId="53" fillId="18" borderId="121" xfId="2" applyNumberFormat="1" applyFont="1" applyFill="1" applyBorder="1" applyAlignment="1">
      <alignment horizontal="center" vertical="center" wrapText="1"/>
    </xf>
    <xf numFmtId="9" fontId="0" fillId="7" borderId="114" xfId="0" applyNumberFormat="1" applyFill="1" applyBorder="1"/>
    <xf numFmtId="44" fontId="1" fillId="0" borderId="121" xfId="2" applyFont="1" applyBorder="1" applyAlignment="1">
      <alignment horizontal="center" wrapText="1"/>
    </xf>
    <xf numFmtId="44" fontId="1" fillId="0" borderId="138" xfId="2" applyFont="1" applyBorder="1" applyAlignment="1">
      <alignment horizontal="center" wrapText="1"/>
    </xf>
    <xf numFmtId="0" fontId="3" fillId="0" borderId="109" xfId="0" applyFont="1" applyBorder="1" applyAlignment="1">
      <alignment horizontal="center" vertical="center" textRotation="90"/>
    </xf>
    <xf numFmtId="0" fontId="3" fillId="0" borderId="147" xfId="0" applyFont="1" applyBorder="1" applyAlignment="1">
      <alignment horizontal="center" vertical="center"/>
    </xf>
    <xf numFmtId="0" fontId="3" fillId="0" borderId="148" xfId="0" applyFont="1" applyBorder="1" applyAlignment="1">
      <alignment horizontal="center" vertical="center"/>
    </xf>
    <xf numFmtId="0" fontId="2" fillId="9" borderId="147" xfId="0" applyFont="1" applyFill="1" applyBorder="1" applyAlignment="1"/>
    <xf numFmtId="0" fontId="2" fillId="9" borderId="148" xfId="0" applyFont="1" applyFill="1" applyBorder="1" applyAlignment="1"/>
    <xf numFmtId="0" fontId="2" fillId="9" borderId="38" xfId="0" applyFont="1" applyFill="1" applyBorder="1" applyAlignment="1"/>
    <xf numFmtId="0" fontId="2" fillId="9" borderId="17" xfId="0" applyFont="1" applyFill="1" applyBorder="1" applyAlignment="1"/>
    <xf numFmtId="0" fontId="2" fillId="9" borderId="39" xfId="0" applyFont="1" applyFill="1" applyBorder="1" applyAlignment="1"/>
    <xf numFmtId="0" fontId="3" fillId="19" borderId="147" xfId="0" applyFont="1" applyFill="1" applyBorder="1" applyAlignment="1">
      <alignment horizontal="center" vertical="center"/>
    </xf>
    <xf numFmtId="0" fontId="3" fillId="19" borderId="148" xfId="0" applyFont="1" applyFill="1" applyBorder="1" applyAlignment="1">
      <alignment horizontal="center" vertical="center"/>
    </xf>
    <xf numFmtId="167" fontId="3" fillId="19" borderId="152" xfId="2" applyNumberFormat="1" applyFont="1" applyFill="1" applyBorder="1" applyAlignment="1">
      <alignment horizontal="center" vertical="center"/>
    </xf>
    <xf numFmtId="167" fontId="3" fillId="19" borderId="152" xfId="2" applyNumberFormat="1" applyFont="1" applyFill="1" applyBorder="1" applyAlignment="1">
      <alignment horizontal="center" vertical="center"/>
    </xf>
    <xf numFmtId="167" fontId="3" fillId="19" borderId="149" xfId="2" applyNumberFormat="1" applyFont="1" applyFill="1" applyBorder="1" applyAlignment="1">
      <alignment horizontal="center" vertical="center"/>
    </xf>
    <xf numFmtId="167" fontId="3" fillId="19" borderId="150" xfId="2" applyNumberFormat="1" applyFont="1" applyFill="1" applyBorder="1" applyAlignment="1">
      <alignment horizontal="center" vertical="center"/>
    </xf>
    <xf numFmtId="166" fontId="3" fillId="19" borderId="160" xfId="1" applyNumberFormat="1" applyFont="1" applyFill="1" applyBorder="1" applyAlignment="1">
      <alignment horizontal="center" vertical="center"/>
    </xf>
    <xf numFmtId="43" fontId="3" fillId="19" borderId="157" xfId="1" applyFont="1" applyFill="1" applyBorder="1" applyAlignment="1">
      <alignment horizontal="center" vertical="center"/>
    </xf>
    <xf numFmtId="43" fontId="3" fillId="19" borderId="150" xfId="1" applyFont="1" applyFill="1" applyBorder="1" applyAlignment="1">
      <alignment horizontal="center" vertical="center"/>
    </xf>
    <xf numFmtId="167" fontId="3" fillId="19" borderId="166" xfId="2" applyNumberFormat="1" applyFont="1" applyFill="1" applyBorder="1" applyAlignment="1">
      <alignment horizontal="center" vertical="center"/>
    </xf>
    <xf numFmtId="167" fontId="3" fillId="19" borderId="163" xfId="2" applyNumberFormat="1" applyFont="1" applyFill="1" applyBorder="1" applyAlignment="1">
      <alignment horizontal="center" vertical="center"/>
    </xf>
    <xf numFmtId="43" fontId="3" fillId="19" borderId="160" xfId="1" applyFont="1" applyFill="1" applyBorder="1" applyAlignment="1">
      <alignment horizontal="center" vertical="center"/>
    </xf>
    <xf numFmtId="43" fontId="3" fillId="19" borderId="163" xfId="1" applyFont="1" applyFill="1" applyBorder="1" applyAlignment="1">
      <alignment horizontal="center" vertical="center"/>
    </xf>
    <xf numFmtId="166" fontId="3" fillId="19" borderId="157" xfId="1" applyNumberFormat="1" applyFont="1" applyFill="1" applyBorder="1" applyAlignment="1">
      <alignment horizontal="center" vertical="center"/>
    </xf>
    <xf numFmtId="167" fontId="3" fillId="19" borderId="164" xfId="2" applyNumberFormat="1" applyFont="1" applyFill="1" applyBorder="1" applyAlignment="1">
      <alignment horizontal="center" vertical="center"/>
    </xf>
    <xf numFmtId="167" fontId="3" fillId="19" borderId="167" xfId="2" applyNumberFormat="1" applyFont="1" applyFill="1" applyBorder="1" applyAlignment="1">
      <alignment horizontal="center" vertical="center"/>
    </xf>
    <xf numFmtId="0" fontId="3" fillId="19" borderId="109" xfId="0" applyFont="1" applyFill="1" applyBorder="1" applyAlignment="1">
      <alignment horizontal="center" vertical="center"/>
    </xf>
    <xf numFmtId="0" fontId="0" fillId="15" borderId="164" xfId="0" applyFill="1" applyBorder="1" applyAlignment="1">
      <alignment horizontal="center"/>
    </xf>
    <xf numFmtId="0" fontId="0" fillId="15" borderId="167" xfId="0" applyFill="1" applyBorder="1" applyAlignment="1">
      <alignment horizontal="center"/>
    </xf>
    <xf numFmtId="0" fontId="3" fillId="15" borderId="114" xfId="0" applyFont="1" applyFill="1" applyBorder="1" applyAlignment="1">
      <alignment horizontal="center"/>
    </xf>
    <xf numFmtId="164" fontId="3" fillId="15" borderId="164" xfId="1" applyNumberFormat="1" applyFont="1" applyFill="1" applyBorder="1"/>
    <xf numFmtId="164" fontId="3" fillId="15" borderId="168" xfId="1" applyNumberFormat="1" applyFont="1" applyFill="1" applyBorder="1"/>
    <xf numFmtId="164" fontId="3" fillId="15" borderId="114" xfId="1" applyNumberFormat="1" applyFont="1" applyFill="1" applyBorder="1"/>
    <xf numFmtId="167" fontId="0" fillId="15" borderId="114" xfId="2" applyNumberFormat="1" applyFont="1" applyFill="1" applyBorder="1"/>
    <xf numFmtId="170" fontId="0" fillId="15" borderId="114" xfId="0" applyNumberFormat="1" applyFill="1" applyBorder="1"/>
    <xf numFmtId="0" fontId="0" fillId="0" borderId="154" xfId="0" applyBorder="1"/>
    <xf numFmtId="176" fontId="0" fillId="0" borderId="169" xfId="1" applyNumberFormat="1" applyFont="1" applyFill="1" applyBorder="1"/>
    <xf numFmtId="0" fontId="0" fillId="0" borderId="134" xfId="0" applyBorder="1" applyAlignment="1">
      <alignment horizontal="center"/>
    </xf>
    <xf numFmtId="167" fontId="6" fillId="3" borderId="105" xfId="2" applyNumberFormat="1" applyFont="1" applyFill="1" applyBorder="1" applyAlignment="1">
      <alignment horizontal="center"/>
    </xf>
    <xf numFmtId="167" fontId="6" fillId="3" borderId="148" xfId="2" applyNumberFormat="1" applyFont="1" applyFill="1" applyBorder="1" applyAlignment="1">
      <alignment horizontal="center"/>
    </xf>
    <xf numFmtId="9" fontId="0" fillId="0" borderId="170" xfId="3" applyFont="1" applyFill="1" applyBorder="1" applyAlignment="1">
      <alignment horizontal="left"/>
    </xf>
    <xf numFmtId="167" fontId="0" fillId="0" borderId="171" xfId="2" applyNumberFormat="1" applyFont="1" applyFill="1" applyBorder="1"/>
    <xf numFmtId="44" fontId="0" fillId="0" borderId="152" xfId="2" applyFont="1" applyFill="1" applyBorder="1"/>
    <xf numFmtId="0" fontId="0" fillId="0" borderId="169" xfId="0" applyBorder="1" applyAlignment="1">
      <alignment horizontal="center"/>
    </xf>
    <xf numFmtId="0" fontId="0" fillId="0" borderId="172" xfId="0" applyBorder="1" applyAlignment="1">
      <alignment horizontal="center"/>
    </xf>
    <xf numFmtId="167" fontId="0" fillId="0" borderId="158" xfId="2" applyNumberFormat="1" applyFont="1" applyFill="1" applyBorder="1"/>
    <xf numFmtId="167" fontId="3" fillId="0" borderId="159" xfId="2" applyNumberFormat="1" applyFont="1" applyFill="1" applyBorder="1"/>
    <xf numFmtId="167" fontId="3" fillId="0" borderId="157" xfId="2" applyNumberFormat="1" applyFont="1" applyFill="1" applyBorder="1"/>
    <xf numFmtId="44" fontId="0" fillId="0" borderId="157" xfId="2" applyFont="1" applyFill="1" applyBorder="1"/>
    <xf numFmtId="44" fontId="0" fillId="0" borderId="170" xfId="2" applyFont="1" applyFill="1" applyBorder="1"/>
    <xf numFmtId="44" fontId="0" fillId="0" borderId="173" xfId="2" applyFont="1" applyFill="1" applyBorder="1"/>
    <xf numFmtId="167" fontId="3" fillId="0" borderId="172" xfId="2" applyNumberFormat="1" applyFont="1" applyFill="1" applyBorder="1"/>
    <xf numFmtId="0" fontId="0" fillId="0" borderId="158" xfId="0" applyBorder="1" applyAlignment="1">
      <alignment horizontal="center"/>
    </xf>
    <xf numFmtId="0" fontId="0" fillId="0" borderId="159" xfId="0" applyBorder="1" applyAlignment="1">
      <alignment horizontal="center"/>
    </xf>
    <xf numFmtId="0" fontId="0" fillId="0" borderId="157" xfId="0" applyBorder="1"/>
    <xf numFmtId="167" fontId="0" fillId="0" borderId="127" xfId="2" applyNumberFormat="1" applyFont="1" applyFill="1" applyBorder="1"/>
    <xf numFmtId="9" fontId="0" fillId="0" borderId="150" xfId="3" applyFont="1" applyFill="1" applyBorder="1" applyAlignment="1">
      <alignment horizontal="left"/>
    </xf>
    <xf numFmtId="167" fontId="0" fillId="0" borderId="149" xfId="2" applyNumberFormat="1" applyFont="1" applyFill="1" applyBorder="1"/>
    <xf numFmtId="44" fontId="0" fillId="0" borderId="150" xfId="2" applyFont="1" applyFill="1" applyBorder="1"/>
    <xf numFmtId="167" fontId="3" fillId="0" borderId="173" xfId="2" applyNumberFormat="1" applyFont="1" applyFill="1" applyBorder="1"/>
    <xf numFmtId="9" fontId="0" fillId="0" borderId="157" xfId="3" applyFont="1" applyFill="1" applyBorder="1" applyAlignment="1">
      <alignment horizontal="left"/>
    </xf>
    <xf numFmtId="167" fontId="0" fillId="0" borderId="169" xfId="2" applyNumberFormat="1" applyFont="1" applyFill="1" applyBorder="1"/>
    <xf numFmtId="167" fontId="3" fillId="0" borderId="162" xfId="2" applyNumberFormat="1" applyFont="1" applyFill="1" applyBorder="1"/>
    <xf numFmtId="167" fontId="3" fillId="0" borderId="160" xfId="2" applyNumberFormat="1" applyFont="1" applyFill="1" applyBorder="1"/>
    <xf numFmtId="44" fontId="0" fillId="0" borderId="160" xfId="2" applyFont="1" applyFill="1" applyBorder="1"/>
    <xf numFmtId="167" fontId="0" fillId="3" borderId="105" xfId="2" applyNumberFormat="1" applyFont="1" applyFill="1" applyBorder="1" applyAlignment="1">
      <alignment horizontal="center"/>
    </xf>
    <xf numFmtId="167" fontId="0" fillId="3" borderId="148" xfId="2" applyNumberFormat="1" applyFont="1" applyFill="1" applyBorder="1" applyAlignment="1">
      <alignment horizontal="center"/>
    </xf>
    <xf numFmtId="9" fontId="0" fillId="0" borderId="152" xfId="3" applyFont="1" applyBorder="1" applyAlignment="1">
      <alignment horizontal="left"/>
    </xf>
    <xf numFmtId="167" fontId="0" fillId="0" borderId="173" xfId="2" applyNumberFormat="1" applyFont="1" applyBorder="1"/>
    <xf numFmtId="176" fontId="0" fillId="0" borderId="169" xfId="1" applyNumberFormat="1" applyFont="1" applyBorder="1"/>
    <xf numFmtId="167" fontId="0" fillId="0" borderId="158" xfId="2" applyNumberFormat="1" applyFont="1" applyBorder="1"/>
    <xf numFmtId="167" fontId="3" fillId="0" borderId="172" xfId="2" applyNumberFormat="1" applyFont="1" applyBorder="1"/>
    <xf numFmtId="167" fontId="3" fillId="0" borderId="173" xfId="2" applyNumberFormat="1" applyFont="1" applyBorder="1"/>
    <xf numFmtId="9" fontId="0" fillId="0" borderId="157" xfId="3" applyFont="1" applyBorder="1" applyAlignment="1">
      <alignment horizontal="left"/>
    </xf>
    <xf numFmtId="167" fontId="0" fillId="0" borderId="157" xfId="2" applyNumberFormat="1" applyFont="1" applyBorder="1"/>
    <xf numFmtId="44" fontId="0" fillId="0" borderId="157" xfId="0" applyNumberFormat="1" applyBorder="1"/>
    <xf numFmtId="0" fontId="0" fillId="0" borderId="161" xfId="0" applyBorder="1" applyAlignment="1">
      <alignment horizontal="center"/>
    </xf>
    <xf numFmtId="0" fontId="0" fillId="0" borderId="162" xfId="0" applyBorder="1" applyAlignment="1">
      <alignment horizontal="center"/>
    </xf>
    <xf numFmtId="0" fontId="0" fillId="9" borderId="160" xfId="0" applyFill="1" applyBorder="1"/>
    <xf numFmtId="0" fontId="0" fillId="9" borderId="162" xfId="0" applyFill="1" applyBorder="1" applyAlignment="1">
      <alignment horizontal="center"/>
    </xf>
    <xf numFmtId="167" fontId="0" fillId="0" borderId="161" xfId="2" applyNumberFormat="1" applyFont="1" applyBorder="1"/>
    <xf numFmtId="167" fontId="3" fillId="0" borderId="160" xfId="2" applyNumberFormat="1" applyFont="1" applyBorder="1"/>
    <xf numFmtId="9" fontId="0" fillId="9" borderId="163" xfId="3" applyFont="1" applyFill="1" applyBorder="1" applyAlignment="1">
      <alignment horizontal="left"/>
    </xf>
    <xf numFmtId="44" fontId="0" fillId="0" borderId="160" xfId="0" applyNumberFormat="1" applyBorder="1"/>
    <xf numFmtId="0" fontId="0" fillId="20" borderId="164" xfId="0" applyFill="1" applyBorder="1" applyAlignment="1">
      <alignment horizontal="center"/>
    </xf>
    <xf numFmtId="0" fontId="0" fillId="20" borderId="167" xfId="0" applyFill="1" applyBorder="1" applyAlignment="1">
      <alignment horizontal="center"/>
    </xf>
    <xf numFmtId="0" fontId="3" fillId="20" borderId="164" xfId="0" applyFont="1" applyFill="1" applyBorder="1" applyAlignment="1">
      <alignment horizontal="center"/>
    </xf>
    <xf numFmtId="164" fontId="0" fillId="20" borderId="164" xfId="1" applyNumberFormat="1" applyFont="1" applyFill="1" applyBorder="1"/>
    <xf numFmtId="164" fontId="0" fillId="20" borderId="168" xfId="1" applyNumberFormat="1" applyFont="1" applyFill="1" applyBorder="1"/>
    <xf numFmtId="164" fontId="0" fillId="20" borderId="114" xfId="1" applyNumberFormat="1" applyFont="1" applyFill="1" applyBorder="1"/>
    <xf numFmtId="167" fontId="0" fillId="20" borderId="114" xfId="2" applyNumberFormat="1" applyFont="1" applyFill="1" applyBorder="1"/>
    <xf numFmtId="167" fontId="0" fillId="0" borderId="169" xfId="2" applyNumberFormat="1" applyFont="1" applyBorder="1"/>
    <xf numFmtId="167" fontId="0" fillId="0" borderId="157" xfId="2" applyNumberFormat="1" applyFont="1" applyFill="1" applyBorder="1"/>
    <xf numFmtId="176" fontId="0" fillId="9" borderId="169" xfId="1" applyNumberFormat="1" applyFont="1" applyFill="1" applyBorder="1"/>
    <xf numFmtId="167" fontId="3" fillId="0" borderId="157" xfId="2" applyNumberFormat="1" applyFont="1" applyBorder="1"/>
    <xf numFmtId="0" fontId="0" fillId="0" borderId="160" xfId="0" applyBorder="1"/>
    <xf numFmtId="0" fontId="3" fillId="0" borderId="172" xfId="2" applyNumberFormat="1" applyFont="1" applyBorder="1"/>
    <xf numFmtId="0" fontId="3" fillId="20" borderId="114" xfId="0" applyFont="1" applyFill="1" applyBorder="1" applyAlignment="1">
      <alignment horizontal="center"/>
    </xf>
    <xf numFmtId="164" fontId="0" fillId="20" borderId="164" xfId="1" applyNumberFormat="1" applyFont="1" applyFill="1" applyBorder="1" applyAlignment="1">
      <alignment horizontal="center"/>
    </xf>
    <xf numFmtId="164" fontId="0" fillId="20" borderId="168" xfId="1" applyNumberFormat="1" applyFont="1" applyFill="1" applyBorder="1" applyAlignment="1">
      <alignment horizontal="center"/>
    </xf>
    <xf numFmtId="164" fontId="0" fillId="20" borderId="167" xfId="1" applyNumberFormat="1" applyFont="1" applyFill="1" applyBorder="1" applyAlignment="1">
      <alignment horizontal="center"/>
    </xf>
    <xf numFmtId="164" fontId="0" fillId="20" borderId="167" xfId="1" applyNumberFormat="1" applyFont="1" applyFill="1" applyBorder="1" applyAlignment="1">
      <alignment horizontal="center"/>
    </xf>
    <xf numFmtId="167" fontId="0" fillId="9" borderId="173" xfId="2" applyNumberFormat="1" applyFont="1" applyFill="1" applyBorder="1"/>
    <xf numFmtId="167" fontId="0" fillId="9" borderId="157" xfId="2" applyNumberFormat="1" applyFont="1" applyFill="1" applyBorder="1"/>
    <xf numFmtId="176" fontId="0" fillId="0" borderId="161" xfId="1" applyNumberFormat="1" applyFont="1" applyBorder="1"/>
    <xf numFmtId="167" fontId="3" fillId="0" borderId="162" xfId="2" applyNumberFormat="1" applyFont="1" applyBorder="1"/>
    <xf numFmtId="167" fontId="0" fillId="0" borderId="160" xfId="2" applyNumberFormat="1" applyFont="1" applyBorder="1"/>
    <xf numFmtId="167" fontId="0" fillId="0" borderId="173" xfId="2" applyNumberFormat="1" applyFont="1" applyFill="1" applyBorder="1"/>
    <xf numFmtId="176" fontId="0" fillId="9" borderId="161" xfId="1" applyNumberFormat="1" applyFont="1" applyFill="1" applyBorder="1"/>
    <xf numFmtId="176" fontId="0" fillId="0" borderId="158" xfId="1" applyNumberFormat="1" applyFont="1" applyBorder="1"/>
    <xf numFmtId="167" fontId="3" fillId="0" borderId="159" xfId="2" applyNumberFormat="1" applyFont="1" applyBorder="1"/>
    <xf numFmtId="44" fontId="0" fillId="0" borderId="161" xfId="2" applyFont="1" applyBorder="1"/>
    <xf numFmtId="167" fontId="0" fillId="9" borderId="160" xfId="2" applyNumberFormat="1" applyFont="1" applyFill="1" applyBorder="1"/>
    <xf numFmtId="167" fontId="0" fillId="0" borderId="157" xfId="2" applyNumberFormat="1" applyFont="1" applyFill="1" applyBorder="1" applyAlignment="1">
      <alignment wrapText="1"/>
    </xf>
    <xf numFmtId="178" fontId="3" fillId="0" borderId="172" xfId="2" applyNumberFormat="1" applyFont="1" applyFill="1" applyBorder="1"/>
    <xf numFmtId="167" fontId="0" fillId="3" borderId="171" xfId="2" applyNumberFormat="1" applyFont="1" applyFill="1" applyBorder="1" applyAlignment="1">
      <alignment horizontal="center"/>
    </xf>
    <xf numFmtId="167" fontId="0" fillId="3" borderId="170" xfId="2" applyNumberFormat="1" applyFont="1" applyFill="1" applyBorder="1" applyAlignment="1">
      <alignment horizontal="center"/>
    </xf>
    <xf numFmtId="176" fontId="0" fillId="9" borderId="158" xfId="1" applyNumberFormat="1" applyFont="1" applyFill="1" applyBorder="1"/>
    <xf numFmtId="0" fontId="0" fillId="9" borderId="164" xfId="0" applyFill="1" applyBorder="1" applyAlignment="1">
      <alignment horizontal="center"/>
    </xf>
    <xf numFmtId="0" fontId="0" fillId="9" borderId="167" xfId="0" applyFill="1" applyBorder="1" applyAlignment="1">
      <alignment horizontal="center"/>
    </xf>
    <xf numFmtId="167" fontId="3" fillId="0" borderId="114" xfId="2" applyNumberFormat="1" applyFont="1" applyBorder="1"/>
    <xf numFmtId="167" fontId="3" fillId="3" borderId="114" xfId="2" applyNumberFormat="1" applyFont="1" applyFill="1" applyBorder="1"/>
    <xf numFmtId="167" fontId="3" fillId="15" borderId="140" xfId="2" applyNumberFormat="1" applyFont="1" applyFill="1" applyBorder="1" applyAlignment="1">
      <alignment horizontal="right"/>
    </xf>
    <xf numFmtId="167" fontId="3" fillId="15" borderId="141" xfId="2" applyNumberFormat="1" applyFont="1" applyFill="1" applyBorder="1" applyAlignment="1">
      <alignment horizontal="right"/>
    </xf>
    <xf numFmtId="167" fontId="3" fillId="15" borderId="142" xfId="2" applyNumberFormat="1" applyFont="1" applyFill="1" applyBorder="1"/>
    <xf numFmtId="167" fontId="3" fillId="20" borderId="140" xfId="2" applyNumberFormat="1" applyFont="1" applyFill="1" applyBorder="1" applyAlignment="1">
      <alignment horizontal="right"/>
    </xf>
    <xf numFmtId="167" fontId="3" fillId="20" borderId="141" xfId="2" applyNumberFormat="1" applyFont="1" applyFill="1" applyBorder="1" applyAlignment="1">
      <alignment horizontal="right"/>
    </xf>
    <xf numFmtId="167" fontId="3" fillId="20" borderId="142" xfId="2" applyNumberFormat="1" applyFont="1" applyFill="1" applyBorder="1"/>
    <xf numFmtId="167" fontId="3" fillId="0" borderId="140" xfId="2" applyNumberFormat="1" applyFont="1" applyBorder="1" applyAlignment="1">
      <alignment horizontal="right"/>
    </xf>
    <xf numFmtId="167" fontId="3" fillId="0" borderId="141" xfId="2" applyNumberFormat="1" applyFont="1" applyBorder="1" applyAlignment="1">
      <alignment horizontal="right"/>
    </xf>
    <xf numFmtId="167" fontId="3" fillId="0" borderId="142" xfId="2" applyNumberFormat="1" applyFont="1" applyBorder="1"/>
    <xf numFmtId="164" fontId="68" fillId="0" borderId="174" xfId="1" applyNumberFormat="1" applyFont="1" applyBorder="1" applyAlignment="1">
      <alignment horizontal="right"/>
    </xf>
    <xf numFmtId="0" fontId="65" fillId="21" borderId="175" xfId="0" applyFont="1" applyFill="1" applyBorder="1" applyAlignment="1">
      <alignment horizontal="left" vertical="center"/>
    </xf>
    <xf numFmtId="0" fontId="65" fillId="21" borderId="176" xfId="0" applyFont="1" applyFill="1" applyBorder="1" applyAlignment="1">
      <alignment horizontal="left" vertical="center"/>
    </xf>
    <xf numFmtId="0" fontId="65" fillId="21" borderId="175" xfId="0" applyFont="1" applyFill="1" applyBorder="1" applyAlignment="1">
      <alignment horizontal="center" vertical="center"/>
    </xf>
    <xf numFmtId="0" fontId="3" fillId="28" borderId="164" xfId="0" applyFont="1" applyFill="1" applyBorder="1" applyAlignment="1">
      <alignment horizontal="center"/>
    </xf>
    <xf numFmtId="0" fontId="3" fillId="28" borderId="168" xfId="0" applyFont="1" applyFill="1" applyBorder="1" applyAlignment="1">
      <alignment horizontal="center"/>
    </xf>
    <xf numFmtId="0" fontId="3" fillId="28" borderId="167" xfId="0" applyFont="1" applyFill="1" applyBorder="1" applyAlignment="1">
      <alignment horizontal="center"/>
    </xf>
    <xf numFmtId="0" fontId="3" fillId="0" borderId="140" xfId="0" applyFont="1" applyBorder="1" applyAlignment="1">
      <alignment horizontal="left"/>
    </xf>
    <xf numFmtId="42" fontId="3" fillId="0" borderId="141" xfId="0" applyNumberFormat="1" applyFont="1" applyBorder="1" applyAlignment="1">
      <alignment horizontal="center"/>
    </xf>
    <xf numFmtId="0" fontId="3" fillId="0" borderId="141" xfId="0" applyFont="1" applyBorder="1" applyAlignment="1">
      <alignment horizontal="center"/>
    </xf>
    <xf numFmtId="0" fontId="3" fillId="0" borderId="142" xfId="0" applyFont="1" applyBorder="1" applyAlignment="1">
      <alignment horizontal="center"/>
    </xf>
    <xf numFmtId="42" fontId="0" fillId="0" borderId="175" xfId="0" applyNumberFormat="1" applyBorder="1" applyAlignment="1">
      <alignment horizontal="left"/>
    </xf>
    <xf numFmtId="0" fontId="0" fillId="0" borderId="175" xfId="0" applyBorder="1" applyAlignment="1">
      <alignment horizontal="left"/>
    </xf>
    <xf numFmtId="0" fontId="0" fillId="0" borderId="158" xfId="0" applyBorder="1" applyAlignment="1">
      <alignment horizontal="left"/>
    </xf>
    <xf numFmtId="42" fontId="0" fillId="0" borderId="121" xfId="0" applyNumberFormat="1" applyBorder="1" applyAlignment="1">
      <alignment horizontal="left"/>
    </xf>
    <xf numFmtId="42" fontId="0" fillId="0" borderId="159" xfId="0" applyNumberFormat="1" applyBorder="1"/>
    <xf numFmtId="10" fontId="0" fillId="0" borderId="158" xfId="0" applyNumberFormat="1" applyBorder="1" applyAlignment="1">
      <alignment horizontal="center"/>
    </xf>
    <xf numFmtId="0" fontId="0" fillId="0" borderId="161" xfId="0" applyBorder="1" applyAlignment="1">
      <alignment horizontal="left"/>
    </xf>
    <xf numFmtId="42" fontId="0" fillId="0" borderId="177" xfId="0" applyNumberFormat="1" applyBorder="1" applyAlignment="1">
      <alignment horizontal="left"/>
    </xf>
    <xf numFmtId="0" fontId="0" fillId="0" borderId="177" xfId="0" applyBorder="1" applyAlignment="1">
      <alignment horizontal="left"/>
    </xf>
    <xf numFmtId="42" fontId="0" fillId="0" borderId="162" xfId="0" applyNumberFormat="1" applyBorder="1"/>
    <xf numFmtId="0" fontId="0" fillId="0" borderId="178" xfId="0" applyBorder="1" applyAlignment="1">
      <alignment horizontal="right"/>
    </xf>
    <xf numFmtId="0" fontId="0" fillId="0" borderId="179" xfId="0" applyBorder="1" applyAlignment="1" applyProtection="1">
      <alignment horizontal="center"/>
      <protection locked="0"/>
    </xf>
    <xf numFmtId="169" fontId="0" fillId="0" borderId="179" xfId="0" applyNumberFormat="1" applyBorder="1" applyAlignment="1" applyProtection="1">
      <alignment horizontal="center"/>
      <protection locked="0"/>
    </xf>
    <xf numFmtId="0" fontId="4" fillId="0" borderId="179" xfId="4" applyBorder="1" applyAlignment="1" applyProtection="1">
      <alignment horizontal="center" vertical="center"/>
      <protection locked="0"/>
    </xf>
    <xf numFmtId="0" fontId="0" fillId="0" borderId="178" xfId="0" applyBorder="1"/>
    <xf numFmtId="5" fontId="0" fillId="0" borderId="180" xfId="2" applyNumberFormat="1" applyFont="1" applyBorder="1" applyProtection="1">
      <protection locked="0"/>
    </xf>
    <xf numFmtId="44" fontId="28" fillId="0" borderId="180" xfId="2" applyFont="1" applyBorder="1" applyAlignment="1">
      <alignment horizontal="center" vertical="center"/>
    </xf>
    <xf numFmtId="0" fontId="0" fillId="0" borderId="137" xfId="0" applyBorder="1" applyAlignment="1">
      <alignment vertical="top"/>
    </xf>
    <xf numFmtId="3" fontId="0" fillId="0" borderId="132" xfId="0" applyNumberFormat="1" applyBorder="1" applyAlignment="1" applyProtection="1">
      <alignment horizontal="left"/>
      <protection locked="0"/>
    </xf>
    <xf numFmtId="0" fontId="0" fillId="0" borderId="181" xfId="0" applyBorder="1" applyAlignment="1">
      <alignment vertical="top"/>
    </xf>
    <xf numFmtId="0" fontId="28" fillId="0" borderId="182" xfId="0" applyFont="1" applyBorder="1" applyAlignment="1">
      <alignment vertical="center"/>
    </xf>
    <xf numFmtId="0" fontId="0" fillId="0" borderId="178" xfId="0" applyBorder="1" applyAlignment="1">
      <alignment vertical="top"/>
    </xf>
    <xf numFmtId="0" fontId="28" fillId="0" borderId="183" xfId="0" applyFont="1" applyBorder="1" applyAlignment="1">
      <alignment vertical="center"/>
    </xf>
    <xf numFmtId="0" fontId="28" fillId="0" borderId="183" xfId="0" quotePrefix="1" applyFont="1" applyBorder="1"/>
    <xf numFmtId="0" fontId="28" fillId="22" borderId="183" xfId="0" applyFont="1" applyFill="1" applyBorder="1" applyAlignment="1">
      <alignment horizontal="center"/>
    </xf>
    <xf numFmtId="0" fontId="28" fillId="25" borderId="183" xfId="0" applyFont="1" applyFill="1" applyBorder="1" applyAlignment="1">
      <alignment horizontal="left"/>
    </xf>
    <xf numFmtId="0" fontId="0" fillId="25" borderId="122" xfId="0" applyFill="1" applyBorder="1" applyProtection="1">
      <protection locked="0"/>
    </xf>
    <xf numFmtId="0" fontId="5" fillId="25" borderId="180" xfId="0" applyFont="1" applyFill="1" applyBorder="1" applyProtection="1">
      <protection locked="0"/>
    </xf>
    <xf numFmtId="42" fontId="0" fillId="25" borderId="184" xfId="0" applyNumberFormat="1" applyFill="1" applyBorder="1" applyAlignment="1" applyProtection="1">
      <alignment horizontal="left"/>
      <protection locked="0"/>
    </xf>
    <xf numFmtId="0" fontId="0" fillId="25" borderId="184" xfId="0" applyFill="1" applyBorder="1" applyProtection="1">
      <protection locked="0"/>
    </xf>
    <xf numFmtId="0" fontId="28" fillId="9" borderId="183" xfId="0" applyFont="1" applyFill="1" applyBorder="1" applyAlignment="1">
      <alignment horizontal="left"/>
    </xf>
    <xf numFmtId="0" fontId="29" fillId="26" borderId="183" xfId="0" applyFont="1" applyFill="1" applyBorder="1" applyAlignment="1">
      <alignment horizontal="left"/>
    </xf>
    <xf numFmtId="0" fontId="28" fillId="9" borderId="183" xfId="0" applyFont="1" applyFill="1" applyBorder="1" applyAlignment="1">
      <alignment horizontal="left" indent="1"/>
    </xf>
    <xf numFmtId="0" fontId="28" fillId="9" borderId="157" xfId="0" applyFont="1" applyFill="1" applyBorder="1" applyAlignment="1">
      <alignment vertical="center" wrapText="1"/>
    </xf>
    <xf numFmtId="0" fontId="28" fillId="9" borderId="157" xfId="0" applyFont="1" applyFill="1" applyBorder="1" applyAlignment="1">
      <alignment horizontal="left" vertical="center" wrapText="1" indent="1"/>
    </xf>
    <xf numFmtId="0" fontId="28" fillId="9" borderId="157" xfId="0" applyFont="1" applyFill="1" applyBorder="1" applyAlignment="1">
      <alignment horizontal="left" vertical="center" wrapText="1"/>
    </xf>
    <xf numFmtId="0" fontId="0" fillId="6" borderId="178" xfId="0" applyFill="1" applyBorder="1"/>
    <xf numFmtId="9" fontId="0" fillId="6" borderId="180" xfId="3" applyFont="1" applyFill="1" applyBorder="1" applyProtection="1">
      <protection locked="0"/>
    </xf>
    <xf numFmtId="44" fontId="0" fillId="6" borderId="180" xfId="2" applyFont="1" applyFill="1" applyBorder="1" applyProtection="1">
      <protection locked="0"/>
    </xf>
    <xf numFmtId="5" fontId="0" fillId="6" borderId="180" xfId="0" applyNumberFormat="1" applyFill="1" applyBorder="1" applyAlignment="1" applyProtection="1">
      <alignment horizontal="left"/>
      <protection locked="0"/>
    </xf>
    <xf numFmtId="44" fontId="0" fillId="6" borderId="180" xfId="2" applyFont="1" applyFill="1" applyBorder="1" applyAlignment="1" applyProtection="1">
      <alignment horizontal="left"/>
      <protection locked="0"/>
    </xf>
    <xf numFmtId="44" fontId="0" fillId="6" borderId="180" xfId="0" applyNumberFormat="1" applyFill="1" applyBorder="1" applyProtection="1">
      <protection locked="0"/>
    </xf>
    <xf numFmtId="165" fontId="11" fillId="6" borderId="180" xfId="0" applyNumberFormat="1" applyFont="1" applyFill="1" applyBorder="1" applyAlignment="1" applyProtection="1">
      <alignment horizontal="center"/>
      <protection locked="0"/>
    </xf>
    <xf numFmtId="165" fontId="11" fillId="6" borderId="180" xfId="0" applyNumberFormat="1" applyFont="1" applyFill="1" applyBorder="1" applyAlignment="1" applyProtection="1">
      <alignment horizontal="left"/>
      <protection locked="0"/>
    </xf>
    <xf numFmtId="0" fontId="0" fillId="6" borderId="180" xfId="0" applyFill="1" applyBorder="1" applyAlignment="1" applyProtection="1">
      <alignment horizontal="center"/>
      <protection locked="0"/>
    </xf>
    <xf numFmtId="0" fontId="0" fillId="0" borderId="185" xfId="0" applyBorder="1" applyProtection="1">
      <protection locked="0"/>
    </xf>
    <xf numFmtId="165" fontId="0" fillId="0" borderId="132" xfId="0" applyNumberFormat="1" applyBorder="1" applyProtection="1">
      <protection locked="0"/>
    </xf>
    <xf numFmtId="165" fontId="0" fillId="0" borderId="180" xfId="0" applyNumberFormat="1" applyBorder="1" applyAlignment="1" applyProtection="1">
      <alignment horizontal="right"/>
      <protection locked="0"/>
    </xf>
    <xf numFmtId="0" fontId="0" fillId="0" borderId="178" xfId="0" applyBorder="1" applyProtection="1">
      <protection locked="0"/>
    </xf>
    <xf numFmtId="44" fontId="0" fillId="0" borderId="180" xfId="0" applyNumberFormat="1" applyBorder="1" applyProtection="1">
      <protection locked="0"/>
    </xf>
    <xf numFmtId="165" fontId="0" fillId="0" borderId="180" xfId="0" applyNumberFormat="1" applyBorder="1" applyProtection="1">
      <protection locked="0"/>
    </xf>
    <xf numFmtId="0" fontId="0" fillId="0" borderId="180" xfId="0" applyBorder="1" applyProtection="1">
      <protection locked="0"/>
    </xf>
    <xf numFmtId="0" fontId="0" fillId="0" borderId="186" xfId="0" applyBorder="1" applyProtection="1">
      <protection locked="0"/>
    </xf>
    <xf numFmtId="0" fontId="0" fillId="0" borderId="119" xfId="0" applyBorder="1" applyProtection="1">
      <protection locked="0"/>
    </xf>
    <xf numFmtId="0" fontId="0" fillId="0" borderId="120" xfId="0" applyBorder="1" applyProtection="1">
      <protection locked="0"/>
    </xf>
    <xf numFmtId="0" fontId="0" fillId="0" borderId="180" xfId="0" applyBorder="1" applyAlignment="1" applyProtection="1">
      <alignment horizontal="center"/>
      <protection locked="0"/>
    </xf>
    <xf numFmtId="0" fontId="3" fillId="0" borderId="179" xfId="0" applyFont="1" applyBorder="1" applyAlignment="1" applyProtection="1">
      <alignment horizontal="right"/>
      <protection locked="0"/>
    </xf>
    <xf numFmtId="0" fontId="3" fillId="0" borderId="180" xfId="0" applyFont="1" applyBorder="1" applyAlignment="1" applyProtection="1">
      <alignment horizontal="right"/>
      <protection locked="0"/>
    </xf>
    <xf numFmtId="169" fontId="0" fillId="0" borderId="180" xfId="0" applyNumberFormat="1" applyBorder="1" applyAlignment="1" applyProtection="1">
      <alignment horizontal="center"/>
      <protection locked="0"/>
    </xf>
    <xf numFmtId="0" fontId="4" fillId="0" borderId="180" xfId="4" applyBorder="1" applyAlignment="1" applyProtection="1">
      <alignment horizontal="center" vertical="center"/>
      <protection locked="0"/>
    </xf>
    <xf numFmtId="5" fontId="0" fillId="0" borderId="120" xfId="2" applyNumberFormat="1" applyFont="1" applyBorder="1" applyAlignment="1" applyProtection="1">
      <alignment horizontal="center"/>
      <protection locked="0"/>
    </xf>
    <xf numFmtId="3" fontId="0" fillId="0" borderId="184" xfId="0" applyNumberFormat="1" applyBorder="1" applyAlignment="1" applyProtection="1">
      <alignment horizontal="left"/>
      <protection locked="0"/>
    </xf>
    <xf numFmtId="0" fontId="0" fillId="0" borderId="184" xfId="0" applyBorder="1" applyProtection="1">
      <protection locked="0"/>
    </xf>
    <xf numFmtId="3" fontId="0" fillId="25" borderId="184" xfId="0" applyNumberFormat="1" applyFill="1" applyBorder="1" applyAlignment="1" applyProtection="1">
      <alignment horizontal="left"/>
      <protection locked="0"/>
    </xf>
    <xf numFmtId="0" fontId="29" fillId="9" borderId="157" xfId="0" applyFont="1" applyFill="1" applyBorder="1" applyAlignment="1">
      <alignment horizontal="center" vertical="center" wrapText="1"/>
    </xf>
    <xf numFmtId="0" fontId="6" fillId="0" borderId="124" xfId="0" applyFont="1" applyBorder="1" applyAlignment="1">
      <alignment horizontal="left" vertical="top" wrapText="1"/>
    </xf>
    <xf numFmtId="0" fontId="28" fillId="23" borderId="157" xfId="0" applyFont="1" applyFill="1" applyBorder="1" applyAlignment="1">
      <alignment vertical="center" wrapText="1"/>
    </xf>
    <xf numFmtId="0" fontId="0" fillId="0" borderId="187" xfId="0" applyBorder="1" applyAlignment="1">
      <alignment wrapText="1"/>
    </xf>
    <xf numFmtId="0" fontId="0" fillId="0" borderId="188" xfId="0" applyBorder="1" applyProtection="1">
      <protection locked="0"/>
    </xf>
    <xf numFmtId="0" fontId="3" fillId="0" borderId="187" xfId="0" applyFont="1" applyBorder="1" applyAlignment="1">
      <alignment wrapText="1"/>
    </xf>
    <xf numFmtId="0" fontId="0" fillId="0" borderId="189" xfId="0" applyBorder="1" applyAlignment="1">
      <alignment vertical="top"/>
    </xf>
    <xf numFmtId="0" fontId="0" fillId="0" borderId="190" xfId="0" applyBorder="1" applyAlignment="1">
      <alignment vertical="top"/>
    </xf>
    <xf numFmtId="0" fontId="28" fillId="0" borderId="191" xfId="0" applyFont="1" applyBorder="1" applyAlignment="1">
      <alignment vertical="center"/>
    </xf>
    <xf numFmtId="0" fontId="28" fillId="0" borderId="191" xfId="0" quotePrefix="1" applyFont="1" applyBorder="1"/>
    <xf numFmtId="3" fontId="0" fillId="0" borderId="192" xfId="0" applyNumberFormat="1" applyBorder="1" applyAlignment="1" applyProtection="1">
      <alignment horizontal="left"/>
      <protection locked="0"/>
    </xf>
    <xf numFmtId="0" fontId="0" fillId="0" borderId="192" xfId="0" applyBorder="1" applyProtection="1">
      <protection locked="0"/>
    </xf>
    <xf numFmtId="0" fontId="28" fillId="22" borderId="191" xfId="0" applyFont="1" applyFill="1" applyBorder="1" applyAlignment="1">
      <alignment horizontal="center"/>
    </xf>
    <xf numFmtId="0" fontId="28" fillId="25" borderId="191" xfId="0" applyFont="1" applyFill="1" applyBorder="1" applyAlignment="1">
      <alignment horizontal="left"/>
    </xf>
    <xf numFmtId="3" fontId="0" fillId="25" borderId="192" xfId="0" applyNumberFormat="1" applyFill="1" applyBorder="1" applyAlignment="1" applyProtection="1">
      <alignment horizontal="left"/>
      <protection locked="0"/>
    </xf>
    <xf numFmtId="0" fontId="0" fillId="25" borderId="192" xfId="0" applyFill="1" applyBorder="1" applyProtection="1">
      <protection locked="0"/>
    </xf>
    <xf numFmtId="0" fontId="28" fillId="9" borderId="191" xfId="0" applyFont="1" applyFill="1" applyBorder="1" applyAlignment="1">
      <alignment horizontal="left"/>
    </xf>
    <xf numFmtId="0" fontId="0" fillId="0" borderId="193" xfId="0" applyBorder="1"/>
    <xf numFmtId="0" fontId="0" fillId="0" borderId="194" xfId="0" applyBorder="1" applyProtection="1">
      <protection locked="0"/>
    </xf>
    <xf numFmtId="0" fontId="0" fillId="0" borderId="195" xfId="0" applyBorder="1" applyProtection="1">
      <protection locked="0"/>
    </xf>
    <xf numFmtId="165" fontId="0" fillId="0" borderId="196" xfId="0" applyNumberFormat="1" applyBorder="1" applyProtection="1">
      <protection locked="0"/>
    </xf>
    <xf numFmtId="0" fontId="0" fillId="0" borderId="193" xfId="0" applyBorder="1" applyProtection="1">
      <protection locked="0"/>
    </xf>
    <xf numFmtId="0" fontId="0" fillId="0" borderId="194" xfId="0" applyBorder="1" applyAlignment="1" applyProtection="1">
      <alignment wrapText="1"/>
      <protection locked="0"/>
    </xf>
    <xf numFmtId="0" fontId="0" fillId="0" borderId="194" xfId="0" applyBorder="1" applyAlignment="1">
      <alignment wrapText="1"/>
    </xf>
    <xf numFmtId="0" fontId="0" fillId="0" borderId="196" xfId="0" applyBorder="1" applyProtection="1">
      <protection locked="0"/>
    </xf>
    <xf numFmtId="0" fontId="3" fillId="0" borderId="194" xfId="0" applyFont="1" applyBorder="1" applyAlignment="1">
      <alignment wrapText="1"/>
    </xf>
    <xf numFmtId="0" fontId="0" fillId="0" borderId="193" xfId="0" applyBorder="1" applyAlignment="1">
      <alignment vertical="top"/>
    </xf>
    <xf numFmtId="0" fontId="0" fillId="0" borderId="197" xfId="0" applyBorder="1" applyAlignment="1">
      <alignment vertical="top"/>
    </xf>
    <xf numFmtId="0" fontId="28" fillId="0" borderId="198" xfId="0" applyFont="1" applyBorder="1" applyAlignment="1">
      <alignment vertical="center"/>
    </xf>
    <xf numFmtId="0" fontId="28" fillId="0" borderId="198" xfId="0" quotePrefix="1" applyFont="1" applyBorder="1"/>
    <xf numFmtId="3" fontId="0" fillId="0" borderId="199" xfId="0" applyNumberFormat="1" applyBorder="1" applyAlignment="1" applyProtection="1">
      <alignment horizontal="left"/>
      <protection locked="0"/>
    </xf>
    <xf numFmtId="0" fontId="0" fillId="0" borderId="199" xfId="0" applyBorder="1" applyProtection="1">
      <protection locked="0"/>
    </xf>
    <xf numFmtId="0" fontId="28" fillId="22" borderId="198" xfId="0" applyFont="1" applyFill="1" applyBorder="1" applyAlignment="1">
      <alignment horizontal="center"/>
    </xf>
    <xf numFmtId="0" fontId="28" fillId="25" borderId="198" xfId="0" applyFont="1" applyFill="1" applyBorder="1" applyAlignment="1">
      <alignment horizontal="left"/>
    </xf>
    <xf numFmtId="3" fontId="0" fillId="25" borderId="199" xfId="0" applyNumberFormat="1" applyFill="1" applyBorder="1" applyAlignment="1" applyProtection="1">
      <alignment horizontal="left"/>
      <protection locked="0"/>
    </xf>
    <xf numFmtId="0" fontId="0" fillId="25" borderId="199" xfId="0" applyFill="1" applyBorder="1" applyProtection="1">
      <protection locked="0"/>
    </xf>
    <xf numFmtId="0" fontId="28" fillId="9" borderId="198" xfId="0" applyFont="1" applyFill="1" applyBorder="1" applyAlignment="1">
      <alignment horizontal="left"/>
    </xf>
    <xf numFmtId="0" fontId="0" fillId="0" borderId="200" xfId="0" applyBorder="1"/>
    <xf numFmtId="0" fontId="0" fillId="0" borderId="201" xfId="0" applyBorder="1" applyProtection="1">
      <protection locked="0"/>
    </xf>
    <xf numFmtId="0" fontId="0" fillId="0" borderId="202" xfId="0" applyBorder="1" applyProtection="1">
      <protection locked="0"/>
    </xf>
    <xf numFmtId="165" fontId="0" fillId="0" borderId="203" xfId="0" applyNumberFormat="1" applyBorder="1" applyProtection="1">
      <protection locked="0"/>
    </xf>
    <xf numFmtId="0" fontId="0" fillId="0" borderId="200" xfId="0" applyBorder="1" applyProtection="1">
      <protection locked="0"/>
    </xf>
    <xf numFmtId="0" fontId="0" fillId="0" borderId="201" xfId="0" applyBorder="1" applyAlignment="1" applyProtection="1">
      <alignment wrapText="1"/>
      <protection locked="0"/>
    </xf>
    <xf numFmtId="0" fontId="0" fillId="0" borderId="201" xfId="0" applyBorder="1" applyAlignment="1">
      <alignment wrapText="1"/>
    </xf>
    <xf numFmtId="0" fontId="0" fillId="0" borderId="203" xfId="0" applyBorder="1" applyProtection="1">
      <protection locked="0"/>
    </xf>
    <xf numFmtId="0" fontId="3" fillId="0" borderId="201" xfId="0" applyFont="1" applyBorder="1" applyAlignment="1">
      <alignment wrapText="1"/>
    </xf>
    <xf numFmtId="0" fontId="0" fillId="0" borderId="179" xfId="0" applyBorder="1"/>
    <xf numFmtId="0" fontId="0" fillId="0" borderId="204" xfId="0" applyBorder="1" applyAlignment="1">
      <alignment vertical="top"/>
    </xf>
    <xf numFmtId="0" fontId="3" fillId="3" borderId="157" xfId="0" applyFont="1" applyFill="1" applyBorder="1" applyAlignment="1">
      <alignment horizontal="center" wrapText="1"/>
    </xf>
    <xf numFmtId="0" fontId="34" fillId="0" borderId="205" xfId="0" applyFont="1" applyBorder="1" applyAlignment="1">
      <alignment horizontal="left" wrapText="1"/>
    </xf>
    <xf numFmtId="0" fontId="0" fillId="0" borderId="200" xfId="0" applyBorder="1" applyAlignment="1">
      <alignment vertical="top"/>
    </xf>
    <xf numFmtId="0" fontId="28" fillId="0" borderId="206" xfId="0" applyFont="1" applyBorder="1" applyAlignment="1">
      <alignment vertical="center"/>
    </xf>
    <xf numFmtId="0" fontId="28" fillId="0" borderId="206" xfId="0" quotePrefix="1" applyFont="1" applyBorder="1"/>
    <xf numFmtId="3" fontId="0" fillId="0" borderId="207" xfId="0" applyNumberFormat="1" applyBorder="1" applyAlignment="1" applyProtection="1">
      <alignment horizontal="left"/>
      <protection locked="0"/>
    </xf>
    <xf numFmtId="0" fontId="0" fillId="0" borderId="207" xfId="0" applyBorder="1" applyProtection="1">
      <protection locked="0"/>
    </xf>
    <xf numFmtId="0" fontId="28" fillId="22" borderId="206" xfId="0" applyFont="1" applyFill="1" applyBorder="1" applyAlignment="1">
      <alignment horizontal="center"/>
    </xf>
    <xf numFmtId="0" fontId="28" fillId="25" borderId="206" xfId="0" applyFont="1" applyFill="1" applyBorder="1" applyAlignment="1">
      <alignment horizontal="left"/>
    </xf>
    <xf numFmtId="3" fontId="0" fillId="25" borderId="207" xfId="0" applyNumberFormat="1" applyFill="1" applyBorder="1" applyAlignment="1" applyProtection="1">
      <alignment horizontal="left"/>
      <protection locked="0"/>
    </xf>
    <xf numFmtId="0" fontId="0" fillId="25" borderId="207" xfId="0" applyFill="1" applyBorder="1" applyProtection="1">
      <protection locked="0"/>
    </xf>
    <xf numFmtId="0" fontId="28" fillId="9" borderId="206" xfId="0" applyFont="1" applyFill="1" applyBorder="1" applyAlignment="1">
      <alignment horizontal="left"/>
    </xf>
    <xf numFmtId="0" fontId="0" fillId="0" borderId="208" xfId="0" applyBorder="1" applyProtection="1">
      <protection locked="0"/>
    </xf>
    <xf numFmtId="165" fontId="0" fillId="0" borderId="209" xfId="0" applyNumberFormat="1" applyBorder="1" applyProtection="1">
      <protection locked="0"/>
    </xf>
    <xf numFmtId="0" fontId="0" fillId="0" borderId="210" xfId="0" applyBorder="1" applyProtection="1">
      <protection locked="0"/>
    </xf>
    <xf numFmtId="0" fontId="0" fillId="0" borderId="211" xfId="0" applyBorder="1" applyAlignment="1" applyProtection="1">
      <alignment wrapText="1"/>
      <protection locked="0"/>
    </xf>
    <xf numFmtId="0" fontId="0" fillId="0" borderId="211" xfId="0" applyBorder="1" applyAlignment="1">
      <alignment wrapText="1"/>
    </xf>
    <xf numFmtId="0" fontId="0" fillId="0" borderId="209" xfId="0" applyBorder="1" applyProtection="1">
      <protection locked="0"/>
    </xf>
    <xf numFmtId="0" fontId="0" fillId="0" borderId="210" xfId="0" applyBorder="1"/>
    <xf numFmtId="0" fontId="3" fillId="0" borderId="211" xfId="0" applyFont="1" applyBorder="1" applyAlignment="1">
      <alignment wrapText="1"/>
    </xf>
    <xf numFmtId="0" fontId="0" fillId="0" borderId="211" xfId="0" applyBorder="1" applyProtection="1">
      <protection locked="0"/>
    </xf>
    <xf numFmtId="0" fontId="0" fillId="0" borderId="212" xfId="0" applyBorder="1" applyAlignment="1">
      <alignment vertical="top"/>
    </xf>
    <xf numFmtId="0" fontId="34" fillId="0" borderId="213" xfId="0" applyFont="1" applyBorder="1" applyAlignment="1">
      <alignment horizontal="left" wrapText="1"/>
    </xf>
    <xf numFmtId="0" fontId="0" fillId="0" borderId="210" xfId="0" applyBorder="1" applyAlignment="1">
      <alignment vertical="top"/>
    </xf>
    <xf numFmtId="0" fontId="28" fillId="0" borderId="214" xfId="0" applyFont="1" applyBorder="1" applyAlignment="1">
      <alignment vertical="center"/>
    </xf>
    <xf numFmtId="0" fontId="28" fillId="0" borderId="214" xfId="0" quotePrefix="1" applyFont="1" applyBorder="1"/>
    <xf numFmtId="3" fontId="0" fillId="0" borderId="215" xfId="0" applyNumberFormat="1" applyBorder="1" applyAlignment="1" applyProtection="1">
      <alignment horizontal="left"/>
      <protection locked="0"/>
    </xf>
    <xf numFmtId="0" fontId="0" fillId="0" borderId="215" xfId="0" applyBorder="1" applyProtection="1">
      <protection locked="0"/>
    </xf>
    <xf numFmtId="0" fontId="28" fillId="22" borderId="214" xfId="0" applyFont="1" applyFill="1" applyBorder="1" applyAlignment="1">
      <alignment horizontal="center"/>
    </xf>
    <xf numFmtId="0" fontId="28" fillId="25" borderId="214" xfId="0" applyFont="1" applyFill="1" applyBorder="1" applyAlignment="1">
      <alignment horizontal="left"/>
    </xf>
    <xf numFmtId="3" fontId="0" fillId="25" borderId="215" xfId="0" applyNumberFormat="1" applyFill="1" applyBorder="1" applyAlignment="1" applyProtection="1">
      <alignment horizontal="left"/>
      <protection locked="0"/>
    </xf>
    <xf numFmtId="0" fontId="0" fillId="25" borderId="215" xfId="0" applyFill="1" applyBorder="1" applyProtection="1">
      <protection locked="0"/>
    </xf>
    <xf numFmtId="0" fontId="28" fillId="9" borderId="214" xfId="0" applyFont="1" applyFill="1" applyBorder="1" applyAlignment="1">
      <alignment horizontal="left"/>
    </xf>
    <xf numFmtId="0" fontId="0" fillId="0" borderId="216" xfId="0" applyBorder="1" applyProtection="1">
      <protection locked="0"/>
    </xf>
    <xf numFmtId="165" fontId="0" fillId="0" borderId="217" xfId="0" applyNumberFormat="1" applyBorder="1" applyProtection="1">
      <protection locked="0"/>
    </xf>
    <xf numFmtId="0" fontId="0" fillId="0" borderId="218" xfId="0" applyBorder="1" applyProtection="1">
      <protection locked="0"/>
    </xf>
    <xf numFmtId="0" fontId="0" fillId="0" borderId="219" xfId="0" applyBorder="1" applyAlignment="1" applyProtection="1">
      <alignment wrapText="1"/>
      <protection locked="0"/>
    </xf>
    <xf numFmtId="0" fontId="0" fillId="0" borderId="219" xfId="0" applyBorder="1" applyAlignment="1">
      <alignment wrapText="1"/>
    </xf>
    <xf numFmtId="0" fontId="0" fillId="0" borderId="217" xfId="0" applyBorder="1" applyProtection="1">
      <protection locked="0"/>
    </xf>
    <xf numFmtId="0" fontId="63" fillId="0" borderId="179" xfId="0" applyFont="1" applyBorder="1" applyAlignment="1">
      <alignment horizontal="center"/>
    </xf>
    <xf numFmtId="0" fontId="4" fillId="0" borderId="179" xfId="4" applyBorder="1" applyAlignment="1">
      <alignment horizontal="center" vertical="center"/>
    </xf>
    <xf numFmtId="0" fontId="4" fillId="0" borderId="123" xfId="4" applyBorder="1" applyAlignment="1">
      <alignment horizontal="center" vertical="center"/>
    </xf>
    <xf numFmtId="0" fontId="3" fillId="0" borderId="219" xfId="0" applyFont="1" applyBorder="1" applyAlignment="1">
      <alignment wrapText="1"/>
    </xf>
    <xf numFmtId="0" fontId="0" fillId="0" borderId="218" xfId="0" applyBorder="1" applyAlignment="1">
      <alignment vertical="top"/>
    </xf>
    <xf numFmtId="0" fontId="21" fillId="0" borderId="220" xfId="0" applyFont="1" applyBorder="1" applyAlignment="1">
      <alignment vertical="top"/>
    </xf>
    <xf numFmtId="0" fontId="28" fillId="22" borderId="221" xfId="0" applyFont="1" applyFill="1" applyBorder="1" applyAlignment="1">
      <alignment horizontal="center" vertical="center"/>
    </xf>
    <xf numFmtId="0" fontId="0" fillId="0" borderId="215" xfId="0" applyBorder="1" applyAlignment="1" applyProtection="1">
      <alignment horizontal="left"/>
      <protection locked="0"/>
    </xf>
    <xf numFmtId="0" fontId="28" fillId="0" borderId="222" xfId="0" applyFont="1" applyBorder="1" applyAlignment="1">
      <alignment vertical="center"/>
    </xf>
    <xf numFmtId="0" fontId="28" fillId="0" borderId="223" xfId="0" applyFont="1" applyBorder="1" applyAlignment="1">
      <alignment vertical="center"/>
    </xf>
    <xf numFmtId="0" fontId="28" fillId="0" borderId="223" xfId="0" quotePrefix="1" applyFont="1" applyBorder="1"/>
    <xf numFmtId="0" fontId="0" fillId="0" borderId="121" xfId="0" applyBorder="1" applyAlignment="1" applyProtection="1">
      <alignment vertical="top"/>
      <protection locked="0"/>
    </xf>
    <xf numFmtId="0" fontId="28" fillId="22" borderId="223" xfId="0" applyFont="1" applyFill="1" applyBorder="1" applyAlignment="1">
      <alignment horizontal="center"/>
    </xf>
    <xf numFmtId="0" fontId="0" fillId="24" borderId="210" xfId="0" applyFill="1" applyBorder="1" applyAlignment="1">
      <alignment vertical="top"/>
    </xf>
    <xf numFmtId="0" fontId="29" fillId="24" borderId="223" xfId="0" applyFont="1" applyFill="1" applyBorder="1" applyAlignment="1">
      <alignment horizontal="left"/>
    </xf>
    <xf numFmtId="0" fontId="0" fillId="24" borderId="121" xfId="0" applyFill="1" applyBorder="1" applyAlignment="1" applyProtection="1">
      <alignment vertical="top"/>
      <protection locked="0"/>
    </xf>
    <xf numFmtId="0" fontId="0" fillId="24" borderId="127" xfId="0" applyFill="1" applyBorder="1" applyProtection="1">
      <protection locked="0"/>
    </xf>
    <xf numFmtId="0" fontId="0" fillId="24" borderId="121" xfId="0" applyFill="1" applyBorder="1" applyProtection="1">
      <protection locked="0"/>
    </xf>
    <xf numFmtId="6" fontId="0" fillId="24" borderId="122" xfId="0" applyNumberFormat="1" applyFill="1" applyBorder="1" applyProtection="1">
      <protection locked="0"/>
    </xf>
    <xf numFmtId="0" fontId="5" fillId="24" borderId="180" xfId="0" applyFont="1" applyFill="1" applyBorder="1" applyProtection="1">
      <protection locked="0"/>
    </xf>
    <xf numFmtId="3" fontId="0" fillId="24" borderId="215" xfId="0" applyNumberFormat="1" applyFill="1" applyBorder="1" applyAlignment="1" applyProtection="1">
      <alignment horizontal="left"/>
      <protection locked="0"/>
    </xf>
    <xf numFmtId="0" fontId="0" fillId="24" borderId="215" xfId="0" applyFill="1" applyBorder="1" applyProtection="1">
      <protection locked="0"/>
    </xf>
    <xf numFmtId="0" fontId="29" fillId="9" borderId="224" xfId="0" applyFont="1" applyFill="1" applyBorder="1" applyAlignment="1">
      <alignment horizontal="left"/>
    </xf>
    <xf numFmtId="4" fontId="0" fillId="0" borderId="127" xfId="0" applyNumberFormat="1" applyBorder="1" applyProtection="1">
      <protection locked="0"/>
    </xf>
    <xf numFmtId="0" fontId="0" fillId="0" borderId="225" xfId="0" applyBorder="1" applyAlignment="1">
      <alignment vertical="top"/>
    </xf>
    <xf numFmtId="0" fontId="0" fillId="0" borderId="226" xfId="0" applyBorder="1" applyProtection="1">
      <protection locked="0"/>
    </xf>
    <xf numFmtId="0" fontId="0" fillId="0" borderId="177" xfId="0" applyBorder="1" applyProtection="1">
      <protection locked="0"/>
    </xf>
    <xf numFmtId="3" fontId="0" fillId="0" borderId="227" xfId="0" applyNumberFormat="1" applyBorder="1" applyAlignment="1" applyProtection="1">
      <alignment horizontal="left"/>
      <protection locked="0"/>
    </xf>
    <xf numFmtId="9" fontId="0" fillId="6" borderId="180" xfId="3" applyFont="1" applyFill="1" applyBorder="1" applyAlignment="1" applyProtection="1">
      <alignment horizontal="left"/>
      <protection locked="0"/>
    </xf>
    <xf numFmtId="5" fontId="0" fillId="6" borderId="180" xfId="2" applyNumberFormat="1" applyFont="1" applyFill="1" applyBorder="1" applyAlignment="1" applyProtection="1">
      <alignment horizontal="left"/>
      <protection locked="0"/>
    </xf>
    <xf numFmtId="0" fontId="0" fillId="6" borderId="122" xfId="0" applyFill="1" applyBorder="1" applyAlignment="1" applyProtection="1">
      <alignment horizontal="center" vertical="center"/>
      <protection locked="0"/>
    </xf>
    <xf numFmtId="0" fontId="0" fillId="6" borderId="127" xfId="0" applyFill="1" applyBorder="1" applyAlignment="1" applyProtection="1">
      <alignment horizontal="center" vertical="center"/>
      <protection locked="0"/>
    </xf>
    <xf numFmtId="10" fontId="0" fillId="6" borderId="180" xfId="2" applyNumberFormat="1" applyFont="1" applyFill="1" applyBorder="1" applyProtection="1">
      <protection locked="0"/>
    </xf>
    <xf numFmtId="165" fontId="0" fillId="0" borderId="207" xfId="0" applyNumberFormat="1" applyBorder="1" applyProtection="1">
      <protection locked="0"/>
    </xf>
    <xf numFmtId="0" fontId="0" fillId="2" borderId="180" xfId="0" applyFill="1" applyBorder="1" applyProtection="1">
      <protection locked="0"/>
    </xf>
    <xf numFmtId="170" fontId="0" fillId="0" borderId="121" xfId="0" applyNumberFormat="1" applyBorder="1" applyProtection="1">
      <protection locked="0"/>
    </xf>
    <xf numFmtId="169" fontId="43" fillId="0" borderId="179" xfId="0" applyNumberFormat="1" applyFont="1" applyBorder="1" applyAlignment="1" applyProtection="1">
      <alignment horizontal="center"/>
      <protection locked="0"/>
    </xf>
    <xf numFmtId="0" fontId="21" fillId="0" borderId="212" xfId="0" applyFont="1" applyBorder="1" applyAlignment="1">
      <alignment vertical="top"/>
    </xf>
    <xf numFmtId="0" fontId="0" fillId="0" borderId="207" xfId="0" applyBorder="1" applyAlignment="1" applyProtection="1">
      <alignment horizontal="left"/>
      <protection locked="0"/>
    </xf>
    <xf numFmtId="0" fontId="28" fillId="0" borderId="228" xfId="0" applyFont="1" applyBorder="1" applyAlignment="1">
      <alignment vertical="center"/>
    </xf>
    <xf numFmtId="0" fontId="28" fillId="0" borderId="228" xfId="0" quotePrefix="1" applyFont="1" applyBorder="1"/>
    <xf numFmtId="3" fontId="0" fillId="0" borderId="180" xfId="0" applyNumberFormat="1" applyBorder="1" applyAlignment="1" applyProtection="1">
      <alignment horizontal="left"/>
      <protection locked="0"/>
    </xf>
    <xf numFmtId="0" fontId="28" fillId="22" borderId="228" xfId="0" applyFont="1" applyFill="1" applyBorder="1" applyAlignment="1">
      <alignment horizontal="center"/>
    </xf>
    <xf numFmtId="0" fontId="28" fillId="25" borderId="228" xfId="0" applyFont="1" applyFill="1" applyBorder="1" applyAlignment="1">
      <alignment horizontal="left"/>
    </xf>
    <xf numFmtId="0" fontId="0" fillId="25" borderId="121" xfId="0" applyFill="1" applyBorder="1" applyAlignment="1" applyProtection="1">
      <alignment vertical="top"/>
      <protection locked="0"/>
    </xf>
    <xf numFmtId="0" fontId="0" fillId="25" borderId="127" xfId="0" applyFill="1" applyBorder="1" applyProtection="1">
      <protection locked="0"/>
    </xf>
    <xf numFmtId="0" fontId="5" fillId="25" borderId="179" xfId="0" applyFont="1" applyFill="1" applyBorder="1" applyProtection="1">
      <protection locked="0"/>
    </xf>
    <xf numFmtId="0" fontId="0" fillId="25" borderId="180" xfId="0" applyFill="1" applyBorder="1" applyProtection="1">
      <protection locked="0"/>
    </xf>
    <xf numFmtId="0" fontId="5" fillId="25" borderId="123" xfId="0" applyFont="1" applyFill="1" applyBorder="1" applyProtection="1">
      <protection locked="0"/>
    </xf>
    <xf numFmtId="0" fontId="29" fillId="9" borderId="206" xfId="0" applyFont="1" applyFill="1" applyBorder="1" applyAlignment="1">
      <alignment horizontal="left" wrapText="1"/>
    </xf>
    <xf numFmtId="0" fontId="29" fillId="0" borderId="157" xfId="0" applyFont="1" applyBorder="1" applyAlignment="1">
      <alignment vertical="center" wrapText="1"/>
    </xf>
    <xf numFmtId="0" fontId="29" fillId="0" borderId="157" xfId="0" applyFont="1" applyBorder="1"/>
    <xf numFmtId="0" fontId="28" fillId="0" borderId="157" xfId="0" applyFont="1" applyBorder="1"/>
    <xf numFmtId="3" fontId="0" fillId="0" borderId="120" xfId="0" applyNumberFormat="1" applyBorder="1" applyAlignment="1" applyProtection="1">
      <alignment horizontal="left"/>
      <protection locked="0"/>
    </xf>
    <xf numFmtId="10" fontId="0" fillId="6" borderId="180" xfId="3" applyNumberFormat="1" applyFont="1" applyFill="1" applyBorder="1" applyProtection="1">
      <protection locked="0"/>
    </xf>
    <xf numFmtId="0" fontId="0" fillId="0" borderId="187" xfId="0" applyBorder="1" applyProtection="1">
      <protection locked="0"/>
    </xf>
    <xf numFmtId="0" fontId="0" fillId="0" borderId="187" xfId="0" applyBorder="1" applyAlignment="1" applyProtection="1">
      <alignment wrapText="1"/>
      <protection locked="0"/>
    </xf>
    <xf numFmtId="0" fontId="21" fillId="0" borderId="200" xfId="0" applyFont="1" applyBorder="1" applyAlignment="1">
      <alignment vertical="top"/>
    </xf>
    <xf numFmtId="0" fontId="28" fillId="22" borderId="147" xfId="0" applyFont="1" applyFill="1" applyBorder="1" applyAlignment="1">
      <alignment horizontal="center" vertical="center"/>
    </xf>
    <xf numFmtId="0" fontId="0" fillId="0" borderId="132" xfId="0" applyBorder="1" applyAlignment="1" applyProtection="1">
      <alignment horizontal="left"/>
      <protection locked="0"/>
    </xf>
    <xf numFmtId="0" fontId="28" fillId="0" borderId="131" xfId="0" applyFont="1" applyBorder="1" applyAlignment="1">
      <alignment vertical="center"/>
    </xf>
    <xf numFmtId="0" fontId="28" fillId="0" borderId="131" xfId="0" quotePrefix="1" applyFont="1" applyBorder="1"/>
    <xf numFmtId="0" fontId="28" fillId="22" borderId="131" xfId="0" applyFont="1" applyFill="1" applyBorder="1" applyAlignment="1">
      <alignment horizontal="center"/>
    </xf>
    <xf numFmtId="0" fontId="28" fillId="25" borderId="131" xfId="0" applyFont="1" applyFill="1" applyBorder="1" applyAlignment="1">
      <alignment horizontal="left"/>
    </xf>
    <xf numFmtId="3" fontId="0" fillId="25" borderId="132" xfId="0" applyNumberFormat="1" applyFill="1" applyBorder="1" applyAlignment="1" applyProtection="1">
      <alignment horizontal="left"/>
      <protection locked="0"/>
    </xf>
    <xf numFmtId="0" fontId="0" fillId="25" borderId="132" xfId="0" applyFill="1" applyBorder="1" applyProtection="1">
      <protection locked="0"/>
    </xf>
    <xf numFmtId="0" fontId="29" fillId="9" borderId="229" xfId="0" applyFont="1" applyFill="1" applyBorder="1" applyAlignment="1">
      <alignment horizontal="left" wrapText="1"/>
    </xf>
    <xf numFmtId="0" fontId="5" fillId="0" borderId="227" xfId="0" applyFont="1" applyBorder="1" applyProtection="1">
      <protection locked="0"/>
    </xf>
    <xf numFmtId="0" fontId="0" fillId="0" borderId="129" xfId="0" applyBorder="1"/>
    <xf numFmtId="0" fontId="0" fillId="0" borderId="129" xfId="0" applyBorder="1" applyProtection="1">
      <protection locked="0"/>
    </xf>
    <xf numFmtId="0" fontId="0" fillId="0" borderId="129" xfId="0" applyBorder="1" applyAlignment="1">
      <alignment vertical="top"/>
    </xf>
    <xf numFmtId="0" fontId="21" fillId="0" borderId="126" xfId="0" applyFont="1" applyBorder="1" applyAlignment="1">
      <alignment vertical="top"/>
    </xf>
    <xf numFmtId="0" fontId="0" fillId="0" borderId="112" xfId="0" applyBorder="1" applyAlignment="1" applyProtection="1">
      <alignment horizontal="left"/>
      <protection locked="0"/>
    </xf>
    <xf numFmtId="7" fontId="0" fillId="6" borderId="180" xfId="0" applyNumberFormat="1" applyFill="1" applyBorder="1" applyAlignment="1" applyProtection="1">
      <alignment horizontal="center"/>
      <protection locked="0"/>
    </xf>
    <xf numFmtId="0" fontId="21" fillId="0" borderId="129" xfId="0" applyFont="1" applyBorder="1" applyAlignment="1">
      <alignment vertical="top"/>
    </xf>
    <xf numFmtId="5" fontId="0" fillId="0" borderId="112" xfId="2" applyNumberFormat="1" applyFont="1" applyBorder="1" applyProtection="1">
      <protection locked="0"/>
    </xf>
    <xf numFmtId="0" fontId="29" fillId="0" borderId="157" xfId="0" applyFont="1" applyBorder="1" applyAlignment="1">
      <alignment wrapText="1"/>
    </xf>
    <xf numFmtId="0" fontId="28" fillId="0" borderId="157" xfId="0" applyFont="1" applyBorder="1" applyAlignment="1">
      <alignment wrapText="1"/>
    </xf>
    <xf numFmtId="0" fontId="28" fillId="0" borderId="157" xfId="0" applyFont="1" applyBorder="1" applyAlignment="1">
      <alignment horizontal="left" wrapText="1"/>
    </xf>
    <xf numFmtId="5" fontId="0" fillId="0" borderId="180" xfId="2" applyNumberFormat="1" applyFont="1" applyBorder="1" applyAlignment="1" applyProtection="1">
      <alignment horizontal="left"/>
      <protection locked="0"/>
    </xf>
    <xf numFmtId="0" fontId="5" fillId="0" borderId="180" xfId="0" applyFont="1" applyBorder="1" applyProtection="1">
      <protection locked="0"/>
    </xf>
    <xf numFmtId="0" fontId="0" fillId="6" borderId="230" xfId="0" applyFill="1" applyBorder="1" applyAlignment="1" applyProtection="1">
      <alignment horizontal="center"/>
      <protection locked="0"/>
    </xf>
    <xf numFmtId="169" fontId="4" fillId="0" borderId="179" xfId="4" applyNumberFormat="1" applyBorder="1" applyAlignment="1" applyProtection="1">
      <alignment horizontal="center"/>
      <protection locked="0"/>
    </xf>
    <xf numFmtId="0" fontId="28" fillId="0" borderId="231" xfId="0" applyFont="1" applyBorder="1" applyAlignment="1">
      <alignment vertical="center"/>
    </xf>
    <xf numFmtId="0" fontId="28" fillId="0" borderId="229" xfId="0" applyFont="1" applyBorder="1" applyAlignment="1">
      <alignment vertical="center"/>
    </xf>
    <xf numFmtId="0" fontId="28" fillId="0" borderId="229" xfId="0" quotePrefix="1" applyFont="1" applyBorder="1"/>
    <xf numFmtId="0" fontId="28" fillId="22" borderId="229" xfId="0" applyFont="1" applyFill="1" applyBorder="1" applyAlignment="1">
      <alignment horizontal="center"/>
    </xf>
    <xf numFmtId="0" fontId="28" fillId="25" borderId="229" xfId="0" applyFont="1" applyFill="1" applyBorder="1" applyAlignment="1">
      <alignment horizontal="left"/>
    </xf>
    <xf numFmtId="0" fontId="29" fillId="9" borderId="229" xfId="0" applyFont="1" applyFill="1" applyBorder="1" applyAlignment="1">
      <alignment horizontal="left" vertical="center" wrapText="1"/>
    </xf>
    <xf numFmtId="0" fontId="28" fillId="9" borderId="229" xfId="0" applyFont="1" applyFill="1" applyBorder="1" applyAlignment="1">
      <alignment horizontal="left" wrapText="1"/>
    </xf>
    <xf numFmtId="0" fontId="28" fillId="0" borderId="229" xfId="0" applyFont="1" applyBorder="1" applyAlignment="1">
      <alignment horizontal="left" vertical="center" wrapText="1"/>
    </xf>
    <xf numFmtId="0" fontId="28" fillId="9" borderId="229" xfId="0" applyFont="1" applyFill="1" applyBorder="1" applyAlignment="1">
      <alignment horizontal="left" vertical="center" wrapText="1"/>
    </xf>
    <xf numFmtId="7" fontId="0" fillId="6" borderId="120" xfId="0" applyNumberFormat="1" applyFill="1" applyBorder="1" applyAlignment="1" applyProtection="1">
      <alignment horizontal="center"/>
      <protection locked="0"/>
    </xf>
    <xf numFmtId="0" fontId="0" fillId="6" borderId="119" xfId="0" applyFill="1" applyBorder="1" applyAlignment="1" applyProtection="1">
      <alignment horizontal="center"/>
      <protection locked="0"/>
    </xf>
    <xf numFmtId="0" fontId="0" fillId="0" borderId="190" xfId="0" applyBorder="1" applyAlignment="1" applyProtection="1">
      <alignment horizontal="center"/>
      <protection locked="0"/>
    </xf>
    <xf numFmtId="0" fontId="0" fillId="0" borderId="132" xfId="0" applyBorder="1" applyAlignment="1" applyProtection="1">
      <alignment horizontal="center"/>
      <protection locked="0"/>
    </xf>
    <xf numFmtId="0" fontId="0" fillId="0" borderId="189" xfId="0" applyBorder="1"/>
    <xf numFmtId="5" fontId="0" fillId="0" borderId="132" xfId="2" applyNumberFormat="1" applyFont="1" applyBorder="1" applyProtection="1">
      <protection locked="0"/>
    </xf>
    <xf numFmtId="0" fontId="28" fillId="22" borderId="232" xfId="0" applyFont="1" applyFill="1" applyBorder="1" applyAlignment="1">
      <alignment horizontal="center" vertical="center"/>
    </xf>
    <xf numFmtId="165" fontId="0" fillId="0" borderId="188" xfId="0" applyNumberFormat="1" applyBorder="1" applyProtection="1">
      <protection locked="0"/>
    </xf>
    <xf numFmtId="0" fontId="0" fillId="0" borderId="189" xfId="0" applyBorder="1" applyProtection="1">
      <protection locked="0"/>
    </xf>
    <xf numFmtId="0" fontId="28" fillId="0" borderId="229" xfId="0" applyFont="1" applyBorder="1" applyAlignment="1">
      <alignment horizontal="left" wrapText="1"/>
    </xf>
    <xf numFmtId="0" fontId="28" fillId="25" borderId="157" xfId="0" applyFont="1" applyFill="1" applyBorder="1" applyAlignment="1">
      <alignment horizontal="left" vertical="center"/>
    </xf>
    <xf numFmtId="0" fontId="28" fillId="9" borderId="157" xfId="0" applyFont="1" applyFill="1" applyBorder="1" applyAlignment="1">
      <alignment horizontal="left" vertical="center"/>
    </xf>
    <xf numFmtId="0" fontId="28" fillId="9" borderId="229" xfId="0" applyFont="1" applyFill="1" applyBorder="1" applyAlignment="1">
      <alignment horizontal="left"/>
    </xf>
    <xf numFmtId="0" fontId="28" fillId="9" borderId="233" xfId="0" applyFont="1" applyFill="1" applyBorder="1" applyAlignment="1">
      <alignment horizontal="left"/>
    </xf>
    <xf numFmtId="0" fontId="29" fillId="0" borderId="234" xfId="0" applyFont="1" applyBorder="1" applyAlignment="1">
      <alignment wrapText="1"/>
    </xf>
    <xf numFmtId="0" fontId="28" fillId="0" borderId="234" xfId="0" applyFont="1" applyBorder="1" applyAlignment="1">
      <alignment wrapText="1"/>
    </xf>
    <xf numFmtId="0" fontId="0" fillId="6" borderId="235" xfId="0" applyFill="1" applyBorder="1"/>
    <xf numFmtId="9" fontId="0" fillId="6" borderId="236" xfId="3" applyFont="1" applyFill="1" applyBorder="1" applyProtection="1">
      <protection locked="0"/>
    </xf>
    <xf numFmtId="9" fontId="0" fillId="6" borderId="236" xfId="3" applyFont="1" applyFill="1" applyBorder="1" applyAlignment="1" applyProtection="1">
      <alignment horizontal="left"/>
      <protection locked="0"/>
    </xf>
    <xf numFmtId="44" fontId="0" fillId="6" borderId="236" xfId="2" applyFont="1" applyFill="1" applyBorder="1" applyProtection="1">
      <protection locked="0"/>
    </xf>
    <xf numFmtId="5" fontId="0" fillId="6" borderId="236" xfId="2" applyNumberFormat="1" applyFont="1" applyFill="1" applyBorder="1" applyAlignment="1" applyProtection="1">
      <alignment horizontal="left"/>
      <protection locked="0"/>
    </xf>
    <xf numFmtId="10" fontId="0" fillId="6" borderId="236" xfId="2" applyNumberFormat="1" applyFont="1" applyFill="1" applyBorder="1" applyProtection="1">
      <protection locked="0"/>
    </xf>
    <xf numFmtId="5" fontId="0" fillId="6" borderId="236" xfId="0" applyNumberFormat="1" applyFill="1" applyBorder="1" applyAlignment="1" applyProtection="1">
      <alignment horizontal="left"/>
      <protection locked="0"/>
    </xf>
    <xf numFmtId="44" fontId="0" fillId="6" borderId="236" xfId="2" applyFont="1" applyFill="1" applyBorder="1" applyAlignment="1" applyProtection="1">
      <alignment horizontal="left"/>
      <protection locked="0"/>
    </xf>
    <xf numFmtId="44" fontId="0" fillId="6" borderId="236" xfId="0" applyNumberFormat="1" applyFill="1" applyBorder="1" applyProtection="1">
      <protection locked="0"/>
    </xf>
    <xf numFmtId="165" fontId="11" fillId="6" borderId="236" xfId="0" applyNumberFormat="1" applyFont="1" applyFill="1" applyBorder="1" applyAlignment="1" applyProtection="1">
      <alignment horizontal="center"/>
      <protection locked="0"/>
    </xf>
    <xf numFmtId="165" fontId="11" fillId="6" borderId="236" xfId="0" applyNumberFormat="1" applyFont="1" applyFill="1" applyBorder="1" applyAlignment="1" applyProtection="1">
      <alignment horizontal="left"/>
      <protection locked="0"/>
    </xf>
    <xf numFmtId="0" fontId="0" fillId="6" borderId="237" xfId="0" applyFill="1" applyBorder="1" applyAlignment="1" applyProtection="1">
      <alignment horizontal="center"/>
      <protection locked="0"/>
    </xf>
    <xf numFmtId="7" fontId="0" fillId="6" borderId="236" xfId="0" applyNumberFormat="1" applyFill="1" applyBorder="1" applyAlignment="1" applyProtection="1">
      <alignment horizontal="center"/>
      <protection locked="0"/>
    </xf>
    <xf numFmtId="0" fontId="0" fillId="6" borderId="236" xfId="0" applyFill="1" applyBorder="1" applyAlignment="1" applyProtection="1">
      <alignment horizontal="center"/>
      <protection locked="0"/>
    </xf>
    <xf numFmtId="165" fontId="0" fillId="0" borderId="236" xfId="0" applyNumberFormat="1" applyBorder="1" applyAlignment="1" applyProtection="1">
      <alignment horizontal="right"/>
      <protection locked="0"/>
    </xf>
    <xf numFmtId="0" fontId="0" fillId="0" borderId="235" xfId="0" applyBorder="1" applyProtection="1">
      <protection locked="0"/>
    </xf>
    <xf numFmtId="44" fontId="0" fillId="0" borderId="236" xfId="0" applyNumberFormat="1" applyBorder="1" applyProtection="1">
      <protection locked="0"/>
    </xf>
    <xf numFmtId="165" fontId="0" fillId="0" borderId="236" xfId="0" applyNumberFormat="1" applyBorder="1" applyProtection="1">
      <protection locked="0"/>
    </xf>
    <xf numFmtId="0" fontId="0" fillId="0" borderId="236" xfId="0" applyBorder="1" applyProtection="1">
      <protection locked="0"/>
    </xf>
    <xf numFmtId="0" fontId="0" fillId="0" borderId="238" xfId="0" applyBorder="1"/>
    <xf numFmtId="0" fontId="0" fillId="0" borderId="239" xfId="0" applyBorder="1" applyAlignment="1">
      <alignment wrapText="1"/>
    </xf>
    <xf numFmtId="0" fontId="0" fillId="0" borderId="239" xfId="0" applyBorder="1" applyProtection="1">
      <protection locked="0"/>
    </xf>
    <xf numFmtId="0" fontId="0" fillId="0" borderId="240" xfId="0" applyBorder="1" applyProtection="1">
      <protection locked="0"/>
    </xf>
    <xf numFmtId="0" fontId="0" fillId="0" borderId="237" xfId="0" applyBorder="1" applyProtection="1">
      <protection locked="0"/>
    </xf>
    <xf numFmtId="0" fontId="0" fillId="0" borderId="236" xfId="0" applyBorder="1" applyAlignment="1" applyProtection="1">
      <alignment horizontal="center"/>
      <protection locked="0"/>
    </xf>
    <xf numFmtId="0" fontId="3" fillId="0" borderId="236" xfId="0" applyFont="1" applyBorder="1" applyAlignment="1" applyProtection="1">
      <alignment horizontal="right"/>
      <protection locked="0"/>
    </xf>
    <xf numFmtId="169" fontId="0" fillId="0" borderId="236" xfId="0" applyNumberFormat="1" applyBorder="1" applyAlignment="1" applyProtection="1">
      <alignment horizontal="center"/>
      <protection locked="0"/>
    </xf>
    <xf numFmtId="0" fontId="4" fillId="0" borderId="236" xfId="4" applyBorder="1" applyAlignment="1" applyProtection="1">
      <alignment horizontal="center" vertical="center"/>
      <protection locked="0"/>
    </xf>
    <xf numFmtId="0" fontId="3" fillId="0" borderId="238" xfId="0" applyFont="1" applyBorder="1" applyAlignment="1" applyProtection="1">
      <alignment horizontal="right"/>
      <protection locked="0"/>
    </xf>
    <xf numFmtId="5" fontId="0" fillId="0" borderId="237" xfId="2" applyNumberFormat="1" applyFont="1" applyBorder="1" applyAlignment="1" applyProtection="1">
      <alignment horizontal="center"/>
      <protection locked="0"/>
    </xf>
    <xf numFmtId="0" fontId="6" fillId="0" borderId="179" xfId="0" applyFont="1" applyBorder="1" applyAlignment="1" applyProtection="1">
      <alignment horizontal="center"/>
      <protection locked="0"/>
    </xf>
    <xf numFmtId="0" fontId="6" fillId="0" borderId="235" xfId="0" applyFont="1" applyBorder="1" applyAlignment="1">
      <alignment horizontal="right"/>
    </xf>
    <xf numFmtId="169" fontId="6" fillId="0" borderId="179" xfId="0" applyNumberFormat="1" applyFont="1" applyBorder="1" applyAlignment="1" applyProtection="1">
      <alignment horizontal="center"/>
      <protection locked="0"/>
    </xf>
    <xf numFmtId="0" fontId="4" fillId="0" borderId="179" xfId="4" applyFill="1" applyBorder="1" applyAlignment="1" applyProtection="1">
      <alignment horizontal="center" vertical="center"/>
      <protection locked="0"/>
    </xf>
    <xf numFmtId="0" fontId="38" fillId="0" borderId="123" xfId="4" applyFont="1" applyFill="1" applyBorder="1" applyAlignment="1" applyProtection="1">
      <alignment horizontal="center" vertical="center"/>
      <protection locked="0"/>
    </xf>
    <xf numFmtId="5" fontId="6" fillId="0" borderId="241" xfId="2" applyNumberFormat="1" applyFont="1" applyBorder="1" applyAlignment="1" applyProtection="1">
      <alignment horizontal="center"/>
      <protection locked="0"/>
    </xf>
    <xf numFmtId="5" fontId="6" fillId="0" borderId="242" xfId="2" applyNumberFormat="1" applyFont="1" applyBorder="1" applyAlignment="1" applyProtection="1">
      <alignment horizontal="center"/>
      <protection locked="0"/>
    </xf>
    <xf numFmtId="5" fontId="6" fillId="0" borderId="243" xfId="2" applyNumberFormat="1" applyFont="1" applyBorder="1" applyAlignment="1" applyProtection="1">
      <alignment horizontal="center"/>
      <protection locked="0"/>
    </xf>
    <xf numFmtId="5" fontId="6" fillId="0" borderId="241" xfId="2" applyNumberFormat="1" applyFont="1" applyFill="1" applyBorder="1" applyAlignment="1" applyProtection="1">
      <alignment horizontal="center"/>
      <protection locked="0"/>
    </xf>
    <xf numFmtId="5" fontId="6" fillId="0" borderId="242" xfId="2" applyNumberFormat="1" applyFont="1" applyFill="1" applyBorder="1" applyAlignment="1" applyProtection="1">
      <alignment horizontal="center"/>
      <protection locked="0"/>
    </xf>
    <xf numFmtId="0" fontId="6" fillId="0" borderId="235" xfId="0" applyFont="1" applyBorder="1"/>
    <xf numFmtId="5" fontId="6" fillId="0" borderId="236" xfId="2" applyNumberFormat="1" applyFont="1" applyBorder="1" applyProtection="1">
      <protection locked="0"/>
    </xf>
    <xf numFmtId="3" fontId="6" fillId="0" borderId="236" xfId="2" applyNumberFormat="1" applyFont="1" applyBorder="1" applyProtection="1">
      <protection locked="0"/>
    </xf>
    <xf numFmtId="5" fontId="6" fillId="0" borderId="123" xfId="2" applyNumberFormat="1" applyFont="1" applyBorder="1" applyProtection="1">
      <protection locked="0"/>
    </xf>
    <xf numFmtId="44" fontId="28" fillId="0" borderId="236" xfId="2" applyFont="1" applyBorder="1" applyAlignment="1">
      <alignment horizontal="center" vertical="center"/>
    </xf>
    <xf numFmtId="0" fontId="6" fillId="0" borderId="121" xfId="0" applyFont="1" applyBorder="1" applyAlignment="1" applyProtection="1">
      <alignment horizontal="left"/>
      <protection locked="0"/>
    </xf>
    <xf numFmtId="6" fontId="6" fillId="0" borderId="121" xfId="0" applyNumberFormat="1" applyFont="1" applyBorder="1" applyAlignment="1" applyProtection="1">
      <alignment horizontal="left"/>
      <protection locked="0"/>
    </xf>
    <xf numFmtId="6" fontId="6" fillId="0" borderId="122" xfId="0" applyNumberFormat="1" applyFont="1" applyBorder="1" applyAlignment="1" applyProtection="1">
      <alignment horizontal="left"/>
      <protection locked="0"/>
    </xf>
    <xf numFmtId="0" fontId="6" fillId="25" borderId="122" xfId="0" applyFont="1" applyFill="1" applyBorder="1" applyProtection="1">
      <protection locked="0"/>
    </xf>
    <xf numFmtId="0" fontId="6" fillId="25" borderId="121" xfId="0" applyFont="1" applyFill="1" applyBorder="1" applyAlignment="1" applyProtection="1">
      <alignment horizontal="left"/>
      <protection locked="0"/>
    </xf>
    <xf numFmtId="0" fontId="6" fillId="25" borderId="121" xfId="0" applyFont="1" applyFill="1" applyBorder="1" applyProtection="1">
      <protection locked="0"/>
    </xf>
    <xf numFmtId="0" fontId="36" fillId="25" borderId="236" xfId="0" applyFont="1" applyFill="1" applyBorder="1" applyProtection="1">
      <protection locked="0"/>
    </xf>
    <xf numFmtId="3" fontId="6" fillId="25" borderId="132" xfId="0" applyNumberFormat="1" applyFont="1" applyFill="1" applyBorder="1" applyProtection="1">
      <protection locked="0"/>
    </xf>
    <xf numFmtId="0" fontId="36" fillId="25" borderId="123" xfId="0" applyFont="1" applyFill="1" applyBorder="1" applyProtection="1">
      <protection locked="0"/>
    </xf>
    <xf numFmtId="3" fontId="6" fillId="25" borderId="132" xfId="0" applyNumberFormat="1" applyFont="1" applyFill="1" applyBorder="1" applyAlignment="1" applyProtection="1">
      <alignment horizontal="left"/>
      <protection locked="0"/>
    </xf>
    <xf numFmtId="0" fontId="6" fillId="25" borderId="132" xfId="0" applyFont="1" applyFill="1" applyBorder="1" applyProtection="1">
      <protection locked="0"/>
    </xf>
    <xf numFmtId="0" fontId="6" fillId="6" borderId="235" xfId="0" applyFont="1" applyFill="1" applyBorder="1"/>
    <xf numFmtId="9" fontId="6" fillId="6" borderId="236" xfId="3" applyFont="1" applyFill="1" applyBorder="1" applyProtection="1">
      <protection locked="0"/>
    </xf>
    <xf numFmtId="9" fontId="6" fillId="6" borderId="236" xfId="3" applyFont="1" applyFill="1" applyBorder="1" applyAlignment="1" applyProtection="1">
      <alignment horizontal="left"/>
      <protection locked="0"/>
    </xf>
    <xf numFmtId="44" fontId="6" fillId="6" borderId="236" xfId="2" applyFont="1" applyFill="1" applyBorder="1" applyProtection="1">
      <protection locked="0"/>
    </xf>
    <xf numFmtId="5" fontId="6" fillId="6" borderId="236" xfId="2" applyNumberFormat="1" applyFont="1" applyFill="1" applyBorder="1" applyAlignment="1" applyProtection="1">
      <alignment horizontal="left"/>
      <protection locked="0"/>
    </xf>
    <xf numFmtId="44" fontId="6" fillId="6" borderId="236" xfId="2" applyFont="1" applyFill="1" applyBorder="1" applyAlignment="1" applyProtection="1">
      <alignment horizontal="left"/>
      <protection locked="0"/>
    </xf>
    <xf numFmtId="44" fontId="6" fillId="6" borderId="236" xfId="0" applyNumberFormat="1" applyFont="1" applyFill="1" applyBorder="1" applyProtection="1">
      <protection locked="0"/>
    </xf>
    <xf numFmtId="5" fontId="6" fillId="6" borderId="236" xfId="0" applyNumberFormat="1" applyFont="1" applyFill="1" applyBorder="1" applyAlignment="1" applyProtection="1">
      <alignment horizontal="left"/>
      <protection locked="0"/>
    </xf>
    <xf numFmtId="165" fontId="6" fillId="6" borderId="236" xfId="0" applyNumberFormat="1" applyFont="1" applyFill="1" applyBorder="1" applyAlignment="1" applyProtection="1">
      <alignment horizontal="center"/>
      <protection locked="0"/>
    </xf>
    <xf numFmtId="0" fontId="0" fillId="6" borderId="242" xfId="0" applyFill="1" applyBorder="1" applyAlignment="1" applyProtection="1">
      <alignment horizontal="center"/>
      <protection locked="0"/>
    </xf>
    <xf numFmtId="0" fontId="0" fillId="0" borderId="235" xfId="0" applyBorder="1"/>
    <xf numFmtId="0" fontId="0" fillId="0" borderId="242" xfId="0" applyBorder="1" applyProtection="1">
      <protection locked="0"/>
    </xf>
    <xf numFmtId="5" fontId="0" fillId="0" borderId="236" xfId="2" applyNumberFormat="1" applyFont="1" applyBorder="1" applyProtection="1">
      <protection locked="0"/>
    </xf>
    <xf numFmtId="4" fontId="6" fillId="0" borderId="121" xfId="0" applyNumberFormat="1" applyFont="1" applyBorder="1" applyAlignment="1" applyProtection="1">
      <alignment horizontal="left"/>
      <protection locked="0"/>
    </xf>
    <xf numFmtId="4" fontId="6" fillId="0" borderId="122" xfId="0" applyNumberFormat="1" applyFont="1" applyBorder="1" applyProtection="1">
      <protection locked="0"/>
    </xf>
    <xf numFmtId="4" fontId="6" fillId="25" borderId="121" xfId="0" applyNumberFormat="1" applyFont="1" applyFill="1" applyBorder="1" applyProtection="1">
      <protection locked="0"/>
    </xf>
    <xf numFmtId="4" fontId="6" fillId="0" borderId="122" xfId="0" applyNumberFormat="1" applyFont="1" applyBorder="1" applyAlignment="1" applyProtection="1">
      <alignment horizontal="left"/>
      <protection locked="0"/>
    </xf>
    <xf numFmtId="4" fontId="6" fillId="0" borderId="121" xfId="0" applyNumberFormat="1" applyFont="1" applyBorder="1" applyProtection="1">
      <protection locked="0"/>
    </xf>
    <xf numFmtId="0" fontId="29" fillId="9" borderId="191" xfId="0" applyFont="1" applyFill="1" applyBorder="1" applyAlignment="1">
      <alignment horizontal="left"/>
    </xf>
    <xf numFmtId="10" fontId="6" fillId="6" borderId="123" xfId="3" applyNumberFormat="1" applyFont="1" applyFill="1" applyBorder="1" applyProtection="1">
      <protection locked="0"/>
    </xf>
    <xf numFmtId="10" fontId="6" fillId="6" borderId="236" xfId="2" applyNumberFormat="1" applyFont="1" applyFill="1" applyBorder="1" applyProtection="1">
      <protection locked="0"/>
    </xf>
    <xf numFmtId="0" fontId="6" fillId="6" borderId="236" xfId="0" applyFont="1" applyFill="1" applyBorder="1" applyAlignment="1" applyProtection="1">
      <alignment horizontal="center"/>
      <protection locked="0"/>
    </xf>
    <xf numFmtId="0" fontId="0" fillId="0" borderId="235" xfId="0" applyBorder="1" applyAlignment="1">
      <alignment horizontal="right"/>
    </xf>
    <xf numFmtId="5" fontId="0" fillId="0" borderId="241" xfId="2" applyNumberFormat="1" applyFont="1" applyBorder="1" applyAlignment="1" applyProtection="1">
      <alignment horizontal="center"/>
      <protection locked="0"/>
    </xf>
    <xf numFmtId="5" fontId="0" fillId="0" borderId="242" xfId="2" applyNumberFormat="1" applyFont="1" applyBorder="1" applyAlignment="1" applyProtection="1">
      <alignment horizontal="center"/>
      <protection locked="0"/>
    </xf>
    <xf numFmtId="0" fontId="0" fillId="0" borderId="235" xfId="0" applyBorder="1" applyAlignment="1">
      <alignment vertical="top"/>
    </xf>
    <xf numFmtId="0" fontId="5" fillId="25" borderId="236" xfId="0" applyFont="1" applyFill="1" applyBorder="1" applyProtection="1">
      <protection locked="0"/>
    </xf>
    <xf numFmtId="0" fontId="28" fillId="9" borderId="244" xfId="0" applyFont="1" applyFill="1" applyBorder="1" applyAlignment="1">
      <alignment horizontal="left"/>
    </xf>
    <xf numFmtId="0" fontId="29" fillId="0" borderId="245" xfId="0" applyFont="1" applyBorder="1" applyAlignment="1">
      <alignment wrapText="1"/>
    </xf>
    <xf numFmtId="0" fontId="28" fillId="0" borderId="245" xfId="0" applyFont="1" applyBorder="1" applyAlignment="1">
      <alignment wrapText="1"/>
    </xf>
    <xf numFmtId="0" fontId="0" fillId="6" borderId="246" xfId="0" applyFill="1" applyBorder="1"/>
    <xf numFmtId="9" fontId="0" fillId="6" borderId="247" xfId="3" applyFont="1" applyFill="1" applyBorder="1" applyProtection="1">
      <protection locked="0"/>
    </xf>
    <xf numFmtId="9" fontId="0" fillId="6" borderId="247" xfId="3" applyFont="1" applyFill="1" applyBorder="1" applyAlignment="1" applyProtection="1">
      <alignment horizontal="left"/>
      <protection locked="0"/>
    </xf>
    <xf numFmtId="44" fontId="0" fillId="6" borderId="247" xfId="2" applyFont="1" applyFill="1" applyBorder="1" applyProtection="1">
      <protection locked="0"/>
    </xf>
    <xf numFmtId="5" fontId="0" fillId="6" borderId="247" xfId="2" applyNumberFormat="1" applyFont="1" applyFill="1" applyBorder="1" applyAlignment="1" applyProtection="1">
      <alignment horizontal="left"/>
      <protection locked="0"/>
    </xf>
    <xf numFmtId="10" fontId="0" fillId="6" borderId="247" xfId="2" applyNumberFormat="1" applyFont="1" applyFill="1" applyBorder="1" applyProtection="1">
      <protection locked="0"/>
    </xf>
    <xf numFmtId="5" fontId="0" fillId="6" borderId="247" xfId="0" applyNumberFormat="1" applyFill="1" applyBorder="1" applyAlignment="1" applyProtection="1">
      <alignment horizontal="left"/>
      <protection locked="0"/>
    </xf>
    <xf numFmtId="44" fontId="0" fillId="6" borderId="247" xfId="2" applyFont="1" applyFill="1" applyBorder="1" applyAlignment="1" applyProtection="1">
      <alignment horizontal="left"/>
      <protection locked="0"/>
    </xf>
    <xf numFmtId="44" fontId="0" fillId="6" borderId="247" xfId="0" applyNumberFormat="1" applyFill="1" applyBorder="1" applyProtection="1">
      <protection locked="0"/>
    </xf>
    <xf numFmtId="165" fontId="11" fillId="6" borderId="247" xfId="0" applyNumberFormat="1" applyFont="1" applyFill="1" applyBorder="1" applyAlignment="1" applyProtection="1">
      <alignment horizontal="center"/>
      <protection locked="0"/>
    </xf>
    <xf numFmtId="165" fontId="11" fillId="6" borderId="247" xfId="0" applyNumberFormat="1" applyFont="1" applyFill="1" applyBorder="1" applyAlignment="1" applyProtection="1">
      <alignment horizontal="left"/>
      <protection locked="0"/>
    </xf>
    <xf numFmtId="0" fontId="0" fillId="6" borderId="248" xfId="0" applyFill="1" applyBorder="1" applyAlignment="1" applyProtection="1">
      <alignment horizontal="center"/>
      <protection locked="0"/>
    </xf>
    <xf numFmtId="7" fontId="0" fillId="6" borderId="247" xfId="0" applyNumberFormat="1" applyFill="1" applyBorder="1" applyAlignment="1" applyProtection="1">
      <alignment horizontal="center"/>
      <protection locked="0"/>
    </xf>
    <xf numFmtId="0" fontId="0" fillId="6" borderId="247" xfId="0" applyFill="1" applyBorder="1" applyAlignment="1" applyProtection="1">
      <alignment horizontal="center"/>
      <protection locked="0"/>
    </xf>
    <xf numFmtId="165" fontId="0" fillId="0" borderId="247" xfId="0" applyNumberFormat="1" applyBorder="1" applyAlignment="1" applyProtection="1">
      <alignment horizontal="right"/>
      <protection locked="0"/>
    </xf>
    <xf numFmtId="0" fontId="0" fillId="0" borderId="246" xfId="0" applyBorder="1" applyProtection="1">
      <protection locked="0"/>
    </xf>
    <xf numFmtId="44" fontId="0" fillId="0" borderId="247" xfId="0" applyNumberFormat="1" applyBorder="1" applyProtection="1">
      <protection locked="0"/>
    </xf>
    <xf numFmtId="165" fontId="0" fillId="0" borderId="247" xfId="0" applyNumberFormat="1" applyBorder="1" applyProtection="1">
      <protection locked="0"/>
    </xf>
    <xf numFmtId="0" fontId="0" fillId="0" borderId="247" xfId="0" applyBorder="1" applyProtection="1">
      <protection locked="0"/>
    </xf>
    <xf numFmtId="0" fontId="0" fillId="0" borderId="249" xfId="0" applyBorder="1"/>
    <xf numFmtId="0" fontId="0" fillId="0" borderId="250" xfId="0" applyBorder="1" applyAlignment="1">
      <alignment wrapText="1"/>
    </xf>
    <xf numFmtId="0" fontId="0" fillId="0" borderId="250" xfId="0" applyBorder="1" applyProtection="1">
      <protection locked="0"/>
    </xf>
    <xf numFmtId="0" fontId="0" fillId="0" borderId="251" xfId="0" applyBorder="1" applyProtection="1">
      <protection locked="0"/>
    </xf>
    <xf numFmtId="0" fontId="0" fillId="0" borderId="248" xfId="0" applyBorder="1" applyProtection="1">
      <protection locked="0"/>
    </xf>
    <xf numFmtId="0" fontId="0" fillId="0" borderId="247" xfId="0" applyBorder="1" applyAlignment="1" applyProtection="1">
      <alignment horizontal="center"/>
      <protection locked="0"/>
    </xf>
    <xf numFmtId="0" fontId="3" fillId="0" borderId="247" xfId="0" applyFont="1" applyBorder="1" applyAlignment="1" applyProtection="1">
      <alignment horizontal="right"/>
      <protection locked="0"/>
    </xf>
    <xf numFmtId="169" fontId="0" fillId="0" borderId="247" xfId="0" applyNumberFormat="1" applyBorder="1" applyAlignment="1" applyProtection="1">
      <alignment horizontal="center"/>
      <protection locked="0"/>
    </xf>
    <xf numFmtId="0" fontId="4" fillId="0" borderId="247" xfId="4" applyBorder="1" applyAlignment="1" applyProtection="1">
      <alignment horizontal="center" vertical="center"/>
      <protection locked="0"/>
    </xf>
    <xf numFmtId="0" fontId="3" fillId="0" borderId="249" xfId="0" applyFont="1" applyBorder="1" applyAlignment="1" applyProtection="1">
      <alignment horizontal="right"/>
      <protection locked="0"/>
    </xf>
    <xf numFmtId="5" fontId="0" fillId="0" borderId="248" xfId="2" applyNumberFormat="1" applyFont="1" applyBorder="1" applyAlignment="1" applyProtection="1">
      <alignment horizontal="center"/>
      <protection locked="0"/>
    </xf>
    <xf numFmtId="0" fontId="0" fillId="0" borderId="246" xfId="0" applyBorder="1" applyAlignment="1">
      <alignment horizontal="right"/>
    </xf>
    <xf numFmtId="0" fontId="4" fillId="0" borderId="179" xfId="4" applyBorder="1" applyAlignment="1" applyProtection="1">
      <alignment horizontal="center"/>
      <protection locked="0"/>
    </xf>
    <xf numFmtId="5" fontId="0" fillId="0" borderId="252" xfId="2" applyNumberFormat="1" applyFont="1" applyBorder="1" applyAlignment="1" applyProtection="1">
      <alignment horizontal="center"/>
      <protection locked="0"/>
    </xf>
    <xf numFmtId="5" fontId="0" fillId="0" borderId="253" xfId="2" applyNumberFormat="1" applyFont="1" applyBorder="1" applyAlignment="1" applyProtection="1">
      <alignment horizontal="center"/>
      <protection locked="0"/>
    </xf>
    <xf numFmtId="0" fontId="0" fillId="0" borderId="246" xfId="0" applyBorder="1"/>
    <xf numFmtId="5" fontId="0" fillId="0" borderId="247" xfId="2" applyNumberFormat="1" applyFont="1" applyBorder="1" applyProtection="1">
      <protection locked="0"/>
    </xf>
    <xf numFmtId="44" fontId="28" fillId="0" borderId="247" xfId="2" applyFont="1" applyBorder="1" applyAlignment="1">
      <alignment horizontal="center" vertical="center"/>
    </xf>
    <xf numFmtId="0" fontId="5" fillId="25" borderId="247" xfId="0" applyFont="1" applyFill="1" applyBorder="1" applyProtection="1">
      <protection locked="0"/>
    </xf>
    <xf numFmtId="0" fontId="0" fillId="25" borderId="132" xfId="0" applyFill="1" applyBorder="1" applyAlignment="1" applyProtection="1">
      <alignment horizontal="left"/>
      <protection locked="0"/>
    </xf>
    <xf numFmtId="0" fontId="0" fillId="0" borderId="246" xfId="0" applyBorder="1" applyAlignment="1">
      <alignment vertical="top"/>
    </xf>
    <xf numFmtId="10" fontId="0" fillId="6" borderId="247" xfId="3" applyNumberFormat="1" applyFont="1" applyFill="1" applyBorder="1" applyProtection="1">
      <protection locked="0"/>
    </xf>
    <xf numFmtId="0" fontId="4" fillId="0" borderId="123" xfId="4" applyBorder="1" applyAlignment="1" applyProtection="1">
      <alignment horizontal="center"/>
      <protection locked="0"/>
    </xf>
    <xf numFmtId="0" fontId="0" fillId="3" borderId="189" xfId="0" applyFill="1" applyBorder="1" applyAlignment="1">
      <alignment vertical="top"/>
    </xf>
    <xf numFmtId="165" fontId="0" fillId="0" borderId="132" xfId="0" applyNumberFormat="1" applyBorder="1" applyAlignment="1" applyProtection="1">
      <alignment horizontal="left"/>
      <protection locked="0"/>
    </xf>
    <xf numFmtId="3" fontId="0" fillId="0" borderId="132" xfId="0" applyNumberFormat="1" applyBorder="1" applyProtection="1">
      <protection locked="0"/>
    </xf>
    <xf numFmtId="0" fontId="28" fillId="0" borderId="121" xfId="0" applyFont="1" applyBorder="1" applyAlignment="1">
      <alignment horizontal="left" vertical="center"/>
    </xf>
    <xf numFmtId="0" fontId="28" fillId="0" borderId="187" xfId="0" applyFont="1" applyBorder="1" applyAlignment="1">
      <alignment horizontal="left" vertical="center"/>
    </xf>
    <xf numFmtId="0" fontId="28" fillId="25" borderId="187" xfId="0" applyFont="1" applyFill="1" applyBorder="1" applyAlignment="1">
      <alignment horizontal="left" vertical="center"/>
    </xf>
    <xf numFmtId="0" fontId="0" fillId="25" borderId="188" xfId="0" applyFill="1" applyBorder="1" applyProtection="1">
      <protection locked="0"/>
    </xf>
    <xf numFmtId="3" fontId="0" fillId="0" borderId="199" xfId="0" applyNumberFormat="1" applyBorder="1" applyProtection="1">
      <protection locked="0"/>
    </xf>
    <xf numFmtId="169" fontId="4" fillId="0" borderId="247" xfId="4" applyNumberFormat="1" applyBorder="1" applyAlignment="1" applyProtection="1">
      <alignment horizontal="center" vertical="center"/>
      <protection locked="0"/>
    </xf>
    <xf numFmtId="0" fontId="28" fillId="9" borderId="229" xfId="0" applyFont="1" applyFill="1" applyBorder="1" applyAlignment="1">
      <alignment horizontal="center" wrapText="1"/>
    </xf>
    <xf numFmtId="0" fontId="29" fillId="0" borderId="157" xfId="0" applyFont="1" applyBorder="1" applyAlignment="1">
      <alignment horizontal="left" vertical="center" wrapText="1"/>
    </xf>
    <xf numFmtId="0" fontId="28" fillId="0" borderId="157" xfId="0" applyFont="1" applyBorder="1" applyAlignment="1">
      <alignment horizontal="left" vertical="center" wrapText="1"/>
    </xf>
    <xf numFmtId="0" fontId="28" fillId="9" borderId="254" xfId="0" applyFont="1" applyFill="1" applyBorder="1" applyAlignment="1">
      <alignment horizontal="left" wrapText="1"/>
    </xf>
    <xf numFmtId="0" fontId="28" fillId="9" borderId="121" xfId="0" applyFont="1" applyFill="1" applyBorder="1" applyAlignment="1">
      <alignment horizontal="left" wrapText="1"/>
    </xf>
    <xf numFmtId="0" fontId="28" fillId="9" borderId="255" xfId="0" applyFont="1" applyFill="1" applyBorder="1" applyAlignment="1">
      <alignment horizontal="left" wrapText="1"/>
    </xf>
    <xf numFmtId="165" fontId="74" fillId="6" borderId="247" xfId="0" applyNumberFormat="1" applyFont="1" applyFill="1" applyBorder="1" applyAlignment="1" applyProtection="1">
      <alignment horizontal="center"/>
      <protection locked="0"/>
    </xf>
    <xf numFmtId="0" fontId="28" fillId="0" borderId="98" xfId="0" applyFont="1" applyBorder="1" applyAlignment="1">
      <alignment horizontal="left" vertical="center"/>
    </xf>
    <xf numFmtId="0" fontId="28" fillId="25" borderId="98" xfId="0" applyFont="1" applyFill="1" applyBorder="1" applyAlignment="1">
      <alignment horizontal="left" vertical="center"/>
    </xf>
    <xf numFmtId="0" fontId="0" fillId="25" borderId="99" xfId="0" applyFill="1" applyBorder="1" applyProtection="1">
      <protection locked="0"/>
    </xf>
    <xf numFmtId="0" fontId="29" fillId="9" borderId="198" xfId="0" applyFont="1" applyFill="1" applyBorder="1" applyAlignment="1">
      <alignment horizontal="left" vertical="center" wrapText="1"/>
    </xf>
    <xf numFmtId="0" fontId="28" fillId="9" borderId="198" xfId="0" applyFont="1" applyFill="1" applyBorder="1" applyAlignment="1">
      <alignment horizontal="left" vertical="center" wrapText="1"/>
    </xf>
    <xf numFmtId="4" fontId="28" fillId="0" borderId="98" xfId="0" applyNumberFormat="1" applyFont="1" applyBorder="1" applyAlignment="1">
      <alignment horizontal="left" vertical="center"/>
    </xf>
    <xf numFmtId="0" fontId="0" fillId="6" borderId="247" xfId="0" applyFill="1" applyBorder="1" applyAlignment="1" applyProtection="1">
      <alignment horizontal="left"/>
      <protection locked="0"/>
    </xf>
    <xf numFmtId="0" fontId="0" fillId="25" borderId="207" xfId="0" applyFill="1" applyBorder="1" applyAlignment="1" applyProtection="1">
      <alignment horizontal="left"/>
      <protection locked="0"/>
    </xf>
    <xf numFmtId="0" fontId="0" fillId="0" borderId="256" xfId="0" applyBorder="1" applyProtection="1">
      <protection locked="0"/>
    </xf>
    <xf numFmtId="0" fontId="0" fillId="0" borderId="257" xfId="0" applyBorder="1" applyProtection="1">
      <protection locked="0"/>
    </xf>
    <xf numFmtId="165" fontId="0" fillId="0" borderId="258" xfId="0" applyNumberFormat="1" applyBorder="1" applyProtection="1">
      <protection locked="0"/>
    </xf>
    <xf numFmtId="165" fontId="0" fillId="0" borderId="259" xfId="0" applyNumberFormat="1" applyBorder="1" applyProtection="1">
      <protection locked="0"/>
    </xf>
    <xf numFmtId="0" fontId="0" fillId="0" borderId="260" xfId="0" applyBorder="1" applyProtection="1">
      <protection locked="0"/>
    </xf>
    <xf numFmtId="165" fontId="0" fillId="0" borderId="261" xfId="0" applyNumberFormat="1" applyBorder="1" applyProtection="1">
      <protection locked="0"/>
    </xf>
    <xf numFmtId="0" fontId="0" fillId="0" borderId="213" xfId="0" applyBorder="1" applyAlignment="1">
      <alignment vertical="top"/>
    </xf>
    <xf numFmtId="0" fontId="5" fillId="0" borderId="262" xfId="0" applyFont="1" applyBorder="1" applyProtection="1">
      <protection locked="0"/>
    </xf>
    <xf numFmtId="0" fontId="28" fillId="0" borderId="260" xfId="0" applyFont="1" applyBorder="1" applyAlignment="1">
      <alignment horizontal="left" vertical="center"/>
    </xf>
    <xf numFmtId="0" fontId="28" fillId="0" borderId="213" xfId="0" applyFont="1" applyBorder="1" applyAlignment="1">
      <alignment horizontal="left" vertical="center"/>
    </xf>
    <xf numFmtId="0" fontId="0" fillId="6" borderId="263" xfId="0" applyFill="1" applyBorder="1"/>
    <xf numFmtId="0" fontId="0" fillId="6" borderId="258" xfId="0" applyFill="1" applyBorder="1" applyAlignment="1">
      <alignment wrapText="1"/>
    </xf>
    <xf numFmtId="0" fontId="0" fillId="6" borderId="258" xfId="0" applyFill="1" applyBorder="1" applyProtection="1">
      <protection locked="0"/>
    </xf>
    <xf numFmtId="0" fontId="0" fillId="6" borderId="258" xfId="0" applyFill="1" applyBorder="1" applyAlignment="1" applyProtection="1">
      <alignment vertical="center"/>
      <protection locked="0"/>
    </xf>
    <xf numFmtId="0" fontId="0" fillId="6" borderId="258" xfId="0" applyFill="1" applyBorder="1" applyAlignment="1" applyProtection="1">
      <alignment horizontal="right" vertical="center"/>
      <protection locked="0"/>
    </xf>
    <xf numFmtId="0" fontId="0" fillId="6" borderId="259" xfId="0" applyFill="1" applyBorder="1" applyAlignment="1" applyProtection="1">
      <alignment horizontal="right"/>
      <protection locked="0"/>
    </xf>
    <xf numFmtId="9" fontId="0" fillId="6" borderId="264" xfId="3" applyFont="1" applyFill="1" applyBorder="1" applyProtection="1">
      <protection locked="0"/>
    </xf>
    <xf numFmtId="170" fontId="0" fillId="6" borderId="264" xfId="3" applyNumberFormat="1" applyFont="1" applyFill="1" applyBorder="1" applyAlignment="1" applyProtection="1">
      <alignment horizontal="left"/>
      <protection locked="0"/>
    </xf>
    <xf numFmtId="44" fontId="0" fillId="6" borderId="264" xfId="2" applyFont="1" applyFill="1" applyBorder="1" applyProtection="1">
      <protection locked="0"/>
    </xf>
    <xf numFmtId="170" fontId="0" fillId="6" borderId="264" xfId="2" applyNumberFormat="1" applyFont="1" applyFill="1" applyBorder="1" applyAlignment="1" applyProtection="1">
      <alignment horizontal="left"/>
      <protection locked="0"/>
    </xf>
    <xf numFmtId="44" fontId="0" fillId="6" borderId="264" xfId="0" applyNumberFormat="1" applyFill="1" applyBorder="1" applyProtection="1">
      <protection locked="0"/>
    </xf>
    <xf numFmtId="170" fontId="0" fillId="6" borderId="264" xfId="0" applyNumberFormat="1" applyFill="1" applyBorder="1" applyAlignment="1" applyProtection="1">
      <alignment horizontal="left"/>
      <protection locked="0"/>
    </xf>
    <xf numFmtId="0" fontId="10" fillId="6" borderId="258" xfId="0" applyFont="1" applyFill="1" applyBorder="1" applyAlignment="1" applyProtection="1">
      <alignment horizontal="right" vertical="center"/>
      <protection locked="0"/>
    </xf>
    <xf numFmtId="164" fontId="10" fillId="6" borderId="259" xfId="1" applyNumberFormat="1" applyFont="1" applyFill="1" applyBorder="1" applyAlignment="1" applyProtection="1">
      <alignment horizontal="right"/>
      <protection locked="0"/>
    </xf>
    <xf numFmtId="165" fontId="11" fillId="6" borderId="264" xfId="0" applyNumberFormat="1" applyFont="1" applyFill="1" applyBorder="1" applyAlignment="1" applyProtection="1">
      <alignment horizontal="center"/>
      <protection locked="0"/>
    </xf>
    <xf numFmtId="165" fontId="11" fillId="6" borderId="264" xfId="0" applyNumberFormat="1" applyFont="1" applyFill="1" applyBorder="1" applyAlignment="1" applyProtection="1">
      <alignment horizontal="left"/>
      <protection locked="0"/>
    </xf>
    <xf numFmtId="0" fontId="10" fillId="6" borderId="259" xfId="0" applyFont="1" applyFill="1" applyBorder="1" applyAlignment="1" applyProtection="1">
      <alignment horizontal="right"/>
      <protection locked="0"/>
    </xf>
    <xf numFmtId="10" fontId="0" fillId="6" borderId="259" xfId="0" applyNumberFormat="1" applyFill="1" applyBorder="1" applyAlignment="1" applyProtection="1">
      <alignment horizontal="right"/>
      <protection locked="0"/>
    </xf>
    <xf numFmtId="0" fontId="0" fillId="6" borderId="265" xfId="0" applyFill="1" applyBorder="1" applyAlignment="1" applyProtection="1">
      <alignment horizontal="center"/>
      <protection locked="0"/>
    </xf>
    <xf numFmtId="7" fontId="0" fillId="6" borderId="264" xfId="0" applyNumberFormat="1" applyFill="1" applyBorder="1" applyAlignment="1" applyProtection="1">
      <alignment horizontal="center"/>
      <protection locked="0"/>
    </xf>
    <xf numFmtId="0" fontId="0" fillId="6" borderId="264" xfId="0" applyFill="1" applyBorder="1" applyAlignment="1" applyProtection="1">
      <alignment horizontal="center"/>
      <protection locked="0"/>
    </xf>
    <xf numFmtId="165" fontId="0" fillId="0" borderId="264" xfId="0" applyNumberFormat="1" applyBorder="1" applyAlignment="1" applyProtection="1">
      <alignment horizontal="right"/>
      <protection locked="0"/>
    </xf>
    <xf numFmtId="0" fontId="0" fillId="0" borderId="263" xfId="0" applyBorder="1" applyProtection="1">
      <protection locked="0"/>
    </xf>
    <xf numFmtId="0" fontId="0" fillId="0" borderId="258" xfId="0" applyBorder="1" applyAlignment="1" applyProtection="1">
      <alignment wrapText="1"/>
      <protection locked="0"/>
    </xf>
    <xf numFmtId="44" fontId="0" fillId="0" borderId="264" xfId="0" applyNumberFormat="1" applyBorder="1" applyProtection="1">
      <protection locked="0"/>
    </xf>
    <xf numFmtId="165" fontId="0" fillId="0" borderId="264" xfId="0" applyNumberFormat="1" applyBorder="1" applyProtection="1">
      <protection locked="0"/>
    </xf>
    <xf numFmtId="0" fontId="0" fillId="0" borderId="264" xfId="0" applyBorder="1" applyProtection="1">
      <protection locked="0"/>
    </xf>
    <xf numFmtId="0" fontId="0" fillId="0" borderId="266" xfId="0" applyBorder="1"/>
    <xf numFmtId="0" fontId="0" fillId="0" borderId="267" xfId="0" applyBorder="1" applyAlignment="1">
      <alignment wrapText="1"/>
    </xf>
    <xf numFmtId="0" fontId="0" fillId="0" borderId="267" xfId="0" applyBorder="1" applyProtection="1">
      <protection locked="0"/>
    </xf>
    <xf numFmtId="0" fontId="0" fillId="0" borderId="268" xfId="0" applyBorder="1" applyProtection="1">
      <protection locked="0"/>
    </xf>
    <xf numFmtId="0" fontId="0" fillId="0" borderId="265" xfId="0" applyBorder="1" applyProtection="1">
      <protection locked="0"/>
    </xf>
    <xf numFmtId="0" fontId="3" fillId="0" borderId="269" xfId="0" applyFont="1" applyBorder="1" applyAlignment="1" applyProtection="1">
      <alignment horizontal="right"/>
      <protection locked="0"/>
    </xf>
    <xf numFmtId="0" fontId="0" fillId="0" borderId="264" xfId="0" applyBorder="1" applyAlignment="1" applyProtection="1">
      <alignment horizontal="center"/>
      <protection locked="0"/>
    </xf>
    <xf numFmtId="0" fontId="3" fillId="0" borderId="264" xfId="0" applyFont="1" applyBorder="1" applyAlignment="1" applyProtection="1">
      <alignment horizontal="right"/>
      <protection locked="0"/>
    </xf>
    <xf numFmtId="169" fontId="0" fillId="0" borderId="264" xfId="0" applyNumberFormat="1" applyBorder="1" applyAlignment="1" applyProtection="1">
      <alignment horizontal="center"/>
      <protection locked="0"/>
    </xf>
    <xf numFmtId="0" fontId="4" fillId="0" borderId="264" xfId="4" applyBorder="1" applyAlignment="1" applyProtection="1">
      <alignment horizontal="center" vertical="center"/>
      <protection locked="0"/>
    </xf>
    <xf numFmtId="0" fontId="3" fillId="0" borderId="266" xfId="0" applyFont="1" applyBorder="1" applyAlignment="1" applyProtection="1">
      <alignment horizontal="right"/>
      <protection locked="0"/>
    </xf>
    <xf numFmtId="5" fontId="0" fillId="0" borderId="265" xfId="2" applyNumberFormat="1" applyFont="1" applyBorder="1" applyAlignment="1" applyProtection="1">
      <alignment horizontal="center"/>
      <protection locked="0"/>
    </xf>
    <xf numFmtId="0" fontId="0" fillId="0" borderId="263" xfId="0" applyBorder="1" applyAlignment="1">
      <alignment horizontal="right"/>
    </xf>
    <xf numFmtId="0" fontId="0" fillId="0" borderId="258" xfId="0" applyBorder="1" applyAlignment="1">
      <alignment wrapText="1"/>
    </xf>
    <xf numFmtId="0" fontId="0" fillId="0" borderId="258" xfId="0" applyBorder="1" applyProtection="1">
      <protection locked="0"/>
    </xf>
    <xf numFmtId="0" fontId="0" fillId="0" borderId="269" xfId="0" applyBorder="1" applyAlignment="1" applyProtection="1">
      <alignment horizontal="center"/>
      <protection locked="0"/>
    </xf>
    <xf numFmtId="0" fontId="0" fillId="0" borderId="258" xfId="0" applyBorder="1" applyAlignment="1">
      <alignment horizontal="left" wrapText="1"/>
    </xf>
    <xf numFmtId="0" fontId="0" fillId="0" borderId="261" xfId="0" applyBorder="1" applyAlignment="1" applyProtection="1">
      <alignment horizontal="right"/>
      <protection locked="0"/>
    </xf>
    <xf numFmtId="169" fontId="0" fillId="0" borderId="269" xfId="0" applyNumberFormat="1" applyBorder="1" applyAlignment="1" applyProtection="1">
      <alignment horizontal="center"/>
      <protection locked="0"/>
    </xf>
    <xf numFmtId="14" fontId="0" fillId="0" borderId="258" xfId="0" applyNumberFormat="1" applyBorder="1" applyAlignment="1">
      <alignment horizontal="left" wrapText="1"/>
    </xf>
    <xf numFmtId="0" fontId="4" fillId="0" borderId="269" xfId="4" applyBorder="1" applyAlignment="1" applyProtection="1">
      <alignment horizontal="center" vertical="center"/>
      <protection locked="0"/>
    </xf>
    <xf numFmtId="5" fontId="0" fillId="0" borderId="270" xfId="2" applyNumberFormat="1" applyFont="1" applyBorder="1" applyAlignment="1" applyProtection="1">
      <alignment horizontal="center"/>
      <protection locked="0"/>
    </xf>
    <xf numFmtId="5" fontId="0" fillId="0" borderId="271" xfId="2" applyNumberFormat="1" applyFont="1" applyBorder="1" applyAlignment="1" applyProtection="1">
      <alignment horizontal="center"/>
      <protection locked="0"/>
    </xf>
    <xf numFmtId="0" fontId="0" fillId="0" borderId="263" xfId="0" applyBorder="1"/>
    <xf numFmtId="5" fontId="0" fillId="0" borderId="264" xfId="2" applyNumberFormat="1" applyFont="1" applyBorder="1" applyProtection="1">
      <protection locked="0"/>
    </xf>
    <xf numFmtId="0" fontId="5" fillId="0" borderId="258" xfId="0" applyFont="1" applyBorder="1" applyProtection="1">
      <protection locked="0"/>
    </xf>
    <xf numFmtId="0" fontId="3" fillId="3" borderId="258" xfId="0" applyFont="1" applyFill="1" applyBorder="1" applyAlignment="1">
      <alignment horizontal="center" wrapText="1"/>
    </xf>
    <xf numFmtId="0" fontId="5" fillId="0" borderId="209" xfId="0" applyFont="1" applyBorder="1" applyProtection="1">
      <protection locked="0"/>
    </xf>
    <xf numFmtId="0" fontId="28" fillId="0" borderId="272" xfId="0" applyFont="1" applyBorder="1" applyAlignment="1">
      <alignment vertical="center"/>
    </xf>
    <xf numFmtId="0" fontId="0" fillId="0" borderId="258" xfId="0" applyBorder="1" applyAlignment="1" applyProtection="1">
      <alignment horizontal="left"/>
      <protection locked="0"/>
    </xf>
    <xf numFmtId="0" fontId="0" fillId="0" borderId="273" xfId="0" applyBorder="1" applyProtection="1">
      <protection locked="0"/>
    </xf>
    <xf numFmtId="0" fontId="28" fillId="0" borderId="272" xfId="0" quotePrefix="1" applyFont="1" applyBorder="1"/>
    <xf numFmtId="0" fontId="28" fillId="22" borderId="272" xfId="0" applyFont="1" applyFill="1" applyBorder="1" applyAlignment="1">
      <alignment horizontal="center"/>
    </xf>
    <xf numFmtId="0" fontId="28" fillId="25" borderId="272" xfId="0" applyFont="1" applyFill="1" applyBorder="1" applyAlignment="1">
      <alignment horizontal="left"/>
    </xf>
    <xf numFmtId="0" fontId="0" fillId="25" borderId="258" xfId="0" applyFill="1" applyBorder="1" applyProtection="1">
      <protection locked="0"/>
    </xf>
    <xf numFmtId="0" fontId="5" fillId="25" borderId="217" xfId="0" applyFont="1" applyFill="1" applyBorder="1" applyProtection="1">
      <protection locked="0"/>
    </xf>
    <xf numFmtId="0" fontId="6" fillId="0" borderId="258" xfId="0" applyFont="1" applyBorder="1" applyAlignment="1">
      <alignment horizontal="left" vertical="top" wrapText="1"/>
    </xf>
    <xf numFmtId="0" fontId="28" fillId="0" borderId="258" xfId="0" applyFont="1" applyBorder="1" applyAlignment="1">
      <alignment horizontal="left" vertical="center"/>
    </xf>
    <xf numFmtId="3" fontId="0" fillId="0" borderId="264" xfId="0" applyNumberFormat="1" applyBorder="1" applyProtection="1">
      <protection locked="0"/>
    </xf>
    <xf numFmtId="3" fontId="0" fillId="0" borderId="217" xfId="0" applyNumberFormat="1" applyBorder="1" applyProtection="1">
      <protection locked="0"/>
    </xf>
    <xf numFmtId="3" fontId="0" fillId="0" borderId="217" xfId="0" applyNumberFormat="1" applyBorder="1" applyAlignment="1" applyProtection="1">
      <alignment horizontal="center"/>
      <protection locked="0"/>
    </xf>
    <xf numFmtId="0" fontId="0" fillId="0" borderId="274" xfId="0" applyBorder="1" applyProtection="1">
      <protection locked="0"/>
    </xf>
    <xf numFmtId="0" fontId="0" fillId="0" borderId="275" xfId="0" applyBorder="1" applyProtection="1">
      <protection locked="0"/>
    </xf>
    <xf numFmtId="0" fontId="0" fillId="0" borderId="276" xfId="0" applyBorder="1" applyProtection="1">
      <protection locked="0"/>
    </xf>
    <xf numFmtId="0" fontId="0" fillId="0" borderId="271" xfId="0" applyBorder="1" applyProtection="1">
      <protection locked="0"/>
    </xf>
    <xf numFmtId="0" fontId="28" fillId="0" borderId="269" xfId="0" applyFont="1" applyBorder="1" applyAlignment="1">
      <alignment horizontal="center" vertical="center"/>
    </xf>
    <xf numFmtId="0" fontId="28" fillId="0" borderId="123" xfId="0" applyFont="1" applyBorder="1" applyAlignment="1">
      <alignment horizontal="center" vertical="center"/>
    </xf>
    <xf numFmtId="169" fontId="28" fillId="0" borderId="269" xfId="0" applyNumberFormat="1" applyFont="1" applyBorder="1" applyAlignment="1">
      <alignment horizontal="center" vertical="center"/>
    </xf>
    <xf numFmtId="0" fontId="4" fillId="0" borderId="212" xfId="4" applyBorder="1" applyAlignment="1" applyProtection="1">
      <alignment horizontal="center" vertical="center"/>
      <protection locked="0"/>
    </xf>
    <xf numFmtId="0" fontId="4" fillId="0" borderId="207" xfId="4" applyBorder="1" applyAlignment="1" applyProtection="1">
      <alignment horizontal="center" vertical="center"/>
      <protection locked="0"/>
    </xf>
    <xf numFmtId="44" fontId="28" fillId="0" borderId="264" xfId="2" applyFont="1" applyBorder="1" applyAlignment="1">
      <alignment horizontal="center" vertical="center"/>
    </xf>
    <xf numFmtId="0" fontId="0" fillId="0" borderId="277" xfId="0" applyBorder="1" applyAlignment="1">
      <alignment vertical="top"/>
    </xf>
    <xf numFmtId="0" fontId="0" fillId="0" borderId="263" xfId="0" applyBorder="1" applyAlignment="1">
      <alignment vertical="top"/>
    </xf>
    <xf numFmtId="0" fontId="0" fillId="0" borderId="261" xfId="0" applyBorder="1" applyProtection="1">
      <protection locked="0"/>
    </xf>
    <xf numFmtId="0" fontId="5" fillId="25" borderId="258" xfId="0" applyFont="1" applyFill="1" applyBorder="1" applyProtection="1">
      <protection locked="0"/>
    </xf>
    <xf numFmtId="165" fontId="0" fillId="25" borderId="258" xfId="0" applyNumberFormat="1" applyFill="1" applyBorder="1" applyProtection="1">
      <protection locked="0"/>
    </xf>
    <xf numFmtId="0" fontId="5" fillId="25" borderId="264" xfId="0" applyFont="1" applyFill="1" applyBorder="1" applyProtection="1">
      <protection locked="0"/>
    </xf>
    <xf numFmtId="0" fontId="6" fillId="0" borderId="258" xfId="0" applyFont="1" applyBorder="1" applyAlignment="1">
      <alignment vertical="top" wrapText="1"/>
    </xf>
    <xf numFmtId="10" fontId="0" fillId="6" borderId="264" xfId="3" applyNumberFormat="1" applyFont="1" applyFill="1" applyBorder="1" applyProtection="1">
      <protection locked="0"/>
    </xf>
    <xf numFmtId="9" fontId="0" fillId="6" borderId="264" xfId="3" applyFont="1" applyFill="1" applyBorder="1" applyAlignment="1" applyProtection="1">
      <alignment horizontal="left"/>
      <protection locked="0"/>
    </xf>
    <xf numFmtId="5" fontId="0" fillId="6" borderId="264" xfId="2" applyNumberFormat="1" applyFont="1" applyFill="1" applyBorder="1" applyAlignment="1" applyProtection="1">
      <alignment horizontal="left"/>
      <protection locked="0"/>
    </xf>
    <xf numFmtId="44" fontId="0" fillId="6" borderId="264" xfId="2" applyFont="1" applyFill="1" applyBorder="1" applyAlignment="1" applyProtection="1">
      <alignment horizontal="left"/>
      <protection locked="0"/>
    </xf>
    <xf numFmtId="5" fontId="0" fillId="6" borderId="264" xfId="0" applyNumberFormat="1" applyFill="1" applyBorder="1" applyAlignment="1" applyProtection="1">
      <alignment horizontal="left"/>
      <protection locked="0"/>
    </xf>
    <xf numFmtId="0" fontId="63" fillId="0" borderId="269" xfId="0" applyFont="1" applyBorder="1" applyAlignment="1">
      <alignment horizontal="center"/>
    </xf>
    <xf numFmtId="0" fontId="4" fillId="0" borderId="269" xfId="4" applyBorder="1" applyAlignment="1">
      <alignment horizontal="center" vertical="center"/>
    </xf>
    <xf numFmtId="0" fontId="6" fillId="0" borderId="258" xfId="0" applyFont="1" applyBorder="1" applyAlignment="1">
      <alignment horizontal="left" vertical="center" wrapText="1"/>
    </xf>
    <xf numFmtId="0" fontId="28" fillId="25" borderId="278" xfId="0" applyFont="1" applyFill="1" applyBorder="1" applyAlignment="1">
      <alignment horizontal="left"/>
    </xf>
    <xf numFmtId="3" fontId="0" fillId="25" borderId="273" xfId="0" applyNumberFormat="1" applyFill="1" applyBorder="1" applyAlignment="1" applyProtection="1">
      <alignment horizontal="left"/>
      <protection locked="0"/>
    </xf>
    <xf numFmtId="0" fontId="28" fillId="9" borderId="278" xfId="0" applyFont="1" applyFill="1" applyBorder="1" applyAlignment="1">
      <alignment horizontal="left"/>
    </xf>
    <xf numFmtId="0" fontId="28" fillId="0" borderId="278" xfId="0" applyFont="1" applyBorder="1" applyAlignment="1">
      <alignment horizontal="left"/>
    </xf>
    <xf numFmtId="0" fontId="0" fillId="0" borderId="279" xfId="0" applyBorder="1" applyAlignment="1">
      <alignment vertical="top"/>
    </xf>
    <xf numFmtId="0" fontId="0" fillId="0" borderId="124" xfId="0" applyBorder="1" applyProtection="1">
      <protection locked="0"/>
    </xf>
    <xf numFmtId="0" fontId="29" fillId="9" borderId="280" xfId="0" applyFont="1" applyFill="1" applyBorder="1" applyAlignment="1">
      <alignment horizontal="left" wrapText="1"/>
    </xf>
    <xf numFmtId="0" fontId="29" fillId="9" borderId="278" xfId="0" applyFont="1" applyFill="1" applyBorder="1" applyAlignment="1">
      <alignment horizontal="left" wrapText="1"/>
    </xf>
    <xf numFmtId="0" fontId="28" fillId="9" borderId="281" xfId="0" applyFont="1" applyFill="1" applyBorder="1" applyAlignment="1">
      <alignment horizontal="left" wrapText="1"/>
    </xf>
    <xf numFmtId="0" fontId="28" fillId="9" borderId="278" xfId="0" applyFont="1" applyFill="1" applyBorder="1" applyAlignment="1">
      <alignment horizontal="left" wrapText="1"/>
    </xf>
    <xf numFmtId="0" fontId="28" fillId="9" borderId="281" xfId="0" applyFont="1" applyFill="1" applyBorder="1" applyAlignment="1">
      <alignment horizontal="left" vertical="center" wrapText="1"/>
    </xf>
    <xf numFmtId="0" fontId="28" fillId="9" borderId="278" xfId="0" applyFont="1" applyFill="1" applyBorder="1" applyAlignment="1">
      <alignment horizontal="left" vertical="center" wrapText="1"/>
    </xf>
    <xf numFmtId="0" fontId="6" fillId="0" borderId="122" xfId="0" applyFont="1" applyBorder="1" applyAlignment="1">
      <alignment horizontal="left" vertical="center" wrapText="1"/>
    </xf>
    <xf numFmtId="0" fontId="0" fillId="6" borderId="264" xfId="0" applyFill="1" applyBorder="1" applyAlignment="1" applyProtection="1">
      <alignment horizontal="left"/>
      <protection locked="0"/>
    </xf>
    <xf numFmtId="0" fontId="0" fillId="0" borderId="282" xfId="0" applyBorder="1"/>
    <xf numFmtId="0" fontId="0" fillId="0" borderId="283" xfId="0" applyBorder="1" applyProtection="1">
      <protection locked="0"/>
    </xf>
    <xf numFmtId="0" fontId="0" fillId="0" borderId="284" xfId="0" applyBorder="1" applyProtection="1">
      <protection locked="0"/>
    </xf>
    <xf numFmtId="165" fontId="0" fillId="0" borderId="285" xfId="0" applyNumberFormat="1" applyBorder="1" applyProtection="1">
      <protection locked="0"/>
    </xf>
    <xf numFmtId="165" fontId="0" fillId="0" borderId="273" xfId="0" applyNumberFormat="1" applyBorder="1" applyProtection="1">
      <protection locked="0"/>
    </xf>
    <xf numFmtId="0" fontId="0" fillId="0" borderId="282" xfId="0" applyBorder="1" applyProtection="1">
      <protection locked="0"/>
    </xf>
    <xf numFmtId="0" fontId="0" fillId="0" borderId="283" xfId="0" applyBorder="1" applyAlignment="1" applyProtection="1">
      <alignment wrapText="1"/>
      <protection locked="0"/>
    </xf>
    <xf numFmtId="0" fontId="0" fillId="0" borderId="283" xfId="0" applyBorder="1" applyAlignment="1">
      <alignment wrapText="1"/>
    </xf>
    <xf numFmtId="0" fontId="0" fillId="0" borderId="285" xfId="0" applyBorder="1" applyProtection="1">
      <protection locked="0"/>
    </xf>
    <xf numFmtId="0" fontId="3" fillId="0" borderId="283" xfId="0" applyFont="1" applyBorder="1" applyAlignment="1">
      <alignment wrapText="1"/>
    </xf>
    <xf numFmtId="0" fontId="0" fillId="0" borderId="282" xfId="0" applyBorder="1" applyAlignment="1">
      <alignment vertical="top"/>
    </xf>
    <xf numFmtId="3" fontId="0" fillId="0" borderId="273" xfId="0" applyNumberFormat="1" applyBorder="1" applyAlignment="1" applyProtection="1">
      <alignment horizontal="left"/>
      <protection locked="0"/>
    </xf>
    <xf numFmtId="0" fontId="28" fillId="9" borderId="280" xfId="0" applyFont="1" applyFill="1" applyBorder="1" applyAlignment="1">
      <alignment horizontal="left" wrapText="1"/>
    </xf>
    <xf numFmtId="0" fontId="0" fillId="6" borderId="286" xfId="0" applyFill="1" applyBorder="1"/>
    <xf numFmtId="10" fontId="0" fillId="6" borderId="287" xfId="3" applyNumberFormat="1" applyFont="1" applyFill="1" applyBorder="1" applyProtection="1">
      <protection locked="0"/>
    </xf>
    <xf numFmtId="9" fontId="0" fillId="6" borderId="287" xfId="3" applyFont="1" applyFill="1" applyBorder="1" applyAlignment="1" applyProtection="1">
      <alignment horizontal="left"/>
      <protection locked="0"/>
    </xf>
    <xf numFmtId="9" fontId="0" fillId="6" borderId="287" xfId="3" applyFont="1" applyFill="1" applyBorder="1" applyProtection="1">
      <protection locked="0"/>
    </xf>
    <xf numFmtId="44" fontId="0" fillId="6" borderId="287" xfId="2" applyFont="1" applyFill="1" applyBorder="1" applyProtection="1">
      <protection locked="0"/>
    </xf>
    <xf numFmtId="5" fontId="0" fillId="6" borderId="287" xfId="2" applyNumberFormat="1" applyFont="1" applyFill="1" applyBorder="1" applyAlignment="1" applyProtection="1">
      <alignment horizontal="left"/>
      <protection locked="0"/>
    </xf>
    <xf numFmtId="44" fontId="0" fillId="6" borderId="287" xfId="2" applyFont="1" applyFill="1" applyBorder="1" applyAlignment="1" applyProtection="1">
      <alignment horizontal="left"/>
      <protection locked="0"/>
    </xf>
    <xf numFmtId="44" fontId="0" fillId="6" borderId="287" xfId="0" applyNumberFormat="1" applyFill="1" applyBorder="1" applyProtection="1">
      <protection locked="0"/>
    </xf>
    <xf numFmtId="5" fontId="0" fillId="6" borderId="287" xfId="0" applyNumberFormat="1" applyFill="1" applyBorder="1" applyAlignment="1" applyProtection="1">
      <alignment horizontal="left"/>
      <protection locked="0"/>
    </xf>
    <xf numFmtId="165" fontId="11" fillId="6" borderId="287" xfId="0" applyNumberFormat="1" applyFont="1" applyFill="1" applyBorder="1" applyAlignment="1" applyProtection="1">
      <alignment horizontal="center"/>
      <protection locked="0"/>
    </xf>
    <xf numFmtId="165" fontId="11" fillId="6" borderId="287" xfId="0" applyNumberFormat="1" applyFont="1" applyFill="1" applyBorder="1" applyAlignment="1" applyProtection="1">
      <alignment horizontal="left"/>
      <protection locked="0"/>
    </xf>
    <xf numFmtId="0" fontId="0" fillId="6" borderId="288" xfId="0" applyFill="1" applyBorder="1" applyAlignment="1" applyProtection="1">
      <alignment horizontal="center"/>
      <protection locked="0"/>
    </xf>
    <xf numFmtId="7" fontId="0" fillId="6" borderId="287" xfId="0" applyNumberFormat="1" applyFill="1" applyBorder="1" applyAlignment="1" applyProtection="1">
      <alignment horizontal="center"/>
      <protection locked="0"/>
    </xf>
    <xf numFmtId="0" fontId="0" fillId="6" borderId="287" xfId="0" applyFill="1" applyBorder="1" applyAlignment="1" applyProtection="1">
      <alignment horizontal="center"/>
      <protection locked="0"/>
    </xf>
    <xf numFmtId="0" fontId="0" fillId="6" borderId="287" xfId="0" applyFill="1" applyBorder="1" applyAlignment="1" applyProtection="1">
      <alignment horizontal="left"/>
      <protection locked="0"/>
    </xf>
    <xf numFmtId="165" fontId="0" fillId="0" borderId="287" xfId="0" applyNumberFormat="1" applyBorder="1" applyAlignment="1" applyProtection="1">
      <alignment horizontal="right"/>
      <protection locked="0"/>
    </xf>
    <xf numFmtId="0" fontId="0" fillId="0" borderId="286" xfId="0" applyBorder="1" applyProtection="1">
      <protection locked="0"/>
    </xf>
    <xf numFmtId="44" fontId="0" fillId="0" borderId="287" xfId="0" applyNumberFormat="1" applyBorder="1" applyProtection="1">
      <protection locked="0"/>
    </xf>
    <xf numFmtId="165" fontId="0" fillId="0" borderId="287" xfId="0" applyNumberFormat="1" applyBorder="1" applyProtection="1">
      <protection locked="0"/>
    </xf>
    <xf numFmtId="0" fontId="0" fillId="0" borderId="289" xfId="0" applyBorder="1"/>
    <xf numFmtId="0" fontId="0" fillId="0" borderId="290" xfId="0" applyBorder="1" applyAlignment="1">
      <alignment wrapText="1"/>
    </xf>
    <xf numFmtId="0" fontId="0" fillId="0" borderId="290" xfId="0" applyBorder="1" applyProtection="1">
      <protection locked="0"/>
    </xf>
    <xf numFmtId="0" fontId="0" fillId="0" borderId="291" xfId="0" applyBorder="1" applyProtection="1">
      <protection locked="0"/>
    </xf>
    <xf numFmtId="0" fontId="0" fillId="0" borderId="288" xfId="0" applyBorder="1" applyProtection="1">
      <protection locked="0"/>
    </xf>
    <xf numFmtId="0" fontId="0" fillId="0" borderId="287" xfId="0" applyBorder="1" applyAlignment="1" applyProtection="1">
      <alignment horizontal="center"/>
      <protection locked="0"/>
    </xf>
    <xf numFmtId="0" fontId="3" fillId="0" borderId="287" xfId="0" applyFont="1" applyBorder="1" applyAlignment="1" applyProtection="1">
      <alignment horizontal="right"/>
      <protection locked="0"/>
    </xf>
    <xf numFmtId="169" fontId="0" fillId="0" borderId="287" xfId="0" applyNumberFormat="1" applyBorder="1" applyAlignment="1" applyProtection="1">
      <alignment horizontal="center"/>
      <protection locked="0"/>
    </xf>
    <xf numFmtId="0" fontId="4" fillId="0" borderId="287" xfId="4" applyBorder="1" applyAlignment="1" applyProtection="1">
      <alignment horizontal="center" vertical="center"/>
      <protection locked="0"/>
    </xf>
    <xf numFmtId="0" fontId="3" fillId="0" borderId="289" xfId="0" applyFont="1" applyBorder="1" applyAlignment="1" applyProtection="1">
      <alignment horizontal="right"/>
      <protection locked="0"/>
    </xf>
    <xf numFmtId="5" fontId="0" fillId="0" borderId="288" xfId="2" applyNumberFormat="1" applyFont="1" applyBorder="1" applyAlignment="1" applyProtection="1">
      <alignment horizontal="center"/>
      <protection locked="0"/>
    </xf>
    <xf numFmtId="0" fontId="28" fillId="25" borderId="292" xfId="0" applyFont="1" applyFill="1" applyBorder="1" applyAlignment="1">
      <alignment horizontal="left"/>
    </xf>
    <xf numFmtId="0" fontId="28" fillId="9" borderId="292" xfId="0" applyFont="1" applyFill="1" applyBorder="1" applyAlignment="1">
      <alignment horizontal="left"/>
    </xf>
    <xf numFmtId="0" fontId="28" fillId="9" borderId="293" xfId="0" applyFont="1" applyFill="1" applyBorder="1" applyAlignment="1">
      <alignment horizontal="left" vertical="center" wrapText="1"/>
    </xf>
    <xf numFmtId="0" fontId="28" fillId="9" borderId="294" xfId="0" applyFont="1" applyFill="1" applyBorder="1" applyAlignment="1">
      <alignment horizontal="left" wrapText="1"/>
    </xf>
    <xf numFmtId="0" fontId="29" fillId="9" borderId="292" xfId="0" applyFont="1" applyFill="1" applyBorder="1" applyAlignment="1">
      <alignment horizontal="left" wrapText="1"/>
    </xf>
    <xf numFmtId="0" fontId="28" fillId="9" borderId="293" xfId="0" applyFont="1" applyFill="1" applyBorder="1" applyAlignment="1">
      <alignment horizontal="left" wrapText="1"/>
    </xf>
    <xf numFmtId="0" fontId="28" fillId="9" borderId="292" xfId="0" applyFont="1" applyFill="1" applyBorder="1" applyAlignment="1">
      <alignment horizontal="left" wrapText="1"/>
    </xf>
    <xf numFmtId="0" fontId="28" fillId="9" borderId="292" xfId="0" applyFont="1" applyFill="1" applyBorder="1" applyAlignment="1">
      <alignment horizontal="left" vertical="center" wrapText="1"/>
    </xf>
    <xf numFmtId="0" fontId="28" fillId="0" borderId="295" xfId="0" applyFont="1" applyBorder="1" applyAlignment="1">
      <alignment vertical="center"/>
    </xf>
    <xf numFmtId="0" fontId="28" fillId="0" borderId="295" xfId="0" quotePrefix="1" applyFont="1" applyBorder="1"/>
    <xf numFmtId="0" fontId="28" fillId="22" borderId="295" xfId="0" applyFont="1" applyFill="1" applyBorder="1" applyAlignment="1">
      <alignment horizontal="center"/>
    </xf>
    <xf numFmtId="3" fontId="0" fillId="25" borderId="296" xfId="0" applyNumberFormat="1" applyFill="1" applyBorder="1" applyAlignment="1" applyProtection="1">
      <alignment horizontal="left"/>
      <protection locked="0"/>
    </xf>
    <xf numFmtId="0" fontId="28" fillId="9" borderId="292" xfId="0" applyFont="1" applyFill="1" applyBorder="1" applyAlignment="1">
      <alignment horizontal="center" vertical="center" wrapText="1"/>
    </xf>
    <xf numFmtId="0" fontId="29" fillId="0" borderId="294" xfId="0" applyFont="1" applyBorder="1"/>
    <xf numFmtId="0" fontId="28" fillId="0" borderId="294" xfId="0" applyFont="1" applyBorder="1"/>
    <xf numFmtId="4" fontId="0" fillId="0" borderId="258" xfId="0" applyNumberFormat="1" applyBorder="1" applyProtection="1">
      <protection locked="0"/>
    </xf>
    <xf numFmtId="0" fontId="0" fillId="0" borderId="296" xfId="0" applyBorder="1" applyAlignment="1" applyProtection="1">
      <alignment horizontal="left"/>
      <protection locked="0"/>
    </xf>
    <xf numFmtId="0" fontId="0" fillId="0" borderId="297" xfId="0" applyBorder="1"/>
    <xf numFmtId="0" fontId="0" fillId="0" borderId="298" xfId="0" applyBorder="1" applyProtection="1">
      <protection locked="0"/>
    </xf>
    <xf numFmtId="0" fontId="0" fillId="0" borderId="299" xfId="0" applyBorder="1" applyProtection="1">
      <protection locked="0"/>
    </xf>
    <xf numFmtId="165" fontId="0" fillId="0" borderId="300" xfId="0" applyNumberFormat="1" applyBorder="1" applyProtection="1">
      <protection locked="0"/>
    </xf>
    <xf numFmtId="165" fontId="0" fillId="0" borderId="296" xfId="0" applyNumberFormat="1" applyBorder="1" applyProtection="1">
      <protection locked="0"/>
    </xf>
    <xf numFmtId="0" fontId="0" fillId="0" borderId="297" xfId="0" applyBorder="1" applyProtection="1">
      <protection locked="0"/>
    </xf>
    <xf numFmtId="0" fontId="0" fillId="0" borderId="298" xfId="0" applyBorder="1" applyAlignment="1" applyProtection="1">
      <alignment wrapText="1"/>
      <protection locked="0"/>
    </xf>
    <xf numFmtId="0" fontId="0" fillId="0" borderId="298" xfId="0" applyBorder="1" applyAlignment="1">
      <alignment wrapText="1"/>
    </xf>
    <xf numFmtId="0" fontId="0" fillId="0" borderId="300" xfId="0" applyBorder="1" applyProtection="1">
      <protection locked="0"/>
    </xf>
    <xf numFmtId="0" fontId="3" fillId="0" borderId="298" xfId="0" applyFont="1" applyBorder="1" applyAlignment="1">
      <alignment wrapText="1"/>
    </xf>
    <xf numFmtId="0" fontId="0" fillId="0" borderId="297" xfId="0" applyBorder="1" applyAlignment="1">
      <alignment vertical="top"/>
    </xf>
    <xf numFmtId="0" fontId="0" fillId="0" borderId="296" xfId="0" applyBorder="1" applyProtection="1">
      <protection locked="0"/>
    </xf>
    <xf numFmtId="0" fontId="28" fillId="22" borderId="301" xfId="0" applyFont="1" applyFill="1" applyBorder="1" applyAlignment="1">
      <alignment horizontal="center" vertical="center"/>
    </xf>
    <xf numFmtId="0" fontId="28" fillId="0" borderId="302" xfId="0" applyFont="1" applyBorder="1" applyAlignment="1">
      <alignment vertical="center"/>
    </xf>
    <xf numFmtId="3" fontId="0" fillId="0" borderId="303" xfId="0" applyNumberFormat="1" applyBorder="1" applyAlignment="1" applyProtection="1">
      <alignment horizontal="left"/>
      <protection locked="0"/>
    </xf>
    <xf numFmtId="0" fontId="28" fillId="0" borderId="302" xfId="0" quotePrefix="1" applyFont="1" applyBorder="1"/>
    <xf numFmtId="0" fontId="28" fillId="22" borderId="302" xfId="0" applyFont="1" applyFill="1" applyBorder="1" applyAlignment="1">
      <alignment horizontal="center"/>
    </xf>
    <xf numFmtId="0" fontId="28" fillId="25" borderId="302" xfId="0" applyFont="1" applyFill="1" applyBorder="1" applyAlignment="1">
      <alignment horizontal="left"/>
    </xf>
    <xf numFmtId="3" fontId="0" fillId="25" borderId="303" xfId="0" applyNumberFormat="1" applyFill="1" applyBorder="1" applyAlignment="1" applyProtection="1">
      <alignment horizontal="left"/>
      <protection locked="0"/>
    </xf>
    <xf numFmtId="0" fontId="0" fillId="25" borderId="303" xfId="0" applyFill="1" applyBorder="1" applyProtection="1">
      <protection locked="0"/>
    </xf>
    <xf numFmtId="0" fontId="29" fillId="9" borderId="304" xfId="0" applyFont="1" applyFill="1" applyBorder="1" applyAlignment="1">
      <alignment horizontal="left" vertical="center" wrapText="1"/>
    </xf>
    <xf numFmtId="0" fontId="28" fillId="0" borderId="294" xfId="0" applyFont="1" applyBorder="1" applyAlignment="1">
      <alignment vertical="top" wrapText="1"/>
    </xf>
    <xf numFmtId="0" fontId="29" fillId="0" borderId="294" xfId="0" applyFont="1" applyBorder="1" applyAlignment="1">
      <alignment vertical="top"/>
    </xf>
    <xf numFmtId="3" fontId="0" fillId="0" borderId="258" xfId="0" applyNumberFormat="1" applyBorder="1" applyProtection="1">
      <protection locked="0"/>
    </xf>
    <xf numFmtId="8" fontId="0" fillId="0" borderId="258" xfId="0" applyNumberFormat="1" applyBorder="1" applyProtection="1">
      <protection locked="0"/>
    </xf>
    <xf numFmtId="0" fontId="0" fillId="0" borderId="305" xfId="0" applyBorder="1" applyProtection="1">
      <protection locked="0"/>
    </xf>
    <xf numFmtId="0" fontId="0" fillId="0" borderId="306" xfId="0" applyBorder="1" applyProtection="1">
      <protection locked="0"/>
    </xf>
    <xf numFmtId="3" fontId="0" fillId="0" borderId="303" xfId="0" applyNumberFormat="1" applyBorder="1" applyProtection="1">
      <protection locked="0"/>
    </xf>
    <xf numFmtId="0" fontId="0" fillId="6" borderId="307" xfId="0" applyFill="1" applyBorder="1"/>
    <xf numFmtId="9" fontId="0" fillId="6" borderId="308" xfId="3" applyFont="1" applyFill="1" applyBorder="1" applyProtection="1">
      <protection locked="0"/>
    </xf>
    <xf numFmtId="44" fontId="0" fillId="6" borderId="308" xfId="2" applyFont="1" applyFill="1" applyBorder="1" applyProtection="1">
      <protection locked="0"/>
    </xf>
    <xf numFmtId="5" fontId="0" fillId="6" borderId="308" xfId="0" applyNumberFormat="1" applyFill="1" applyBorder="1" applyAlignment="1" applyProtection="1">
      <alignment horizontal="left"/>
      <protection locked="0"/>
    </xf>
    <xf numFmtId="44" fontId="0" fillId="6" borderId="308" xfId="0" applyNumberFormat="1" applyFill="1" applyBorder="1" applyProtection="1">
      <protection locked="0"/>
    </xf>
    <xf numFmtId="165" fontId="11" fillId="6" borderId="308" xfId="0" applyNumberFormat="1" applyFont="1" applyFill="1" applyBorder="1" applyAlignment="1" applyProtection="1">
      <alignment horizontal="center"/>
      <protection locked="0"/>
    </xf>
    <xf numFmtId="165" fontId="11" fillId="6" borderId="308" xfId="0" applyNumberFormat="1" applyFont="1" applyFill="1" applyBorder="1" applyAlignment="1" applyProtection="1">
      <alignment horizontal="left"/>
      <protection locked="0"/>
    </xf>
    <xf numFmtId="0" fontId="0" fillId="6" borderId="309" xfId="0" applyFill="1" applyBorder="1" applyAlignment="1" applyProtection="1">
      <alignment horizontal="center"/>
      <protection locked="0"/>
    </xf>
    <xf numFmtId="7" fontId="0" fillId="6" borderId="308" xfId="0" applyNumberFormat="1" applyFill="1" applyBorder="1" applyAlignment="1" applyProtection="1">
      <alignment horizontal="center"/>
      <protection locked="0"/>
    </xf>
    <xf numFmtId="0" fontId="0" fillId="6" borderId="308" xfId="0" applyFill="1" applyBorder="1" applyAlignment="1" applyProtection="1">
      <alignment horizontal="center"/>
      <protection locked="0"/>
    </xf>
    <xf numFmtId="0" fontId="0" fillId="0" borderId="310" xfId="0" applyBorder="1"/>
    <xf numFmtId="165" fontId="0" fillId="0" borderId="311" xfId="0" applyNumberFormat="1" applyBorder="1" applyProtection="1">
      <protection locked="0"/>
    </xf>
    <xf numFmtId="165" fontId="0" fillId="0" borderId="308" xfId="0" applyNumberFormat="1" applyBorder="1" applyAlignment="1" applyProtection="1">
      <alignment horizontal="right"/>
      <protection locked="0"/>
    </xf>
    <xf numFmtId="0" fontId="0" fillId="0" borderId="307" xfId="0" applyBorder="1" applyProtection="1">
      <protection locked="0"/>
    </xf>
    <xf numFmtId="44" fontId="0" fillId="0" borderId="308" xfId="0" applyNumberFormat="1" applyBorder="1" applyProtection="1">
      <protection locked="0"/>
    </xf>
    <xf numFmtId="0" fontId="0" fillId="0" borderId="310" xfId="0" applyBorder="1" applyProtection="1">
      <protection locked="0"/>
    </xf>
    <xf numFmtId="0" fontId="0" fillId="0" borderId="305" xfId="0" applyBorder="1" applyAlignment="1" applyProtection="1">
      <alignment wrapText="1"/>
      <protection locked="0"/>
    </xf>
    <xf numFmtId="165" fontId="0" fillId="0" borderId="308" xfId="0" applyNumberFormat="1" applyBorder="1" applyProtection="1">
      <protection locked="0"/>
    </xf>
    <xf numFmtId="0" fontId="0" fillId="0" borderId="305" xfId="0" applyBorder="1" applyAlignment="1">
      <alignment wrapText="1"/>
    </xf>
    <xf numFmtId="0" fontId="0" fillId="0" borderId="311" xfId="0" applyBorder="1" applyProtection="1">
      <protection locked="0"/>
    </xf>
    <xf numFmtId="0" fontId="0" fillId="0" borderId="308" xfId="0" applyBorder="1" applyProtection="1">
      <protection locked="0"/>
    </xf>
    <xf numFmtId="0" fontId="0" fillId="0" borderId="312" xfId="0" applyBorder="1"/>
    <xf numFmtId="0" fontId="0" fillId="0" borderId="313" xfId="0" applyBorder="1" applyAlignment="1">
      <alignment wrapText="1"/>
    </xf>
    <xf numFmtId="0" fontId="0" fillId="0" borderId="313" xfId="0" applyBorder="1" applyProtection="1">
      <protection locked="0"/>
    </xf>
    <xf numFmtId="0" fontId="0" fillId="0" borderId="314" xfId="0" applyBorder="1" applyProtection="1">
      <protection locked="0"/>
    </xf>
    <xf numFmtId="0" fontId="0" fillId="0" borderId="309" xfId="0" applyBorder="1" applyProtection="1">
      <protection locked="0"/>
    </xf>
    <xf numFmtId="0" fontId="0" fillId="0" borderId="308" xfId="0" applyBorder="1" applyAlignment="1" applyProtection="1">
      <alignment horizontal="center"/>
      <protection locked="0"/>
    </xf>
    <xf numFmtId="0" fontId="3" fillId="0" borderId="315" xfId="0" applyFont="1" applyBorder="1" applyAlignment="1" applyProtection="1">
      <alignment horizontal="right"/>
      <protection locked="0"/>
    </xf>
    <xf numFmtId="0" fontId="3" fillId="0" borderId="308" xfId="0" applyFont="1" applyBorder="1" applyAlignment="1" applyProtection="1">
      <alignment horizontal="right"/>
      <protection locked="0"/>
    </xf>
    <xf numFmtId="169" fontId="0" fillId="0" borderId="308" xfId="0" applyNumberFormat="1" applyBorder="1" applyAlignment="1" applyProtection="1">
      <alignment horizontal="center"/>
      <protection locked="0"/>
    </xf>
    <xf numFmtId="0" fontId="4" fillId="0" borderId="308" xfId="4" applyBorder="1" applyAlignment="1" applyProtection="1">
      <alignment horizontal="center" vertical="center"/>
      <protection locked="0"/>
    </xf>
    <xf numFmtId="0" fontId="3" fillId="0" borderId="312" xfId="0" applyFont="1" applyBorder="1" applyAlignment="1" applyProtection="1">
      <alignment horizontal="right"/>
      <protection locked="0"/>
    </xf>
    <xf numFmtId="5" fontId="0" fillId="0" borderId="309" xfId="2" applyNumberFormat="1" applyFont="1" applyBorder="1" applyAlignment="1" applyProtection="1">
      <alignment horizontal="center"/>
      <protection locked="0"/>
    </xf>
    <xf numFmtId="0" fontId="0" fillId="0" borderId="307" xfId="0" applyBorder="1" applyAlignment="1">
      <alignment horizontal="right"/>
    </xf>
    <xf numFmtId="0" fontId="0" fillId="0" borderId="315" xfId="0" applyBorder="1" applyAlignment="1" applyProtection="1">
      <alignment horizontal="center"/>
      <protection locked="0"/>
    </xf>
    <xf numFmtId="169" fontId="0" fillId="0" borderId="315" xfId="0" applyNumberFormat="1" applyBorder="1" applyAlignment="1" applyProtection="1">
      <alignment horizontal="center"/>
      <protection locked="0"/>
    </xf>
    <xf numFmtId="0" fontId="4" fillId="0" borderId="315" xfId="4" applyBorder="1" applyAlignment="1" applyProtection="1">
      <alignment horizontal="center" vertical="center"/>
      <protection locked="0"/>
    </xf>
    <xf numFmtId="5" fontId="0" fillId="0" borderId="316" xfId="2" applyNumberFormat="1" applyFont="1" applyBorder="1" applyAlignment="1" applyProtection="1">
      <alignment horizontal="center"/>
      <protection locked="0"/>
    </xf>
    <xf numFmtId="5" fontId="0" fillId="0" borderId="317" xfId="2" applyNumberFormat="1" applyFont="1" applyBorder="1" applyAlignment="1" applyProtection="1">
      <alignment horizontal="center"/>
      <protection locked="0"/>
    </xf>
    <xf numFmtId="0" fontId="0" fillId="0" borderId="307" xfId="0" applyBorder="1"/>
    <xf numFmtId="0" fontId="3" fillId="0" borderId="305" xfId="0" applyFont="1" applyBorder="1" applyAlignment="1">
      <alignment wrapText="1"/>
    </xf>
    <xf numFmtId="5" fontId="0" fillId="0" borderId="308" xfId="2" applyNumberFormat="1" applyFont="1" applyBorder="1" applyProtection="1">
      <protection locked="0"/>
    </xf>
    <xf numFmtId="44" fontId="28" fillId="0" borderId="308" xfId="2" applyFont="1" applyBorder="1" applyAlignment="1">
      <alignment horizontal="center" vertical="center"/>
    </xf>
    <xf numFmtId="0" fontId="0" fillId="0" borderId="310" xfId="0" applyBorder="1" applyAlignment="1">
      <alignment vertical="top"/>
    </xf>
    <xf numFmtId="0" fontId="0" fillId="0" borderId="303" xfId="0" applyBorder="1" applyProtection="1">
      <protection locked="0"/>
    </xf>
    <xf numFmtId="0" fontId="28" fillId="25" borderId="318" xfId="0" applyFont="1" applyFill="1" applyBorder="1" applyAlignment="1">
      <alignment horizontal="left"/>
    </xf>
    <xf numFmtId="0" fontId="5" fillId="25" borderId="308" xfId="0" applyFont="1" applyFill="1" applyBorder="1" applyProtection="1">
      <protection locked="0"/>
    </xf>
    <xf numFmtId="0" fontId="28" fillId="9" borderId="318" xfId="0" applyFont="1" applyFill="1" applyBorder="1" applyAlignment="1">
      <alignment horizontal="center" vertical="center" wrapText="1"/>
    </xf>
    <xf numFmtId="0" fontId="28" fillId="9" borderId="319" xfId="0" applyFont="1" applyFill="1" applyBorder="1" applyAlignment="1">
      <alignment horizontal="left" vertical="center" wrapText="1"/>
    </xf>
    <xf numFmtId="0" fontId="29" fillId="0" borderId="320" xfId="0" applyFont="1" applyBorder="1" applyAlignment="1">
      <alignment vertical="top"/>
    </xf>
    <xf numFmtId="0" fontId="28" fillId="0" borderId="320" xfId="0" applyFont="1" applyBorder="1" applyAlignment="1">
      <alignment vertical="top" wrapText="1"/>
    </xf>
    <xf numFmtId="0" fontId="0" fillId="0" borderId="321" xfId="0" applyBorder="1" applyAlignment="1">
      <alignment vertical="top"/>
    </xf>
    <xf numFmtId="0" fontId="28" fillId="9" borderId="322" xfId="0" applyFont="1" applyFill="1" applyBorder="1" applyAlignment="1">
      <alignment horizontal="left" vertical="center"/>
    </xf>
    <xf numFmtId="0" fontId="0" fillId="0" borderId="323" xfId="0" applyBorder="1" applyProtection="1">
      <protection locked="0"/>
    </xf>
    <xf numFmtId="0" fontId="28" fillId="9" borderId="324" xfId="0" applyFont="1" applyFill="1" applyBorder="1" applyAlignment="1">
      <alignment horizontal="left" vertical="center"/>
    </xf>
    <xf numFmtId="0" fontId="28" fillId="0" borderId="322" xfId="0" applyFont="1" applyBorder="1" applyAlignment="1">
      <alignment vertical="top" wrapText="1"/>
    </xf>
    <xf numFmtId="0" fontId="0" fillId="6" borderId="325" xfId="0" applyFill="1" applyBorder="1"/>
    <xf numFmtId="0" fontId="0" fillId="6" borderId="326" xfId="0" applyFill="1" applyBorder="1" applyAlignment="1">
      <alignment wrapText="1"/>
    </xf>
    <xf numFmtId="0" fontId="0" fillId="6" borderId="326" xfId="0" applyFill="1" applyBorder="1" applyProtection="1">
      <protection locked="0"/>
    </xf>
    <xf numFmtId="0" fontId="0" fillId="6" borderId="326" xfId="0" applyFill="1" applyBorder="1" applyAlignment="1" applyProtection="1">
      <alignment vertical="center"/>
      <protection locked="0"/>
    </xf>
    <xf numFmtId="0" fontId="0" fillId="6" borderId="326" xfId="0" applyFill="1" applyBorder="1" applyAlignment="1" applyProtection="1">
      <alignment horizontal="right" vertical="center"/>
      <protection locked="0"/>
    </xf>
    <xf numFmtId="0" fontId="0" fillId="6" borderId="327" xfId="0" applyFill="1" applyBorder="1" applyAlignment="1" applyProtection="1">
      <alignment horizontal="right"/>
      <protection locked="0"/>
    </xf>
    <xf numFmtId="10" fontId="0" fillId="6" borderId="328" xfId="3" applyNumberFormat="1" applyFont="1" applyFill="1" applyBorder="1" applyProtection="1">
      <protection locked="0"/>
    </xf>
    <xf numFmtId="9" fontId="0" fillId="6" borderId="328" xfId="3" applyFont="1" applyFill="1" applyBorder="1" applyAlignment="1" applyProtection="1">
      <alignment horizontal="left"/>
      <protection locked="0"/>
    </xf>
    <xf numFmtId="9" fontId="0" fillId="6" borderId="328" xfId="3" applyFont="1" applyFill="1" applyBorder="1" applyProtection="1">
      <protection locked="0"/>
    </xf>
    <xf numFmtId="44" fontId="0" fillId="6" borderId="328" xfId="2" applyFont="1" applyFill="1" applyBorder="1" applyProtection="1">
      <protection locked="0"/>
    </xf>
    <xf numFmtId="5" fontId="0" fillId="6" borderId="328" xfId="2" applyNumberFormat="1" applyFont="1" applyFill="1" applyBorder="1" applyAlignment="1" applyProtection="1">
      <alignment horizontal="left"/>
      <protection locked="0"/>
    </xf>
    <xf numFmtId="44" fontId="0" fillId="6" borderId="328" xfId="2" applyFont="1" applyFill="1" applyBorder="1" applyAlignment="1" applyProtection="1">
      <alignment horizontal="left"/>
      <protection locked="0"/>
    </xf>
    <xf numFmtId="44" fontId="0" fillId="6" borderId="328" xfId="0" applyNumberFormat="1" applyFill="1" applyBorder="1" applyProtection="1">
      <protection locked="0"/>
    </xf>
    <xf numFmtId="5" fontId="0" fillId="6" borderId="328" xfId="0" applyNumberFormat="1" applyFill="1" applyBorder="1" applyAlignment="1" applyProtection="1">
      <alignment horizontal="left"/>
      <protection locked="0"/>
    </xf>
    <xf numFmtId="0" fontId="10" fillId="6" borderId="326" xfId="0" applyFont="1" applyFill="1" applyBorder="1" applyAlignment="1" applyProtection="1">
      <alignment horizontal="right" vertical="center"/>
      <protection locked="0"/>
    </xf>
    <xf numFmtId="164" fontId="10" fillId="6" borderId="327" xfId="1" applyNumberFormat="1" applyFont="1" applyFill="1" applyBorder="1" applyAlignment="1" applyProtection="1">
      <alignment horizontal="right"/>
      <protection locked="0"/>
    </xf>
    <xf numFmtId="165" fontId="11" fillId="6" borderId="328" xfId="0" applyNumberFormat="1" applyFont="1" applyFill="1" applyBorder="1" applyAlignment="1" applyProtection="1">
      <alignment horizontal="center"/>
      <protection locked="0"/>
    </xf>
    <xf numFmtId="165" fontId="11" fillId="6" borderId="328" xfId="0" applyNumberFormat="1" applyFont="1" applyFill="1" applyBorder="1" applyAlignment="1" applyProtection="1">
      <alignment horizontal="left"/>
      <protection locked="0"/>
    </xf>
    <xf numFmtId="0" fontId="10" fillId="6" borderId="327" xfId="0" applyFont="1" applyFill="1" applyBorder="1" applyAlignment="1" applyProtection="1">
      <alignment horizontal="right"/>
      <protection locked="0"/>
    </xf>
    <xf numFmtId="10" fontId="0" fillId="6" borderId="327" xfId="0" applyNumberFormat="1" applyFill="1" applyBorder="1" applyAlignment="1" applyProtection="1">
      <alignment horizontal="right"/>
      <protection locked="0"/>
    </xf>
    <xf numFmtId="0" fontId="0" fillId="6" borderId="329" xfId="0" applyFill="1" applyBorder="1" applyAlignment="1" applyProtection="1">
      <alignment horizontal="center"/>
      <protection locked="0"/>
    </xf>
    <xf numFmtId="7" fontId="0" fillId="6" borderId="328" xfId="0" applyNumberFormat="1" applyFill="1" applyBorder="1" applyAlignment="1" applyProtection="1">
      <alignment horizontal="center"/>
      <protection locked="0"/>
    </xf>
    <xf numFmtId="0" fontId="0" fillId="6" borderId="328" xfId="0" applyFill="1" applyBorder="1" applyAlignment="1" applyProtection="1">
      <alignment horizontal="center"/>
      <protection locked="0"/>
    </xf>
    <xf numFmtId="0" fontId="0" fillId="6" borderId="328" xfId="0" applyFill="1" applyBorder="1" applyAlignment="1" applyProtection="1">
      <alignment horizontal="left"/>
      <protection locked="0"/>
    </xf>
    <xf numFmtId="165" fontId="0" fillId="0" borderId="328" xfId="0" applyNumberFormat="1" applyBorder="1" applyAlignment="1" applyProtection="1">
      <alignment horizontal="right"/>
      <protection locked="0"/>
    </xf>
    <xf numFmtId="0" fontId="0" fillId="0" borderId="325" xfId="0" applyBorder="1" applyProtection="1">
      <protection locked="0"/>
    </xf>
    <xf numFmtId="0" fontId="0" fillId="0" borderId="326" xfId="0" applyBorder="1" applyAlignment="1" applyProtection="1">
      <alignment wrapText="1"/>
      <protection locked="0"/>
    </xf>
    <xf numFmtId="44" fontId="0" fillId="0" borderId="328" xfId="0" applyNumberFormat="1" applyBorder="1" applyProtection="1">
      <protection locked="0"/>
    </xf>
    <xf numFmtId="165" fontId="0" fillId="0" borderId="328" xfId="0" applyNumberFormat="1" applyBorder="1" applyProtection="1">
      <protection locked="0"/>
    </xf>
    <xf numFmtId="0" fontId="0" fillId="0" borderId="330" xfId="0" applyBorder="1"/>
    <xf numFmtId="0" fontId="0" fillId="0" borderId="331" xfId="0" applyBorder="1" applyAlignment="1">
      <alignment wrapText="1"/>
    </xf>
    <xf numFmtId="0" fontId="0" fillId="0" borderId="331" xfId="0" applyBorder="1" applyProtection="1">
      <protection locked="0"/>
    </xf>
    <xf numFmtId="0" fontId="0" fillId="0" borderId="332" xfId="0" applyBorder="1" applyProtection="1">
      <protection locked="0"/>
    </xf>
    <xf numFmtId="0" fontId="0" fillId="0" borderId="329" xfId="0" applyBorder="1" applyProtection="1">
      <protection locked="0"/>
    </xf>
    <xf numFmtId="0" fontId="0" fillId="0" borderId="328" xfId="0" applyBorder="1" applyAlignment="1" applyProtection="1">
      <alignment horizontal="center"/>
      <protection locked="0"/>
    </xf>
    <xf numFmtId="0" fontId="3" fillId="0" borderId="333" xfId="0" applyFont="1" applyBorder="1" applyAlignment="1" applyProtection="1">
      <alignment horizontal="right"/>
      <protection locked="0"/>
    </xf>
    <xf numFmtId="0" fontId="3" fillId="0" borderId="328" xfId="0" applyFont="1" applyBorder="1" applyAlignment="1" applyProtection="1">
      <alignment horizontal="right"/>
      <protection locked="0"/>
    </xf>
    <xf numFmtId="169" fontId="0" fillId="0" borderId="328" xfId="0" applyNumberFormat="1" applyBorder="1" applyAlignment="1" applyProtection="1">
      <alignment horizontal="center"/>
      <protection locked="0"/>
    </xf>
    <xf numFmtId="0" fontId="4" fillId="0" borderId="328" xfId="4" applyBorder="1" applyAlignment="1" applyProtection="1">
      <alignment horizontal="center" vertical="center"/>
      <protection locked="0"/>
    </xf>
    <xf numFmtId="0" fontId="3" fillId="0" borderId="330" xfId="0" applyFont="1" applyBorder="1" applyAlignment="1" applyProtection="1">
      <alignment horizontal="right"/>
      <protection locked="0"/>
    </xf>
    <xf numFmtId="5" fontId="0" fillId="0" borderId="329" xfId="2" applyNumberFormat="1" applyFont="1" applyBorder="1" applyAlignment="1" applyProtection="1">
      <alignment horizontal="center"/>
      <protection locked="0"/>
    </xf>
    <xf numFmtId="0" fontId="0" fillId="0" borderId="325" xfId="0" applyBorder="1" applyAlignment="1">
      <alignment horizontal="right"/>
    </xf>
    <xf numFmtId="0" fontId="0" fillId="0" borderId="326" xfId="0" applyBorder="1" applyAlignment="1">
      <alignment wrapText="1"/>
    </xf>
    <xf numFmtId="0" fontId="0" fillId="0" borderId="326" xfId="0" applyBorder="1" applyProtection="1">
      <protection locked="0"/>
    </xf>
    <xf numFmtId="0" fontId="0" fillId="0" borderId="333" xfId="0" applyBorder="1" applyAlignment="1" applyProtection="1">
      <alignment horizontal="center"/>
      <protection locked="0"/>
    </xf>
    <xf numFmtId="0" fontId="0" fillId="0" borderId="326" xfId="0" applyBorder="1" applyAlignment="1">
      <alignment horizontal="left" wrapText="1"/>
    </xf>
    <xf numFmtId="169" fontId="0" fillId="0" borderId="333" xfId="0" applyNumberFormat="1" applyBorder="1" applyAlignment="1" applyProtection="1">
      <alignment horizontal="center"/>
      <protection locked="0"/>
    </xf>
    <xf numFmtId="14" fontId="0" fillId="0" borderId="326" xfId="0" applyNumberFormat="1" applyBorder="1" applyAlignment="1">
      <alignment horizontal="left" wrapText="1"/>
    </xf>
    <xf numFmtId="0" fontId="4" fillId="0" borderId="333" xfId="4" applyBorder="1" applyAlignment="1" applyProtection="1">
      <alignment horizontal="center" vertical="center"/>
      <protection locked="0"/>
    </xf>
    <xf numFmtId="5" fontId="0" fillId="0" borderId="334" xfId="2" applyNumberFormat="1" applyFont="1" applyBorder="1" applyAlignment="1" applyProtection="1">
      <alignment horizontal="center"/>
      <protection locked="0"/>
    </xf>
    <xf numFmtId="5" fontId="0" fillId="0" borderId="335" xfId="2" applyNumberFormat="1" applyFont="1" applyBorder="1" applyAlignment="1" applyProtection="1">
      <alignment horizontal="center"/>
      <protection locked="0"/>
    </xf>
    <xf numFmtId="0" fontId="0" fillId="0" borderId="325" xfId="0" applyBorder="1"/>
    <xf numFmtId="5" fontId="0" fillId="0" borderId="328" xfId="2" applyNumberFormat="1" applyFont="1" applyBorder="1" applyProtection="1">
      <protection locked="0"/>
    </xf>
    <xf numFmtId="0" fontId="5" fillId="0" borderId="326" xfId="0" applyFont="1" applyBorder="1" applyProtection="1">
      <protection locked="0"/>
    </xf>
    <xf numFmtId="44" fontId="28" fillId="0" borderId="328" xfId="2" applyFont="1" applyBorder="1" applyAlignment="1">
      <alignment horizontal="center" vertical="center"/>
    </xf>
    <xf numFmtId="0" fontId="3" fillId="3" borderId="326" xfId="0" applyFont="1" applyFill="1" applyBorder="1" applyAlignment="1">
      <alignment horizontal="center" wrapText="1"/>
    </xf>
    <xf numFmtId="0" fontId="0" fillId="0" borderId="328" xfId="0" applyBorder="1" applyProtection="1">
      <protection locked="0"/>
    </xf>
    <xf numFmtId="0" fontId="6" fillId="0" borderId="326" xfId="0" applyFont="1" applyBorder="1" applyAlignment="1">
      <alignment horizontal="left" vertical="center" wrapText="1"/>
    </xf>
    <xf numFmtId="0" fontId="28" fillId="25" borderId="336" xfId="0" applyFont="1" applyFill="1" applyBorder="1" applyAlignment="1">
      <alignment horizontal="left"/>
    </xf>
    <xf numFmtId="0" fontId="0" fillId="25" borderId="326" xfId="0" applyFill="1" applyBorder="1" applyProtection="1">
      <protection locked="0"/>
    </xf>
    <xf numFmtId="0" fontId="5" fillId="25" borderId="328" xfId="0" applyFont="1" applyFill="1" applyBorder="1" applyProtection="1">
      <protection locked="0"/>
    </xf>
    <xf numFmtId="0" fontId="28" fillId="9" borderId="336" xfId="0" applyFont="1" applyFill="1" applyBorder="1" applyAlignment="1">
      <alignment horizontal="center" vertical="center" wrapText="1"/>
    </xf>
    <xf numFmtId="0" fontId="28" fillId="9" borderId="337" xfId="0" applyFont="1" applyFill="1" applyBorder="1" applyAlignment="1">
      <alignment horizontal="left" vertical="center" wrapText="1"/>
    </xf>
    <xf numFmtId="0" fontId="29" fillId="0" borderId="338" xfId="0" applyFont="1" applyBorder="1" applyAlignment="1">
      <alignment vertical="top"/>
    </xf>
    <xf numFmtId="0" fontId="28" fillId="0" borderId="338" xfId="0" applyFont="1" applyBorder="1" applyAlignment="1">
      <alignment vertical="top" wrapText="1"/>
    </xf>
    <xf numFmtId="0" fontId="0" fillId="0" borderId="96" xfId="0" applyBorder="1" applyAlignment="1">
      <alignment vertical="top"/>
    </xf>
    <xf numFmtId="0" fontId="28" fillId="9" borderId="339" xfId="0" applyFont="1" applyFill="1" applyBorder="1" applyAlignment="1">
      <alignment horizontal="left" vertical="center"/>
    </xf>
    <xf numFmtId="0" fontId="0" fillId="0" borderId="340" xfId="0" applyBorder="1" applyProtection="1">
      <protection locked="0"/>
    </xf>
    <xf numFmtId="0" fontId="28" fillId="9" borderId="302" xfId="0" applyFont="1" applyFill="1" applyBorder="1" applyAlignment="1">
      <alignment horizontal="left" vertical="center"/>
    </xf>
    <xf numFmtId="0" fontId="28" fillId="0" borderId="339" xfId="0" applyFont="1" applyBorder="1" applyAlignment="1">
      <alignment vertical="top" wrapText="1"/>
    </xf>
    <xf numFmtId="0" fontId="0" fillId="6" borderId="341" xfId="0" applyFill="1" applyBorder="1"/>
    <xf numFmtId="0" fontId="0" fillId="6" borderId="342" xfId="0" applyFill="1" applyBorder="1" applyAlignment="1">
      <alignment wrapText="1"/>
    </xf>
    <xf numFmtId="0" fontId="0" fillId="6" borderId="342" xfId="0" applyFill="1" applyBorder="1" applyProtection="1">
      <protection locked="0"/>
    </xf>
    <xf numFmtId="0" fontId="0" fillId="6" borderId="342" xfId="0" applyFill="1" applyBorder="1" applyAlignment="1" applyProtection="1">
      <alignment vertical="center"/>
      <protection locked="0"/>
    </xf>
    <xf numFmtId="0" fontId="0" fillId="6" borderId="342" xfId="0" applyFill="1" applyBorder="1" applyAlignment="1" applyProtection="1">
      <alignment horizontal="right" vertical="center"/>
      <protection locked="0"/>
    </xf>
    <xf numFmtId="0" fontId="0" fillId="6" borderId="343" xfId="0" applyFill="1" applyBorder="1" applyAlignment="1" applyProtection="1">
      <alignment horizontal="right"/>
      <protection locked="0"/>
    </xf>
    <xf numFmtId="10" fontId="0" fillId="6" borderId="344" xfId="3" applyNumberFormat="1" applyFont="1" applyFill="1" applyBorder="1" applyProtection="1">
      <protection locked="0"/>
    </xf>
    <xf numFmtId="9" fontId="0" fillId="6" borderId="344" xfId="3" applyFont="1" applyFill="1" applyBorder="1" applyAlignment="1" applyProtection="1">
      <alignment horizontal="left"/>
      <protection locked="0"/>
    </xf>
    <xf numFmtId="9" fontId="0" fillId="6" borderId="344" xfId="3" applyFont="1" applyFill="1" applyBorder="1" applyProtection="1">
      <protection locked="0"/>
    </xf>
    <xf numFmtId="44" fontId="0" fillId="6" borderId="344" xfId="2" applyFont="1" applyFill="1" applyBorder="1" applyProtection="1">
      <protection locked="0"/>
    </xf>
    <xf numFmtId="5" fontId="0" fillId="6" borderId="344" xfId="2" applyNumberFormat="1" applyFont="1" applyFill="1" applyBorder="1" applyAlignment="1" applyProtection="1">
      <alignment horizontal="left"/>
      <protection locked="0"/>
    </xf>
    <xf numFmtId="44" fontId="0" fillId="6" borderId="344" xfId="2" applyFont="1" applyFill="1" applyBorder="1" applyAlignment="1" applyProtection="1">
      <alignment horizontal="left"/>
      <protection locked="0"/>
    </xf>
    <xf numFmtId="44" fontId="0" fillId="6" borderId="344" xfId="0" applyNumberFormat="1" applyFill="1" applyBorder="1" applyProtection="1">
      <protection locked="0"/>
    </xf>
    <xf numFmtId="5" fontId="0" fillId="6" borderId="344" xfId="0" applyNumberFormat="1" applyFill="1" applyBorder="1" applyAlignment="1" applyProtection="1">
      <alignment horizontal="left"/>
      <protection locked="0"/>
    </xf>
    <xf numFmtId="0" fontId="10" fillId="6" borderId="342" xfId="0" applyFont="1" applyFill="1" applyBorder="1" applyAlignment="1" applyProtection="1">
      <alignment horizontal="right" vertical="center"/>
      <protection locked="0"/>
    </xf>
    <xf numFmtId="164" fontId="10" fillId="6" borderId="343" xfId="1" applyNumberFormat="1" applyFont="1" applyFill="1" applyBorder="1" applyAlignment="1" applyProtection="1">
      <alignment horizontal="right"/>
      <protection locked="0"/>
    </xf>
    <xf numFmtId="165" fontId="11" fillId="6" borderId="344" xfId="0" applyNumberFormat="1" applyFont="1" applyFill="1" applyBorder="1" applyAlignment="1" applyProtection="1">
      <alignment horizontal="center"/>
      <protection locked="0"/>
    </xf>
    <xf numFmtId="165" fontId="11" fillId="6" borderId="344" xfId="0" applyNumberFormat="1" applyFont="1" applyFill="1" applyBorder="1" applyAlignment="1" applyProtection="1">
      <alignment horizontal="left"/>
      <protection locked="0"/>
    </xf>
    <xf numFmtId="0" fontId="10" fillId="6" borderId="343" xfId="0" applyFont="1" applyFill="1" applyBorder="1" applyAlignment="1" applyProtection="1">
      <alignment horizontal="right"/>
      <protection locked="0"/>
    </xf>
    <xf numFmtId="10" fontId="0" fillId="6" borderId="343" xfId="0" applyNumberFormat="1" applyFill="1" applyBorder="1" applyAlignment="1" applyProtection="1">
      <alignment horizontal="right"/>
      <protection locked="0"/>
    </xf>
    <xf numFmtId="0" fontId="0" fillId="6" borderId="345" xfId="0" applyFill="1" applyBorder="1" applyAlignment="1" applyProtection="1">
      <alignment horizontal="center"/>
      <protection locked="0"/>
    </xf>
    <xf numFmtId="7" fontId="0" fillId="6" borderId="344" xfId="0" applyNumberFormat="1" applyFill="1" applyBorder="1" applyAlignment="1" applyProtection="1">
      <alignment horizontal="center"/>
      <protection locked="0"/>
    </xf>
    <xf numFmtId="0" fontId="0" fillId="6" borderId="344" xfId="0" applyFill="1" applyBorder="1" applyAlignment="1" applyProtection="1">
      <alignment horizontal="center"/>
      <protection locked="0"/>
    </xf>
    <xf numFmtId="0" fontId="0" fillId="6" borderId="344" xfId="0" applyFill="1" applyBorder="1" applyAlignment="1" applyProtection="1">
      <alignment horizontal="left"/>
      <protection locked="0"/>
    </xf>
    <xf numFmtId="165" fontId="0" fillId="0" borderId="344" xfId="0" applyNumberFormat="1" applyBorder="1" applyAlignment="1" applyProtection="1">
      <alignment horizontal="right"/>
      <protection locked="0"/>
    </xf>
    <xf numFmtId="0" fontId="0" fillId="0" borderId="341" xfId="0" applyBorder="1" applyProtection="1">
      <protection locked="0"/>
    </xf>
    <xf numFmtId="0" fontId="0" fillId="0" borderId="342" xfId="0" applyBorder="1" applyAlignment="1" applyProtection="1">
      <alignment wrapText="1"/>
      <protection locked="0"/>
    </xf>
    <xf numFmtId="44" fontId="0" fillId="0" borderId="344" xfId="0" applyNumberFormat="1" applyBorder="1" applyProtection="1">
      <protection locked="0"/>
    </xf>
    <xf numFmtId="165" fontId="0" fillId="0" borderId="344" xfId="0" applyNumberFormat="1" applyBorder="1" applyProtection="1">
      <protection locked="0"/>
    </xf>
    <xf numFmtId="0" fontId="0" fillId="0" borderId="346" xfId="0" applyBorder="1"/>
    <xf numFmtId="0" fontId="0" fillId="0" borderId="347" xfId="0" applyBorder="1" applyAlignment="1">
      <alignment wrapText="1"/>
    </xf>
    <xf numFmtId="0" fontId="0" fillId="0" borderId="347" xfId="0" applyBorder="1" applyProtection="1">
      <protection locked="0"/>
    </xf>
    <xf numFmtId="0" fontId="0" fillId="0" borderId="348" xfId="0" applyBorder="1" applyProtection="1">
      <protection locked="0"/>
    </xf>
    <xf numFmtId="0" fontId="0" fillId="0" borderId="345" xfId="0" applyBorder="1" applyProtection="1">
      <protection locked="0"/>
    </xf>
    <xf numFmtId="0" fontId="0" fillId="0" borderId="344" xfId="0" applyBorder="1" applyAlignment="1" applyProtection="1">
      <alignment horizontal="center"/>
      <protection locked="0"/>
    </xf>
    <xf numFmtId="0" fontId="3" fillId="0" borderId="349" xfId="0" applyFont="1" applyBorder="1" applyAlignment="1" applyProtection="1">
      <alignment horizontal="right"/>
      <protection locked="0"/>
    </xf>
    <xf numFmtId="0" fontId="3" fillId="0" borderId="344" xfId="0" applyFont="1" applyBorder="1" applyAlignment="1" applyProtection="1">
      <alignment horizontal="right"/>
      <protection locked="0"/>
    </xf>
    <xf numFmtId="169" fontId="0" fillId="0" borderId="344" xfId="0" applyNumberFormat="1" applyBorder="1" applyAlignment="1" applyProtection="1">
      <alignment horizontal="center"/>
      <protection locked="0"/>
    </xf>
    <xf numFmtId="0" fontId="4" fillId="0" borderId="344" xfId="4" applyBorder="1" applyAlignment="1" applyProtection="1">
      <alignment horizontal="center" vertical="center"/>
      <protection locked="0"/>
    </xf>
    <xf numFmtId="0" fontId="3" fillId="0" borderId="346" xfId="0" applyFont="1" applyBorder="1" applyAlignment="1" applyProtection="1">
      <alignment horizontal="right"/>
      <protection locked="0"/>
    </xf>
    <xf numFmtId="5" fontId="0" fillId="0" borderId="345" xfId="2" applyNumberFormat="1" applyFont="1" applyBorder="1" applyAlignment="1" applyProtection="1">
      <alignment horizontal="center"/>
      <protection locked="0"/>
    </xf>
    <xf numFmtId="0" fontId="0" fillId="0" borderId="341" xfId="0" applyBorder="1" applyAlignment="1">
      <alignment horizontal="right"/>
    </xf>
    <xf numFmtId="0" fontId="0" fillId="0" borderId="342" xfId="0" applyBorder="1" applyAlignment="1">
      <alignment wrapText="1"/>
    </xf>
    <xf numFmtId="0" fontId="0" fillId="0" borderId="342" xfId="0" applyBorder="1" applyProtection="1">
      <protection locked="0"/>
    </xf>
    <xf numFmtId="0" fontId="0" fillId="0" borderId="343" xfId="0" applyBorder="1" applyAlignment="1" applyProtection="1">
      <alignment horizontal="right"/>
      <protection locked="0"/>
    </xf>
    <xf numFmtId="0" fontId="0" fillId="0" borderId="349" xfId="0" applyBorder="1" applyAlignment="1" applyProtection="1">
      <alignment horizontal="center"/>
      <protection locked="0"/>
    </xf>
    <xf numFmtId="0" fontId="63" fillId="0" borderId="349" xfId="0" applyFont="1" applyBorder="1" applyAlignment="1">
      <alignment horizontal="center"/>
    </xf>
    <xf numFmtId="0" fontId="0" fillId="0" borderId="342" xfId="0" applyBorder="1" applyAlignment="1">
      <alignment horizontal="left" wrapText="1"/>
    </xf>
    <xf numFmtId="169" fontId="0" fillId="0" borderId="349" xfId="0" applyNumberFormat="1" applyBorder="1" applyAlignment="1" applyProtection="1">
      <alignment horizontal="center"/>
      <protection locked="0"/>
    </xf>
    <xf numFmtId="0" fontId="63" fillId="0" borderId="349" xfId="0" applyFont="1" applyBorder="1" applyAlignment="1">
      <alignment horizontal="center" wrapText="1"/>
    </xf>
    <xf numFmtId="0" fontId="63" fillId="0" borderId="123" xfId="0" applyFont="1" applyBorder="1" applyAlignment="1">
      <alignment horizontal="center" wrapText="1"/>
    </xf>
    <xf numFmtId="14" fontId="0" fillId="0" borderId="342" xfId="0" applyNumberFormat="1" applyBorder="1" applyAlignment="1">
      <alignment horizontal="left" wrapText="1"/>
    </xf>
    <xf numFmtId="0" fontId="4" fillId="0" borderId="349" xfId="4" applyBorder="1" applyAlignment="1" applyProtection="1">
      <alignment horizontal="center" vertical="center"/>
      <protection locked="0"/>
    </xf>
    <xf numFmtId="0" fontId="4" fillId="0" borderId="349" xfId="4" applyBorder="1" applyAlignment="1">
      <alignment horizontal="center"/>
    </xf>
    <xf numFmtId="5" fontId="0" fillId="0" borderId="350" xfId="2" applyNumberFormat="1" applyFont="1" applyBorder="1" applyAlignment="1" applyProtection="1">
      <alignment horizontal="center"/>
      <protection locked="0"/>
    </xf>
    <xf numFmtId="5" fontId="0" fillId="0" borderId="351" xfId="2" applyNumberFormat="1" applyFont="1" applyBorder="1" applyAlignment="1" applyProtection="1">
      <alignment horizontal="center"/>
      <protection locked="0"/>
    </xf>
    <xf numFmtId="0" fontId="0" fillId="0" borderId="341" xfId="0" applyBorder="1"/>
    <xf numFmtId="0" fontId="0" fillId="0" borderId="343" xfId="0" applyBorder="1" applyProtection="1">
      <protection locked="0"/>
    </xf>
    <xf numFmtId="5" fontId="0" fillId="0" borderId="344" xfId="2" applyNumberFormat="1" applyFont="1" applyBorder="1" applyProtection="1">
      <protection locked="0"/>
    </xf>
    <xf numFmtId="0" fontId="5" fillId="0" borderId="342" xfId="0" applyFont="1" applyBorder="1" applyProtection="1">
      <protection locked="0"/>
    </xf>
    <xf numFmtId="44" fontId="28" fillId="0" borderId="344" xfId="2" applyFont="1" applyBorder="1" applyAlignment="1">
      <alignment horizontal="center" vertical="center"/>
    </xf>
    <xf numFmtId="0" fontId="3" fillId="3" borderId="342" xfId="0" applyFont="1" applyFill="1" applyBorder="1" applyAlignment="1">
      <alignment horizontal="center" wrapText="1"/>
    </xf>
    <xf numFmtId="0" fontId="0" fillId="0" borderId="344" xfId="0" applyBorder="1" applyProtection="1">
      <protection locked="0"/>
    </xf>
    <xf numFmtId="0" fontId="6" fillId="0" borderId="342" xfId="0" applyFont="1" applyBorder="1" applyAlignment="1">
      <alignment horizontal="left" vertical="center" wrapText="1"/>
    </xf>
    <xf numFmtId="0" fontId="28" fillId="25" borderId="352" xfId="0" applyFont="1" applyFill="1" applyBorder="1" applyAlignment="1">
      <alignment horizontal="left"/>
    </xf>
    <xf numFmtId="0" fontId="0" fillId="25" borderId="343" xfId="0" applyFill="1" applyBorder="1" applyProtection="1">
      <protection locked="0"/>
    </xf>
    <xf numFmtId="0" fontId="0" fillId="25" borderId="342" xfId="0" applyFill="1" applyBorder="1" applyProtection="1">
      <protection locked="0"/>
    </xf>
    <xf numFmtId="6" fontId="0" fillId="25" borderId="343" xfId="0" applyNumberFormat="1" applyFill="1" applyBorder="1" applyProtection="1">
      <protection locked="0"/>
    </xf>
    <xf numFmtId="0" fontId="5" fillId="25" borderId="344" xfId="0" applyFont="1" applyFill="1" applyBorder="1" applyProtection="1">
      <protection locked="0"/>
    </xf>
    <xf numFmtId="6" fontId="0" fillId="25" borderId="353" xfId="0" applyNumberFormat="1" applyFill="1" applyBorder="1" applyProtection="1">
      <protection locked="0"/>
    </xf>
    <xf numFmtId="0" fontId="28" fillId="9" borderId="352" xfId="0" applyFont="1" applyFill="1" applyBorder="1" applyAlignment="1">
      <alignment horizontal="left" vertical="center" wrapText="1"/>
    </xf>
    <xf numFmtId="0" fontId="28" fillId="0" borderId="354" xfId="0" applyFont="1" applyBorder="1" applyAlignment="1">
      <alignment vertical="top" wrapText="1"/>
    </xf>
    <xf numFmtId="4" fontId="0" fillId="0" borderId="343" xfId="0" applyNumberFormat="1" applyBorder="1" applyProtection="1">
      <protection locked="0"/>
    </xf>
    <xf numFmtId="8" fontId="0" fillId="0" borderId="342" xfId="0" applyNumberFormat="1" applyBorder="1" applyProtection="1">
      <protection locked="0"/>
    </xf>
    <xf numFmtId="6" fontId="0" fillId="0" borderId="343" xfId="0" applyNumberFormat="1" applyBorder="1" applyProtection="1">
      <protection locked="0"/>
    </xf>
    <xf numFmtId="6" fontId="0" fillId="0" borderId="353" xfId="0" applyNumberFormat="1" applyBorder="1" applyProtection="1">
      <protection locked="0"/>
    </xf>
    <xf numFmtId="6" fontId="0" fillId="0" borderId="342" xfId="0" applyNumberFormat="1" applyBorder="1" applyProtection="1">
      <protection locked="0"/>
    </xf>
    <xf numFmtId="0" fontId="29" fillId="0" borderId="354" xfId="0" applyFont="1" applyBorder="1" applyAlignment="1">
      <alignment vertical="top" wrapText="1"/>
    </xf>
    <xf numFmtId="0" fontId="0" fillId="0" borderId="355" xfId="0" applyBorder="1" applyProtection="1">
      <protection locked="0"/>
    </xf>
    <xf numFmtId="0" fontId="29" fillId="9" borderId="302" xfId="0" applyFont="1" applyFill="1" applyBorder="1" applyAlignment="1">
      <alignment horizontal="left" vertical="center"/>
    </xf>
    <xf numFmtId="0" fontId="28" fillId="9" borderId="356" xfId="0" applyFont="1" applyFill="1" applyBorder="1" applyAlignment="1">
      <alignment horizontal="left" vertical="center" wrapText="1"/>
    </xf>
    <xf numFmtId="0" fontId="29" fillId="9" borderId="357" xfId="0" applyFont="1" applyFill="1" applyBorder="1" applyAlignment="1">
      <alignment horizontal="left" wrapText="1"/>
    </xf>
    <xf numFmtId="0" fontId="28" fillId="9" borderId="356" xfId="0" applyFont="1" applyFill="1" applyBorder="1" applyAlignment="1">
      <alignment horizontal="left" wrapText="1"/>
    </xf>
    <xf numFmtId="0" fontId="28" fillId="9" borderId="357" xfId="0" applyFont="1" applyFill="1" applyBorder="1" applyAlignment="1">
      <alignment horizontal="left" wrapText="1"/>
    </xf>
    <xf numFmtId="0" fontId="28" fillId="9" borderId="358" xfId="0" applyFont="1" applyFill="1" applyBorder="1" applyAlignment="1">
      <alignment horizontal="left" wrapText="1"/>
    </xf>
    <xf numFmtId="0" fontId="28" fillId="0" borderId="338" xfId="0" applyFont="1" applyBorder="1" applyAlignment="1">
      <alignment vertical="top"/>
    </xf>
    <xf numFmtId="0" fontId="6" fillId="0" borderId="343" xfId="0" applyFont="1" applyBorder="1" applyAlignment="1">
      <alignment horizontal="left" vertical="center" wrapText="1"/>
    </xf>
    <xf numFmtId="0" fontId="0" fillId="0" borderId="359" xfId="0" applyBorder="1" applyAlignment="1">
      <alignment vertical="top"/>
    </xf>
    <xf numFmtId="0" fontId="0" fillId="6" borderId="360" xfId="0" applyFill="1" applyBorder="1"/>
    <xf numFmtId="10" fontId="0" fillId="6" borderId="361" xfId="3" applyNumberFormat="1" applyFont="1" applyFill="1" applyBorder="1" applyProtection="1">
      <protection locked="0"/>
    </xf>
    <xf numFmtId="9" fontId="0" fillId="6" borderId="361" xfId="3" applyFont="1" applyFill="1" applyBorder="1" applyAlignment="1" applyProtection="1">
      <alignment horizontal="left"/>
      <protection locked="0"/>
    </xf>
    <xf numFmtId="9" fontId="0" fillId="6" borderId="361" xfId="3" applyFont="1" applyFill="1" applyBorder="1" applyProtection="1">
      <protection locked="0"/>
    </xf>
    <xf numFmtId="44" fontId="0" fillId="6" borderId="361" xfId="2" applyFont="1" applyFill="1" applyBorder="1" applyProtection="1">
      <protection locked="0"/>
    </xf>
    <xf numFmtId="5" fontId="0" fillId="6" borderId="361" xfId="2" applyNumberFormat="1" applyFont="1" applyFill="1" applyBorder="1" applyAlignment="1" applyProtection="1">
      <alignment horizontal="left"/>
      <protection locked="0"/>
    </xf>
    <xf numFmtId="44" fontId="0" fillId="6" borderId="361" xfId="2" applyFont="1" applyFill="1" applyBorder="1" applyAlignment="1" applyProtection="1">
      <alignment horizontal="left"/>
      <protection locked="0"/>
    </xf>
    <xf numFmtId="44" fontId="0" fillId="6" borderId="361" xfId="0" applyNumberFormat="1" applyFill="1" applyBorder="1" applyProtection="1">
      <protection locked="0"/>
    </xf>
    <xf numFmtId="5" fontId="0" fillId="6" borderId="361" xfId="0" applyNumberFormat="1" applyFill="1" applyBorder="1" applyAlignment="1" applyProtection="1">
      <alignment horizontal="left"/>
      <protection locked="0"/>
    </xf>
    <xf numFmtId="165" fontId="11" fillId="6" borderId="361" xfId="0" applyNumberFormat="1" applyFont="1" applyFill="1" applyBorder="1" applyAlignment="1" applyProtection="1">
      <alignment horizontal="center"/>
      <protection locked="0"/>
    </xf>
    <xf numFmtId="165" fontId="11" fillId="6" borderId="361" xfId="0" applyNumberFormat="1" applyFont="1" applyFill="1" applyBorder="1" applyAlignment="1" applyProtection="1">
      <alignment horizontal="left"/>
      <protection locked="0"/>
    </xf>
    <xf numFmtId="0" fontId="0" fillId="6" borderId="362" xfId="0" applyFill="1" applyBorder="1" applyAlignment="1" applyProtection="1">
      <alignment horizontal="center"/>
      <protection locked="0"/>
    </xf>
    <xf numFmtId="7" fontId="0" fillId="6" borderId="361" xfId="0" applyNumberFormat="1" applyFill="1" applyBorder="1" applyAlignment="1" applyProtection="1">
      <alignment horizontal="center"/>
      <protection locked="0"/>
    </xf>
    <xf numFmtId="0" fontId="0" fillId="6" borderId="361" xfId="0" applyFill="1" applyBorder="1" applyAlignment="1" applyProtection="1">
      <alignment horizontal="center"/>
      <protection locked="0"/>
    </xf>
    <xf numFmtId="0" fontId="0" fillId="6" borderId="361" xfId="0" applyFill="1" applyBorder="1" applyAlignment="1" applyProtection="1">
      <alignment horizontal="left"/>
      <protection locked="0"/>
    </xf>
    <xf numFmtId="165" fontId="0" fillId="0" borderId="361" xfId="0" applyNumberFormat="1" applyBorder="1" applyAlignment="1" applyProtection="1">
      <alignment horizontal="right"/>
      <protection locked="0"/>
    </xf>
    <xf numFmtId="0" fontId="0" fillId="0" borderId="360" xfId="0" applyBorder="1" applyProtection="1">
      <protection locked="0"/>
    </xf>
    <xf numFmtId="44" fontId="0" fillId="0" borderId="361" xfId="0" applyNumberFormat="1" applyBorder="1" applyProtection="1">
      <protection locked="0"/>
    </xf>
    <xf numFmtId="165" fontId="0" fillId="0" borderId="361" xfId="0" applyNumberFormat="1" applyBorder="1" applyProtection="1">
      <protection locked="0"/>
    </xf>
    <xf numFmtId="0" fontId="0" fillId="0" borderId="363" xfId="0" applyBorder="1"/>
    <xf numFmtId="0" fontId="0" fillId="0" borderId="364" xfId="0" applyBorder="1" applyAlignment="1">
      <alignment wrapText="1"/>
    </xf>
    <xf numFmtId="0" fontId="0" fillId="0" borderId="364" xfId="0" applyBorder="1" applyProtection="1">
      <protection locked="0"/>
    </xf>
    <xf numFmtId="0" fontId="0" fillId="0" borderId="365" xfId="0" applyBorder="1" applyProtection="1">
      <protection locked="0"/>
    </xf>
    <xf numFmtId="0" fontId="0" fillId="0" borderId="362" xfId="0" applyBorder="1" applyProtection="1">
      <protection locked="0"/>
    </xf>
    <xf numFmtId="0" fontId="0" fillId="0" borderId="361" xfId="0" applyBorder="1" applyAlignment="1" applyProtection="1">
      <alignment horizontal="center"/>
      <protection locked="0"/>
    </xf>
    <xf numFmtId="0" fontId="3" fillId="0" borderId="366" xfId="0" applyFont="1" applyBorder="1" applyAlignment="1" applyProtection="1">
      <alignment horizontal="right"/>
      <protection locked="0"/>
    </xf>
    <xf numFmtId="0" fontId="3" fillId="0" borderId="361" xfId="0" applyFont="1" applyBorder="1" applyAlignment="1" applyProtection="1">
      <alignment horizontal="right"/>
      <protection locked="0"/>
    </xf>
    <xf numFmtId="169" fontId="0" fillId="0" borderId="361" xfId="0" applyNumberFormat="1" applyBorder="1" applyAlignment="1" applyProtection="1">
      <alignment horizontal="center"/>
      <protection locked="0"/>
    </xf>
    <xf numFmtId="169" fontId="4" fillId="0" borderId="361" xfId="4" applyNumberFormat="1" applyBorder="1" applyAlignment="1" applyProtection="1">
      <alignment horizontal="center" vertical="center"/>
      <protection locked="0"/>
    </xf>
    <xf numFmtId="0" fontId="3" fillId="0" borderId="363" xfId="0" applyFont="1" applyBorder="1" applyAlignment="1" applyProtection="1">
      <alignment horizontal="right"/>
      <protection locked="0"/>
    </xf>
    <xf numFmtId="5" fontId="0" fillId="0" borderId="362" xfId="2" applyNumberFormat="1" applyFont="1" applyBorder="1" applyAlignment="1" applyProtection="1">
      <alignment horizontal="center"/>
      <protection locked="0"/>
    </xf>
    <xf numFmtId="0" fontId="0" fillId="0" borderId="360" xfId="0" applyBorder="1" applyAlignment="1">
      <alignment horizontal="right"/>
    </xf>
    <xf numFmtId="0" fontId="0" fillId="0" borderId="366" xfId="0" applyBorder="1" applyAlignment="1" applyProtection="1">
      <alignment horizontal="center"/>
      <protection locked="0"/>
    </xf>
    <xf numFmtId="0" fontId="63" fillId="0" borderId="366" xfId="0" applyFont="1" applyBorder="1" applyAlignment="1">
      <alignment horizontal="center"/>
    </xf>
    <xf numFmtId="169" fontId="0" fillId="0" borderId="366" xfId="0" applyNumberFormat="1" applyBorder="1" applyAlignment="1" applyProtection="1">
      <alignment horizontal="center"/>
      <protection locked="0"/>
    </xf>
    <xf numFmtId="0" fontId="63" fillId="0" borderId="366" xfId="0" applyFont="1" applyBorder="1" applyAlignment="1">
      <alignment horizontal="center" wrapText="1"/>
    </xf>
    <xf numFmtId="0" fontId="4" fillId="0" borderId="366" xfId="4" applyBorder="1" applyAlignment="1" applyProtection="1">
      <alignment horizontal="center" vertical="center"/>
      <protection locked="0"/>
    </xf>
    <xf numFmtId="0" fontId="4" fillId="0" borderId="366" xfId="4" applyBorder="1" applyAlignment="1">
      <alignment horizontal="center"/>
    </xf>
    <xf numFmtId="5" fontId="0" fillId="0" borderId="367" xfId="2" applyNumberFormat="1" applyFont="1" applyBorder="1" applyAlignment="1" applyProtection="1">
      <alignment horizontal="center"/>
      <protection locked="0"/>
    </xf>
    <xf numFmtId="5" fontId="0" fillId="0" borderId="368" xfId="2" applyNumberFormat="1" applyFont="1" applyBorder="1" applyAlignment="1" applyProtection="1">
      <alignment horizontal="center"/>
      <protection locked="0"/>
    </xf>
    <xf numFmtId="0" fontId="0" fillId="0" borderId="360" xfId="0" applyBorder="1"/>
    <xf numFmtId="5" fontId="0" fillId="0" borderId="361" xfId="2" applyNumberFormat="1" applyFont="1" applyBorder="1" applyProtection="1">
      <protection locked="0"/>
    </xf>
    <xf numFmtId="44" fontId="28" fillId="0" borderId="361" xfId="2" applyFont="1" applyBorder="1" applyAlignment="1">
      <alignment horizontal="center" vertical="center"/>
    </xf>
    <xf numFmtId="0" fontId="0" fillId="0" borderId="361" xfId="0" applyBorder="1" applyProtection="1">
      <protection locked="0"/>
    </xf>
    <xf numFmtId="0" fontId="28" fillId="0" borderId="324" xfId="0" applyFont="1" applyBorder="1" applyAlignment="1">
      <alignment vertical="center"/>
    </xf>
    <xf numFmtId="0" fontId="28" fillId="0" borderId="324" xfId="0" quotePrefix="1" applyFont="1" applyBorder="1"/>
    <xf numFmtId="0" fontId="28" fillId="22" borderId="324" xfId="0" applyFont="1" applyFill="1" applyBorder="1" applyAlignment="1">
      <alignment horizontal="center"/>
    </xf>
    <xf numFmtId="0" fontId="28" fillId="25" borderId="369" xfId="0" applyFont="1" applyFill="1" applyBorder="1" applyAlignment="1">
      <alignment horizontal="left"/>
    </xf>
    <xf numFmtId="0" fontId="5" fillId="25" borderId="361" xfId="0" applyFont="1" applyFill="1" applyBorder="1" applyProtection="1">
      <protection locked="0"/>
    </xf>
    <xf numFmtId="3" fontId="0" fillId="25" borderId="370" xfId="0" applyNumberFormat="1" applyFill="1" applyBorder="1" applyAlignment="1" applyProtection="1">
      <alignment horizontal="left"/>
      <protection locked="0"/>
    </xf>
    <xf numFmtId="0" fontId="28" fillId="9" borderId="369" xfId="0" applyFont="1" applyFill="1" applyBorder="1" applyAlignment="1">
      <alignment horizontal="left" vertical="center" wrapText="1"/>
    </xf>
    <xf numFmtId="0" fontId="28" fillId="9" borderId="371" xfId="0" applyFont="1" applyFill="1" applyBorder="1" applyAlignment="1">
      <alignment horizontal="left" vertical="center" wrapText="1"/>
    </xf>
    <xf numFmtId="0" fontId="28" fillId="0" borderId="372" xfId="0" applyFont="1" applyBorder="1" applyAlignment="1">
      <alignment vertical="top"/>
    </xf>
    <xf numFmtId="0" fontId="28" fillId="0" borderId="372" xfId="0" applyFont="1" applyBorder="1" applyAlignment="1">
      <alignment vertical="top" wrapText="1"/>
    </xf>
    <xf numFmtId="0" fontId="29" fillId="9" borderId="369" xfId="0" applyFont="1" applyFill="1" applyBorder="1" applyAlignment="1">
      <alignment horizontal="left" wrapText="1"/>
    </xf>
    <xf numFmtId="0" fontId="28" fillId="9" borderId="371" xfId="0" applyFont="1" applyFill="1" applyBorder="1" applyAlignment="1">
      <alignment horizontal="left" wrapText="1"/>
    </xf>
    <xf numFmtId="0" fontId="28" fillId="9" borderId="369" xfId="0" applyFont="1" applyFill="1" applyBorder="1" applyAlignment="1">
      <alignment horizontal="left" wrapText="1"/>
    </xf>
    <xf numFmtId="0" fontId="0" fillId="0" borderId="360" xfId="0" applyBorder="1" applyAlignment="1">
      <alignment vertical="top"/>
    </xf>
    <xf numFmtId="0" fontId="0" fillId="0" borderId="373" xfId="0" applyBorder="1" applyProtection="1">
      <protection locked="0"/>
    </xf>
    <xf numFmtId="0" fontId="4" fillId="0" borderId="361" xfId="4" applyBorder="1" applyAlignment="1" applyProtection="1">
      <alignment horizontal="center" vertical="center"/>
      <protection locked="0"/>
    </xf>
    <xf numFmtId="0" fontId="0" fillId="3" borderId="374" xfId="0" applyFill="1" applyBorder="1" applyAlignment="1">
      <alignment vertical="top"/>
    </xf>
    <xf numFmtId="0" fontId="0" fillId="0" borderId="370" xfId="0" applyBorder="1" applyProtection="1">
      <protection locked="0"/>
    </xf>
    <xf numFmtId="0" fontId="0" fillId="0" borderId="374" xfId="0" applyBorder="1" applyAlignment="1">
      <alignment vertical="top"/>
    </xf>
    <xf numFmtId="3" fontId="0" fillId="0" borderId="370" xfId="0" applyNumberFormat="1" applyBorder="1" applyAlignment="1" applyProtection="1">
      <alignment horizontal="left"/>
      <protection locked="0"/>
    </xf>
    <xf numFmtId="0" fontId="28" fillId="9" borderId="369" xfId="0" applyFont="1" applyFill="1" applyBorder="1" applyAlignment="1">
      <alignment horizontal="center" vertical="center" wrapText="1"/>
    </xf>
    <xf numFmtId="0" fontId="29" fillId="9" borderId="371" xfId="0" applyFont="1" applyFill="1" applyBorder="1" applyAlignment="1">
      <alignment horizontal="left" vertical="center" wrapText="1"/>
    </xf>
    <xf numFmtId="0" fontId="29" fillId="0" borderId="372" xfId="0" applyFont="1" applyBorder="1" applyAlignment="1">
      <alignment vertical="top"/>
    </xf>
    <xf numFmtId="3" fontId="0" fillId="0" borderId="361" xfId="0" applyNumberFormat="1" applyBorder="1" applyAlignment="1" applyProtection="1">
      <alignment horizontal="left"/>
      <protection locked="0"/>
    </xf>
    <xf numFmtId="0" fontId="28" fillId="9" borderId="324" xfId="0" applyFont="1" applyFill="1" applyBorder="1" applyAlignment="1">
      <alignment horizontal="left" wrapText="1"/>
    </xf>
    <xf numFmtId="0" fontId="6" fillId="0" borderId="342" xfId="0" applyFont="1" applyBorder="1" applyAlignment="1">
      <alignment horizontal="left" vertical="top" wrapText="1"/>
    </xf>
    <xf numFmtId="0" fontId="7" fillId="0" borderId="342" xfId="5" applyFont="1" applyBorder="1" applyAlignment="1">
      <alignment horizontal="left" vertical="top" wrapText="1"/>
    </xf>
    <xf numFmtId="0" fontId="0" fillId="0" borderId="370" xfId="0" applyBorder="1" applyAlignment="1" applyProtection="1">
      <alignment horizontal="left"/>
      <protection locked="0"/>
    </xf>
    <xf numFmtId="0" fontId="0" fillId="0" borderId="374" xfId="0" applyBorder="1"/>
    <xf numFmtId="0" fontId="0" fillId="0" borderId="375" xfId="0" applyBorder="1" applyProtection="1">
      <protection locked="0"/>
    </xf>
    <xf numFmtId="0" fontId="0" fillId="0" borderId="376" xfId="0" applyBorder="1" applyProtection="1">
      <protection locked="0"/>
    </xf>
    <xf numFmtId="165" fontId="0" fillId="0" borderId="373" xfId="0" applyNumberFormat="1" applyBorder="1" applyProtection="1">
      <protection locked="0"/>
    </xf>
    <xf numFmtId="0" fontId="0" fillId="0" borderId="374" xfId="0" applyBorder="1" applyProtection="1">
      <protection locked="0"/>
    </xf>
    <xf numFmtId="0" fontId="0" fillId="0" borderId="375" xfId="0" applyBorder="1" applyAlignment="1" applyProtection="1">
      <alignment wrapText="1"/>
      <protection locked="0"/>
    </xf>
    <xf numFmtId="0" fontId="0" fillId="0" borderId="375" xfId="0" applyBorder="1" applyAlignment="1">
      <alignment wrapText="1"/>
    </xf>
    <xf numFmtId="0" fontId="3" fillId="0" borderId="375" xfId="0" applyFont="1" applyBorder="1" applyAlignment="1">
      <alignment wrapText="1"/>
    </xf>
    <xf numFmtId="0" fontId="28" fillId="22" borderId="222" xfId="0" applyFont="1" applyFill="1" applyBorder="1" applyAlignment="1">
      <alignment horizontal="center" vertical="center"/>
    </xf>
    <xf numFmtId="0" fontId="28" fillId="25" borderId="324" xfId="0" applyFont="1" applyFill="1" applyBorder="1" applyAlignment="1">
      <alignment horizontal="left"/>
    </xf>
    <xf numFmtId="0" fontId="5" fillId="25" borderId="342" xfId="0" applyFont="1" applyFill="1" applyBorder="1" applyProtection="1">
      <protection locked="0"/>
    </xf>
    <xf numFmtId="165" fontId="0" fillId="25" borderId="342" xfId="0" applyNumberFormat="1" applyFill="1" applyBorder="1" applyProtection="1">
      <protection locked="0"/>
    </xf>
    <xf numFmtId="165" fontId="0" fillId="25" borderId="343" xfId="0" applyNumberFormat="1" applyFill="1" applyBorder="1" applyProtection="1">
      <protection locked="0"/>
    </xf>
    <xf numFmtId="0" fontId="5" fillId="25" borderId="373" xfId="0" applyFont="1" applyFill="1" applyBorder="1" applyProtection="1">
      <protection locked="0"/>
    </xf>
    <xf numFmtId="165" fontId="0" fillId="25" borderId="353" xfId="0" applyNumberFormat="1" applyFill="1" applyBorder="1" applyProtection="1">
      <protection locked="0"/>
    </xf>
    <xf numFmtId="0" fontId="0" fillId="25" borderId="370" xfId="0" applyFill="1" applyBorder="1" applyProtection="1">
      <protection locked="0"/>
    </xf>
    <xf numFmtId="0" fontId="29" fillId="9" borderId="377" xfId="0" applyFont="1" applyFill="1" applyBorder="1" applyAlignment="1">
      <alignment horizontal="left" vertical="center" wrapText="1"/>
    </xf>
    <xf numFmtId="165" fontId="0" fillId="0" borderId="342" xfId="0" applyNumberFormat="1" applyBorder="1" applyProtection="1">
      <protection locked="0"/>
    </xf>
    <xf numFmtId="165" fontId="0" fillId="0" borderId="343" xfId="0" applyNumberFormat="1" applyBorder="1" applyProtection="1">
      <protection locked="0"/>
    </xf>
    <xf numFmtId="0" fontId="28" fillId="9" borderId="378" xfId="0" applyFont="1" applyFill="1" applyBorder="1" applyAlignment="1">
      <alignment horizontal="left" vertical="center" wrapText="1"/>
    </xf>
    <xf numFmtId="0" fontId="29" fillId="0" borderId="354" xfId="0" applyFont="1" applyBorder="1" applyAlignment="1">
      <alignment horizontal="left" vertical="center" wrapText="1"/>
    </xf>
    <xf numFmtId="0" fontId="28" fillId="0" borderId="354" xfId="0" applyFont="1" applyBorder="1" applyAlignment="1">
      <alignment horizontal="left" vertical="center" wrapText="1"/>
    </xf>
    <xf numFmtId="3" fontId="0" fillId="0" borderId="379" xfId="0" applyNumberFormat="1" applyBorder="1" applyProtection="1">
      <protection locked="0"/>
    </xf>
    <xf numFmtId="0" fontId="29" fillId="9" borderId="378" xfId="0" applyFont="1" applyFill="1" applyBorder="1" applyAlignment="1">
      <alignment horizontal="left" vertical="center" wrapText="1"/>
    </xf>
    <xf numFmtId="0" fontId="75" fillId="0" borderId="380" xfId="0" applyFont="1" applyBorder="1" applyAlignment="1">
      <alignment horizontal="left" vertical="center" wrapText="1"/>
    </xf>
    <xf numFmtId="0" fontId="58" fillId="0" borderId="380" xfId="0" applyFont="1" applyBorder="1" applyAlignment="1">
      <alignment horizontal="left" vertical="center" wrapText="1"/>
    </xf>
    <xf numFmtId="0" fontId="28" fillId="9" borderId="381" xfId="0" applyFont="1" applyFill="1" applyBorder="1" applyAlignment="1">
      <alignment horizontal="left" vertical="center" wrapText="1"/>
    </xf>
    <xf numFmtId="0" fontId="0" fillId="6" borderId="382" xfId="0" applyFill="1" applyBorder="1"/>
    <xf numFmtId="0" fontId="0" fillId="6" borderId="383" xfId="0" applyFill="1" applyBorder="1" applyAlignment="1">
      <alignment wrapText="1"/>
    </xf>
    <xf numFmtId="0" fontId="0" fillId="6" borderId="383" xfId="0" applyFill="1" applyBorder="1" applyProtection="1">
      <protection locked="0"/>
    </xf>
    <xf numFmtId="0" fontId="0" fillId="6" borderId="383" xfId="0" applyFill="1" applyBorder="1" applyAlignment="1" applyProtection="1">
      <alignment vertical="center"/>
      <protection locked="0"/>
    </xf>
    <xf numFmtId="0" fontId="0" fillId="6" borderId="383" xfId="0" applyFill="1" applyBorder="1" applyAlignment="1" applyProtection="1">
      <alignment horizontal="right" vertical="center"/>
      <protection locked="0"/>
    </xf>
    <xf numFmtId="0" fontId="0" fillId="6" borderId="384" xfId="0" applyFill="1" applyBorder="1" applyAlignment="1" applyProtection="1">
      <alignment horizontal="right"/>
      <protection locked="0"/>
    </xf>
    <xf numFmtId="9" fontId="0" fillId="6" borderId="385" xfId="3" applyFont="1" applyFill="1" applyBorder="1" applyProtection="1">
      <protection locked="0"/>
    </xf>
    <xf numFmtId="170" fontId="0" fillId="6" borderId="385" xfId="3" applyNumberFormat="1" applyFont="1" applyFill="1" applyBorder="1" applyAlignment="1" applyProtection="1">
      <alignment horizontal="left"/>
      <protection locked="0"/>
    </xf>
    <xf numFmtId="44" fontId="0" fillId="6" borderId="385" xfId="2" applyFont="1" applyFill="1" applyBorder="1" applyProtection="1">
      <protection locked="0"/>
    </xf>
    <xf numFmtId="170" fontId="0" fillId="6" borderId="385" xfId="2" applyNumberFormat="1" applyFont="1" applyFill="1" applyBorder="1" applyAlignment="1" applyProtection="1">
      <alignment horizontal="left"/>
      <protection locked="0"/>
    </xf>
    <xf numFmtId="44" fontId="0" fillId="6" borderId="385" xfId="0" applyNumberFormat="1" applyFill="1" applyBorder="1" applyProtection="1">
      <protection locked="0"/>
    </xf>
    <xf numFmtId="170" fontId="0" fillId="6" borderId="385" xfId="0" applyNumberFormat="1" applyFill="1" applyBorder="1" applyAlignment="1" applyProtection="1">
      <alignment horizontal="left"/>
      <protection locked="0"/>
    </xf>
    <xf numFmtId="0" fontId="10" fillId="6" borderId="383" xfId="0" applyFont="1" applyFill="1" applyBorder="1" applyAlignment="1" applyProtection="1">
      <alignment horizontal="right" vertical="center"/>
      <protection locked="0"/>
    </xf>
    <xf numFmtId="164" fontId="10" fillId="6" borderId="384" xfId="1" applyNumberFormat="1" applyFont="1" applyFill="1" applyBorder="1" applyAlignment="1" applyProtection="1">
      <alignment horizontal="right"/>
      <protection locked="0"/>
    </xf>
    <xf numFmtId="165" fontId="11" fillId="6" borderId="385" xfId="0" applyNumberFormat="1" applyFont="1" applyFill="1" applyBorder="1" applyAlignment="1" applyProtection="1">
      <alignment horizontal="center"/>
      <protection locked="0"/>
    </xf>
    <xf numFmtId="165" fontId="11" fillId="6" borderId="385" xfId="0" applyNumberFormat="1" applyFont="1" applyFill="1" applyBorder="1" applyAlignment="1" applyProtection="1">
      <alignment horizontal="left"/>
      <protection locked="0"/>
    </xf>
    <xf numFmtId="0" fontId="10" fillId="6" borderId="384" xfId="0" applyFont="1" applyFill="1" applyBorder="1" applyAlignment="1" applyProtection="1">
      <alignment horizontal="right"/>
      <protection locked="0"/>
    </xf>
    <xf numFmtId="10" fontId="0" fillId="6" borderId="384" xfId="0" applyNumberFormat="1" applyFill="1" applyBorder="1" applyAlignment="1" applyProtection="1">
      <alignment horizontal="right"/>
      <protection locked="0"/>
    </xf>
    <xf numFmtId="0" fontId="0" fillId="6" borderId="386" xfId="0" applyFill="1" applyBorder="1" applyAlignment="1" applyProtection="1">
      <alignment horizontal="center"/>
      <protection locked="0"/>
    </xf>
    <xf numFmtId="7" fontId="0" fillId="6" borderId="385" xfId="0" applyNumberFormat="1" applyFill="1" applyBorder="1" applyAlignment="1" applyProtection="1">
      <alignment horizontal="center"/>
      <protection locked="0"/>
    </xf>
    <xf numFmtId="0" fontId="0" fillId="6" borderId="385" xfId="0" applyFill="1" applyBorder="1" applyAlignment="1" applyProtection="1">
      <alignment horizontal="center"/>
      <protection locked="0"/>
    </xf>
    <xf numFmtId="165" fontId="0" fillId="0" borderId="385" xfId="0" applyNumberFormat="1" applyBorder="1" applyAlignment="1" applyProtection="1">
      <alignment horizontal="right"/>
      <protection locked="0"/>
    </xf>
    <xf numFmtId="0" fontId="0" fillId="0" borderId="382" xfId="0" applyBorder="1" applyProtection="1">
      <protection locked="0"/>
    </xf>
    <xf numFmtId="0" fontId="0" fillId="0" borderId="383" xfId="0" applyBorder="1" applyAlignment="1" applyProtection="1">
      <alignment wrapText="1"/>
      <protection locked="0"/>
    </xf>
    <xf numFmtId="44" fontId="0" fillId="0" borderId="385" xfId="0" applyNumberFormat="1" applyBorder="1" applyProtection="1">
      <protection locked="0"/>
    </xf>
    <xf numFmtId="165" fontId="0" fillId="0" borderId="385" xfId="0" applyNumberFormat="1" applyBorder="1" applyProtection="1">
      <protection locked="0"/>
    </xf>
    <xf numFmtId="0" fontId="0" fillId="0" borderId="385" xfId="0" applyBorder="1" applyProtection="1">
      <protection locked="0"/>
    </xf>
    <xf numFmtId="0" fontId="0" fillId="0" borderId="387" xfId="0" applyBorder="1"/>
    <xf numFmtId="0" fontId="0" fillId="0" borderId="388" xfId="0" applyBorder="1" applyAlignment="1">
      <alignment wrapText="1"/>
    </xf>
    <xf numFmtId="0" fontId="0" fillId="0" borderId="388" xfId="0" applyBorder="1" applyProtection="1">
      <protection locked="0"/>
    </xf>
    <xf numFmtId="0" fontId="0" fillId="0" borderId="389" xfId="0" applyBorder="1" applyProtection="1">
      <protection locked="0"/>
    </xf>
    <xf numFmtId="0" fontId="0" fillId="0" borderId="386" xfId="0" applyBorder="1" applyProtection="1">
      <protection locked="0"/>
    </xf>
    <xf numFmtId="0" fontId="0" fillId="0" borderId="385" xfId="0" applyBorder="1" applyAlignment="1" applyProtection="1">
      <alignment horizontal="center"/>
      <protection locked="0"/>
    </xf>
    <xf numFmtId="0" fontId="3" fillId="0" borderId="390" xfId="0" applyFont="1" applyBorder="1" applyAlignment="1" applyProtection="1">
      <alignment horizontal="right"/>
      <protection locked="0"/>
    </xf>
    <xf numFmtId="0" fontId="3" fillId="0" borderId="385" xfId="0" applyFont="1" applyBorder="1" applyAlignment="1" applyProtection="1">
      <alignment horizontal="right"/>
      <protection locked="0"/>
    </xf>
    <xf numFmtId="169" fontId="0" fillId="0" borderId="385" xfId="0" applyNumberFormat="1" applyBorder="1" applyAlignment="1" applyProtection="1">
      <alignment horizontal="center"/>
      <protection locked="0"/>
    </xf>
    <xf numFmtId="0" fontId="4" fillId="0" borderId="385" xfId="4" applyBorder="1" applyAlignment="1" applyProtection="1">
      <alignment horizontal="center" vertical="center"/>
      <protection locked="0"/>
    </xf>
    <xf numFmtId="0" fontId="3" fillId="0" borderId="387" xfId="0" applyFont="1" applyBorder="1" applyAlignment="1" applyProtection="1">
      <alignment horizontal="right"/>
      <protection locked="0"/>
    </xf>
    <xf numFmtId="5" fontId="0" fillId="0" borderId="386" xfId="2" applyNumberFormat="1" applyFont="1" applyBorder="1" applyAlignment="1" applyProtection="1">
      <alignment horizontal="center"/>
      <protection locked="0"/>
    </xf>
    <xf numFmtId="0" fontId="0" fillId="0" borderId="382" xfId="0" applyBorder="1" applyAlignment="1">
      <alignment horizontal="right"/>
    </xf>
    <xf numFmtId="0" fontId="0" fillId="0" borderId="383" xfId="0" applyBorder="1" applyAlignment="1">
      <alignment wrapText="1"/>
    </xf>
    <xf numFmtId="0" fontId="0" fillId="0" borderId="383" xfId="0" applyBorder="1" applyProtection="1">
      <protection locked="0"/>
    </xf>
    <xf numFmtId="0" fontId="0" fillId="0" borderId="384" xfId="0" applyBorder="1" applyAlignment="1" applyProtection="1">
      <alignment horizontal="right"/>
      <protection locked="0"/>
    </xf>
    <xf numFmtId="0" fontId="0" fillId="0" borderId="390" xfId="0" applyBorder="1" applyAlignment="1" applyProtection="1">
      <alignment horizontal="center"/>
      <protection locked="0"/>
    </xf>
    <xf numFmtId="0" fontId="0" fillId="0" borderId="391" xfId="0" applyBorder="1" applyAlignment="1" applyProtection="1">
      <alignment horizontal="center"/>
      <protection locked="0"/>
    </xf>
    <xf numFmtId="0" fontId="0" fillId="0" borderId="383" xfId="0" applyBorder="1" applyAlignment="1">
      <alignment horizontal="left" wrapText="1"/>
    </xf>
    <xf numFmtId="169" fontId="0" fillId="0" borderId="390" xfId="0" applyNumberFormat="1" applyBorder="1" applyAlignment="1" applyProtection="1">
      <alignment horizontal="center"/>
      <protection locked="0"/>
    </xf>
    <xf numFmtId="169" fontId="0" fillId="0" borderId="391" xfId="0" applyNumberFormat="1" applyBorder="1" applyAlignment="1" applyProtection="1">
      <alignment horizontal="center"/>
      <protection locked="0"/>
    </xf>
    <xf numFmtId="14" fontId="0" fillId="0" borderId="383" xfId="0" applyNumberFormat="1" applyBorder="1" applyAlignment="1">
      <alignment horizontal="left" wrapText="1"/>
    </xf>
    <xf numFmtId="0" fontId="4" fillId="0" borderId="390" xfId="4" applyBorder="1" applyAlignment="1" applyProtection="1">
      <alignment horizontal="center" vertical="center"/>
      <protection locked="0"/>
    </xf>
    <xf numFmtId="0" fontId="4" fillId="0" borderId="391" xfId="4" applyBorder="1" applyAlignment="1" applyProtection="1">
      <alignment horizontal="center" vertical="center"/>
      <protection locked="0"/>
    </xf>
    <xf numFmtId="5" fontId="0" fillId="0" borderId="392" xfId="2" applyNumberFormat="1" applyFont="1" applyBorder="1" applyAlignment="1" applyProtection="1">
      <alignment horizontal="center"/>
      <protection locked="0"/>
    </xf>
    <xf numFmtId="5" fontId="0" fillId="0" borderId="393" xfId="2" applyNumberFormat="1" applyFont="1" applyBorder="1" applyAlignment="1" applyProtection="1">
      <alignment horizontal="center"/>
      <protection locked="0"/>
    </xf>
    <xf numFmtId="0" fontId="0" fillId="0" borderId="382" xfId="0" applyBorder="1"/>
    <xf numFmtId="0" fontId="0" fillId="0" borderId="384" xfId="0" applyBorder="1" applyProtection="1">
      <protection locked="0"/>
    </xf>
    <xf numFmtId="5" fontId="0" fillId="0" borderId="385" xfId="2" applyNumberFormat="1" applyFont="1" applyBorder="1" applyProtection="1">
      <protection locked="0"/>
    </xf>
    <xf numFmtId="0" fontId="5" fillId="0" borderId="383" xfId="0" applyFont="1" applyBorder="1" applyProtection="1">
      <protection locked="0"/>
    </xf>
    <xf numFmtId="44" fontId="28" fillId="0" borderId="385" xfId="2" applyFont="1" applyBorder="1" applyAlignment="1">
      <alignment horizontal="center" vertical="center"/>
    </xf>
    <xf numFmtId="0" fontId="3" fillId="3" borderId="383" xfId="0" applyFont="1" applyFill="1" applyBorder="1" applyAlignment="1">
      <alignment horizontal="center" wrapText="1"/>
    </xf>
    <xf numFmtId="0" fontId="28" fillId="0" borderId="378" xfId="0" applyFont="1" applyBorder="1" applyAlignment="1">
      <alignment vertical="center"/>
    </xf>
    <xf numFmtId="0" fontId="28" fillId="0" borderId="378" xfId="0" quotePrefix="1" applyFont="1" applyBorder="1"/>
    <xf numFmtId="3" fontId="0" fillId="0" borderId="379" xfId="0" applyNumberFormat="1" applyBorder="1" applyAlignment="1" applyProtection="1">
      <alignment horizontal="left"/>
      <protection locked="0"/>
    </xf>
    <xf numFmtId="0" fontId="0" fillId="0" borderId="379" xfId="0" applyBorder="1" applyProtection="1">
      <protection locked="0"/>
    </xf>
    <xf numFmtId="0" fontId="28" fillId="22" borderId="378" xfId="0" applyFont="1" applyFill="1" applyBorder="1" applyAlignment="1">
      <alignment horizontal="center"/>
    </xf>
    <xf numFmtId="0" fontId="28" fillId="25" borderId="378" xfId="0" applyFont="1" applyFill="1" applyBorder="1" applyAlignment="1">
      <alignment horizontal="left"/>
    </xf>
    <xf numFmtId="0" fontId="5" fillId="25" borderId="383" xfId="0" applyFont="1" applyFill="1" applyBorder="1" applyProtection="1">
      <protection locked="0"/>
    </xf>
    <xf numFmtId="0" fontId="0" fillId="25" borderId="383" xfId="0" applyFill="1" applyBorder="1" applyProtection="1">
      <protection locked="0"/>
    </xf>
    <xf numFmtId="165" fontId="0" fillId="25" borderId="383" xfId="0" applyNumberFormat="1" applyFill="1" applyBorder="1" applyProtection="1">
      <protection locked="0"/>
    </xf>
    <xf numFmtId="165" fontId="0" fillId="25" borderId="384" xfId="0" applyNumberFormat="1" applyFill="1" applyBorder="1" applyProtection="1">
      <protection locked="0"/>
    </xf>
    <xf numFmtId="165" fontId="0" fillId="25" borderId="394" xfId="0" applyNumberFormat="1" applyFill="1" applyBorder="1" applyProtection="1">
      <protection locked="0"/>
    </xf>
    <xf numFmtId="0" fontId="29" fillId="9" borderId="381" xfId="0" applyFont="1" applyFill="1" applyBorder="1" applyAlignment="1">
      <alignment horizontal="left" vertical="center" wrapText="1"/>
    </xf>
    <xf numFmtId="165" fontId="0" fillId="0" borderId="383" xfId="0" applyNumberFormat="1" applyBorder="1" applyProtection="1">
      <protection locked="0"/>
    </xf>
    <xf numFmtId="165" fontId="0" fillId="0" borderId="384" xfId="0" applyNumberFormat="1" applyBorder="1" applyProtection="1">
      <protection locked="0"/>
    </xf>
    <xf numFmtId="0" fontId="29" fillId="0" borderId="395" xfId="0" applyFont="1" applyBorder="1" applyAlignment="1">
      <alignment horizontal="left" vertical="center" wrapText="1"/>
    </xf>
    <xf numFmtId="0" fontId="28" fillId="0" borderId="395" xfId="0" applyFont="1" applyBorder="1" applyAlignment="1">
      <alignment horizontal="left" vertical="center" wrapText="1"/>
    </xf>
    <xf numFmtId="0" fontId="0" fillId="0" borderId="396" xfId="0" applyBorder="1" applyAlignment="1">
      <alignment vertical="top"/>
    </xf>
    <xf numFmtId="0" fontId="28" fillId="9" borderId="397" xfId="0" applyFont="1" applyFill="1" applyBorder="1" applyAlignment="1">
      <alignment horizontal="left" vertical="center" wrapText="1"/>
    </xf>
    <xf numFmtId="0" fontId="29" fillId="9" borderId="397" xfId="0" applyFont="1" applyFill="1" applyBorder="1" applyAlignment="1">
      <alignment horizontal="left" vertical="center" wrapText="1"/>
    </xf>
    <xf numFmtId="0" fontId="0" fillId="0" borderId="398" xfId="0" applyBorder="1" applyAlignment="1">
      <alignment vertical="top"/>
    </xf>
    <xf numFmtId="0" fontId="0" fillId="0" borderId="399" xfId="0" applyBorder="1" applyProtection="1">
      <protection locked="0"/>
    </xf>
    <xf numFmtId="0" fontId="75" fillId="0" borderId="400" xfId="0" applyFont="1" applyBorder="1" applyAlignment="1">
      <alignment horizontal="left" vertical="center" wrapText="1"/>
    </xf>
    <xf numFmtId="0" fontId="58" fillId="0" borderId="400" xfId="0" applyFont="1" applyBorder="1" applyAlignment="1">
      <alignment horizontal="left" vertical="center" wrapText="1"/>
    </xf>
    <xf numFmtId="0" fontId="28" fillId="9" borderId="401" xfId="0" applyFont="1" applyFill="1" applyBorder="1" applyAlignment="1">
      <alignment horizontal="left" vertical="center" wrapText="1"/>
    </xf>
    <xf numFmtId="0" fontId="0" fillId="0" borderId="396" xfId="0" applyBorder="1"/>
    <xf numFmtId="0" fontId="0" fillId="0" borderId="402" xfId="0" applyBorder="1" applyProtection="1">
      <protection locked="0"/>
    </xf>
    <xf numFmtId="0" fontId="0" fillId="0" borderId="403" xfId="0" applyBorder="1" applyProtection="1">
      <protection locked="0"/>
    </xf>
    <xf numFmtId="165" fontId="0" fillId="0" borderId="404" xfId="0" applyNumberFormat="1" applyBorder="1" applyProtection="1">
      <protection locked="0"/>
    </xf>
    <xf numFmtId="0" fontId="0" fillId="0" borderId="396" xfId="0" applyBorder="1" applyProtection="1">
      <protection locked="0"/>
    </xf>
    <xf numFmtId="0" fontId="0" fillId="0" borderId="402" xfId="0" applyBorder="1" applyAlignment="1" applyProtection="1">
      <alignment wrapText="1"/>
      <protection locked="0"/>
    </xf>
    <xf numFmtId="0" fontId="0" fillId="0" borderId="402" xfId="0" applyBorder="1" applyAlignment="1">
      <alignment wrapText="1"/>
    </xf>
    <xf numFmtId="0" fontId="0" fillId="0" borderId="404" xfId="0" applyBorder="1" applyProtection="1">
      <protection locked="0"/>
    </xf>
    <xf numFmtId="0" fontId="0" fillId="0" borderId="399" xfId="0" applyBorder="1" applyAlignment="1" applyProtection="1">
      <alignment horizontal="center"/>
      <protection locked="0"/>
    </xf>
    <xf numFmtId="169" fontId="0" fillId="0" borderId="399" xfId="0" applyNumberFormat="1" applyBorder="1" applyAlignment="1" applyProtection="1">
      <alignment horizontal="center"/>
      <protection locked="0"/>
    </xf>
    <xf numFmtId="0" fontId="4" fillId="0" borderId="399" xfId="4" applyBorder="1" applyAlignment="1" applyProtection="1">
      <alignment horizontal="center" vertical="center"/>
      <protection locked="0"/>
    </xf>
    <xf numFmtId="170" fontId="0" fillId="0" borderId="392" xfId="2" applyNumberFormat="1" applyFont="1" applyBorder="1" applyAlignment="1" applyProtection="1">
      <alignment horizontal="center"/>
      <protection locked="0"/>
    </xf>
    <xf numFmtId="170" fontId="0" fillId="0" borderId="393" xfId="2" applyNumberFormat="1" applyFont="1" applyBorder="1" applyAlignment="1" applyProtection="1">
      <alignment horizontal="center"/>
      <protection locked="0"/>
    </xf>
    <xf numFmtId="170" fontId="0" fillId="0" borderId="405" xfId="2" applyNumberFormat="1" applyFont="1" applyBorder="1" applyAlignment="1" applyProtection="1">
      <alignment horizontal="center"/>
      <protection locked="0"/>
    </xf>
    <xf numFmtId="0" fontId="3" fillId="0" borderId="402" xfId="0" applyFont="1" applyBorder="1" applyAlignment="1">
      <alignment wrapText="1"/>
    </xf>
    <xf numFmtId="5" fontId="0" fillId="0" borderId="391" xfId="2" applyNumberFormat="1" applyFont="1" applyBorder="1" applyProtection="1">
      <protection locked="0"/>
    </xf>
    <xf numFmtId="0" fontId="5" fillId="0" borderId="384" xfId="0" applyFont="1" applyBorder="1" applyProtection="1">
      <protection locked="0"/>
    </xf>
    <xf numFmtId="44" fontId="0" fillId="0" borderId="297" xfId="2" applyFont="1" applyBorder="1" applyAlignment="1">
      <alignment vertical="top"/>
    </xf>
    <xf numFmtId="44" fontId="0" fillId="0" borderId="384" xfId="2" applyFont="1" applyBorder="1" applyProtection="1">
      <protection locked="0"/>
    </xf>
    <xf numFmtId="44" fontId="0" fillId="0" borderId="383" xfId="2" applyFont="1" applyBorder="1" applyProtection="1">
      <protection locked="0"/>
    </xf>
    <xf numFmtId="44" fontId="0" fillId="25" borderId="384" xfId="2" applyFont="1" applyFill="1" applyBorder="1" applyProtection="1">
      <protection locked="0"/>
    </xf>
    <xf numFmtId="44" fontId="0" fillId="25" borderId="383" xfId="2" applyFont="1" applyFill="1" applyBorder="1" applyProtection="1">
      <protection locked="0"/>
    </xf>
    <xf numFmtId="165" fontId="0" fillId="25" borderId="383" xfId="2" applyNumberFormat="1" applyFont="1" applyFill="1" applyBorder="1" applyProtection="1">
      <protection locked="0"/>
    </xf>
    <xf numFmtId="165" fontId="0" fillId="25" borderId="384" xfId="2" applyNumberFormat="1" applyFont="1" applyFill="1" applyBorder="1" applyProtection="1">
      <protection locked="0"/>
    </xf>
    <xf numFmtId="0" fontId="5" fillId="25" borderId="385" xfId="0" applyFont="1" applyFill="1" applyBorder="1" applyProtection="1">
      <protection locked="0"/>
    </xf>
    <xf numFmtId="3" fontId="0" fillId="25" borderId="379" xfId="0" applyNumberFormat="1" applyFill="1" applyBorder="1" applyAlignment="1" applyProtection="1">
      <alignment horizontal="left"/>
      <protection locked="0"/>
    </xf>
    <xf numFmtId="44" fontId="5" fillId="25" borderId="391" xfId="2" applyFont="1" applyFill="1" applyBorder="1" applyProtection="1">
      <protection locked="0"/>
    </xf>
    <xf numFmtId="44" fontId="0" fillId="25" borderId="379" xfId="2" applyFont="1" applyFill="1" applyBorder="1" applyProtection="1">
      <protection locked="0"/>
    </xf>
    <xf numFmtId="44" fontId="5" fillId="25" borderId="385" xfId="2" applyFont="1" applyFill="1" applyBorder="1" applyProtection="1">
      <protection locked="0"/>
    </xf>
    <xf numFmtId="44" fontId="0" fillId="0" borderId="396" xfId="2" applyFont="1" applyFill="1" applyBorder="1" applyAlignment="1">
      <alignment vertical="top"/>
    </xf>
    <xf numFmtId="0" fontId="28" fillId="0" borderId="397" xfId="0" applyFont="1" applyBorder="1" applyAlignment="1">
      <alignment horizontal="left"/>
    </xf>
    <xf numFmtId="44" fontId="0" fillId="0" borderId="384" xfId="2" applyFont="1" applyFill="1" applyBorder="1" applyProtection="1">
      <protection locked="0"/>
    </xf>
    <xf numFmtId="44" fontId="0" fillId="0" borderId="383" xfId="2" applyFont="1" applyFill="1" applyBorder="1" applyProtection="1">
      <protection locked="0"/>
    </xf>
    <xf numFmtId="165" fontId="0" fillId="0" borderId="383" xfId="2" applyNumberFormat="1" applyFont="1" applyFill="1" applyBorder="1" applyProtection="1">
      <protection locked="0"/>
    </xf>
    <xf numFmtId="165" fontId="0" fillId="0" borderId="384" xfId="2" applyNumberFormat="1" applyFont="1" applyFill="1" applyBorder="1" applyProtection="1">
      <protection locked="0"/>
    </xf>
    <xf numFmtId="44" fontId="0" fillId="0" borderId="406" xfId="2" applyFont="1" applyFill="1" applyBorder="1" applyProtection="1">
      <protection locked="0"/>
    </xf>
    <xf numFmtId="0" fontId="29" fillId="0" borderId="395" xfId="0" applyFont="1" applyBorder="1" applyAlignment="1">
      <alignment vertical="top"/>
    </xf>
    <xf numFmtId="0" fontId="28" fillId="0" borderId="395" xfId="0" applyFont="1" applyBorder="1" applyAlignment="1">
      <alignment vertical="top"/>
    </xf>
    <xf numFmtId="44" fontId="0" fillId="0" borderId="399" xfId="2" applyFont="1" applyBorder="1" applyProtection="1">
      <protection locked="0"/>
    </xf>
    <xf numFmtId="9" fontId="0" fillId="6" borderId="385" xfId="3" applyFont="1" applyFill="1" applyBorder="1" applyAlignment="1" applyProtection="1">
      <alignment horizontal="left"/>
      <protection locked="0"/>
    </xf>
    <xf numFmtId="9" fontId="0" fillId="6" borderId="391" xfId="3" applyFont="1" applyFill="1" applyBorder="1" applyProtection="1">
      <protection locked="0"/>
    </xf>
    <xf numFmtId="5" fontId="0" fillId="6" borderId="385" xfId="2" applyNumberFormat="1" applyFont="1" applyFill="1" applyBorder="1" applyAlignment="1" applyProtection="1">
      <alignment horizontal="left"/>
      <protection locked="0"/>
    </xf>
    <xf numFmtId="44" fontId="0" fillId="6" borderId="391" xfId="2" applyFont="1" applyFill="1" applyBorder="1" applyProtection="1">
      <protection locked="0"/>
    </xf>
    <xf numFmtId="44" fontId="0" fillId="6" borderId="385" xfId="2" applyFont="1" applyFill="1" applyBorder="1" applyAlignment="1" applyProtection="1">
      <alignment horizontal="left"/>
      <protection locked="0"/>
    </xf>
    <xf numFmtId="5" fontId="0" fillId="6" borderId="385" xfId="0" applyNumberFormat="1" applyFill="1" applyBorder="1" applyAlignment="1" applyProtection="1">
      <alignment horizontal="left"/>
      <protection locked="0"/>
    </xf>
    <xf numFmtId="44" fontId="0" fillId="6" borderId="391" xfId="0" applyNumberFormat="1" applyFill="1" applyBorder="1" applyProtection="1">
      <protection locked="0"/>
    </xf>
    <xf numFmtId="165" fontId="11" fillId="6" borderId="391" xfId="0" applyNumberFormat="1" applyFont="1" applyFill="1" applyBorder="1" applyAlignment="1" applyProtection="1">
      <alignment horizontal="center"/>
      <protection locked="0"/>
    </xf>
    <xf numFmtId="0" fontId="0" fillId="6" borderId="393" xfId="0" applyFill="1" applyBorder="1" applyAlignment="1" applyProtection="1">
      <alignment horizontal="center"/>
      <protection locked="0"/>
    </xf>
    <xf numFmtId="165" fontId="0" fillId="0" borderId="379" xfId="0" applyNumberFormat="1" applyBorder="1" applyProtection="1">
      <protection locked="0"/>
    </xf>
    <xf numFmtId="165" fontId="0" fillId="0" borderId="391" xfId="0" applyNumberFormat="1" applyBorder="1" applyAlignment="1" applyProtection="1">
      <alignment horizontal="right"/>
      <protection locked="0"/>
    </xf>
    <xf numFmtId="44" fontId="0" fillId="0" borderId="391" xfId="0" applyNumberFormat="1" applyBorder="1" applyProtection="1">
      <protection locked="0"/>
    </xf>
    <xf numFmtId="165" fontId="0" fillId="0" borderId="391" xfId="0" applyNumberFormat="1" applyBorder="1" applyProtection="1">
      <protection locked="0"/>
    </xf>
    <xf numFmtId="0" fontId="0" fillId="0" borderId="391" xfId="0" applyBorder="1" applyProtection="1">
      <protection locked="0"/>
    </xf>
    <xf numFmtId="0" fontId="0" fillId="0" borderId="393" xfId="0" applyBorder="1" applyProtection="1">
      <protection locked="0"/>
    </xf>
    <xf numFmtId="0" fontId="0" fillId="0" borderId="385" xfId="0" applyBorder="1" applyAlignment="1" applyProtection="1">
      <alignment horizontal="center"/>
      <protection locked="0"/>
    </xf>
    <xf numFmtId="169" fontId="0" fillId="0" borderId="385" xfId="0" applyNumberFormat="1" applyBorder="1" applyAlignment="1" applyProtection="1">
      <alignment horizontal="center"/>
      <protection locked="0"/>
    </xf>
    <xf numFmtId="0" fontId="4" fillId="0" borderId="385" xfId="4" applyBorder="1" applyAlignment="1" applyProtection="1">
      <alignment horizontal="center" vertical="center"/>
      <protection locked="0"/>
    </xf>
    <xf numFmtId="0" fontId="28" fillId="0" borderId="397" xfId="0" applyFont="1" applyBorder="1" applyAlignment="1">
      <alignment vertical="center"/>
    </xf>
    <xf numFmtId="0" fontId="0" fillId="0" borderId="406" xfId="0" applyBorder="1" applyProtection="1">
      <protection locked="0"/>
    </xf>
    <xf numFmtId="0" fontId="28" fillId="0" borderId="397" xfId="0" quotePrefix="1" applyFont="1" applyBorder="1"/>
    <xf numFmtId="44" fontId="0" fillId="0" borderId="396" xfId="2" applyFont="1" applyBorder="1" applyAlignment="1">
      <alignment vertical="top"/>
    </xf>
    <xf numFmtId="44" fontId="0" fillId="0" borderId="379" xfId="2" applyFont="1" applyBorder="1" applyProtection="1">
      <protection locked="0"/>
    </xf>
    <xf numFmtId="44" fontId="0" fillId="0" borderId="398" xfId="2" applyFont="1" applyBorder="1" applyAlignment="1">
      <alignment vertical="top"/>
    </xf>
    <xf numFmtId="0" fontId="28" fillId="9" borderId="395" xfId="0" applyFont="1" applyFill="1" applyBorder="1" applyAlignment="1">
      <alignment horizontal="left"/>
    </xf>
    <xf numFmtId="0" fontId="28" fillId="23" borderId="395" xfId="0" applyFont="1" applyFill="1" applyBorder="1" applyAlignment="1">
      <alignment horizontal="left" vertical="center" wrapText="1"/>
    </xf>
    <xf numFmtId="0" fontId="28" fillId="9" borderId="407" xfId="0" applyFont="1" applyFill="1" applyBorder="1" applyAlignment="1">
      <alignment horizontal="center" vertical="center"/>
    </xf>
    <xf numFmtId="44" fontId="28" fillId="9" borderId="383" xfId="2" applyFont="1" applyFill="1" applyBorder="1" applyAlignment="1">
      <alignment horizontal="center" vertical="center"/>
    </xf>
    <xf numFmtId="0" fontId="28" fillId="9" borderId="397" xfId="0" applyFont="1" applyFill="1" applyBorder="1" applyAlignment="1">
      <alignment horizontal="left" vertical="center" wrapText="1" indent="1"/>
    </xf>
    <xf numFmtId="8" fontId="0" fillId="0" borderId="383" xfId="0" applyNumberFormat="1" applyBorder="1" applyProtection="1">
      <protection locked="0"/>
    </xf>
    <xf numFmtId="8" fontId="0" fillId="0" borderId="384" xfId="0" applyNumberFormat="1" applyBorder="1" applyProtection="1">
      <protection locked="0"/>
    </xf>
    <xf numFmtId="0" fontId="0" fillId="0" borderId="408" xfId="0" applyBorder="1" applyAlignment="1" applyProtection="1">
      <alignment horizontal="center"/>
      <protection locked="0"/>
    </xf>
    <xf numFmtId="169" fontId="0" fillId="0" borderId="408" xfId="0" applyNumberFormat="1" applyBorder="1" applyAlignment="1" applyProtection="1">
      <alignment horizontal="center"/>
      <protection locked="0"/>
    </xf>
    <xf numFmtId="0" fontId="4" fillId="0" borderId="408" xfId="4" applyBorder="1" applyAlignment="1" applyProtection="1">
      <alignment horizontal="center" vertical="center"/>
      <protection locked="0"/>
    </xf>
    <xf numFmtId="0" fontId="5" fillId="0" borderId="385" xfId="0" applyFont="1" applyBorder="1" applyProtection="1">
      <protection locked="0"/>
    </xf>
    <xf numFmtId="44" fontId="5" fillId="0" borderId="385" xfId="2" applyFont="1" applyBorder="1" applyProtection="1">
      <protection locked="0"/>
    </xf>
    <xf numFmtId="44" fontId="0" fillId="0" borderId="406" xfId="2" applyFont="1" applyBorder="1" applyProtection="1">
      <protection locked="0"/>
    </xf>
    <xf numFmtId="0" fontId="28" fillId="22" borderId="397" xfId="0" applyFont="1" applyFill="1" applyBorder="1" applyAlignment="1">
      <alignment horizontal="center"/>
    </xf>
    <xf numFmtId="0" fontId="28" fillId="25" borderId="397" xfId="0" applyFont="1" applyFill="1" applyBorder="1" applyAlignment="1">
      <alignment horizontal="left"/>
    </xf>
    <xf numFmtId="3" fontId="0" fillId="25" borderId="406" xfId="0" applyNumberFormat="1" applyFill="1" applyBorder="1" applyAlignment="1" applyProtection="1">
      <alignment horizontal="left"/>
      <protection locked="0"/>
    </xf>
    <xf numFmtId="44" fontId="0" fillId="25" borderId="406" xfId="2" applyFont="1" applyFill="1" applyBorder="1" applyProtection="1">
      <protection locked="0"/>
    </xf>
    <xf numFmtId="0" fontId="0" fillId="0" borderId="409" xfId="0" applyBorder="1" applyProtection="1">
      <protection locked="0"/>
    </xf>
    <xf numFmtId="0" fontId="0" fillId="0" borderId="410" xfId="0" applyBorder="1" applyProtection="1">
      <protection locked="0"/>
    </xf>
    <xf numFmtId="0" fontId="0" fillId="0" borderId="411" xfId="0" applyBorder="1" applyProtection="1">
      <protection locked="0"/>
    </xf>
    <xf numFmtId="39" fontId="0" fillId="0" borderId="383" xfId="2" applyNumberFormat="1" applyFont="1" applyFill="1" applyBorder="1" applyProtection="1">
      <protection locked="0"/>
    </xf>
    <xf numFmtId="39" fontId="0" fillId="0" borderId="383" xfId="2" applyNumberFormat="1" applyFont="1" applyBorder="1" applyProtection="1">
      <protection locked="0"/>
    </xf>
    <xf numFmtId="44" fontId="0" fillId="0" borderId="412" xfId="2" applyFont="1" applyBorder="1" applyAlignment="1">
      <alignment vertical="top"/>
    </xf>
    <xf numFmtId="0" fontId="28" fillId="9" borderId="413" xfId="0" applyFont="1" applyFill="1" applyBorder="1" applyAlignment="1">
      <alignment horizontal="left" vertical="center" wrapText="1"/>
    </xf>
    <xf numFmtId="0" fontId="28" fillId="9" borderId="413" xfId="0" applyFont="1" applyFill="1" applyBorder="1" applyAlignment="1">
      <alignment horizontal="left" vertical="center" wrapText="1" indent="1"/>
    </xf>
    <xf numFmtId="0" fontId="0" fillId="0" borderId="414" xfId="0" applyBorder="1"/>
    <xf numFmtId="165" fontId="0" fillId="0" borderId="415" xfId="0" applyNumberFormat="1" applyBorder="1" applyProtection="1">
      <protection locked="0"/>
    </xf>
    <xf numFmtId="0" fontId="0" fillId="0" borderId="414" xfId="0" applyBorder="1" applyProtection="1">
      <protection locked="0"/>
    </xf>
    <xf numFmtId="0" fontId="0" fillId="0" borderId="415" xfId="0" applyBorder="1" applyProtection="1">
      <protection locked="0"/>
    </xf>
    <xf numFmtId="7" fontId="0" fillId="0" borderId="386" xfId="2" applyNumberFormat="1" applyFont="1" applyBorder="1" applyAlignment="1" applyProtection="1">
      <alignment horizontal="center"/>
      <protection locked="0"/>
    </xf>
    <xf numFmtId="0" fontId="0" fillId="0" borderId="414" xfId="0" applyBorder="1" applyAlignment="1">
      <alignment vertical="top"/>
    </xf>
    <xf numFmtId="0" fontId="28" fillId="0" borderId="413" xfId="0" applyFont="1" applyBorder="1" applyAlignment="1">
      <alignment vertical="center"/>
    </xf>
    <xf numFmtId="3" fontId="0" fillId="0" borderId="416" xfId="0" applyNumberFormat="1" applyBorder="1" applyAlignment="1" applyProtection="1">
      <alignment horizontal="left"/>
      <protection locked="0"/>
    </xf>
    <xf numFmtId="0" fontId="28" fillId="0" borderId="413" xfId="0" quotePrefix="1" applyFont="1" applyBorder="1"/>
    <xf numFmtId="44" fontId="0" fillId="0" borderId="414" xfId="2" applyFont="1" applyBorder="1" applyAlignment="1">
      <alignment vertical="top"/>
    </xf>
    <xf numFmtId="0" fontId="28" fillId="22" borderId="413" xfId="0" applyFont="1" applyFill="1" applyBorder="1" applyAlignment="1">
      <alignment horizontal="center"/>
    </xf>
    <xf numFmtId="0" fontId="28" fillId="25" borderId="413" xfId="0" applyFont="1" applyFill="1" applyBorder="1" applyAlignment="1">
      <alignment horizontal="left"/>
    </xf>
    <xf numFmtId="3" fontId="0" fillId="25" borderId="416" xfId="0" applyNumberFormat="1" applyFill="1" applyBorder="1" applyAlignment="1" applyProtection="1">
      <alignment horizontal="left"/>
      <protection locked="0"/>
    </xf>
    <xf numFmtId="44" fontId="0" fillId="25" borderId="416" xfId="2" applyFont="1" applyFill="1" applyBorder="1" applyProtection="1">
      <protection locked="0"/>
    </xf>
    <xf numFmtId="44" fontId="0" fillId="0" borderId="417" xfId="2" applyFont="1" applyBorder="1" applyAlignment="1">
      <alignment vertical="top"/>
    </xf>
    <xf numFmtId="0" fontId="28" fillId="9" borderId="418" xfId="0" applyFont="1" applyFill="1" applyBorder="1" applyAlignment="1">
      <alignment horizontal="left" vertical="center" wrapText="1"/>
    </xf>
    <xf numFmtId="0" fontId="28" fillId="9" borderId="418" xfId="0" applyFont="1" applyFill="1" applyBorder="1" applyAlignment="1">
      <alignment horizontal="left" vertical="center" wrapText="1" indent="1"/>
    </xf>
    <xf numFmtId="0" fontId="0" fillId="0" borderId="419" xfId="0" applyBorder="1"/>
    <xf numFmtId="0" fontId="0" fillId="0" borderId="420" xfId="0" applyBorder="1" applyProtection="1">
      <protection locked="0"/>
    </xf>
    <xf numFmtId="0" fontId="0" fillId="0" borderId="421" xfId="0" applyBorder="1" applyProtection="1">
      <protection locked="0"/>
    </xf>
    <xf numFmtId="165" fontId="0" fillId="0" borderId="416" xfId="0" applyNumberFormat="1" applyBorder="1" applyProtection="1">
      <protection locked="0"/>
    </xf>
    <xf numFmtId="165" fontId="0" fillId="0" borderId="422" xfId="0" applyNumberFormat="1" applyBorder="1" applyProtection="1">
      <protection locked="0"/>
    </xf>
    <xf numFmtId="0" fontId="0" fillId="0" borderId="419" xfId="0" applyBorder="1" applyProtection="1">
      <protection locked="0"/>
    </xf>
    <xf numFmtId="0" fontId="0" fillId="0" borderId="420" xfId="0" applyBorder="1" applyAlignment="1" applyProtection="1">
      <alignment wrapText="1"/>
      <protection locked="0"/>
    </xf>
    <xf numFmtId="0" fontId="0" fillId="0" borderId="420" xfId="0" applyBorder="1" applyAlignment="1">
      <alignment wrapText="1"/>
    </xf>
    <xf numFmtId="0" fontId="3" fillId="0" borderId="420" xfId="0" applyFont="1" applyBorder="1" applyAlignment="1">
      <alignment wrapText="1"/>
    </xf>
    <xf numFmtId="44" fontId="0" fillId="0" borderId="419" xfId="2" applyFont="1" applyBorder="1" applyAlignment="1">
      <alignment vertical="top"/>
    </xf>
    <xf numFmtId="0" fontId="0" fillId="0" borderId="419" xfId="0" applyBorder="1" applyAlignment="1">
      <alignment vertical="top"/>
    </xf>
    <xf numFmtId="0" fontId="28" fillId="0" borderId="418" xfId="0" applyFont="1" applyBorder="1" applyAlignment="1">
      <alignment vertical="center"/>
    </xf>
    <xf numFmtId="3" fontId="0" fillId="0" borderId="423" xfId="0" applyNumberFormat="1" applyBorder="1" applyAlignment="1" applyProtection="1">
      <alignment horizontal="left"/>
      <protection locked="0"/>
    </xf>
    <xf numFmtId="0" fontId="28" fillId="0" borderId="418" xfId="0" quotePrefix="1" applyFont="1" applyBorder="1"/>
    <xf numFmtId="44" fontId="0" fillId="0" borderId="423" xfId="2" applyFont="1" applyBorder="1" applyProtection="1">
      <protection locked="0"/>
    </xf>
    <xf numFmtId="0" fontId="28" fillId="22" borderId="418" xfId="0" applyFont="1" applyFill="1" applyBorder="1" applyAlignment="1">
      <alignment horizontal="center"/>
    </xf>
    <xf numFmtId="0" fontId="28" fillId="25" borderId="418" xfId="0" applyFont="1" applyFill="1" applyBorder="1" applyAlignment="1">
      <alignment horizontal="left"/>
    </xf>
    <xf numFmtId="3" fontId="0" fillId="25" borderId="423" xfId="0" applyNumberFormat="1" applyFill="1" applyBorder="1" applyAlignment="1" applyProtection="1">
      <alignment horizontal="left"/>
      <protection locked="0"/>
    </xf>
    <xf numFmtId="44" fontId="0" fillId="25" borderId="423" xfId="2" applyFont="1" applyFill="1" applyBorder="1" applyProtection="1">
      <protection locked="0"/>
    </xf>
    <xf numFmtId="44" fontId="0" fillId="0" borderId="424" xfId="2" applyFont="1" applyBorder="1" applyAlignment="1">
      <alignment vertical="top"/>
    </xf>
    <xf numFmtId="0" fontId="28" fillId="9" borderId="425" xfId="0" applyFont="1" applyFill="1" applyBorder="1" applyAlignment="1">
      <alignment horizontal="left" vertical="center" wrapText="1"/>
    </xf>
    <xf numFmtId="0" fontId="28" fillId="9" borderId="425" xfId="0" applyFont="1" applyFill="1" applyBorder="1" applyAlignment="1">
      <alignment horizontal="left" vertical="center" wrapText="1" indent="1"/>
    </xf>
    <xf numFmtId="0" fontId="0" fillId="0" borderId="426" xfId="0" applyBorder="1"/>
    <xf numFmtId="0" fontId="0" fillId="0" borderId="427" xfId="0" applyBorder="1" applyProtection="1">
      <protection locked="0"/>
    </xf>
    <xf numFmtId="0" fontId="0" fillId="0" borderId="428" xfId="0" applyBorder="1" applyProtection="1">
      <protection locked="0"/>
    </xf>
    <xf numFmtId="165" fontId="0" fillId="0" borderId="429" xfId="0" applyNumberFormat="1" applyBorder="1" applyProtection="1">
      <protection locked="0"/>
    </xf>
    <xf numFmtId="0" fontId="0" fillId="0" borderId="426" xfId="0" applyBorder="1" applyProtection="1">
      <protection locked="0"/>
    </xf>
    <xf numFmtId="0" fontId="0" fillId="0" borderId="427" xfId="0" applyBorder="1" applyAlignment="1" applyProtection="1">
      <alignment wrapText="1"/>
      <protection locked="0"/>
    </xf>
    <xf numFmtId="0" fontId="0" fillId="0" borderId="427" xfId="0" applyBorder="1" applyAlignment="1">
      <alignment wrapText="1"/>
    </xf>
    <xf numFmtId="0" fontId="0" fillId="0" borderId="429" xfId="0" applyBorder="1" applyProtection="1">
      <protection locked="0"/>
    </xf>
    <xf numFmtId="0" fontId="3" fillId="0" borderId="427" xfId="0" applyFont="1" applyBorder="1" applyAlignment="1">
      <alignment wrapText="1"/>
    </xf>
    <xf numFmtId="0" fontId="0" fillId="0" borderId="426" xfId="0" applyBorder="1" applyAlignment="1">
      <alignment vertical="top"/>
    </xf>
    <xf numFmtId="44" fontId="0" fillId="0" borderId="426" xfId="2" applyFont="1" applyBorder="1" applyAlignment="1">
      <alignment vertical="top"/>
    </xf>
    <xf numFmtId="0" fontId="28" fillId="0" borderId="425" xfId="0" applyFont="1" applyBorder="1" applyAlignment="1">
      <alignment vertical="center"/>
    </xf>
    <xf numFmtId="0" fontId="28" fillId="0" borderId="425" xfId="0" quotePrefix="1" applyFont="1" applyBorder="1"/>
    <xf numFmtId="0" fontId="28" fillId="22" borderId="425" xfId="0" applyFont="1" applyFill="1" applyBorder="1" applyAlignment="1">
      <alignment horizontal="center"/>
    </xf>
    <xf numFmtId="0" fontId="28" fillId="25" borderId="425" xfId="0" applyFont="1" applyFill="1" applyBorder="1" applyAlignment="1">
      <alignment horizontal="left"/>
    </xf>
    <xf numFmtId="3" fontId="0" fillId="25" borderId="430" xfId="0" applyNumberFormat="1" applyFill="1" applyBorder="1" applyAlignment="1" applyProtection="1">
      <alignment horizontal="left"/>
      <protection locked="0"/>
    </xf>
    <xf numFmtId="44" fontId="0" fillId="25" borderId="430" xfId="2" applyFont="1" applyFill="1" applyBorder="1" applyProtection="1">
      <protection locked="0"/>
    </xf>
    <xf numFmtId="44" fontId="0" fillId="0" borderId="431" xfId="2" applyFont="1" applyBorder="1" applyAlignment="1">
      <alignment vertical="top"/>
    </xf>
    <xf numFmtId="0" fontId="28" fillId="9" borderId="432" xfId="0" applyFont="1" applyFill="1" applyBorder="1" applyAlignment="1">
      <alignment horizontal="left" vertical="center" wrapText="1"/>
    </xf>
    <xf numFmtId="0" fontId="28" fillId="9" borderId="432" xfId="0" applyFont="1" applyFill="1" applyBorder="1" applyAlignment="1">
      <alignment horizontal="left" vertical="center" wrapText="1" indent="1"/>
    </xf>
    <xf numFmtId="0" fontId="0" fillId="0" borderId="433" xfId="0" applyBorder="1"/>
    <xf numFmtId="0" fontId="0" fillId="0" borderId="434" xfId="0" applyBorder="1" applyProtection="1">
      <protection locked="0"/>
    </xf>
    <xf numFmtId="165" fontId="0" fillId="0" borderId="435" xfId="0" applyNumberFormat="1" applyBorder="1" applyProtection="1">
      <protection locked="0"/>
    </xf>
    <xf numFmtId="0" fontId="0" fillId="0" borderId="433" xfId="0" applyBorder="1" applyProtection="1">
      <protection locked="0"/>
    </xf>
    <xf numFmtId="0" fontId="0" fillId="0" borderId="435" xfId="0" applyBorder="1" applyProtection="1">
      <protection locked="0"/>
    </xf>
    <xf numFmtId="0" fontId="0" fillId="0" borderId="433" xfId="0" applyBorder="1" applyAlignment="1">
      <alignment vertical="top"/>
    </xf>
    <xf numFmtId="44" fontId="0" fillId="0" borderId="433" xfId="2" applyFont="1" applyBorder="1" applyAlignment="1">
      <alignment vertical="top"/>
    </xf>
    <xf numFmtId="0" fontId="0" fillId="0" borderId="416" xfId="0" applyBorder="1" applyProtection="1">
      <protection locked="0"/>
    </xf>
    <xf numFmtId="0" fontId="28" fillId="0" borderId="432" xfId="0" applyFont="1" applyBorder="1" applyAlignment="1">
      <alignment vertical="center"/>
    </xf>
    <xf numFmtId="0" fontId="28" fillId="0" borderId="432" xfId="0" quotePrefix="1" applyFont="1" applyBorder="1"/>
    <xf numFmtId="0" fontId="28" fillId="22" borderId="432" xfId="0" applyFont="1" applyFill="1" applyBorder="1" applyAlignment="1">
      <alignment horizontal="center"/>
    </xf>
    <xf numFmtId="0" fontId="28" fillId="25" borderId="432" xfId="0" applyFont="1" applyFill="1" applyBorder="1" applyAlignment="1">
      <alignment horizontal="left"/>
    </xf>
    <xf numFmtId="3" fontId="0" fillId="25" borderId="436" xfId="0" applyNumberFormat="1" applyFill="1" applyBorder="1" applyAlignment="1" applyProtection="1">
      <alignment horizontal="left"/>
      <protection locked="0"/>
    </xf>
    <xf numFmtId="44" fontId="0" fillId="25" borderId="436" xfId="2" applyFont="1" applyFill="1" applyBorder="1" applyProtection="1">
      <protection locked="0"/>
    </xf>
    <xf numFmtId="44" fontId="0" fillId="0" borderId="437" xfId="2" applyFont="1" applyBorder="1" applyAlignment="1">
      <alignment vertical="top"/>
    </xf>
    <xf numFmtId="0" fontId="28" fillId="9" borderId="438" xfId="0" applyFont="1" applyFill="1" applyBorder="1" applyAlignment="1">
      <alignment horizontal="left" vertical="center" wrapText="1"/>
    </xf>
    <xf numFmtId="0" fontId="28" fillId="9" borderId="438" xfId="0" applyFont="1" applyFill="1" applyBorder="1" applyAlignment="1">
      <alignment horizontal="left" vertical="center" wrapText="1" indent="1"/>
    </xf>
    <xf numFmtId="0" fontId="0" fillId="0" borderId="439" xfId="0" applyBorder="1"/>
    <xf numFmtId="0" fontId="0" fillId="0" borderId="440" xfId="0" applyBorder="1" applyProtection="1">
      <protection locked="0"/>
    </xf>
    <xf numFmtId="0" fontId="0" fillId="0" borderId="441" xfId="0" applyBorder="1" applyProtection="1">
      <protection locked="0"/>
    </xf>
    <xf numFmtId="165" fontId="0" fillId="0" borderId="442" xfId="0" applyNumberFormat="1" applyBorder="1" applyProtection="1">
      <protection locked="0"/>
    </xf>
    <xf numFmtId="0" fontId="0" fillId="0" borderId="439" xfId="0" applyBorder="1" applyProtection="1">
      <protection locked="0"/>
    </xf>
    <xf numFmtId="0" fontId="0" fillId="0" borderId="440" xfId="0" applyBorder="1" applyAlignment="1" applyProtection="1">
      <alignment wrapText="1"/>
      <protection locked="0"/>
    </xf>
    <xf numFmtId="0" fontId="0" fillId="0" borderId="440" xfId="0" applyBorder="1" applyAlignment="1">
      <alignment wrapText="1"/>
    </xf>
    <xf numFmtId="0" fontId="0" fillId="0" borderId="442" xfId="0" applyBorder="1" applyProtection="1">
      <protection locked="0"/>
    </xf>
    <xf numFmtId="0" fontId="3" fillId="0" borderId="440" xfId="0" applyFont="1" applyBorder="1" applyAlignment="1">
      <alignment wrapText="1"/>
    </xf>
    <xf numFmtId="3" fontId="0" fillId="0" borderId="436" xfId="0" applyNumberFormat="1" applyBorder="1" applyAlignment="1" applyProtection="1">
      <alignment horizontal="left"/>
      <protection locked="0"/>
    </xf>
    <xf numFmtId="44" fontId="0" fillId="0" borderId="436" xfId="2" applyFont="1" applyBorder="1" applyProtection="1">
      <protection locked="0"/>
    </xf>
    <xf numFmtId="0" fontId="0" fillId="0" borderId="439" xfId="0" applyBorder="1" applyAlignment="1">
      <alignment vertical="top"/>
    </xf>
    <xf numFmtId="0" fontId="28" fillId="0" borderId="438" xfId="0" applyFont="1" applyBorder="1" applyAlignment="1">
      <alignment vertical="center"/>
    </xf>
    <xf numFmtId="0" fontId="0" fillId="0" borderId="443" xfId="0" applyBorder="1" applyProtection="1">
      <protection locked="0"/>
    </xf>
    <xf numFmtId="0" fontId="28" fillId="0" borderId="438" xfId="0" quotePrefix="1" applyFont="1" applyBorder="1"/>
    <xf numFmtId="44" fontId="0" fillId="0" borderId="439" xfId="2" applyFont="1" applyBorder="1" applyAlignment="1">
      <alignment vertical="top"/>
    </xf>
    <xf numFmtId="0" fontId="28" fillId="22" borderId="438" xfId="0" applyFont="1" applyFill="1" applyBorder="1" applyAlignment="1">
      <alignment horizontal="center"/>
    </xf>
    <xf numFmtId="0" fontId="28" fillId="25" borderId="438" xfId="0" applyFont="1" applyFill="1" applyBorder="1" applyAlignment="1">
      <alignment horizontal="left"/>
    </xf>
    <xf numFmtId="3" fontId="0" fillId="25" borderId="443" xfId="0" applyNumberFormat="1" applyFill="1" applyBorder="1" applyAlignment="1" applyProtection="1">
      <alignment horizontal="left"/>
      <protection locked="0"/>
    </xf>
    <xf numFmtId="44" fontId="0" fillId="25" borderId="443" xfId="2" applyFont="1" applyFill="1" applyBorder="1" applyProtection="1">
      <protection locked="0"/>
    </xf>
    <xf numFmtId="44" fontId="0" fillId="0" borderId="444" xfId="2" applyFont="1" applyBorder="1" applyAlignment="1">
      <alignment vertical="top"/>
    </xf>
    <xf numFmtId="8" fontId="0" fillId="0" borderId="383" xfId="2" applyNumberFormat="1" applyFont="1" applyBorder="1" applyProtection="1">
      <protection locked="0"/>
    </xf>
    <xf numFmtId="0" fontId="28" fillId="9" borderId="445" xfId="0" applyFont="1" applyFill="1" applyBorder="1" applyAlignment="1">
      <alignment horizontal="left" vertical="center" wrapText="1"/>
    </xf>
    <xf numFmtId="0" fontId="28" fillId="9" borderId="445" xfId="0" applyFont="1" applyFill="1" applyBorder="1" applyAlignment="1">
      <alignment horizontal="left" vertical="center" wrapText="1" indent="1"/>
    </xf>
    <xf numFmtId="0" fontId="0" fillId="0" borderId="446" xfId="0" applyBorder="1"/>
    <xf numFmtId="0" fontId="0" fillId="0" borderId="447" xfId="0" applyBorder="1" applyProtection="1">
      <protection locked="0"/>
    </xf>
    <xf numFmtId="0" fontId="0" fillId="0" borderId="448" xfId="0" applyBorder="1" applyProtection="1">
      <protection locked="0"/>
    </xf>
    <xf numFmtId="165" fontId="0" fillId="0" borderId="449" xfId="0" applyNumberFormat="1" applyBorder="1" applyProtection="1">
      <protection locked="0"/>
    </xf>
    <xf numFmtId="0" fontId="0" fillId="0" borderId="446" xfId="0" applyBorder="1" applyProtection="1">
      <protection locked="0"/>
    </xf>
    <xf numFmtId="0" fontId="0" fillId="0" borderId="447" xfId="0" applyBorder="1" applyAlignment="1" applyProtection="1">
      <alignment wrapText="1"/>
      <protection locked="0"/>
    </xf>
    <xf numFmtId="0" fontId="0" fillId="0" borderId="447" xfId="0" applyBorder="1" applyAlignment="1">
      <alignment wrapText="1"/>
    </xf>
    <xf numFmtId="0" fontId="0" fillId="0" borderId="449" xfId="0" applyBorder="1" applyProtection="1">
      <protection locked="0"/>
    </xf>
    <xf numFmtId="170" fontId="0" fillId="0" borderId="386" xfId="2" applyNumberFormat="1" applyFont="1" applyBorder="1" applyAlignment="1" applyProtection="1">
      <alignment horizontal="center"/>
      <protection locked="0"/>
    </xf>
    <xf numFmtId="0" fontId="3" fillId="0" borderId="447" xfId="0" applyFont="1" applyBorder="1" applyAlignment="1">
      <alignment wrapText="1"/>
    </xf>
    <xf numFmtId="0" fontId="0" fillId="0" borderId="446" xfId="0" applyBorder="1" applyAlignment="1">
      <alignment vertical="top"/>
    </xf>
    <xf numFmtId="3" fontId="0" fillId="0" borderId="443" xfId="0" applyNumberFormat="1" applyBorder="1" applyAlignment="1" applyProtection="1">
      <alignment horizontal="left"/>
      <protection locked="0"/>
    </xf>
    <xf numFmtId="44" fontId="0" fillId="0" borderId="446" xfId="2" applyFont="1" applyBorder="1" applyAlignment="1">
      <alignment vertical="top"/>
    </xf>
    <xf numFmtId="0" fontId="28" fillId="0" borderId="445" xfId="0" applyFont="1" applyBorder="1" applyAlignment="1">
      <alignment vertical="center"/>
    </xf>
    <xf numFmtId="0" fontId="28" fillId="0" borderId="445" xfId="0" quotePrefix="1" applyFont="1" applyBorder="1"/>
    <xf numFmtId="44" fontId="0" fillId="0" borderId="450" xfId="2" applyFont="1" applyBorder="1" applyProtection="1">
      <protection locked="0"/>
    </xf>
    <xf numFmtId="0" fontId="28" fillId="22" borderId="445" xfId="0" applyFont="1" applyFill="1" applyBorder="1" applyAlignment="1">
      <alignment horizontal="center"/>
    </xf>
    <xf numFmtId="0" fontId="28" fillId="25" borderId="445" xfId="0" applyFont="1" applyFill="1" applyBorder="1" applyAlignment="1">
      <alignment horizontal="left"/>
    </xf>
    <xf numFmtId="3" fontId="0" fillId="25" borderId="450" xfId="0" applyNumberFormat="1" applyFill="1" applyBorder="1" applyAlignment="1" applyProtection="1">
      <alignment horizontal="left"/>
      <protection locked="0"/>
    </xf>
    <xf numFmtId="44" fontId="0" fillId="25" borderId="450" xfId="2" applyFont="1" applyFill="1" applyBorder="1" applyProtection="1">
      <protection locked="0"/>
    </xf>
    <xf numFmtId="44" fontId="0" fillId="0" borderId="451" xfId="2" applyFont="1" applyBorder="1" applyAlignment="1">
      <alignment vertical="top"/>
    </xf>
    <xf numFmtId="0" fontId="28" fillId="9" borderId="452" xfId="0" applyFont="1" applyFill="1" applyBorder="1" applyAlignment="1">
      <alignment horizontal="left" vertical="center" wrapText="1"/>
    </xf>
    <xf numFmtId="0" fontId="28" fillId="9" borderId="452" xfId="0" applyFont="1" applyFill="1" applyBorder="1" applyAlignment="1">
      <alignment horizontal="left" vertical="center" wrapText="1" indent="1"/>
    </xf>
    <xf numFmtId="0" fontId="0" fillId="0" borderId="453" xfId="0" applyBorder="1"/>
    <xf numFmtId="0" fontId="0" fillId="0" borderId="454" xfId="0" applyBorder="1" applyProtection="1">
      <protection locked="0"/>
    </xf>
    <xf numFmtId="0" fontId="0" fillId="0" borderId="455" xfId="0" applyBorder="1" applyProtection="1">
      <protection locked="0"/>
    </xf>
    <xf numFmtId="165" fontId="0" fillId="0" borderId="456" xfId="0" applyNumberFormat="1" applyBorder="1" applyProtection="1">
      <protection locked="0"/>
    </xf>
    <xf numFmtId="0" fontId="0" fillId="0" borderId="453" xfId="0" applyBorder="1" applyProtection="1">
      <protection locked="0"/>
    </xf>
    <xf numFmtId="0" fontId="0" fillId="0" borderId="454" xfId="0" applyBorder="1" applyAlignment="1" applyProtection="1">
      <alignment wrapText="1"/>
      <protection locked="0"/>
    </xf>
    <xf numFmtId="0" fontId="0" fillId="0" borderId="454" xfId="0" applyBorder="1" applyAlignment="1">
      <alignment wrapText="1"/>
    </xf>
    <xf numFmtId="0" fontId="0" fillId="0" borderId="456" xfId="0" applyBorder="1" applyProtection="1">
      <protection locked="0"/>
    </xf>
    <xf numFmtId="0" fontId="3" fillId="0" borderId="454" xfId="0" applyFont="1" applyBorder="1" applyAlignment="1">
      <alignment wrapText="1"/>
    </xf>
    <xf numFmtId="0" fontId="0" fillId="0" borderId="453" xfId="0" applyBorder="1" applyAlignment="1">
      <alignment vertical="top"/>
    </xf>
    <xf numFmtId="3" fontId="0" fillId="0" borderId="450" xfId="0" applyNumberFormat="1" applyBorder="1" applyAlignment="1" applyProtection="1">
      <alignment horizontal="left"/>
      <protection locked="0"/>
    </xf>
    <xf numFmtId="0" fontId="0" fillId="0" borderId="450" xfId="0" applyBorder="1" applyProtection="1">
      <protection locked="0"/>
    </xf>
    <xf numFmtId="44" fontId="0" fillId="0" borderId="453" xfId="2" applyFont="1" applyBorder="1" applyAlignment="1">
      <alignment vertical="top"/>
    </xf>
    <xf numFmtId="0" fontId="28" fillId="0" borderId="452" xfId="0" applyFont="1" applyBorder="1" applyAlignment="1">
      <alignment vertical="center"/>
    </xf>
    <xf numFmtId="0" fontId="28" fillId="0" borderId="452" xfId="0" quotePrefix="1" applyFont="1" applyBorder="1"/>
    <xf numFmtId="44" fontId="0" fillId="0" borderId="457" xfId="2" applyFont="1" applyBorder="1" applyProtection="1">
      <protection locked="0"/>
    </xf>
    <xf numFmtId="3" fontId="0" fillId="0" borderId="457" xfId="0" applyNumberFormat="1" applyBorder="1" applyAlignment="1" applyProtection="1">
      <alignment horizontal="left"/>
      <protection locked="0"/>
    </xf>
    <xf numFmtId="0" fontId="28" fillId="22" borderId="452" xfId="0" applyFont="1" applyFill="1" applyBorder="1" applyAlignment="1">
      <alignment horizontal="center"/>
    </xf>
    <xf numFmtId="0" fontId="28" fillId="25" borderId="452" xfId="0" applyFont="1" applyFill="1" applyBorder="1" applyAlignment="1">
      <alignment horizontal="left"/>
    </xf>
    <xf numFmtId="3" fontId="0" fillId="25" borderId="457" xfId="0" applyNumberFormat="1" applyFill="1" applyBorder="1" applyAlignment="1" applyProtection="1">
      <alignment horizontal="left"/>
      <protection locked="0"/>
    </xf>
    <xf numFmtId="44" fontId="0" fillId="25" borderId="457" xfId="2" applyFont="1" applyFill="1" applyBorder="1" applyProtection="1">
      <protection locked="0"/>
    </xf>
    <xf numFmtId="44" fontId="0" fillId="0" borderId="458" xfId="2" applyFont="1" applyBorder="1" applyAlignment="1">
      <alignment vertical="top"/>
    </xf>
    <xf numFmtId="0" fontId="28" fillId="9" borderId="459" xfId="0" applyFont="1" applyFill="1" applyBorder="1" applyAlignment="1">
      <alignment horizontal="left" vertical="center" wrapText="1"/>
    </xf>
    <xf numFmtId="0" fontId="28" fillId="9" borderId="459" xfId="0" applyFont="1" applyFill="1" applyBorder="1" applyAlignment="1">
      <alignment horizontal="left" vertical="center" wrapText="1" indent="1"/>
    </xf>
    <xf numFmtId="0" fontId="0" fillId="0" borderId="460" xfId="0" applyBorder="1"/>
    <xf numFmtId="0" fontId="0" fillId="0" borderId="461" xfId="0" applyBorder="1" applyProtection="1">
      <protection locked="0"/>
    </xf>
    <xf numFmtId="0" fontId="0" fillId="0" borderId="462" xfId="0" applyBorder="1" applyProtection="1">
      <protection locked="0"/>
    </xf>
    <xf numFmtId="165" fontId="0" fillId="0" borderId="463" xfId="0" applyNumberFormat="1" applyBorder="1" applyProtection="1">
      <protection locked="0"/>
    </xf>
    <xf numFmtId="0" fontId="0" fillId="0" borderId="460" xfId="0" applyBorder="1" applyProtection="1">
      <protection locked="0"/>
    </xf>
    <xf numFmtId="0" fontId="0" fillId="0" borderId="461" xfId="0" applyBorder="1" applyAlignment="1" applyProtection="1">
      <alignment wrapText="1"/>
      <protection locked="0"/>
    </xf>
    <xf numFmtId="0" fontId="0" fillId="0" borderId="461" xfId="0" applyBorder="1" applyAlignment="1">
      <alignment wrapText="1"/>
    </xf>
    <xf numFmtId="0" fontId="0" fillId="0" borderId="463" xfId="0" applyBorder="1" applyProtection="1">
      <protection locked="0"/>
    </xf>
    <xf numFmtId="0" fontId="3" fillId="0" borderId="461" xfId="0" applyFont="1" applyBorder="1" applyAlignment="1">
      <alignment wrapText="1"/>
    </xf>
    <xf numFmtId="44" fontId="0" fillId="0" borderId="460" xfId="2" applyFont="1" applyBorder="1" applyAlignment="1">
      <alignment vertical="top"/>
    </xf>
    <xf numFmtId="0" fontId="0" fillId="0" borderId="457" xfId="0" applyBorder="1" applyProtection="1">
      <protection locked="0"/>
    </xf>
    <xf numFmtId="0" fontId="0" fillId="0" borderId="460" xfId="0" applyBorder="1" applyAlignment="1">
      <alignment vertical="top"/>
    </xf>
    <xf numFmtId="0" fontId="28" fillId="0" borderId="459" xfId="0" applyFont="1" applyBorder="1" applyAlignment="1">
      <alignment vertical="center"/>
    </xf>
    <xf numFmtId="3" fontId="0" fillId="0" borderId="464" xfId="0" applyNumberFormat="1" applyBorder="1" applyAlignment="1" applyProtection="1">
      <alignment horizontal="left"/>
      <protection locked="0"/>
    </xf>
    <xf numFmtId="0" fontId="28" fillId="0" borderId="459" xfId="0" quotePrefix="1" applyFont="1" applyBorder="1"/>
    <xf numFmtId="44" fontId="0" fillId="0" borderId="464" xfId="2" applyFont="1" applyBorder="1" applyProtection="1">
      <protection locked="0"/>
    </xf>
    <xf numFmtId="0" fontId="28" fillId="22" borderId="459" xfId="0" applyFont="1" applyFill="1" applyBorder="1" applyAlignment="1">
      <alignment horizontal="center"/>
    </xf>
    <xf numFmtId="0" fontId="28" fillId="25" borderId="459" xfId="0" applyFont="1" applyFill="1" applyBorder="1" applyAlignment="1">
      <alignment horizontal="left"/>
    </xf>
    <xf numFmtId="3" fontId="0" fillId="25" borderId="464" xfId="0" applyNumberFormat="1" applyFill="1" applyBorder="1" applyAlignment="1" applyProtection="1">
      <alignment horizontal="left"/>
      <protection locked="0"/>
    </xf>
    <xf numFmtId="44" fontId="0" fillId="25" borderId="464" xfId="2" applyFont="1" applyFill="1" applyBorder="1" applyProtection="1">
      <protection locked="0"/>
    </xf>
    <xf numFmtId="44" fontId="0" fillId="0" borderId="465" xfId="2" applyFont="1" applyBorder="1" applyAlignment="1">
      <alignment vertical="top"/>
    </xf>
    <xf numFmtId="0" fontId="28" fillId="9" borderId="466" xfId="0" applyFont="1" applyFill="1" applyBorder="1" applyAlignment="1">
      <alignment horizontal="left" vertical="center" wrapText="1"/>
    </xf>
    <xf numFmtId="0" fontId="28" fillId="9" borderId="466" xfId="0" applyFont="1" applyFill="1" applyBorder="1" applyAlignment="1">
      <alignment horizontal="left" vertical="center" wrapText="1" indent="1"/>
    </xf>
    <xf numFmtId="0" fontId="0" fillId="0" borderId="467" xfId="0" applyBorder="1"/>
    <xf numFmtId="0" fontId="0" fillId="0" borderId="468" xfId="0" applyBorder="1" applyProtection="1">
      <protection locked="0"/>
    </xf>
    <xf numFmtId="165" fontId="0" fillId="0" borderId="457" xfId="0" applyNumberFormat="1" applyBorder="1" applyProtection="1">
      <protection locked="0"/>
    </xf>
    <xf numFmtId="165" fontId="0" fillId="0" borderId="469" xfId="0" applyNumberFormat="1" applyBorder="1" applyProtection="1">
      <protection locked="0"/>
    </xf>
    <xf numFmtId="0" fontId="0" fillId="0" borderId="467" xfId="0" applyBorder="1" applyProtection="1">
      <protection locked="0"/>
    </xf>
    <xf numFmtId="44" fontId="0" fillId="0" borderId="467" xfId="2" applyFont="1" applyBorder="1" applyAlignment="1">
      <alignment vertical="top"/>
    </xf>
    <xf numFmtId="0" fontId="28" fillId="0" borderId="395" xfId="0" applyFont="1" applyBorder="1" applyAlignment="1">
      <alignment vertical="top" wrapText="1"/>
    </xf>
    <xf numFmtId="0" fontId="0" fillId="0" borderId="382" xfId="0" applyBorder="1" applyAlignment="1">
      <alignment vertical="top"/>
    </xf>
    <xf numFmtId="0" fontId="7" fillId="0" borderId="383" xfId="5" applyFont="1" applyBorder="1" applyAlignment="1">
      <alignment horizontal="left" vertical="top" wrapText="1"/>
    </xf>
    <xf numFmtId="0" fontId="0" fillId="0" borderId="436" xfId="0" applyBorder="1" applyProtection="1">
      <protection locked="0"/>
    </xf>
    <xf numFmtId="0" fontId="0" fillId="0" borderId="470" xfId="0" applyBorder="1" applyProtection="1">
      <protection locked="0"/>
    </xf>
    <xf numFmtId="165" fontId="0" fillId="0" borderId="436" xfId="0" applyNumberFormat="1" applyBorder="1" applyProtection="1">
      <protection locked="0"/>
    </xf>
    <xf numFmtId="0" fontId="28" fillId="9" borderId="432" xfId="0" applyFont="1" applyFill="1" applyBorder="1" applyAlignment="1">
      <alignment vertical="top" wrapText="1"/>
    </xf>
    <xf numFmtId="0" fontId="0" fillId="0" borderId="469" xfId="0" applyBorder="1" applyProtection="1">
      <protection locked="0"/>
    </xf>
    <xf numFmtId="0" fontId="0" fillId="0" borderId="467" xfId="0" applyBorder="1" applyAlignment="1">
      <alignment vertical="top"/>
    </xf>
    <xf numFmtId="39" fontId="0" fillId="25" borderId="383" xfId="2" applyNumberFormat="1" applyFont="1" applyFill="1" applyBorder="1" applyProtection="1">
      <protection locked="0"/>
    </xf>
    <xf numFmtId="7" fontId="0" fillId="25" borderId="383" xfId="2" applyNumberFormat="1" applyFont="1" applyFill="1" applyBorder="1" applyProtection="1">
      <protection locked="0"/>
    </xf>
    <xf numFmtId="7" fontId="0" fillId="25" borderId="384" xfId="2" applyNumberFormat="1" applyFont="1" applyFill="1" applyBorder="1" applyProtection="1">
      <protection locked="0"/>
    </xf>
    <xf numFmtId="7" fontId="0" fillId="0" borderId="383" xfId="2" applyNumberFormat="1" applyFont="1" applyBorder="1" applyProtection="1">
      <protection locked="0"/>
    </xf>
    <xf numFmtId="7" fontId="0" fillId="0" borderId="384" xfId="2" applyNumberFormat="1" applyFont="1" applyBorder="1" applyProtection="1">
      <protection locked="0"/>
    </xf>
    <xf numFmtId="0" fontId="28" fillId="0" borderId="395" xfId="0" applyFont="1" applyBorder="1" applyAlignment="1">
      <alignment vertical="center" wrapText="1"/>
    </xf>
    <xf numFmtId="7" fontId="28" fillId="9" borderId="383" xfId="2" applyNumberFormat="1" applyFont="1" applyFill="1" applyBorder="1" applyAlignment="1">
      <alignment horizontal="center" vertical="center"/>
    </xf>
    <xf numFmtId="0" fontId="28" fillId="0" borderId="466" xfId="0" applyFont="1" applyBorder="1" applyAlignment="1">
      <alignment vertical="center"/>
    </xf>
    <xf numFmtId="0" fontId="28" fillId="0" borderId="466" xfId="0" quotePrefix="1" applyFont="1" applyBorder="1"/>
    <xf numFmtId="0" fontId="28" fillId="22" borderId="466" xfId="0" applyFont="1" applyFill="1" applyBorder="1" applyAlignment="1">
      <alignment horizontal="center"/>
    </xf>
    <xf numFmtId="0" fontId="28" fillId="25" borderId="466" xfId="0" applyFont="1" applyFill="1" applyBorder="1" applyAlignment="1">
      <alignment horizontal="left"/>
    </xf>
    <xf numFmtId="44" fontId="0" fillId="0" borderId="471" xfId="2" applyFont="1" applyBorder="1" applyProtection="1">
      <protection locked="0"/>
    </xf>
    <xf numFmtId="3" fontId="0" fillId="0" borderId="471" xfId="0" applyNumberFormat="1" applyBorder="1" applyAlignment="1" applyProtection="1">
      <alignment horizontal="left"/>
      <protection locked="0"/>
    </xf>
    <xf numFmtId="3" fontId="0" fillId="25" borderId="471" xfId="0" applyNumberFormat="1" applyFill="1" applyBorder="1" applyAlignment="1" applyProtection="1">
      <alignment horizontal="left"/>
      <protection locked="0"/>
    </xf>
    <xf numFmtId="44" fontId="0" fillId="25" borderId="471" xfId="2" applyFont="1" applyFill="1" applyBorder="1" applyProtection="1">
      <protection locked="0"/>
    </xf>
    <xf numFmtId="0" fontId="0" fillId="0" borderId="472" xfId="0" applyBorder="1"/>
    <xf numFmtId="0" fontId="0" fillId="0" borderId="473" xfId="0" applyBorder="1" applyProtection="1">
      <protection locked="0"/>
    </xf>
    <xf numFmtId="0" fontId="0" fillId="0" borderId="474" xfId="0" applyBorder="1" applyProtection="1">
      <protection locked="0"/>
    </xf>
    <xf numFmtId="165" fontId="0" fillId="0" borderId="475" xfId="0" applyNumberFormat="1" applyBorder="1" applyProtection="1">
      <protection locked="0"/>
    </xf>
    <xf numFmtId="0" fontId="0" fillId="0" borderId="472" xfId="0" applyBorder="1" applyProtection="1">
      <protection locked="0"/>
    </xf>
    <xf numFmtId="0" fontId="0" fillId="0" borderId="473" xfId="0" applyBorder="1" applyAlignment="1" applyProtection="1">
      <alignment wrapText="1"/>
      <protection locked="0"/>
    </xf>
    <xf numFmtId="0" fontId="0" fillId="0" borderId="473" xfId="0" applyBorder="1" applyAlignment="1">
      <alignment wrapText="1"/>
    </xf>
    <xf numFmtId="0" fontId="0" fillId="0" borderId="475" xfId="0" applyBorder="1" applyProtection="1">
      <protection locked="0"/>
    </xf>
    <xf numFmtId="0" fontId="3" fillId="0" borderId="473" xfId="0" applyFont="1" applyBorder="1" applyAlignment="1">
      <alignment wrapText="1"/>
    </xf>
    <xf numFmtId="0" fontId="0" fillId="0" borderId="472" xfId="0" applyBorder="1" applyAlignment="1">
      <alignment vertical="top"/>
    </xf>
    <xf numFmtId="44" fontId="0" fillId="0" borderId="472" xfId="2" applyFont="1" applyBorder="1" applyAlignment="1">
      <alignment vertical="top"/>
    </xf>
    <xf numFmtId="0" fontId="0" fillId="0" borderId="471" xfId="0" applyBorder="1" applyProtection="1">
      <protection locked="0"/>
    </xf>
    <xf numFmtId="0" fontId="0" fillId="0" borderId="476" xfId="0" applyBorder="1" applyProtection="1">
      <protection locked="0"/>
    </xf>
    <xf numFmtId="165" fontId="0" fillId="0" borderId="471" xfId="0" applyNumberFormat="1" applyBorder="1" applyProtection="1">
      <protection locked="0"/>
    </xf>
    <xf numFmtId="0" fontId="6" fillId="0" borderId="17" xfId="0" applyFont="1" applyBorder="1" applyAlignment="1"/>
    <xf numFmtId="0" fontId="63" fillId="0" borderId="390" xfId="0" applyFont="1" applyBorder="1" applyAlignment="1">
      <alignment horizontal="center"/>
    </xf>
    <xf numFmtId="0" fontId="63" fillId="0" borderId="391" xfId="0" applyFont="1" applyBorder="1" applyAlignment="1">
      <alignment horizontal="center"/>
    </xf>
    <xf numFmtId="0" fontId="4" fillId="0" borderId="390" xfId="4" applyBorder="1" applyAlignment="1">
      <alignment horizontal="center"/>
    </xf>
    <xf numFmtId="0" fontId="4" fillId="0" borderId="391" xfId="4" applyBorder="1" applyAlignment="1">
      <alignment horizontal="center"/>
    </xf>
    <xf numFmtId="0" fontId="4" fillId="0" borderId="390" xfId="4" applyBorder="1" applyAlignment="1" applyProtection="1">
      <alignment wrapText="1"/>
      <protection locked="0"/>
    </xf>
    <xf numFmtId="0" fontId="4" fillId="0" borderId="391" xfId="4" applyBorder="1" applyAlignment="1" applyProtection="1">
      <protection locked="0"/>
    </xf>
    <xf numFmtId="0" fontId="4" fillId="0" borderId="390" xfId="4" applyFill="1" applyBorder="1" applyAlignment="1" applyProtection="1">
      <alignment wrapText="1"/>
      <protection locked="0"/>
    </xf>
    <xf numFmtId="0" fontId="4" fillId="0" borderId="391" xfId="4" applyFill="1" applyBorder="1" applyAlignment="1" applyProtection="1">
      <protection locked="0"/>
    </xf>
    <xf numFmtId="5" fontId="28" fillId="0" borderId="392" xfId="2" applyNumberFormat="1" applyFont="1" applyBorder="1" applyAlignment="1">
      <alignment horizontal="center" vertical="center"/>
    </xf>
    <xf numFmtId="44" fontId="28" fillId="0" borderId="393" xfId="2" applyFont="1" applyBorder="1" applyAlignment="1">
      <alignment horizontal="center" vertical="center"/>
    </xf>
    <xf numFmtId="4" fontId="0" fillId="25" borderId="383" xfId="2" applyNumberFormat="1" applyFont="1" applyFill="1" applyBorder="1" applyProtection="1">
      <protection locked="0"/>
    </xf>
    <xf numFmtId="4" fontId="0" fillId="25" borderId="384" xfId="2" applyNumberFormat="1" applyFont="1" applyFill="1" applyBorder="1" applyProtection="1">
      <protection locked="0"/>
    </xf>
    <xf numFmtId="0" fontId="28" fillId="9" borderId="466" xfId="0" applyFont="1" applyFill="1" applyBorder="1" applyAlignment="1">
      <alignment horizontal="left"/>
    </xf>
    <xf numFmtId="4" fontId="0" fillId="0" borderId="383" xfId="2" applyNumberFormat="1" applyFont="1" applyBorder="1" applyProtection="1">
      <protection locked="0"/>
    </xf>
    <xf numFmtId="4" fontId="0" fillId="0" borderId="384" xfId="2" applyNumberFormat="1" applyFont="1" applyBorder="1" applyProtection="1">
      <protection locked="0"/>
    </xf>
    <xf numFmtId="0" fontId="28" fillId="9" borderId="395" xfId="0" applyFont="1" applyFill="1" applyBorder="1" applyAlignment="1">
      <alignment vertical="center" wrapText="1"/>
    </xf>
    <xf numFmtId="0" fontId="28" fillId="9" borderId="395" xfId="0" applyFont="1" applyFill="1" applyBorder="1" applyAlignment="1">
      <alignment horizontal="left" vertical="center" wrapText="1"/>
    </xf>
    <xf numFmtId="0" fontId="28" fillId="9" borderId="477" xfId="0" applyFont="1" applyFill="1" applyBorder="1" applyAlignment="1">
      <alignment horizontal="left" vertical="center" wrapText="1"/>
    </xf>
    <xf numFmtId="0" fontId="0" fillId="0" borderId="437" xfId="0" applyBorder="1" applyAlignment="1">
      <alignment vertical="top"/>
    </xf>
    <xf numFmtId="0" fontId="6" fillId="0" borderId="478" xfId="0" applyFont="1" applyBorder="1" applyAlignment="1">
      <alignment vertical="top" wrapText="1"/>
    </xf>
    <xf numFmtId="0" fontId="0" fillId="0" borderId="390" xfId="0" applyBorder="1" applyAlignment="1">
      <alignment vertical="top"/>
    </xf>
    <xf numFmtId="0" fontId="0" fillId="0" borderId="478" xfId="0" applyBorder="1" applyAlignment="1">
      <alignment wrapText="1"/>
    </xf>
    <xf numFmtId="0" fontId="5" fillId="0" borderId="440" xfId="0" applyFont="1" applyBorder="1" applyProtection="1">
      <protection locked="0"/>
    </xf>
    <xf numFmtId="0" fontId="0" fillId="0" borderId="446" xfId="0" applyBorder="1" applyAlignment="1">
      <alignment vertical="top" wrapText="1"/>
    </xf>
    <xf numFmtId="0" fontId="0" fillId="0" borderId="383" xfId="0" applyBorder="1"/>
    <xf numFmtId="0" fontId="5" fillId="0" borderId="383" xfId="0" applyFont="1" applyBorder="1" applyAlignment="1" applyProtection="1">
      <alignment wrapText="1"/>
      <protection locked="0"/>
    </xf>
    <xf numFmtId="0" fontId="0" fillId="0" borderId="384" xfId="0" applyBorder="1" applyAlignment="1" applyProtection="1">
      <alignment wrapText="1"/>
      <protection locked="0"/>
    </xf>
    <xf numFmtId="0" fontId="0" fillId="0" borderId="469" xfId="0" applyBorder="1" applyAlignment="1" applyProtection="1">
      <alignment wrapText="1"/>
      <protection locked="0"/>
    </xf>
    <xf numFmtId="8" fontId="0" fillId="25" borderId="384" xfId="0" applyNumberFormat="1" applyFill="1" applyBorder="1" applyProtection="1">
      <protection locked="0"/>
    </xf>
    <xf numFmtId="170" fontId="0" fillId="25" borderId="471" xfId="0" applyNumberFormat="1" applyFill="1" applyBorder="1" applyProtection="1">
      <protection locked="0"/>
    </xf>
    <xf numFmtId="0" fontId="0" fillId="25" borderId="471" xfId="0" applyFill="1" applyBorder="1" applyProtection="1">
      <protection locked="0"/>
    </xf>
    <xf numFmtId="1" fontId="0" fillId="0" borderId="472" xfId="0" applyNumberFormat="1" applyBorder="1" applyAlignment="1">
      <alignment vertical="top"/>
    </xf>
    <xf numFmtId="0" fontId="29" fillId="9" borderId="479" xfId="0" applyFont="1" applyFill="1" applyBorder="1" applyAlignment="1">
      <alignment horizontal="left" vertical="center" wrapText="1"/>
    </xf>
    <xf numFmtId="1" fontId="0" fillId="0" borderId="382" xfId="0" applyNumberFormat="1" applyBorder="1" applyAlignment="1">
      <alignment vertical="top"/>
    </xf>
    <xf numFmtId="0" fontId="28" fillId="9" borderId="478" xfId="0" applyFont="1" applyFill="1" applyBorder="1" applyAlignment="1">
      <alignment horizontal="left" vertical="center" wrapText="1"/>
    </xf>
    <xf numFmtId="0" fontId="0" fillId="0" borderId="407" xfId="0" applyBorder="1" applyProtection="1">
      <protection locked="0"/>
    </xf>
    <xf numFmtId="0" fontId="28" fillId="9" borderId="407" xfId="0" applyFont="1" applyFill="1" applyBorder="1" applyAlignment="1">
      <alignment horizontal="left" vertical="center" wrapText="1"/>
    </xf>
    <xf numFmtId="0" fontId="28" fillId="9" borderId="480" xfId="0" applyFont="1" applyFill="1" applyBorder="1" applyAlignment="1">
      <alignment horizontal="left" vertical="center" wrapText="1"/>
    </xf>
    <xf numFmtId="0" fontId="29" fillId="9" borderId="480" xfId="0" applyFont="1" applyFill="1" applyBorder="1" applyAlignment="1">
      <alignment horizontal="left" vertical="center" wrapText="1"/>
    </xf>
    <xf numFmtId="0" fontId="28" fillId="9" borderId="480" xfId="0" applyFont="1" applyFill="1" applyBorder="1" applyAlignment="1">
      <alignment horizontal="left" vertical="center" wrapText="1" indent="1"/>
    </xf>
    <xf numFmtId="0" fontId="28" fillId="9" borderId="480" xfId="0" applyFont="1" applyFill="1" applyBorder="1" applyAlignment="1">
      <alignment horizontal="left" indent="1"/>
    </xf>
    <xf numFmtId="6" fontId="0" fillId="0" borderId="481" xfId="0" applyNumberFormat="1" applyBorder="1" applyProtection="1">
      <protection locked="0"/>
    </xf>
    <xf numFmtId="3" fontId="0" fillId="0" borderId="383" xfId="0" applyNumberFormat="1" applyBorder="1" applyProtection="1">
      <protection locked="0"/>
    </xf>
    <xf numFmtId="6" fontId="0" fillId="0" borderId="384" xfId="0" applyNumberFormat="1" applyBorder="1" applyProtection="1">
      <protection locked="0"/>
    </xf>
    <xf numFmtId="3" fontId="0" fillId="0" borderId="481" xfId="0" applyNumberFormat="1" applyBorder="1" applyProtection="1">
      <protection locked="0"/>
    </xf>
    <xf numFmtId="165" fontId="11" fillId="6" borderId="391" xfId="0" applyNumberFormat="1" applyFont="1" applyFill="1" applyBorder="1" applyAlignment="1" applyProtection="1">
      <alignment horizontal="left"/>
      <protection locked="0"/>
    </xf>
    <xf numFmtId="7" fontId="0" fillId="6" borderId="391" xfId="0" applyNumberFormat="1" applyFill="1" applyBorder="1" applyAlignment="1" applyProtection="1">
      <alignment horizontal="center"/>
      <protection locked="0"/>
    </xf>
    <xf numFmtId="0" fontId="0" fillId="0" borderId="482" xfId="0" applyBorder="1"/>
    <xf numFmtId="165" fontId="0" fillId="0" borderId="483" xfId="0" applyNumberFormat="1" applyBorder="1" applyProtection="1">
      <protection locked="0"/>
    </xf>
    <xf numFmtId="165" fontId="0" fillId="0" borderId="481" xfId="0" applyNumberFormat="1" applyBorder="1" applyProtection="1">
      <protection locked="0"/>
    </xf>
    <xf numFmtId="0" fontId="0" fillId="0" borderId="484" xfId="0" applyBorder="1" applyProtection="1">
      <protection locked="0"/>
    </xf>
    <xf numFmtId="0" fontId="0" fillId="0" borderId="482" xfId="0" applyBorder="1" applyProtection="1">
      <protection locked="0"/>
    </xf>
    <xf numFmtId="0" fontId="0" fillId="0" borderId="484" xfId="0" applyBorder="1" applyAlignment="1" applyProtection="1">
      <alignment wrapText="1"/>
      <protection locked="0"/>
    </xf>
    <xf numFmtId="5" fontId="0" fillId="0" borderId="386" xfId="2" applyNumberFormat="1" applyFont="1" applyBorder="1" applyAlignment="1" applyProtection="1">
      <alignment horizontal="center"/>
      <protection locked="0"/>
    </xf>
    <xf numFmtId="5" fontId="0" fillId="0" borderId="405" xfId="2" applyNumberFormat="1" applyFont="1" applyBorder="1" applyAlignment="1" applyProtection="1">
      <alignment horizontal="center"/>
      <protection locked="0"/>
    </xf>
    <xf numFmtId="0" fontId="3" fillId="0" borderId="484" xfId="0" applyFont="1" applyBorder="1" applyAlignment="1">
      <alignment wrapText="1"/>
    </xf>
    <xf numFmtId="5" fontId="0" fillId="0" borderId="385" xfId="2" applyNumberFormat="1" applyFont="1" applyBorder="1" applyAlignment="1" applyProtection="1">
      <alignment horizontal="center"/>
      <protection locked="0"/>
    </xf>
    <xf numFmtId="0" fontId="0" fillId="0" borderId="482" xfId="0" applyBorder="1" applyAlignment="1">
      <alignment vertical="top"/>
    </xf>
    <xf numFmtId="0" fontId="0" fillId="0" borderId="481" xfId="0" applyBorder="1" applyProtection="1">
      <protection locked="0"/>
    </xf>
    <xf numFmtId="0" fontId="28" fillId="0" borderId="480" xfId="0" applyFont="1" applyBorder="1" applyAlignment="1">
      <alignment vertical="center"/>
    </xf>
    <xf numFmtId="3" fontId="0" fillId="0" borderId="481" xfId="0" applyNumberFormat="1" applyBorder="1" applyAlignment="1" applyProtection="1">
      <alignment horizontal="left"/>
      <protection locked="0"/>
    </xf>
    <xf numFmtId="0" fontId="0" fillId="0" borderId="383" xfId="0" applyBorder="1" applyAlignment="1" applyProtection="1">
      <alignment horizontal="left" vertical="top"/>
      <protection locked="0"/>
    </xf>
    <xf numFmtId="0" fontId="28" fillId="0" borderId="480" xfId="0" quotePrefix="1" applyFont="1" applyBorder="1"/>
    <xf numFmtId="0" fontId="28" fillId="22" borderId="480" xfId="0" applyFont="1" applyFill="1" applyBorder="1" applyAlignment="1">
      <alignment horizontal="center"/>
    </xf>
    <xf numFmtId="0" fontId="28" fillId="25" borderId="480" xfId="0" applyFont="1" applyFill="1" applyBorder="1" applyAlignment="1">
      <alignment horizontal="left"/>
    </xf>
    <xf numFmtId="0" fontId="0" fillId="25" borderId="383" xfId="0" applyFill="1" applyBorder="1" applyAlignment="1" applyProtection="1">
      <alignment horizontal="left" vertical="top"/>
      <protection locked="0"/>
    </xf>
    <xf numFmtId="2" fontId="0" fillId="25" borderId="407" xfId="0" applyNumberFormat="1" applyFill="1" applyBorder="1" applyProtection="1">
      <protection locked="0"/>
    </xf>
    <xf numFmtId="0" fontId="0" fillId="25" borderId="475" xfId="0" applyFill="1" applyBorder="1" applyProtection="1">
      <protection locked="0"/>
    </xf>
    <xf numFmtId="3" fontId="0" fillId="25" borderId="471" xfId="0" applyNumberFormat="1" applyFill="1" applyBorder="1" applyProtection="1">
      <protection locked="0"/>
    </xf>
    <xf numFmtId="0" fontId="0" fillId="25" borderId="385" xfId="0" applyFill="1" applyBorder="1" applyProtection="1">
      <protection locked="0"/>
    </xf>
    <xf numFmtId="0" fontId="0" fillId="25" borderId="385" xfId="0" applyFill="1" applyBorder="1" applyAlignment="1" applyProtection="1">
      <alignment horizontal="center"/>
      <protection locked="0"/>
    </xf>
    <xf numFmtId="0" fontId="29" fillId="9" borderId="485" xfId="0" applyFont="1" applyFill="1" applyBorder="1" applyAlignment="1">
      <alignment horizontal="left" vertical="center" wrapText="1"/>
    </xf>
    <xf numFmtId="2" fontId="0" fillId="0" borderId="407" xfId="0" applyNumberFormat="1" applyBorder="1" applyProtection="1">
      <protection locked="0"/>
    </xf>
    <xf numFmtId="0" fontId="28" fillId="9" borderId="485" xfId="0" applyFont="1" applyFill="1" applyBorder="1" applyAlignment="1">
      <alignment horizontal="left" vertical="center" wrapText="1"/>
    </xf>
    <xf numFmtId="0" fontId="28" fillId="9" borderId="380" xfId="0" applyFont="1" applyFill="1" applyBorder="1" applyAlignment="1">
      <alignment horizontal="left" vertical="center" wrapText="1"/>
    </xf>
    <xf numFmtId="0" fontId="0" fillId="0" borderId="407" xfId="0" applyBorder="1" applyAlignment="1" applyProtection="1">
      <alignment horizontal="left" vertical="top"/>
      <protection locked="0"/>
    </xf>
    <xf numFmtId="0" fontId="29" fillId="9" borderId="466" xfId="0" applyFont="1" applyFill="1" applyBorder="1" applyAlignment="1">
      <alignment horizontal="left" vertical="center" wrapText="1"/>
    </xf>
    <xf numFmtId="0" fontId="28" fillId="9" borderId="486" xfId="0" applyFont="1" applyFill="1" applyBorder="1" applyAlignment="1">
      <alignment horizontal="left" vertical="center" wrapText="1"/>
    </xf>
    <xf numFmtId="0" fontId="0" fillId="0" borderId="487" xfId="0" applyBorder="1" applyProtection="1">
      <protection locked="0"/>
    </xf>
    <xf numFmtId="0" fontId="0" fillId="0" borderId="488" xfId="0" applyBorder="1" applyAlignment="1">
      <alignment vertical="top"/>
    </xf>
    <xf numFmtId="0" fontId="28" fillId="9" borderId="489" xfId="0" applyFont="1" applyFill="1" applyBorder="1" applyAlignment="1">
      <alignment horizontal="left" vertical="center" wrapText="1"/>
    </xf>
    <xf numFmtId="0" fontId="0" fillId="0" borderId="490" xfId="0" applyBorder="1" applyProtection="1">
      <protection locked="0"/>
    </xf>
    <xf numFmtId="0" fontId="0" fillId="0" borderId="491" xfId="0" applyBorder="1" applyAlignment="1">
      <alignment vertical="top"/>
    </xf>
    <xf numFmtId="0" fontId="29" fillId="9" borderId="492" xfId="0" applyFont="1" applyFill="1" applyBorder="1" applyAlignment="1">
      <alignment horizontal="left" vertical="center" wrapText="1"/>
    </xf>
    <xf numFmtId="0" fontId="0" fillId="0" borderId="493" xfId="0" applyBorder="1" applyProtection="1">
      <protection locked="0"/>
    </xf>
    <xf numFmtId="0" fontId="0" fillId="0" borderId="494" xfId="0" applyBorder="1" applyAlignment="1">
      <alignment vertical="top"/>
    </xf>
    <xf numFmtId="0" fontId="28" fillId="9" borderId="495" xfId="0" applyFont="1" applyFill="1" applyBorder="1" applyAlignment="1">
      <alignment horizontal="left" vertical="center" wrapText="1"/>
    </xf>
    <xf numFmtId="0" fontId="0" fillId="0" borderId="496" xfId="0" applyBorder="1" applyProtection="1">
      <protection locked="0"/>
    </xf>
    <xf numFmtId="0" fontId="0" fillId="0" borderId="497" xfId="0" applyBorder="1" applyAlignment="1">
      <alignment vertical="top"/>
    </xf>
    <xf numFmtId="0" fontId="28" fillId="9" borderId="498" xfId="0" applyFont="1" applyFill="1" applyBorder="1" applyAlignment="1">
      <alignment horizontal="left" vertical="center" wrapText="1"/>
    </xf>
    <xf numFmtId="0" fontId="0" fillId="0" borderId="499" xfId="0" applyBorder="1" applyProtection="1">
      <protection locked="0"/>
    </xf>
    <xf numFmtId="0" fontId="0" fillId="0" borderId="500" xfId="0" applyBorder="1" applyAlignment="1">
      <alignment vertical="top"/>
    </xf>
    <xf numFmtId="0" fontId="28" fillId="9" borderId="501" xfId="0" applyFont="1" applyFill="1" applyBorder="1" applyAlignment="1">
      <alignment horizontal="left" vertical="center" wrapText="1"/>
    </xf>
    <xf numFmtId="0" fontId="0" fillId="0" borderId="502" xfId="0" applyBorder="1" applyProtection="1">
      <protection locked="0"/>
    </xf>
    <xf numFmtId="0" fontId="0" fillId="0" borderId="503" xfId="0" applyBorder="1" applyAlignment="1">
      <alignment vertical="top"/>
    </xf>
    <xf numFmtId="0" fontId="28" fillId="9" borderId="504" xfId="0" applyFont="1" applyFill="1" applyBorder="1" applyAlignment="1">
      <alignment horizontal="left" vertical="center" wrapText="1"/>
    </xf>
    <xf numFmtId="0" fontId="0" fillId="0" borderId="505" xfId="0" applyBorder="1" applyProtection="1">
      <protection locked="0"/>
    </xf>
    <xf numFmtId="0" fontId="0" fillId="0" borderId="506" xfId="0" applyBorder="1" applyAlignment="1">
      <alignment vertical="top"/>
    </xf>
    <xf numFmtId="0" fontId="28" fillId="9" borderId="507" xfId="0" applyFont="1" applyFill="1" applyBorder="1" applyAlignment="1">
      <alignment horizontal="left" vertical="center" wrapText="1"/>
    </xf>
    <xf numFmtId="0" fontId="0" fillId="0" borderId="508" xfId="0" applyBorder="1" applyProtection="1">
      <protection locked="0"/>
    </xf>
    <xf numFmtId="0" fontId="0" fillId="0" borderId="509" xfId="0" applyBorder="1" applyAlignment="1">
      <alignment vertical="top"/>
    </xf>
    <xf numFmtId="0" fontId="28" fillId="9" borderId="510" xfId="0" applyFont="1" applyFill="1" applyBorder="1" applyAlignment="1">
      <alignment horizontal="left" vertical="center" wrapText="1"/>
    </xf>
    <xf numFmtId="0" fontId="0" fillId="0" borderId="511" xfId="0" applyBorder="1" applyProtection="1">
      <protection locked="0"/>
    </xf>
    <xf numFmtId="0" fontId="0" fillId="0" borderId="512" xfId="0" applyBorder="1" applyAlignment="1">
      <alignment vertical="top"/>
    </xf>
    <xf numFmtId="3" fontId="0" fillId="0" borderId="511" xfId="0" applyNumberFormat="1" applyBorder="1" applyProtection="1">
      <protection locked="0"/>
    </xf>
    <xf numFmtId="0" fontId="28" fillId="9" borderId="513" xfId="0" applyFont="1" applyFill="1" applyBorder="1" applyAlignment="1">
      <alignment vertical="center" wrapText="1"/>
    </xf>
    <xf numFmtId="0" fontId="28" fillId="0" borderId="513" xfId="0" applyFont="1" applyBorder="1" applyAlignment="1">
      <alignment vertical="center" wrapText="1"/>
    </xf>
    <xf numFmtId="0" fontId="0" fillId="0" borderId="514" xfId="0" applyBorder="1" applyAlignment="1">
      <alignment vertical="top"/>
    </xf>
    <xf numFmtId="0" fontId="6" fillId="0" borderId="515" xfId="0" applyFont="1" applyBorder="1" applyAlignment="1">
      <alignment vertical="top" wrapText="1"/>
    </xf>
    <xf numFmtId="0" fontId="0" fillId="6" borderId="516" xfId="0" applyFill="1" applyBorder="1"/>
    <xf numFmtId="0" fontId="0" fillId="6" borderId="394" xfId="0" applyFill="1" applyBorder="1" applyAlignment="1" applyProtection="1">
      <alignment horizontal="right"/>
      <protection locked="0"/>
    </xf>
    <xf numFmtId="10" fontId="0" fillId="6" borderId="385" xfId="3" applyNumberFormat="1" applyFont="1" applyFill="1" applyBorder="1" applyProtection="1">
      <protection locked="0"/>
    </xf>
    <xf numFmtId="9" fontId="0" fillId="6" borderId="385" xfId="3" applyFont="1" applyFill="1" applyBorder="1" applyAlignment="1" applyProtection="1">
      <alignment horizontal="center"/>
      <protection locked="0"/>
    </xf>
    <xf numFmtId="44" fontId="0" fillId="6" borderId="385" xfId="2" applyFont="1" applyFill="1" applyBorder="1" applyAlignment="1" applyProtection="1">
      <alignment horizontal="center"/>
      <protection locked="0"/>
    </xf>
    <xf numFmtId="5" fontId="0" fillId="6" borderId="385" xfId="0" applyNumberFormat="1" applyFill="1" applyBorder="1" applyProtection="1">
      <protection locked="0"/>
    </xf>
    <xf numFmtId="44" fontId="0" fillId="6" borderId="385" xfId="0" applyNumberFormat="1" applyFill="1" applyBorder="1" applyAlignment="1" applyProtection="1">
      <alignment horizontal="center"/>
      <protection locked="0"/>
    </xf>
    <xf numFmtId="164" fontId="10" fillId="6" borderId="394" xfId="1" applyNumberFormat="1" applyFont="1" applyFill="1" applyBorder="1" applyAlignment="1" applyProtection="1">
      <alignment horizontal="right"/>
      <protection locked="0"/>
    </xf>
    <xf numFmtId="0" fontId="10" fillId="6" borderId="394" xfId="0" applyFont="1" applyFill="1" applyBorder="1" applyAlignment="1" applyProtection="1">
      <alignment horizontal="right"/>
      <protection locked="0"/>
    </xf>
    <xf numFmtId="0" fontId="0" fillId="0" borderId="512" xfId="0" applyBorder="1"/>
    <xf numFmtId="0" fontId="0" fillId="0" borderId="517" xfId="0" applyBorder="1" applyProtection="1">
      <protection locked="0"/>
    </xf>
    <xf numFmtId="0" fontId="0" fillId="0" borderId="518" xfId="0" applyBorder="1" applyProtection="1">
      <protection locked="0"/>
    </xf>
    <xf numFmtId="165" fontId="0" fillId="0" borderId="519" xfId="0" applyNumberFormat="1" applyBorder="1" applyProtection="1">
      <protection locked="0"/>
    </xf>
    <xf numFmtId="165" fontId="0" fillId="0" borderId="519" xfId="0" applyNumberFormat="1" applyBorder="1" applyAlignment="1" applyProtection="1">
      <alignment horizontal="center"/>
      <protection locked="0"/>
    </xf>
    <xf numFmtId="0" fontId="5" fillId="12" borderId="385" xfId="0" applyFont="1" applyFill="1" applyBorder="1" applyProtection="1">
      <protection locked="0"/>
    </xf>
    <xf numFmtId="165" fontId="0" fillId="0" borderId="511" xfId="0" applyNumberFormat="1" applyBorder="1" applyProtection="1">
      <protection locked="0"/>
    </xf>
    <xf numFmtId="44" fontId="0" fillId="0" borderId="519" xfId="0" applyNumberFormat="1" applyBorder="1" applyProtection="1">
      <protection locked="0"/>
    </xf>
    <xf numFmtId="165" fontId="0" fillId="0" borderId="385" xfId="0" applyNumberFormat="1" applyBorder="1" applyAlignment="1" applyProtection="1">
      <alignment horizontal="center"/>
      <protection locked="0"/>
    </xf>
    <xf numFmtId="44" fontId="0" fillId="0" borderId="385" xfId="0" applyNumberFormat="1" applyBorder="1" applyAlignment="1" applyProtection="1">
      <alignment horizontal="center"/>
      <protection locked="0"/>
    </xf>
    <xf numFmtId="0" fontId="0" fillId="0" borderId="512" xfId="0" applyBorder="1" applyProtection="1">
      <protection locked="0"/>
    </xf>
    <xf numFmtId="0" fontId="0" fillId="0" borderId="517" xfId="0" applyBorder="1" applyAlignment="1" applyProtection="1">
      <alignment wrapText="1"/>
      <protection locked="0"/>
    </xf>
    <xf numFmtId="0" fontId="0" fillId="2" borderId="385" xfId="0" applyFill="1" applyBorder="1" applyProtection="1">
      <protection locked="0"/>
    </xf>
    <xf numFmtId="0" fontId="0" fillId="0" borderId="519" xfId="0" applyBorder="1" applyProtection="1">
      <protection locked="0"/>
    </xf>
    <xf numFmtId="0" fontId="0" fillId="0" borderId="517" xfId="0" applyBorder="1" applyAlignment="1">
      <alignment wrapText="1"/>
    </xf>
    <xf numFmtId="0" fontId="0" fillId="0" borderId="519" xfId="0" applyBorder="1" applyAlignment="1" applyProtection="1">
      <alignment horizontal="center"/>
      <protection locked="0"/>
    </xf>
    <xf numFmtId="0" fontId="0" fillId="0" borderId="386" xfId="0" applyBorder="1" applyAlignment="1" applyProtection="1">
      <alignment horizontal="center"/>
      <protection locked="0"/>
    </xf>
    <xf numFmtId="169" fontId="42" fillId="0" borderId="390" xfId="0" applyNumberFormat="1" applyFont="1" applyBorder="1" applyAlignment="1" applyProtection="1">
      <alignment horizontal="center"/>
      <protection locked="0"/>
    </xf>
    <xf numFmtId="0" fontId="3" fillId="0" borderId="517" xfId="0" applyFont="1" applyBorder="1" applyAlignment="1">
      <alignment wrapText="1"/>
    </xf>
    <xf numFmtId="0" fontId="28" fillId="0" borderId="504" xfId="0" applyFont="1" applyBorder="1" applyAlignment="1">
      <alignment vertical="center"/>
    </xf>
    <xf numFmtId="3" fontId="0" fillId="0" borderId="508" xfId="0" applyNumberFormat="1" applyBorder="1" applyAlignment="1" applyProtection="1">
      <alignment horizontal="left"/>
      <protection locked="0"/>
    </xf>
    <xf numFmtId="0" fontId="28" fillId="0" borderId="504" xfId="0" quotePrefix="1" applyFont="1" applyBorder="1"/>
    <xf numFmtId="0" fontId="28" fillId="22" borderId="504" xfId="0" applyFont="1" applyFill="1" applyBorder="1" applyAlignment="1">
      <alignment horizontal="center"/>
    </xf>
    <xf numFmtId="0" fontId="28" fillId="25" borderId="504" xfId="0" applyFont="1" applyFill="1" applyBorder="1" applyAlignment="1">
      <alignment horizontal="left"/>
    </xf>
    <xf numFmtId="0" fontId="0" fillId="25" borderId="519" xfId="0" applyFill="1" applyBorder="1" applyProtection="1">
      <protection locked="0"/>
    </xf>
    <xf numFmtId="3" fontId="0" fillId="25" borderId="508" xfId="0" applyNumberFormat="1" applyFill="1" applyBorder="1" applyAlignment="1" applyProtection="1">
      <alignment horizontal="left"/>
      <protection locked="0"/>
    </xf>
    <xf numFmtId="0" fontId="0" fillId="25" borderId="508" xfId="0" applyFill="1" applyBorder="1" applyProtection="1">
      <protection locked="0"/>
    </xf>
    <xf numFmtId="0" fontId="36" fillId="25" borderId="385" xfId="0" applyFont="1" applyFill="1" applyBorder="1" applyProtection="1">
      <protection locked="0"/>
    </xf>
    <xf numFmtId="0" fontId="29" fillId="9" borderId="520" xfId="0" applyFont="1" applyFill="1" applyBorder="1" applyAlignment="1">
      <alignment horizontal="left" vertical="center" wrapText="1"/>
    </xf>
    <xf numFmtId="0" fontId="28" fillId="9" borderId="521" xfId="0" applyFont="1" applyFill="1" applyBorder="1" applyAlignment="1">
      <alignment horizontal="left" vertical="center" wrapText="1"/>
    </xf>
    <xf numFmtId="0" fontId="6" fillId="0" borderId="383" xfId="0" applyFont="1" applyBorder="1" applyAlignment="1">
      <alignment horizontal="left" vertical="top" wrapText="1"/>
    </xf>
    <xf numFmtId="0" fontId="3" fillId="0" borderId="383" xfId="0" applyFont="1" applyBorder="1" applyAlignment="1">
      <alignment horizontal="left" wrapText="1"/>
    </xf>
    <xf numFmtId="0" fontId="33" fillId="0" borderId="383" xfId="0" applyFont="1" applyBorder="1" applyAlignment="1">
      <alignment horizontal="left" vertical="top" wrapText="1"/>
    </xf>
    <xf numFmtId="0" fontId="6" fillId="0" borderId="522" xfId="0" applyFont="1" applyBorder="1" applyAlignment="1">
      <alignment horizontal="left" vertical="top" wrapText="1"/>
    </xf>
    <xf numFmtId="0" fontId="33" fillId="0" borderId="522" xfId="0" applyFont="1" applyBorder="1" applyAlignment="1">
      <alignment horizontal="left" vertical="top" wrapText="1"/>
    </xf>
    <xf numFmtId="0" fontId="28" fillId="0" borderId="522" xfId="0" applyFont="1" applyBorder="1" applyAlignment="1">
      <alignment horizontal="left" vertical="center"/>
    </xf>
    <xf numFmtId="2" fontId="0" fillId="0" borderId="383" xfId="0" applyNumberFormat="1" applyBorder="1" applyProtection="1">
      <protection locked="0"/>
    </xf>
    <xf numFmtId="0" fontId="29" fillId="0" borderId="522" xfId="0" applyFont="1" applyBorder="1" applyAlignment="1">
      <alignment horizontal="left" vertical="center"/>
    </xf>
    <xf numFmtId="165" fontId="0" fillId="0" borderId="508" xfId="0" applyNumberFormat="1" applyBorder="1" applyProtection="1">
      <protection locked="0"/>
    </xf>
    <xf numFmtId="0" fontId="0" fillId="0" borderId="505" xfId="0" applyBorder="1" applyAlignment="1" applyProtection="1">
      <alignment horizontal="left"/>
      <protection locked="0"/>
    </xf>
    <xf numFmtId="0" fontId="28" fillId="0" borderId="521" xfId="0" applyFont="1" applyBorder="1" applyAlignment="1">
      <alignment vertical="center"/>
    </xf>
    <xf numFmtId="0" fontId="28" fillId="0" borderId="521" xfId="0" quotePrefix="1" applyFont="1" applyBorder="1"/>
    <xf numFmtId="3" fontId="0" fillId="0" borderId="523" xfId="0" applyNumberFormat="1" applyBorder="1" applyAlignment="1" applyProtection="1">
      <alignment horizontal="left"/>
      <protection locked="0"/>
    </xf>
    <xf numFmtId="0" fontId="0" fillId="0" borderId="524" xfId="0" applyBorder="1" applyAlignment="1">
      <alignment vertical="top"/>
    </xf>
    <xf numFmtId="0" fontId="28" fillId="0" borderId="525" xfId="0" quotePrefix="1" applyFont="1" applyBorder="1"/>
    <xf numFmtId="0" fontId="0" fillId="0" borderId="526" xfId="0" applyBorder="1" applyAlignment="1" applyProtection="1">
      <alignment horizontal="left"/>
      <protection locked="0"/>
    </xf>
    <xf numFmtId="0" fontId="0" fillId="0" borderId="526" xfId="0" applyBorder="1" applyProtection="1">
      <protection locked="0"/>
    </xf>
    <xf numFmtId="0" fontId="28" fillId="22" borderId="525" xfId="0" applyFont="1" applyFill="1" applyBorder="1" applyAlignment="1">
      <alignment horizontal="center"/>
    </xf>
    <xf numFmtId="0" fontId="28" fillId="25" borderId="525" xfId="0" applyFont="1" applyFill="1" applyBorder="1" applyAlignment="1">
      <alignment horizontal="left"/>
    </xf>
    <xf numFmtId="0" fontId="5" fillId="25" borderId="527" xfId="0" applyFont="1" applyFill="1" applyBorder="1" applyProtection="1">
      <protection locked="0"/>
    </xf>
    <xf numFmtId="0" fontId="0" fillId="25" borderId="528" xfId="0" applyFill="1" applyBorder="1" applyProtection="1">
      <protection locked="0"/>
    </xf>
    <xf numFmtId="0" fontId="0" fillId="25" borderId="526" xfId="0" applyFill="1" applyBorder="1" applyProtection="1">
      <protection locked="0"/>
    </xf>
    <xf numFmtId="0" fontId="5" fillId="25" borderId="526" xfId="0" applyFont="1" applyFill="1" applyBorder="1" applyProtection="1">
      <protection locked="0"/>
    </xf>
    <xf numFmtId="3" fontId="0" fillId="25" borderId="526" xfId="0" applyNumberFormat="1" applyFill="1" applyBorder="1" applyAlignment="1" applyProtection="1">
      <alignment horizontal="left"/>
      <protection locked="0"/>
    </xf>
    <xf numFmtId="0" fontId="6" fillId="0" borderId="383" xfId="0" applyFont="1" applyBorder="1" applyAlignment="1">
      <alignment horizontal="left" vertical="center" wrapText="1"/>
    </xf>
    <xf numFmtId="0" fontId="6" fillId="0" borderId="527" xfId="0" applyFont="1" applyBorder="1" applyAlignment="1">
      <alignment horizontal="left" vertical="center" wrapText="1"/>
    </xf>
    <xf numFmtId="0" fontId="28" fillId="0" borderId="527" xfId="0" applyFont="1" applyBorder="1" applyAlignment="1">
      <alignment horizontal="left" vertical="center"/>
    </xf>
    <xf numFmtId="0" fontId="6" fillId="0" borderId="383" xfId="0" applyFont="1" applyBorder="1" applyAlignment="1">
      <alignment vertical="top" wrapText="1"/>
    </xf>
    <xf numFmtId="0" fontId="0" fillId="3" borderId="383" xfId="0" applyFill="1" applyBorder="1" applyAlignment="1">
      <alignment wrapText="1"/>
    </xf>
    <xf numFmtId="0" fontId="5" fillId="3" borderId="383" xfId="0" applyFont="1" applyFill="1" applyBorder="1" applyProtection="1">
      <protection locked="0"/>
    </xf>
    <xf numFmtId="0" fontId="0" fillId="3" borderId="383" xfId="0" applyFill="1" applyBorder="1" applyProtection="1">
      <protection locked="0"/>
    </xf>
    <xf numFmtId="0" fontId="0" fillId="3" borderId="384" xfId="0" applyFill="1" applyBorder="1" applyProtection="1">
      <protection locked="0"/>
    </xf>
    <xf numFmtId="0" fontId="0" fillId="0" borderId="529" xfId="0" applyBorder="1"/>
    <xf numFmtId="0" fontId="0" fillId="0" borderId="530" xfId="0" applyBorder="1" applyProtection="1">
      <protection locked="0"/>
    </xf>
    <xf numFmtId="0" fontId="0" fillId="0" borderId="531" xfId="0" applyBorder="1" applyProtection="1">
      <protection locked="0"/>
    </xf>
    <xf numFmtId="165" fontId="0" fillId="0" borderId="528" xfId="0" applyNumberFormat="1" applyBorder="1" applyProtection="1">
      <protection locked="0"/>
    </xf>
    <xf numFmtId="0" fontId="0" fillId="0" borderId="529" xfId="0" applyBorder="1" applyProtection="1">
      <protection locked="0"/>
    </xf>
    <xf numFmtId="0" fontId="0" fillId="0" borderId="530" xfId="0" applyBorder="1" applyAlignment="1" applyProtection="1">
      <alignment wrapText="1"/>
      <protection locked="0"/>
    </xf>
    <xf numFmtId="0" fontId="0" fillId="0" borderId="530" xfId="0" applyBorder="1" applyAlignment="1">
      <alignment wrapText="1"/>
    </xf>
    <xf numFmtId="0" fontId="0" fillId="0" borderId="528" xfId="0" applyBorder="1" applyProtection="1">
      <protection locked="0"/>
    </xf>
    <xf numFmtId="0" fontId="4" fillId="0" borderId="390" xfId="4" applyFill="1" applyBorder="1" applyAlignment="1" applyProtection="1">
      <alignment horizontal="center" vertical="center"/>
      <protection locked="0"/>
    </xf>
    <xf numFmtId="0" fontId="4" fillId="0" borderId="391" xfId="4" applyFill="1" applyBorder="1" applyAlignment="1" applyProtection="1">
      <alignment horizontal="center" vertical="center"/>
      <protection locked="0"/>
    </xf>
    <xf numFmtId="0" fontId="3" fillId="0" borderId="530" xfId="0" applyFont="1" applyBorder="1" applyAlignment="1">
      <alignment wrapText="1"/>
    </xf>
    <xf numFmtId="0" fontId="0" fillId="0" borderId="529" xfId="0" applyBorder="1" applyAlignment="1">
      <alignment vertical="top"/>
    </xf>
    <xf numFmtId="3" fontId="0" fillId="0" borderId="526" xfId="0" applyNumberFormat="1" applyBorder="1" applyAlignment="1" applyProtection="1">
      <alignment horizontal="left"/>
      <protection locked="0"/>
    </xf>
    <xf numFmtId="0" fontId="28" fillId="0" borderId="532" xfId="0" applyFont="1" applyBorder="1" applyAlignment="1">
      <alignment vertical="center"/>
    </xf>
    <xf numFmtId="0" fontId="28" fillId="0" borderId="532" xfId="0" quotePrefix="1" applyFont="1" applyBorder="1"/>
    <xf numFmtId="0" fontId="28" fillId="22" borderId="532" xfId="0" applyFont="1" applyFill="1" applyBorder="1" applyAlignment="1">
      <alignment horizontal="center"/>
    </xf>
    <xf numFmtId="2" fontId="0" fillId="25" borderId="383" xfId="0" applyNumberFormat="1" applyFill="1" applyBorder="1" applyProtection="1">
      <protection locked="0"/>
    </xf>
    <xf numFmtId="0" fontId="0" fillId="25" borderId="533" xfId="0" applyFill="1" applyBorder="1" applyAlignment="1" applyProtection="1">
      <alignment horizontal="left"/>
      <protection locked="0"/>
    </xf>
    <xf numFmtId="3" fontId="0" fillId="25" borderId="533" xfId="0" applyNumberFormat="1" applyFill="1" applyBorder="1" applyAlignment="1" applyProtection="1">
      <alignment horizontal="left"/>
      <protection locked="0"/>
    </xf>
    <xf numFmtId="0" fontId="0" fillId="25" borderId="533" xfId="0" applyFill="1" applyBorder="1" applyProtection="1">
      <protection locked="0"/>
    </xf>
    <xf numFmtId="0" fontId="28" fillId="9" borderId="383" xfId="0" applyFont="1" applyFill="1" applyBorder="1" applyAlignment="1">
      <alignment horizontal="left"/>
    </xf>
    <xf numFmtId="0" fontId="6" fillId="0" borderId="534" xfId="0" applyFont="1" applyBorder="1" applyAlignment="1">
      <alignment horizontal="left" vertical="top" wrapText="1"/>
    </xf>
    <xf numFmtId="0" fontId="6" fillId="0" borderId="534" xfId="0" applyFont="1" applyBorder="1" applyAlignment="1">
      <alignment horizontal="left" vertical="center" wrapText="1"/>
    </xf>
    <xf numFmtId="0" fontId="0" fillId="0" borderId="535" xfId="0" applyBorder="1"/>
    <xf numFmtId="0" fontId="0" fillId="0" borderId="536" xfId="0" applyBorder="1" applyProtection="1">
      <protection locked="0"/>
    </xf>
    <xf numFmtId="0" fontId="0" fillId="0" borderId="537" xfId="0" applyBorder="1" applyProtection="1">
      <protection locked="0"/>
    </xf>
    <xf numFmtId="165" fontId="0" fillId="0" borderId="538" xfId="0" applyNumberFormat="1" applyBorder="1" applyProtection="1">
      <protection locked="0"/>
    </xf>
    <xf numFmtId="0" fontId="0" fillId="0" borderId="535" xfId="0" applyBorder="1" applyProtection="1">
      <protection locked="0"/>
    </xf>
    <xf numFmtId="0" fontId="0" fillId="0" borderId="536" xfId="0" applyBorder="1" applyAlignment="1" applyProtection="1">
      <alignment wrapText="1"/>
      <protection locked="0"/>
    </xf>
    <xf numFmtId="0" fontId="0" fillId="0" borderId="536" xfId="0" applyBorder="1" applyAlignment="1">
      <alignment wrapText="1"/>
    </xf>
    <xf numFmtId="0" fontId="0" fillId="0" borderId="538" xfId="0" applyBorder="1" applyProtection="1">
      <protection locked="0"/>
    </xf>
    <xf numFmtId="0" fontId="3" fillId="0" borderId="536" xfId="0" applyFont="1" applyBorder="1" applyAlignment="1">
      <alignment wrapText="1"/>
    </xf>
    <xf numFmtId="5" fontId="0" fillId="0" borderId="385" xfId="2" applyNumberFormat="1" applyFont="1" applyBorder="1" applyAlignment="1" applyProtection="1">
      <alignment horizontal="left"/>
      <protection locked="0"/>
    </xf>
    <xf numFmtId="0" fontId="0" fillId="0" borderId="535" xfId="0" applyBorder="1" applyAlignment="1">
      <alignment vertical="top"/>
    </xf>
    <xf numFmtId="0" fontId="0" fillId="0" borderId="533" xfId="0" applyBorder="1" applyProtection="1">
      <protection locked="0"/>
    </xf>
    <xf numFmtId="0" fontId="0" fillId="0" borderId="533" xfId="0" applyBorder="1" applyAlignment="1" applyProtection="1">
      <alignment horizontal="left"/>
      <protection locked="0"/>
    </xf>
    <xf numFmtId="0" fontId="5" fillId="0" borderId="534" xfId="0" applyFont="1" applyBorder="1" applyProtection="1">
      <protection locked="0"/>
    </xf>
    <xf numFmtId="3" fontId="0" fillId="0" borderId="533" xfId="0" applyNumberFormat="1" applyBorder="1" applyAlignment="1" applyProtection="1">
      <alignment horizontal="left"/>
      <protection locked="0"/>
    </xf>
    <xf numFmtId="0" fontId="5" fillId="0" borderId="533" xfId="0" applyFont="1" applyBorder="1" applyProtection="1">
      <protection locked="0"/>
    </xf>
    <xf numFmtId="0" fontId="28" fillId="25" borderId="532" xfId="0" applyFont="1" applyFill="1" applyBorder="1" applyAlignment="1">
      <alignment horizontal="left"/>
    </xf>
    <xf numFmtId="0" fontId="5" fillId="25" borderId="534" xfId="0" applyFont="1" applyFill="1" applyBorder="1" applyProtection="1">
      <protection locked="0"/>
    </xf>
    <xf numFmtId="0" fontId="0" fillId="25" borderId="538" xfId="0" applyFill="1" applyBorder="1" applyProtection="1">
      <protection locked="0"/>
    </xf>
    <xf numFmtId="0" fontId="5" fillId="25" borderId="533" xfId="0" applyFont="1" applyFill="1" applyBorder="1" applyProtection="1">
      <protection locked="0"/>
    </xf>
    <xf numFmtId="0" fontId="28" fillId="9" borderId="407" xfId="0" applyFont="1" applyFill="1" applyBorder="1" applyAlignment="1">
      <alignment horizontal="center"/>
    </xf>
    <xf numFmtId="7" fontId="28" fillId="9" borderId="383" xfId="0" applyNumberFormat="1" applyFont="1" applyFill="1" applyBorder="1" applyAlignment="1">
      <alignment horizontal="center"/>
    </xf>
    <xf numFmtId="7" fontId="28" fillId="9" borderId="384" xfId="0" applyNumberFormat="1" applyFont="1" applyFill="1" applyBorder="1" applyAlignment="1">
      <alignment horizontal="center"/>
    </xf>
    <xf numFmtId="39" fontId="28" fillId="9" borderId="383" xfId="0" applyNumberFormat="1" applyFont="1" applyFill="1" applyBorder="1" applyAlignment="1">
      <alignment horizontal="center"/>
    </xf>
    <xf numFmtId="0" fontId="29" fillId="9" borderId="395" xfId="0" applyFont="1" applyFill="1" applyBorder="1" applyAlignment="1">
      <alignment horizontal="center" vertical="center" wrapText="1"/>
    </xf>
    <xf numFmtId="44" fontId="28" fillId="9" borderId="383" xfId="2" applyFont="1" applyFill="1" applyBorder="1" applyAlignment="1">
      <alignment horizontal="center"/>
    </xf>
    <xf numFmtId="0" fontId="0" fillId="0" borderId="534" xfId="0" applyBorder="1" applyProtection="1">
      <protection locked="0"/>
    </xf>
    <xf numFmtId="0" fontId="28" fillId="9" borderId="395" xfId="0" applyFont="1" applyFill="1" applyBorder="1" applyAlignment="1">
      <alignment horizontal="center" vertical="center" wrapText="1"/>
    </xf>
    <xf numFmtId="0" fontId="58" fillId="0" borderId="395" xfId="0" applyFont="1" applyBorder="1" applyAlignment="1">
      <alignment vertical="center" wrapText="1"/>
    </xf>
    <xf numFmtId="44" fontId="58" fillId="0" borderId="383" xfId="2" applyFont="1" applyBorder="1"/>
    <xf numFmtId="0" fontId="6" fillId="0" borderId="535" xfId="0" applyFont="1" applyBorder="1" applyAlignment="1">
      <alignment vertical="top"/>
    </xf>
    <xf numFmtId="0" fontId="6" fillId="0" borderId="536" xfId="0" applyFont="1" applyBorder="1" applyAlignment="1">
      <alignment wrapText="1"/>
    </xf>
    <xf numFmtId="3" fontId="6" fillId="0" borderId="533" xfId="0" applyNumberFormat="1" applyFont="1" applyBorder="1" applyAlignment="1" applyProtection="1">
      <alignment horizontal="left"/>
      <protection locked="0"/>
    </xf>
    <xf numFmtId="0" fontId="6" fillId="0" borderId="533" xfId="0" applyFont="1" applyBorder="1" applyProtection="1">
      <protection locked="0"/>
    </xf>
    <xf numFmtId="0" fontId="6" fillId="0" borderId="382" xfId="0" applyFont="1" applyBorder="1" applyAlignment="1">
      <alignment vertical="top"/>
    </xf>
    <xf numFmtId="43" fontId="58" fillId="0" borderId="395" xfId="0" applyNumberFormat="1" applyFont="1" applyBorder="1" applyAlignment="1">
      <alignment vertical="center" wrapText="1"/>
    </xf>
    <xf numFmtId="0" fontId="0" fillId="6" borderId="391" xfId="0" applyFill="1" applyBorder="1" applyAlignment="1" applyProtection="1">
      <alignment horizontal="center"/>
      <protection locked="0"/>
    </xf>
    <xf numFmtId="0" fontId="0" fillId="6" borderId="385" xfId="0" applyFill="1" applyBorder="1" applyAlignment="1" applyProtection="1">
      <alignment horizontal="left"/>
      <protection locked="0"/>
    </xf>
    <xf numFmtId="0" fontId="0" fillId="0" borderId="385" xfId="0" applyBorder="1" applyAlignment="1" applyProtection="1">
      <alignment horizontal="left"/>
      <protection locked="0"/>
    </xf>
    <xf numFmtId="3" fontId="0" fillId="0" borderId="391" xfId="0" applyNumberFormat="1" applyBorder="1" applyAlignment="1" applyProtection="1">
      <alignment horizontal="left"/>
      <protection locked="0"/>
    </xf>
    <xf numFmtId="0" fontId="28" fillId="0" borderId="539" xfId="0" applyFont="1" applyBorder="1" applyAlignment="1">
      <alignment vertical="center"/>
    </xf>
    <xf numFmtId="3" fontId="0" fillId="0" borderId="540" xfId="0" applyNumberFormat="1" applyBorder="1" applyAlignment="1" applyProtection="1">
      <alignment horizontal="left"/>
      <protection locked="0"/>
    </xf>
    <xf numFmtId="0" fontId="0" fillId="0" borderId="540" xfId="0" applyBorder="1" applyProtection="1">
      <protection locked="0"/>
    </xf>
    <xf numFmtId="0" fontId="28" fillId="0" borderId="539" xfId="0" quotePrefix="1" applyFont="1" applyBorder="1"/>
    <xf numFmtId="0" fontId="28" fillId="22" borderId="539" xfId="0" applyFont="1" applyFill="1" applyBorder="1" applyAlignment="1">
      <alignment horizontal="center"/>
    </xf>
    <xf numFmtId="0" fontId="0" fillId="0" borderId="540" xfId="0" applyBorder="1" applyAlignment="1" applyProtection="1">
      <alignment horizontal="left"/>
      <protection locked="0"/>
    </xf>
    <xf numFmtId="0" fontId="28" fillId="25" borderId="539" xfId="0" applyFont="1" applyFill="1" applyBorder="1" applyAlignment="1">
      <alignment horizontal="left"/>
    </xf>
    <xf numFmtId="0" fontId="5" fillId="25" borderId="541" xfId="0" applyFont="1" applyFill="1" applyBorder="1" applyProtection="1">
      <protection locked="0"/>
    </xf>
    <xf numFmtId="0" fontId="0" fillId="25" borderId="542" xfId="0" applyFill="1" applyBorder="1" applyProtection="1">
      <protection locked="0"/>
    </xf>
    <xf numFmtId="0" fontId="0" fillId="25" borderId="540" xfId="0" applyFill="1" applyBorder="1" applyProtection="1">
      <protection locked="0"/>
    </xf>
    <xf numFmtId="0" fontId="5" fillId="25" borderId="540" xfId="0" applyFont="1" applyFill="1" applyBorder="1" applyProtection="1">
      <protection locked="0"/>
    </xf>
    <xf numFmtId="3" fontId="0" fillId="25" borderId="540" xfId="0" applyNumberFormat="1" applyFill="1" applyBorder="1" applyAlignment="1" applyProtection="1">
      <alignment horizontal="left"/>
      <protection locked="0"/>
    </xf>
    <xf numFmtId="0" fontId="6" fillId="0" borderId="541" xfId="0" applyFont="1" applyBorder="1" applyAlignment="1">
      <alignment horizontal="left" vertical="top" wrapText="1"/>
    </xf>
    <xf numFmtId="0" fontId="0" fillId="0" borderId="543" xfId="0" applyBorder="1"/>
    <xf numFmtId="0" fontId="0" fillId="0" borderId="544" xfId="0" applyBorder="1" applyProtection="1">
      <protection locked="0"/>
    </xf>
    <xf numFmtId="0" fontId="0" fillId="0" borderId="545" xfId="0" applyBorder="1" applyProtection="1">
      <protection locked="0"/>
    </xf>
    <xf numFmtId="165" fontId="0" fillId="0" borderId="542" xfId="0" applyNumberFormat="1" applyBorder="1" applyProtection="1">
      <protection locked="0"/>
    </xf>
    <xf numFmtId="0" fontId="0" fillId="0" borderId="543" xfId="0" applyBorder="1" applyProtection="1">
      <protection locked="0"/>
    </xf>
    <xf numFmtId="0" fontId="0" fillId="0" borderId="544" xfId="0" applyBorder="1" applyAlignment="1" applyProtection="1">
      <alignment wrapText="1"/>
      <protection locked="0"/>
    </xf>
    <xf numFmtId="0" fontId="0" fillId="0" borderId="544" xfId="0" applyBorder="1" applyAlignment="1">
      <alignment wrapText="1"/>
    </xf>
    <xf numFmtId="0" fontId="0" fillId="0" borderId="542" xfId="0" applyBorder="1" applyProtection="1">
      <protection locked="0"/>
    </xf>
    <xf numFmtId="0" fontId="3" fillId="0" borderId="544" xfId="0" applyFont="1" applyBorder="1" applyAlignment="1">
      <alignment wrapText="1"/>
    </xf>
    <xf numFmtId="0" fontId="0" fillId="0" borderId="543" xfId="0" applyBorder="1" applyAlignment="1">
      <alignment vertical="top"/>
    </xf>
    <xf numFmtId="3" fontId="0" fillId="0" borderId="385" xfId="0" applyNumberFormat="1" applyBorder="1" applyAlignment="1" applyProtection="1">
      <alignment horizontal="left"/>
      <protection locked="0"/>
    </xf>
    <xf numFmtId="0" fontId="28" fillId="0" borderId="546" xfId="0" applyFont="1" applyBorder="1" applyAlignment="1">
      <alignment vertical="center"/>
    </xf>
    <xf numFmtId="0" fontId="0" fillId="0" borderId="547" xfId="0" applyBorder="1" applyAlignment="1" applyProtection="1">
      <alignment horizontal="left"/>
      <protection locked="0"/>
    </xf>
    <xf numFmtId="3" fontId="0" fillId="0" borderId="547" xfId="0" applyNumberFormat="1" applyBorder="1" applyAlignment="1" applyProtection="1">
      <alignment horizontal="left"/>
      <protection locked="0"/>
    </xf>
    <xf numFmtId="0" fontId="0" fillId="0" borderId="547" xfId="0" applyBorder="1" applyProtection="1">
      <protection locked="0"/>
    </xf>
    <xf numFmtId="0" fontId="28" fillId="0" borderId="546" xfId="0" quotePrefix="1" applyFont="1" applyBorder="1"/>
    <xf numFmtId="0" fontId="28" fillId="22" borderId="546" xfId="0" applyFont="1" applyFill="1" applyBorder="1" applyAlignment="1">
      <alignment horizontal="center"/>
    </xf>
    <xf numFmtId="0" fontId="28" fillId="25" borderId="546" xfId="0" applyFont="1" applyFill="1" applyBorder="1" applyAlignment="1">
      <alignment horizontal="left"/>
    </xf>
    <xf numFmtId="0" fontId="5" fillId="25" borderId="548" xfId="0" applyFont="1" applyFill="1" applyBorder="1" applyProtection="1">
      <protection locked="0"/>
    </xf>
    <xf numFmtId="0" fontId="0" fillId="25" borderId="549" xfId="0" applyFill="1" applyBorder="1" applyProtection="1">
      <protection locked="0"/>
    </xf>
    <xf numFmtId="0" fontId="0" fillId="25" borderId="547" xfId="0" applyFill="1" applyBorder="1" applyProtection="1">
      <protection locked="0"/>
    </xf>
    <xf numFmtId="0" fontId="5" fillId="25" borderId="547" xfId="0" applyFont="1" applyFill="1" applyBorder="1" applyProtection="1">
      <protection locked="0"/>
    </xf>
    <xf numFmtId="3" fontId="0" fillId="25" borderId="547" xfId="0" applyNumberFormat="1" applyFill="1" applyBorder="1" applyAlignment="1" applyProtection="1">
      <alignment horizontal="left"/>
      <protection locked="0"/>
    </xf>
    <xf numFmtId="0" fontId="6" fillId="0" borderId="548" xfId="0" applyFont="1" applyBorder="1" applyAlignment="1">
      <alignment horizontal="left" vertical="top" wrapText="1"/>
    </xf>
    <xf numFmtId="0" fontId="0" fillId="0" borderId="550" xfId="0" applyBorder="1"/>
    <xf numFmtId="0" fontId="0" fillId="0" borderId="551" xfId="0" applyBorder="1" applyProtection="1">
      <protection locked="0"/>
    </xf>
    <xf numFmtId="0" fontId="0" fillId="0" borderId="552" xfId="0" applyBorder="1" applyProtection="1">
      <protection locked="0"/>
    </xf>
    <xf numFmtId="165" fontId="0" fillId="0" borderId="549" xfId="0" applyNumberFormat="1" applyBorder="1" applyProtection="1">
      <protection locked="0"/>
    </xf>
    <xf numFmtId="0" fontId="0" fillId="0" borderId="550" xfId="0" applyBorder="1" applyProtection="1">
      <protection locked="0"/>
    </xf>
    <xf numFmtId="0" fontId="0" fillId="0" borderId="551" xfId="0" applyBorder="1" applyAlignment="1" applyProtection="1">
      <alignment wrapText="1"/>
      <protection locked="0"/>
    </xf>
    <xf numFmtId="0" fontId="0" fillId="0" borderId="551" xfId="0" applyBorder="1" applyAlignment="1">
      <alignment wrapText="1"/>
    </xf>
    <xf numFmtId="0" fontId="0" fillId="0" borderId="549" xfId="0" applyBorder="1" applyProtection="1">
      <protection locked="0"/>
    </xf>
    <xf numFmtId="0" fontId="3" fillId="0" borderId="551" xfId="0" applyFont="1" applyBorder="1" applyAlignment="1">
      <alignment wrapText="1"/>
    </xf>
    <xf numFmtId="5" fontId="0" fillId="0" borderId="385" xfId="2" applyNumberFormat="1" applyFont="1" applyFill="1" applyBorder="1" applyAlignment="1" applyProtection="1">
      <alignment horizontal="left"/>
      <protection locked="0"/>
    </xf>
    <xf numFmtId="5" fontId="0" fillId="0" borderId="391" xfId="2" applyNumberFormat="1" applyFont="1" applyFill="1" applyBorder="1" applyAlignment="1" applyProtection="1">
      <alignment horizontal="center"/>
      <protection locked="0"/>
    </xf>
    <xf numFmtId="0" fontId="0" fillId="0" borderId="550" xfId="0" applyBorder="1" applyAlignment="1">
      <alignment vertical="top"/>
    </xf>
    <xf numFmtId="0" fontId="6" fillId="0" borderId="550" xfId="0" applyFont="1" applyBorder="1" applyAlignment="1">
      <alignment vertical="top"/>
    </xf>
    <xf numFmtId="0" fontId="36" fillId="0" borderId="383" xfId="0" applyFont="1" applyBorder="1" applyProtection="1">
      <protection locked="0"/>
    </xf>
    <xf numFmtId="0" fontId="6" fillId="0" borderId="383" xfId="0" applyFont="1" applyBorder="1" applyProtection="1">
      <protection locked="0"/>
    </xf>
    <xf numFmtId="3" fontId="0" fillId="0" borderId="548" xfId="0" applyNumberFormat="1" applyBorder="1" applyAlignment="1" applyProtection="1">
      <alignment horizontal="left"/>
      <protection locked="0"/>
    </xf>
    <xf numFmtId="0" fontId="0" fillId="0" borderId="548" xfId="0" applyBorder="1" applyAlignment="1" applyProtection="1">
      <alignment horizontal="left"/>
      <protection locked="0"/>
    </xf>
    <xf numFmtId="0" fontId="0" fillId="0" borderId="394" xfId="0" applyBorder="1" applyAlignment="1" applyProtection="1">
      <alignment horizontal="right"/>
      <protection locked="0"/>
    </xf>
    <xf numFmtId="0" fontId="0" fillId="0" borderId="394" xfId="0" applyBorder="1" applyProtection="1">
      <protection locked="0"/>
    </xf>
    <xf numFmtId="0" fontId="28" fillId="0" borderId="553" xfId="0" applyFont="1" applyBorder="1" applyAlignment="1">
      <alignment vertical="center"/>
    </xf>
    <xf numFmtId="3" fontId="0" fillId="0" borderId="554" xfId="0" applyNumberFormat="1" applyBorder="1" applyAlignment="1" applyProtection="1">
      <alignment horizontal="left"/>
      <protection locked="0"/>
    </xf>
    <xf numFmtId="0" fontId="0" fillId="0" borderId="554" xfId="0" applyBorder="1" applyProtection="1">
      <protection locked="0"/>
    </xf>
    <xf numFmtId="0" fontId="28" fillId="0" borderId="553" xfId="0" quotePrefix="1" applyFont="1" applyBorder="1"/>
    <xf numFmtId="0" fontId="0" fillId="0" borderId="555" xfId="0" applyBorder="1" applyAlignment="1">
      <alignment vertical="top"/>
    </xf>
    <xf numFmtId="0" fontId="28" fillId="22" borderId="380" xfId="0" applyFont="1" applyFill="1" applyBorder="1" applyAlignment="1">
      <alignment horizontal="center"/>
    </xf>
    <xf numFmtId="0" fontId="0" fillId="25" borderId="556" xfId="0" applyFill="1" applyBorder="1" applyProtection="1">
      <protection locked="0"/>
    </xf>
    <xf numFmtId="0" fontId="5" fillId="25" borderId="407" xfId="0" applyFont="1" applyFill="1" applyBorder="1" applyProtection="1">
      <protection locked="0"/>
    </xf>
    <xf numFmtId="0" fontId="0" fillId="25" borderId="547" xfId="0" applyFill="1" applyBorder="1" applyAlignment="1" applyProtection="1">
      <alignment horizontal="left"/>
      <protection locked="0"/>
    </xf>
    <xf numFmtId="0" fontId="0" fillId="0" borderId="395" xfId="0" applyBorder="1" applyProtection="1">
      <protection locked="0"/>
    </xf>
    <xf numFmtId="0" fontId="5" fillId="0" borderId="407" xfId="0" applyFont="1" applyBorder="1" applyProtection="1">
      <protection locked="0"/>
    </xf>
    <xf numFmtId="0" fontId="3" fillId="0" borderId="395" xfId="0" applyFont="1" applyBorder="1" applyProtection="1">
      <protection locked="0"/>
    </xf>
    <xf numFmtId="165" fontId="0" fillId="0" borderId="394" xfId="0" applyNumberFormat="1" applyBorder="1" applyProtection="1">
      <protection locked="0"/>
    </xf>
    <xf numFmtId="0" fontId="28" fillId="0" borderId="395" xfId="0" applyFont="1" applyBorder="1" applyAlignment="1">
      <alignment wrapText="1"/>
    </xf>
    <xf numFmtId="0" fontId="28" fillId="0" borderId="395" xfId="0" applyFont="1" applyBorder="1" applyAlignment="1">
      <alignment horizontal="left" wrapText="1"/>
    </xf>
    <xf numFmtId="165" fontId="0" fillId="6" borderId="383" xfId="0" applyNumberFormat="1" applyFill="1" applyBorder="1" applyAlignment="1" applyProtection="1">
      <alignment horizontal="right" vertical="center"/>
      <protection locked="0"/>
    </xf>
    <xf numFmtId="165" fontId="10" fillId="6" borderId="383" xfId="0" applyNumberFormat="1" applyFont="1" applyFill="1" applyBorder="1" applyAlignment="1" applyProtection="1">
      <alignment horizontal="right" vertical="center"/>
      <protection locked="0"/>
    </xf>
    <xf numFmtId="165" fontId="0" fillId="0" borderId="551" xfId="0" applyNumberFormat="1" applyBorder="1" applyProtection="1">
      <protection locked="0"/>
    </xf>
    <xf numFmtId="0" fontId="0" fillId="0" borderId="557" xfId="0" applyBorder="1" applyProtection="1">
      <protection locked="0"/>
    </xf>
    <xf numFmtId="165" fontId="0" fillId="0" borderId="547" xfId="0" applyNumberFormat="1" applyBorder="1" applyProtection="1">
      <protection locked="0"/>
    </xf>
    <xf numFmtId="165" fontId="0" fillId="0" borderId="388" xfId="0" applyNumberFormat="1" applyBorder="1" applyProtection="1">
      <protection locked="0"/>
    </xf>
    <xf numFmtId="0" fontId="0" fillId="0" borderId="554" xfId="0" applyBorder="1" applyAlignment="1" applyProtection="1">
      <alignment horizontal="left"/>
      <protection locked="0"/>
    </xf>
    <xf numFmtId="0" fontId="28" fillId="22" borderId="553" xfId="0" applyFont="1" applyFill="1" applyBorder="1" applyAlignment="1">
      <alignment horizontal="center"/>
    </xf>
    <xf numFmtId="0" fontId="28" fillId="25" borderId="553" xfId="0" applyFont="1" applyFill="1" applyBorder="1" applyAlignment="1">
      <alignment horizontal="left"/>
    </xf>
    <xf numFmtId="0" fontId="5" fillId="25" borderId="558" xfId="0" applyFont="1" applyFill="1" applyBorder="1" applyProtection="1">
      <protection locked="0"/>
    </xf>
    <xf numFmtId="0" fontId="0" fillId="25" borderId="559" xfId="0" applyFill="1" applyBorder="1" applyProtection="1">
      <protection locked="0"/>
    </xf>
    <xf numFmtId="0" fontId="0" fillId="25" borderId="554" xfId="0" applyFill="1" applyBorder="1" applyProtection="1">
      <protection locked="0"/>
    </xf>
    <xf numFmtId="0" fontId="5" fillId="25" borderId="554" xfId="0" applyFont="1" applyFill="1" applyBorder="1" applyProtection="1">
      <protection locked="0"/>
    </xf>
    <xf numFmtId="3" fontId="0" fillId="25" borderId="554" xfId="0" applyNumberFormat="1" applyFill="1" applyBorder="1" applyAlignment="1" applyProtection="1">
      <alignment horizontal="left"/>
      <protection locked="0"/>
    </xf>
    <xf numFmtId="0" fontId="6" fillId="0" borderId="558" xfId="0" applyFont="1" applyBorder="1" applyAlignment="1">
      <alignment horizontal="left" vertical="top" wrapText="1"/>
    </xf>
    <xf numFmtId="0" fontId="0" fillId="0" borderId="560" xfId="0" applyBorder="1"/>
    <xf numFmtId="0" fontId="0" fillId="0" borderId="561" xfId="0" applyBorder="1" applyProtection="1">
      <protection locked="0"/>
    </xf>
    <xf numFmtId="0" fontId="0" fillId="0" borderId="562" xfId="0" applyBorder="1" applyProtection="1">
      <protection locked="0"/>
    </xf>
    <xf numFmtId="165" fontId="0" fillId="0" borderId="559" xfId="0" applyNumberFormat="1" applyBorder="1" applyProtection="1">
      <protection locked="0"/>
    </xf>
    <xf numFmtId="0" fontId="0" fillId="0" borderId="560" xfId="0" applyBorder="1" applyProtection="1">
      <protection locked="0"/>
    </xf>
    <xf numFmtId="0" fontId="0" fillId="0" borderId="561" xfId="0" applyBorder="1" applyAlignment="1" applyProtection="1">
      <alignment wrapText="1"/>
      <protection locked="0"/>
    </xf>
    <xf numFmtId="0" fontId="0" fillId="0" borderId="561" xfId="0" applyBorder="1" applyAlignment="1">
      <alignment wrapText="1"/>
    </xf>
    <xf numFmtId="0" fontId="0" fillId="0" borderId="559" xfId="0" applyBorder="1" applyProtection="1">
      <protection locked="0"/>
    </xf>
    <xf numFmtId="169" fontId="0" fillId="0" borderId="385" xfId="0" applyNumberFormat="1" applyBorder="1" applyAlignment="1" applyProtection="1">
      <alignment horizontal="center" wrapText="1"/>
      <protection locked="0"/>
    </xf>
    <xf numFmtId="0" fontId="4" fillId="0" borderId="385" xfId="4" applyFill="1" applyBorder="1" applyAlignment="1" applyProtection="1">
      <alignment horizontal="center" vertical="center"/>
      <protection locked="0"/>
    </xf>
    <xf numFmtId="0" fontId="3" fillId="0" borderId="561" xfId="0" applyFont="1" applyBorder="1" applyAlignment="1">
      <alignment wrapText="1"/>
    </xf>
    <xf numFmtId="3" fontId="0" fillId="0" borderId="558" xfId="0" applyNumberFormat="1" applyBorder="1" applyAlignment="1" applyProtection="1">
      <alignment horizontal="left"/>
      <protection locked="0"/>
    </xf>
    <xf numFmtId="3" fontId="0" fillId="0" borderId="559" xfId="0" applyNumberFormat="1" applyBorder="1" applyAlignment="1" applyProtection="1">
      <alignment horizontal="left"/>
      <protection locked="0"/>
    </xf>
    <xf numFmtId="0" fontId="0" fillId="0" borderId="560" xfId="0" applyBorder="1" applyAlignment="1">
      <alignment vertical="top"/>
    </xf>
    <xf numFmtId="0" fontId="6" fillId="0" borderId="560" xfId="0" applyFont="1" applyBorder="1" applyAlignment="1">
      <alignment vertical="top"/>
    </xf>
    <xf numFmtId="0" fontId="28" fillId="0" borderId="563" xfId="0" applyFont="1" applyBorder="1" applyAlignment="1">
      <alignment vertical="center"/>
    </xf>
    <xf numFmtId="0" fontId="36" fillId="0" borderId="384" xfId="0" applyFont="1" applyBorder="1" applyProtection="1">
      <protection locked="0"/>
    </xf>
    <xf numFmtId="0" fontId="28" fillId="0" borderId="563" xfId="0" quotePrefix="1" applyFont="1" applyBorder="1"/>
    <xf numFmtId="0" fontId="28" fillId="0" borderId="563" xfId="0" applyFont="1" applyBorder="1" applyAlignment="1">
      <alignment horizontal="left"/>
    </xf>
    <xf numFmtId="3" fontId="0" fillId="0" borderId="564" xfId="0" applyNumberFormat="1" applyBorder="1" applyAlignment="1" applyProtection="1">
      <alignment horizontal="left"/>
      <protection locked="0"/>
    </xf>
    <xf numFmtId="3" fontId="0" fillId="0" borderId="565" xfId="0" applyNumberFormat="1" applyBorder="1" applyAlignment="1" applyProtection="1">
      <alignment horizontal="left"/>
      <protection locked="0"/>
    </xf>
    <xf numFmtId="0" fontId="28" fillId="25" borderId="566" xfId="0" applyFont="1" applyFill="1" applyBorder="1" applyAlignment="1">
      <alignment horizontal="left"/>
    </xf>
    <xf numFmtId="0" fontId="5" fillId="25" borderId="567" xfId="0" applyFont="1" applyFill="1" applyBorder="1" applyProtection="1">
      <protection locked="0"/>
    </xf>
    <xf numFmtId="0" fontId="0" fillId="25" borderId="568" xfId="0" applyFill="1" applyBorder="1" applyProtection="1">
      <protection locked="0"/>
    </xf>
    <xf numFmtId="0" fontId="0" fillId="25" borderId="569" xfId="0" applyFill="1" applyBorder="1" applyProtection="1">
      <protection locked="0"/>
    </xf>
    <xf numFmtId="0" fontId="5" fillId="25" borderId="569" xfId="0" applyFont="1" applyFill="1" applyBorder="1" applyProtection="1">
      <protection locked="0"/>
    </xf>
    <xf numFmtId="3" fontId="0" fillId="25" borderId="569" xfId="0" applyNumberFormat="1" applyFill="1" applyBorder="1" applyAlignment="1" applyProtection="1">
      <alignment horizontal="left"/>
      <protection locked="0"/>
    </xf>
    <xf numFmtId="0" fontId="37" fillId="0" borderId="570" xfId="0" applyFont="1" applyBorder="1" applyAlignment="1">
      <alignment horizontal="left" wrapText="1"/>
    </xf>
    <xf numFmtId="0" fontId="35" fillId="0" borderId="570" xfId="0" applyFont="1" applyBorder="1" applyAlignment="1">
      <alignment horizontal="left" wrapText="1"/>
    </xf>
    <xf numFmtId="2" fontId="6" fillId="0" borderId="383" xfId="0" applyNumberFormat="1" applyFont="1" applyBorder="1" applyProtection="1">
      <protection locked="0"/>
    </xf>
    <xf numFmtId="0" fontId="37" fillId="0" borderId="567" xfId="0" applyFont="1" applyBorder="1" applyAlignment="1">
      <alignment horizontal="left" wrapText="1"/>
    </xf>
    <xf numFmtId="0" fontId="0" fillId="0" borderId="569" xfId="0" applyBorder="1" applyAlignment="1" applyProtection="1">
      <alignment horizontal="left"/>
      <protection locked="0"/>
    </xf>
    <xf numFmtId="0" fontId="0" fillId="0" borderId="569" xfId="0" applyBorder="1" applyProtection="1">
      <protection locked="0"/>
    </xf>
    <xf numFmtId="0" fontId="28" fillId="0" borderId="567" xfId="0" applyFont="1" applyBorder="1" applyAlignment="1">
      <alignment horizontal="left" vertical="center"/>
    </xf>
    <xf numFmtId="0" fontId="29" fillId="0" borderId="567" xfId="0" applyFont="1" applyBorder="1" applyAlignment="1">
      <alignment horizontal="left" vertical="center"/>
    </xf>
    <xf numFmtId="3" fontId="0" fillId="0" borderId="385" xfId="0" applyNumberFormat="1" applyBorder="1" applyProtection="1">
      <protection locked="0"/>
    </xf>
    <xf numFmtId="0" fontId="28" fillId="0" borderId="567" xfId="0" applyFont="1" applyBorder="1" applyAlignment="1">
      <alignment horizontal="left" vertical="center" wrapText="1"/>
    </xf>
    <xf numFmtId="0" fontId="0" fillId="0" borderId="568" xfId="0" applyBorder="1" applyProtection="1">
      <protection locked="0"/>
    </xf>
    <xf numFmtId="0" fontId="0" fillId="0" borderId="571" xfId="0" applyBorder="1"/>
    <xf numFmtId="0" fontId="0" fillId="0" borderId="570" xfId="0" applyBorder="1" applyProtection="1">
      <protection locked="0"/>
    </xf>
    <xf numFmtId="0" fontId="0" fillId="0" borderId="572" xfId="0" applyBorder="1" applyProtection="1">
      <protection locked="0"/>
    </xf>
    <xf numFmtId="165" fontId="0" fillId="0" borderId="568" xfId="0" applyNumberFormat="1" applyBorder="1" applyProtection="1">
      <protection locked="0"/>
    </xf>
    <xf numFmtId="165" fontId="0" fillId="0" borderId="569" xfId="0" applyNumberFormat="1" applyBorder="1" applyProtection="1">
      <protection locked="0"/>
    </xf>
    <xf numFmtId="0" fontId="0" fillId="0" borderId="571" xfId="0" applyBorder="1" applyProtection="1">
      <protection locked="0"/>
    </xf>
    <xf numFmtId="0" fontId="0" fillId="0" borderId="570" xfId="0" applyBorder="1" applyAlignment="1" applyProtection="1">
      <alignment wrapText="1"/>
      <protection locked="0"/>
    </xf>
    <xf numFmtId="0" fontId="0" fillId="0" borderId="570" xfId="0" applyBorder="1" applyAlignment="1">
      <alignment wrapText="1"/>
    </xf>
    <xf numFmtId="0" fontId="3" fillId="0" borderId="570" xfId="0" applyFont="1" applyBorder="1" applyAlignment="1">
      <alignment wrapText="1"/>
    </xf>
    <xf numFmtId="0" fontId="0" fillId="0" borderId="571" xfId="0" applyBorder="1" applyAlignment="1">
      <alignment vertical="top"/>
    </xf>
    <xf numFmtId="3" fontId="0" fillId="0" borderId="569" xfId="0" applyNumberFormat="1" applyBorder="1" applyAlignment="1" applyProtection="1">
      <alignment horizontal="left"/>
      <protection locked="0"/>
    </xf>
    <xf numFmtId="0" fontId="28" fillId="0" borderId="566" xfId="0" applyFont="1" applyBorder="1" applyAlignment="1">
      <alignment vertical="center"/>
    </xf>
    <xf numFmtId="0" fontId="28" fillId="0" borderId="566" xfId="0" quotePrefix="1" applyFont="1" applyBorder="1"/>
    <xf numFmtId="0" fontId="28" fillId="22" borderId="566" xfId="0" applyFont="1" applyFill="1" applyBorder="1" applyAlignment="1">
      <alignment horizontal="center"/>
    </xf>
    <xf numFmtId="0" fontId="6" fillId="0" borderId="567" xfId="0" applyFont="1" applyBorder="1" applyAlignment="1">
      <alignment horizontal="left" vertical="top" wrapText="1"/>
    </xf>
    <xf numFmtId="0" fontId="6" fillId="0" borderId="567" xfId="0" applyFont="1" applyBorder="1" applyAlignment="1">
      <alignment horizontal="left" vertical="center" wrapText="1"/>
    </xf>
    <xf numFmtId="0" fontId="6" fillId="0" borderId="382" xfId="0" applyFont="1" applyBorder="1" applyAlignment="1">
      <alignment horizontal="right"/>
    </xf>
    <xf numFmtId="0" fontId="6" fillId="0" borderId="383" xfId="0" applyFont="1" applyBorder="1" applyAlignment="1">
      <alignment wrapText="1"/>
    </xf>
    <xf numFmtId="0" fontId="6" fillId="0" borderId="384" xfId="0" applyFont="1" applyBorder="1" applyAlignment="1" applyProtection="1">
      <alignment horizontal="right"/>
      <protection locked="0"/>
    </xf>
    <xf numFmtId="0" fontId="6" fillId="0" borderId="383" xfId="0" applyFont="1" applyBorder="1" applyAlignment="1">
      <alignment horizontal="left" wrapText="1"/>
    </xf>
    <xf numFmtId="14" fontId="6" fillId="0" borderId="383" xfId="0" applyNumberFormat="1" applyFont="1" applyBorder="1" applyAlignment="1">
      <alignment horizontal="left" wrapText="1"/>
    </xf>
    <xf numFmtId="0" fontId="6" fillId="0" borderId="382" xfId="0" applyFont="1" applyBorder="1"/>
    <xf numFmtId="0" fontId="6" fillId="0" borderId="384" xfId="0" applyFont="1" applyBorder="1" applyProtection="1">
      <protection locked="0"/>
    </xf>
    <xf numFmtId="5" fontId="6" fillId="0" borderId="385" xfId="2" applyNumberFormat="1" applyFont="1" applyBorder="1" applyProtection="1">
      <protection locked="0"/>
    </xf>
    <xf numFmtId="0" fontId="6" fillId="0" borderId="571" xfId="0" applyFont="1" applyBorder="1" applyAlignment="1">
      <alignment vertical="top"/>
    </xf>
    <xf numFmtId="0" fontId="33" fillId="3" borderId="383" xfId="0" applyFont="1" applyFill="1" applyBorder="1" applyAlignment="1">
      <alignment horizontal="center" wrapText="1"/>
    </xf>
    <xf numFmtId="0" fontId="6" fillId="0" borderId="569" xfId="0" applyFont="1" applyBorder="1" applyProtection="1">
      <protection locked="0"/>
    </xf>
    <xf numFmtId="3" fontId="6" fillId="0" borderId="569" xfId="0" applyNumberFormat="1" applyFont="1" applyBorder="1" applyAlignment="1" applyProtection="1">
      <alignment horizontal="left"/>
      <protection locked="0"/>
    </xf>
    <xf numFmtId="0" fontId="28" fillId="22" borderId="384" xfId="0" applyFont="1" applyFill="1" applyBorder="1" applyAlignment="1">
      <alignment horizontal="center"/>
    </xf>
    <xf numFmtId="44" fontId="28" fillId="25" borderId="385" xfId="2" applyFont="1" applyFill="1" applyBorder="1" applyAlignment="1">
      <alignment horizontal="center" vertical="center"/>
    </xf>
    <xf numFmtId="0" fontId="6" fillId="0" borderId="570" xfId="0" applyFont="1" applyBorder="1" applyAlignment="1">
      <alignment horizontal="left" wrapText="1"/>
    </xf>
    <xf numFmtId="0" fontId="6" fillId="0" borderId="570" xfId="0" applyFont="1" applyBorder="1" applyAlignment="1">
      <alignment wrapText="1"/>
    </xf>
    <xf numFmtId="0" fontId="39" fillId="0" borderId="570" xfId="0" applyFont="1" applyBorder="1" applyAlignment="1">
      <alignment wrapText="1"/>
    </xf>
    <xf numFmtId="0" fontId="6" fillId="0" borderId="383" xfId="5" applyFont="1" applyBorder="1" applyAlignment="1">
      <alignment horizontal="left" vertical="top" wrapText="1"/>
    </xf>
    <xf numFmtId="0" fontId="6" fillId="6" borderId="382" xfId="0" applyFont="1" applyFill="1" applyBorder="1"/>
    <xf numFmtId="0" fontId="6" fillId="6" borderId="383" xfId="0" applyFont="1" applyFill="1" applyBorder="1" applyAlignment="1">
      <alignment wrapText="1"/>
    </xf>
    <xf numFmtId="0" fontId="6" fillId="6" borderId="383" xfId="0" applyFont="1" applyFill="1" applyBorder="1" applyProtection="1">
      <protection locked="0"/>
    </xf>
    <xf numFmtId="0" fontId="6" fillId="6" borderId="383" xfId="0" applyFont="1" applyFill="1" applyBorder="1" applyAlignment="1" applyProtection="1">
      <alignment vertical="center"/>
      <protection locked="0"/>
    </xf>
    <xf numFmtId="0" fontId="6" fillId="6" borderId="383" xfId="0" applyFont="1" applyFill="1" applyBorder="1" applyAlignment="1" applyProtection="1">
      <alignment horizontal="right" vertical="center"/>
      <protection locked="0"/>
    </xf>
    <xf numFmtId="0" fontId="6" fillId="6" borderId="384" xfId="0" applyFont="1" applyFill="1" applyBorder="1" applyAlignment="1" applyProtection="1">
      <alignment horizontal="right"/>
      <protection locked="0"/>
    </xf>
    <xf numFmtId="9" fontId="6" fillId="6" borderId="385" xfId="3" applyFont="1" applyFill="1" applyBorder="1" applyProtection="1">
      <protection locked="0"/>
    </xf>
    <xf numFmtId="9" fontId="6" fillId="6" borderId="385" xfId="3" applyFont="1" applyFill="1" applyBorder="1" applyAlignment="1" applyProtection="1">
      <alignment horizontal="left"/>
      <protection locked="0"/>
    </xf>
    <xf numFmtId="9" fontId="6" fillId="6" borderId="391" xfId="3" applyFont="1" applyFill="1" applyBorder="1" applyProtection="1">
      <protection locked="0"/>
    </xf>
    <xf numFmtId="44" fontId="6" fillId="6" borderId="385" xfId="2" applyFont="1" applyFill="1" applyBorder="1" applyProtection="1">
      <protection locked="0"/>
    </xf>
    <xf numFmtId="5" fontId="6" fillId="6" borderId="385" xfId="2" applyNumberFormat="1" applyFont="1" applyFill="1" applyBorder="1" applyAlignment="1" applyProtection="1">
      <alignment horizontal="left"/>
      <protection locked="0"/>
    </xf>
    <xf numFmtId="44" fontId="6" fillId="6" borderId="391" xfId="2" applyFont="1" applyFill="1" applyBorder="1" applyProtection="1">
      <protection locked="0"/>
    </xf>
    <xf numFmtId="44" fontId="6" fillId="6" borderId="385" xfId="2" applyFont="1" applyFill="1" applyBorder="1" applyAlignment="1" applyProtection="1">
      <alignment horizontal="left"/>
      <protection locked="0"/>
    </xf>
    <xf numFmtId="44" fontId="6" fillId="6" borderId="385" xfId="0" applyNumberFormat="1" applyFont="1" applyFill="1" applyBorder="1" applyProtection="1">
      <protection locked="0"/>
    </xf>
    <xf numFmtId="5" fontId="6" fillId="6" borderId="385" xfId="0" applyNumberFormat="1" applyFont="1" applyFill="1" applyBorder="1" applyAlignment="1" applyProtection="1">
      <alignment horizontal="left"/>
      <protection locked="0"/>
    </xf>
    <xf numFmtId="44" fontId="6" fillId="6" borderId="391" xfId="0" applyNumberFormat="1" applyFont="1" applyFill="1" applyBorder="1" applyProtection="1">
      <protection locked="0"/>
    </xf>
    <xf numFmtId="164" fontId="6" fillId="6" borderId="384" xfId="1" applyNumberFormat="1" applyFont="1" applyFill="1" applyBorder="1" applyAlignment="1" applyProtection="1">
      <alignment horizontal="right"/>
      <protection locked="0"/>
    </xf>
    <xf numFmtId="165" fontId="6" fillId="6" borderId="385" xfId="0" applyNumberFormat="1" applyFont="1" applyFill="1" applyBorder="1" applyAlignment="1" applyProtection="1">
      <alignment horizontal="center"/>
      <protection locked="0"/>
    </xf>
    <xf numFmtId="165" fontId="6" fillId="6" borderId="391" xfId="0" applyNumberFormat="1" applyFont="1" applyFill="1" applyBorder="1" applyAlignment="1" applyProtection="1">
      <alignment horizontal="center"/>
      <protection locked="0"/>
    </xf>
    <xf numFmtId="0" fontId="6" fillId="6" borderId="385" xfId="0" applyFont="1" applyFill="1" applyBorder="1" applyAlignment="1" applyProtection="1">
      <alignment horizontal="center"/>
      <protection locked="0"/>
    </xf>
    <xf numFmtId="0" fontId="6" fillId="0" borderId="390" xfId="0" applyFont="1" applyBorder="1" applyAlignment="1" applyProtection="1">
      <alignment horizontal="center"/>
      <protection locked="0"/>
    </xf>
    <xf numFmtId="0" fontId="6" fillId="0" borderId="391" xfId="0" applyFont="1" applyBorder="1" applyAlignment="1" applyProtection="1">
      <alignment horizontal="center"/>
      <protection locked="0"/>
    </xf>
    <xf numFmtId="169" fontId="6" fillId="0" borderId="390" xfId="0" applyNumberFormat="1" applyFont="1" applyBorder="1" applyAlignment="1" applyProtection="1">
      <alignment horizontal="center"/>
      <protection locked="0"/>
    </xf>
    <xf numFmtId="169" fontId="6" fillId="0" borderId="391" xfId="0" applyNumberFormat="1" applyFont="1" applyBorder="1" applyAlignment="1" applyProtection="1">
      <alignment horizontal="center"/>
      <protection locked="0"/>
    </xf>
    <xf numFmtId="0" fontId="38" fillId="0" borderId="391" xfId="4" applyFont="1" applyBorder="1" applyAlignment="1" applyProtection="1">
      <alignment horizontal="center" vertical="center"/>
      <protection locked="0"/>
    </xf>
    <xf numFmtId="5" fontId="6" fillId="0" borderId="392" xfId="2" applyNumberFormat="1" applyFont="1" applyBorder="1" applyAlignment="1" applyProtection="1">
      <alignment horizontal="center"/>
      <protection locked="0"/>
    </xf>
    <xf numFmtId="5" fontId="6" fillId="0" borderId="393" xfId="2" applyNumberFormat="1" applyFont="1" applyBorder="1" applyAlignment="1" applyProtection="1">
      <alignment horizontal="center"/>
      <protection locked="0"/>
    </xf>
    <xf numFmtId="0" fontId="6" fillId="0" borderId="571" xfId="0" applyFont="1" applyBorder="1"/>
    <xf numFmtId="5" fontId="6" fillId="0" borderId="568" xfId="2" applyNumberFormat="1" applyFont="1" applyBorder="1" applyProtection="1">
      <protection locked="0"/>
    </xf>
    <xf numFmtId="5" fontId="6" fillId="0" borderId="569" xfId="2" applyNumberFormat="1" applyFont="1" applyBorder="1" applyProtection="1">
      <protection locked="0"/>
    </xf>
    <xf numFmtId="0" fontId="0" fillId="0" borderId="383" xfId="0" applyBorder="1" applyAlignment="1">
      <alignment vertical="top"/>
    </xf>
    <xf numFmtId="0" fontId="6" fillId="6" borderId="391" xfId="0" applyFont="1" applyFill="1" applyBorder="1" applyAlignment="1" applyProtection="1">
      <alignment horizontal="center"/>
      <protection locked="0"/>
    </xf>
    <xf numFmtId="0" fontId="34" fillId="0" borderId="570" xfId="0" applyFont="1" applyBorder="1" applyAlignment="1">
      <alignment horizontal="left" wrapText="1"/>
    </xf>
    <xf numFmtId="0" fontId="0" fillId="0" borderId="573" xfId="0" applyBorder="1" applyAlignment="1">
      <alignment vertical="top"/>
    </xf>
    <xf numFmtId="0" fontId="28" fillId="0" borderId="574" xfId="0" applyFont="1" applyBorder="1" applyAlignment="1">
      <alignment vertical="center"/>
    </xf>
    <xf numFmtId="0" fontId="28" fillId="0" borderId="575" xfId="0" applyFont="1" applyBorder="1" applyAlignment="1">
      <alignment vertical="center"/>
    </xf>
    <xf numFmtId="0" fontId="28" fillId="0" borderId="575" xfId="0" quotePrefix="1" applyFont="1" applyBorder="1"/>
    <xf numFmtId="0" fontId="28" fillId="22" borderId="575" xfId="0" applyFont="1" applyFill="1" applyBorder="1" applyAlignment="1">
      <alignment horizontal="center"/>
    </xf>
    <xf numFmtId="0" fontId="28" fillId="25" borderId="576" xfId="0" applyFont="1" applyFill="1" applyBorder="1" applyAlignment="1">
      <alignment horizontal="left"/>
    </xf>
    <xf numFmtId="0" fontId="5" fillId="25" borderId="577" xfId="0" applyFont="1" applyFill="1" applyBorder="1" applyProtection="1">
      <protection locked="0"/>
    </xf>
    <xf numFmtId="165" fontId="0" fillId="25" borderId="410" xfId="0" applyNumberFormat="1" applyFill="1" applyBorder="1" applyProtection="1">
      <protection locked="0"/>
    </xf>
    <xf numFmtId="0" fontId="0" fillId="25" borderId="578" xfId="0" applyFill="1" applyBorder="1" applyProtection="1">
      <protection locked="0"/>
    </xf>
    <xf numFmtId="0" fontId="5" fillId="25" borderId="578" xfId="0" applyFont="1" applyFill="1" applyBorder="1" applyProtection="1">
      <protection locked="0"/>
    </xf>
    <xf numFmtId="3" fontId="0" fillId="25" borderId="578" xfId="0" applyNumberFormat="1" applyFill="1" applyBorder="1" applyAlignment="1" applyProtection="1">
      <alignment horizontal="left"/>
      <protection locked="0"/>
    </xf>
    <xf numFmtId="0" fontId="28" fillId="9" borderId="575" xfId="0" applyFont="1" applyFill="1" applyBorder="1" applyAlignment="1">
      <alignment horizontal="left"/>
    </xf>
    <xf numFmtId="0" fontId="61" fillId="9" borderId="395" xfId="0" applyFont="1" applyFill="1" applyBorder="1" applyAlignment="1">
      <alignment vertical="center" wrapText="1"/>
    </xf>
    <xf numFmtId="0" fontId="0" fillId="0" borderId="383" xfId="0" applyBorder="1" applyAlignment="1" applyProtection="1">
      <alignment horizontal="left"/>
      <protection locked="0"/>
    </xf>
    <xf numFmtId="0" fontId="56" fillId="9" borderId="395" xfId="0" applyFont="1" applyFill="1" applyBorder="1" applyAlignment="1">
      <alignment vertical="center" wrapText="1"/>
    </xf>
    <xf numFmtId="0" fontId="56" fillId="9" borderId="395" xfId="0" applyFont="1" applyFill="1" applyBorder="1" applyAlignment="1">
      <alignment horizontal="left" vertical="center" wrapText="1"/>
    </xf>
    <xf numFmtId="0" fontId="0" fillId="0" borderId="579" xfId="0" applyBorder="1"/>
    <xf numFmtId="0" fontId="0" fillId="0" borderId="580" xfId="0" applyBorder="1" applyProtection="1">
      <protection locked="0"/>
    </xf>
    <xf numFmtId="0" fontId="0" fillId="0" borderId="581" xfId="0" applyBorder="1" applyProtection="1">
      <protection locked="0"/>
    </xf>
    <xf numFmtId="165" fontId="0" fillId="0" borderId="578" xfId="0" applyNumberFormat="1" applyBorder="1" applyProtection="1">
      <protection locked="0"/>
    </xf>
    <xf numFmtId="165" fontId="0" fillId="0" borderId="582" xfId="0" applyNumberFormat="1" applyBorder="1" applyProtection="1">
      <protection locked="0"/>
    </xf>
    <xf numFmtId="0" fontId="0" fillId="0" borderId="579" xfId="0" applyBorder="1" applyProtection="1">
      <protection locked="0"/>
    </xf>
    <xf numFmtId="0" fontId="0" fillId="0" borderId="580" xfId="0" applyBorder="1" applyAlignment="1" applyProtection="1">
      <alignment wrapText="1"/>
      <protection locked="0"/>
    </xf>
    <xf numFmtId="0" fontId="0" fillId="0" borderId="580" xfId="0" applyBorder="1" applyAlignment="1">
      <alignment wrapText="1"/>
    </xf>
    <xf numFmtId="0" fontId="0" fillId="0" borderId="582" xfId="0" applyBorder="1" applyProtection="1">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2224">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customXml" Target="../customXml/item2.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theme" Target="theme/theme1.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styles" Target="styles.xml"/><Relationship Id="rId118" Type="http://schemas.openxmlformats.org/officeDocument/2006/relationships/customXml" Target="../customXml/item3.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externalLink" Target="externalLinks/externalLink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ti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2060575</xdr:colOff>
      <xdr:row>4</xdr:row>
      <xdr:rowOff>149804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1670050</xdr:colOff>
      <xdr:row>4</xdr:row>
      <xdr:rowOff>92654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twoCellAnchor editAs="oneCell">
    <xdr:from>
      <xdr:col>0</xdr:col>
      <xdr:colOff>91440</xdr:colOff>
      <xdr:row>1</xdr:row>
      <xdr:rowOff>0</xdr:rowOff>
    </xdr:from>
    <xdr:to>
      <xdr:col>1</xdr:col>
      <xdr:colOff>1670050</xdr:colOff>
      <xdr:row>4</xdr:row>
      <xdr:rowOff>92654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226596</xdr:colOff>
      <xdr:row>1</xdr:row>
      <xdr:rowOff>193007</xdr:rowOff>
    </xdr:from>
    <xdr:to>
      <xdr:col>1</xdr:col>
      <xdr:colOff>1965036</xdr:colOff>
      <xdr:row>2</xdr:row>
      <xdr:rowOff>542224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596" y="193007"/>
          <a:ext cx="2586165" cy="682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mmercial%20Estimate-Template%200529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 Calculations"/>
      <sheetName val="Cost Summary"/>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3" Type="http://schemas.openxmlformats.org/officeDocument/2006/relationships/hyperlink" Target="mailto:george@medicairsystems.com" TargetMode="External"/><Relationship Id="rId2" Type="http://schemas.openxmlformats.org/officeDocument/2006/relationships/hyperlink" Target="mailto:gschmidt.sms@gmail.com" TargetMode="External"/><Relationship Id="rId1" Type="http://schemas.openxmlformats.org/officeDocument/2006/relationships/hyperlink" Target="mailto:swatson@smartairsystems.com" TargetMode="External"/><Relationship Id="rId5" Type="http://schemas.openxmlformats.org/officeDocument/2006/relationships/printerSettings" Target="../printerSettings/printerSettings93.bin"/><Relationship Id="rId4" Type="http://schemas.openxmlformats.org/officeDocument/2006/relationships/hyperlink" Target="mailto:info@mastermechanicalservices.com" TargetMode="External"/></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7.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101.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4.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106.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08.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9.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55A1-955E-4083-A962-2666B5FB57DD}">
  <dimension ref="A1:R96"/>
  <sheetViews>
    <sheetView workbookViewId="0">
      <selection sqref="A1:XFD1048576"/>
    </sheetView>
  </sheetViews>
  <sheetFormatPr defaultRowHeight="15"/>
  <cols>
    <col min="1" max="1" width="5.28515625" customWidth="1"/>
    <col min="2" max="2" width="7.7109375" customWidth="1"/>
    <col min="3" max="3" width="13.85546875" customWidth="1"/>
    <col min="4" max="4" width="11.28515625" customWidth="1"/>
    <col min="5" max="5" width="12.28515625" bestFit="1" customWidth="1"/>
    <col min="6" max="6" width="12.28515625" customWidth="1"/>
    <col min="7" max="7" width="12.85546875" customWidth="1"/>
    <col min="8" max="8" width="11.5703125" customWidth="1"/>
    <col min="9" max="9" width="9.85546875" customWidth="1"/>
    <col min="12" max="12" width="79.42578125" customWidth="1"/>
    <col min="13" max="13" width="12.42578125" bestFit="1" customWidth="1"/>
    <col min="17" max="17" width="11.5703125" bestFit="1" customWidth="1"/>
    <col min="18" max="18" width="12" bestFit="1" customWidth="1"/>
  </cols>
  <sheetData>
    <row r="1" spans="1:18" ht="15.75" thickBot="1"/>
    <row r="2" spans="1:18" ht="22.5" customHeight="1" thickTop="1" thickBot="1">
      <c r="B2" s="594" t="s">
        <v>0</v>
      </c>
      <c r="C2" s="595"/>
      <c r="D2" s="434"/>
      <c r="H2" s="22"/>
      <c r="I2" s="22"/>
    </row>
    <row r="3" spans="1:18" ht="20.100000000000001" customHeight="1" thickTop="1">
      <c r="H3" s="22"/>
      <c r="I3" s="22"/>
    </row>
    <row r="4" spans="1:18" ht="19.5" customHeight="1">
      <c r="B4" s="289" t="s">
        <v>1</v>
      </c>
      <c r="C4" s="288"/>
      <c r="D4" s="288"/>
      <c r="E4" s="288"/>
      <c r="F4" s="288"/>
      <c r="G4" s="288"/>
      <c r="H4" s="213" t="s">
        <v>2</v>
      </c>
      <c r="I4" s="706">
        <f>G35</f>
        <v>0</v>
      </c>
      <c r="J4" s="32" t="s">
        <v>3</v>
      </c>
      <c r="K4" s="32"/>
    </row>
    <row r="5" spans="1:18" ht="19.5" customHeight="1">
      <c r="B5" s="295" t="s">
        <v>4</v>
      </c>
      <c r="C5" s="31"/>
      <c r="D5" s="31"/>
      <c r="G5" s="23"/>
      <c r="H5" s="213" t="s">
        <v>5</v>
      </c>
      <c r="I5" s="706">
        <f>E35</f>
        <v>0</v>
      </c>
      <c r="J5" s="32"/>
      <c r="K5" s="32"/>
    </row>
    <row r="6" spans="1:18" ht="19.5" customHeight="1">
      <c r="B6" s="295"/>
      <c r="C6" s="31"/>
      <c r="D6" s="31"/>
      <c r="G6" s="23"/>
      <c r="H6" s="213" t="s">
        <v>6</v>
      </c>
      <c r="I6" s="706">
        <f>F35</f>
        <v>0</v>
      </c>
      <c r="J6" s="32"/>
      <c r="K6" s="32"/>
    </row>
    <row r="7" spans="1:18" s="25" customFormat="1" ht="15" customHeight="1">
      <c r="B7" s="33"/>
      <c r="C7" s="33"/>
      <c r="D7" s="33"/>
      <c r="H7" s="213" t="s">
        <v>7</v>
      </c>
      <c r="I7" s="707">
        <v>1</v>
      </c>
      <c r="J7" s="32" t="s">
        <v>3</v>
      </c>
      <c r="K7" s="32"/>
    </row>
    <row r="8" spans="1:18" s="25" customFormat="1" ht="15" customHeight="1">
      <c r="B8" s="34"/>
      <c r="C8" s="35"/>
      <c r="D8" s="35"/>
      <c r="H8" s="213" t="s">
        <v>8</v>
      </c>
      <c r="I8" s="706">
        <v>1</v>
      </c>
      <c r="J8" s="32"/>
      <c r="K8" s="32"/>
    </row>
    <row r="9" spans="1:18" s="25" customFormat="1" ht="15" customHeight="1">
      <c r="B9" s="596">
        <f ca="1">NOW()</f>
        <v>46146.224832175925</v>
      </c>
      <c r="C9" s="708"/>
      <c r="D9"/>
      <c r="H9" s="213" t="s">
        <v>9</v>
      </c>
      <c r="I9" s="709">
        <v>1</v>
      </c>
      <c r="J9" s="32" t="s">
        <v>3</v>
      </c>
      <c r="K9" s="32"/>
    </row>
    <row r="10" spans="1:18" s="25" customFormat="1" ht="15" customHeight="1">
      <c r="B10" s="36" t="s">
        <v>10</v>
      </c>
      <c r="C10" s="26"/>
      <c r="D10" s="26"/>
    </row>
    <row r="11" spans="1:18" s="25" customFormat="1" ht="15.75">
      <c r="B11" s="27"/>
      <c r="H11" s="24"/>
    </row>
    <row r="12" spans="1:18" s="25" customFormat="1" ht="16.5" thickBot="1">
      <c r="B12" s="27"/>
      <c r="H12" s="24"/>
    </row>
    <row r="13" spans="1:18" s="28" customFormat="1" ht="16.5" customHeight="1" thickBot="1">
      <c r="A13" s="37" t="s">
        <v>11</v>
      </c>
      <c r="B13" s="710" t="s">
        <v>12</v>
      </c>
      <c r="C13" s="711" t="s">
        <v>13</v>
      </c>
      <c r="D13" s="711" t="s">
        <v>14</v>
      </c>
      <c r="E13" s="711" t="s">
        <v>15</v>
      </c>
      <c r="F13" s="711" t="s">
        <v>16</v>
      </c>
      <c r="G13" s="711" t="s">
        <v>17</v>
      </c>
      <c r="H13" s="712" t="s">
        <v>18</v>
      </c>
      <c r="J13" s="25"/>
      <c r="K13" s="25"/>
      <c r="L13" s="25"/>
      <c r="M13" s="25"/>
    </row>
    <row r="14" spans="1:18">
      <c r="B14" s="105"/>
      <c r="C14" s="87"/>
      <c r="D14" s="87"/>
      <c r="E14" s="87"/>
      <c r="F14" s="87"/>
      <c r="G14" s="87"/>
      <c r="H14" s="108" t="e">
        <f>G14/$I$4</f>
        <v>#DIV/0!</v>
      </c>
    </row>
    <row r="15" spans="1:18" s="40" customFormat="1" ht="12" customHeight="1">
      <c r="B15" s="106"/>
      <c r="C15" s="107"/>
      <c r="D15" s="107"/>
      <c r="E15" s="109"/>
      <c r="F15" s="110"/>
      <c r="G15" s="109"/>
      <c r="H15" s="108" t="e">
        <f>G15/$I$4</f>
        <v>#DIV/0!</v>
      </c>
      <c r="K15"/>
      <c r="L15" s="48"/>
      <c r="M15" s="48"/>
      <c r="N15" s="48"/>
      <c r="O15" s="48"/>
      <c r="P15" s="48"/>
      <c r="Q15" s="48"/>
      <c r="R15" s="87"/>
    </row>
    <row r="16" spans="1:18" s="40" customFormat="1" ht="12" customHeight="1">
      <c r="B16" s="106"/>
      <c r="C16" s="107"/>
      <c r="D16" s="107"/>
      <c r="E16" s="109"/>
      <c r="F16" s="110"/>
      <c r="G16" s="109"/>
      <c r="H16" s="108" t="e">
        <f t="shared" ref="H16:H26" si="0">G16/$I$4</f>
        <v>#DIV/0!</v>
      </c>
      <c r="K16"/>
      <c r="L16" s="48"/>
      <c r="M16" s="48"/>
      <c r="N16" s="48"/>
      <c r="O16" s="48"/>
      <c r="P16" s="48"/>
      <c r="Q16" s="48"/>
      <c r="R16" s="87"/>
    </row>
    <row r="17" spans="2:18" s="40" customFormat="1" ht="12" customHeight="1">
      <c r="B17" s="106"/>
      <c r="C17" s="107"/>
      <c r="D17" s="107"/>
      <c r="E17" s="109"/>
      <c r="F17" s="110"/>
      <c r="G17" s="109"/>
      <c r="H17" s="108" t="e">
        <f t="shared" si="0"/>
        <v>#DIV/0!</v>
      </c>
      <c r="K17"/>
      <c r="L17" s="48"/>
      <c r="M17" s="48"/>
      <c r="N17" s="48"/>
      <c r="O17" s="48"/>
      <c r="P17" s="48"/>
      <c r="Q17" s="48"/>
      <c r="R17" s="87"/>
    </row>
    <row r="18" spans="2:18" s="40" customFormat="1" ht="12" customHeight="1">
      <c r="B18" s="106"/>
      <c r="C18" s="107"/>
      <c r="D18" s="107"/>
      <c r="E18" s="109"/>
      <c r="F18" s="110"/>
      <c r="G18" s="109"/>
      <c r="H18" s="108" t="e">
        <f t="shared" si="0"/>
        <v>#DIV/0!</v>
      </c>
      <c r="K18"/>
      <c r="L18" s="48"/>
      <c r="M18" s="48"/>
      <c r="N18" s="48"/>
      <c r="O18" s="48"/>
      <c r="P18" s="48"/>
      <c r="Q18" s="48"/>
      <c r="R18" s="87"/>
    </row>
    <row r="19" spans="2:18" s="40" customFormat="1" ht="12" customHeight="1">
      <c r="B19" s="106"/>
      <c r="C19" s="107"/>
      <c r="D19" s="107"/>
      <c r="E19" s="109"/>
      <c r="F19" s="110"/>
      <c r="G19" s="109"/>
      <c r="H19" s="108" t="e">
        <f t="shared" si="0"/>
        <v>#DIV/0!</v>
      </c>
      <c r="K19"/>
      <c r="L19" s="48"/>
      <c r="M19" s="48"/>
      <c r="N19" s="48"/>
      <c r="O19" s="48"/>
      <c r="P19" s="48"/>
      <c r="Q19" s="48"/>
      <c r="R19" s="87"/>
    </row>
    <row r="20" spans="2:18" s="40" customFormat="1" ht="12" customHeight="1">
      <c r="B20" s="106"/>
      <c r="C20" s="107"/>
      <c r="D20" s="107"/>
      <c r="E20" s="109"/>
      <c r="F20" s="110"/>
      <c r="G20" s="109"/>
      <c r="H20" s="108" t="e">
        <f t="shared" si="0"/>
        <v>#DIV/0!</v>
      </c>
      <c r="K20"/>
      <c r="L20" s="48"/>
      <c r="M20" s="48"/>
      <c r="N20" s="48"/>
      <c r="O20" s="48"/>
      <c r="P20" s="48"/>
      <c r="Q20" s="48"/>
      <c r="R20" s="87"/>
    </row>
    <row r="21" spans="2:18" s="40" customFormat="1" ht="12" customHeight="1">
      <c r="B21" s="106"/>
      <c r="C21" s="107"/>
      <c r="D21" s="107"/>
      <c r="E21" s="109"/>
      <c r="F21" s="110"/>
      <c r="G21" s="109"/>
      <c r="H21" s="108" t="e">
        <f t="shared" si="0"/>
        <v>#DIV/0!</v>
      </c>
      <c r="K21"/>
      <c r="L21" s="48"/>
      <c r="M21" s="48"/>
      <c r="N21" s="48"/>
      <c r="O21" s="48"/>
      <c r="P21" s="48"/>
      <c r="Q21" s="48"/>
      <c r="R21" s="87"/>
    </row>
    <row r="22" spans="2:18" s="40" customFormat="1" ht="12" customHeight="1">
      <c r="B22" s="106"/>
      <c r="C22" s="107"/>
      <c r="D22" s="107"/>
      <c r="E22" s="109"/>
      <c r="F22" s="110"/>
      <c r="G22" s="109"/>
      <c r="H22" s="108" t="e">
        <f t="shared" si="0"/>
        <v>#DIV/0!</v>
      </c>
      <c r="K22"/>
      <c r="L22" s="48"/>
      <c r="M22" s="48"/>
      <c r="N22" s="48"/>
      <c r="O22" s="48"/>
      <c r="P22" s="48"/>
      <c r="Q22" s="48"/>
      <c r="R22" s="87"/>
    </row>
    <row r="23" spans="2:18" s="40" customFormat="1" ht="12" customHeight="1">
      <c r="B23" s="106"/>
      <c r="C23" s="107"/>
      <c r="D23" s="107"/>
      <c r="E23" s="109"/>
      <c r="F23" s="110"/>
      <c r="G23" s="109"/>
      <c r="H23" s="108" t="e">
        <f t="shared" si="0"/>
        <v>#DIV/0!</v>
      </c>
      <c r="K23"/>
      <c r="L23" s="48"/>
      <c r="M23" s="48"/>
      <c r="N23" s="48"/>
      <c r="O23" s="48"/>
      <c r="P23" s="48"/>
      <c r="Q23" s="48"/>
      <c r="R23" s="87"/>
    </row>
    <row r="24" spans="2:18" s="40" customFormat="1" ht="12" customHeight="1">
      <c r="B24" s="106"/>
      <c r="C24" s="107"/>
      <c r="D24" s="107"/>
      <c r="E24" s="109"/>
      <c r="F24" s="110"/>
      <c r="G24" s="109"/>
      <c r="H24" s="108" t="e">
        <f t="shared" si="0"/>
        <v>#DIV/0!</v>
      </c>
      <c r="K24"/>
      <c r="L24" s="48"/>
      <c r="M24" s="48"/>
      <c r="N24" s="48"/>
      <c r="O24" s="48"/>
      <c r="P24" s="48"/>
      <c r="Q24" s="48"/>
      <c r="R24" s="87"/>
    </row>
    <row r="25" spans="2:18" s="40" customFormat="1" ht="12" customHeight="1">
      <c r="B25" s="106"/>
      <c r="C25" s="107"/>
      <c r="D25" s="107"/>
      <c r="E25" s="109"/>
      <c r="F25" s="110"/>
      <c r="G25" s="109"/>
      <c r="H25" s="108" t="e">
        <f t="shared" si="0"/>
        <v>#DIV/0!</v>
      </c>
      <c r="K25"/>
      <c r="L25"/>
      <c r="M25"/>
      <c r="N25"/>
      <c r="O25"/>
      <c r="P25"/>
      <c r="Q25"/>
      <c r="R25" s="89"/>
    </row>
    <row r="26" spans="2:18" s="40" customFormat="1" ht="12" customHeight="1">
      <c r="B26" s="106"/>
      <c r="C26" s="107"/>
      <c r="D26" s="107"/>
      <c r="E26" s="109"/>
      <c r="F26" s="110"/>
      <c r="G26" s="107"/>
      <c r="H26" s="108" t="e">
        <f t="shared" si="0"/>
        <v>#DIV/0!</v>
      </c>
      <c r="K26"/>
      <c r="L26"/>
      <c r="M26"/>
      <c r="N26"/>
      <c r="O26"/>
      <c r="P26"/>
      <c r="Q26"/>
      <c r="R26" s="89"/>
    </row>
    <row r="27" spans="2:18" s="40" customFormat="1" ht="12" customHeight="1">
      <c r="B27" s="106"/>
      <c r="C27" s="107"/>
      <c r="D27" s="107"/>
      <c r="E27" s="109"/>
      <c r="F27" s="110"/>
      <c r="G27" s="107"/>
      <c r="H27" s="108" t="e">
        <f t="shared" ref="H27:H32" si="1">G27/$I$4</f>
        <v>#DIV/0!</v>
      </c>
      <c r="K27"/>
      <c r="L27"/>
      <c r="M27"/>
      <c r="N27"/>
      <c r="O27"/>
      <c r="P27"/>
      <c r="Q27"/>
      <c r="R27" s="89"/>
    </row>
    <row r="28" spans="2:18" s="40" customFormat="1" ht="12" customHeight="1">
      <c r="B28" s="106"/>
      <c r="C28" s="107"/>
      <c r="D28" s="107"/>
      <c r="E28" s="109"/>
      <c r="F28" s="110"/>
      <c r="G28" s="107"/>
      <c r="H28" s="108" t="e">
        <f t="shared" si="1"/>
        <v>#DIV/0!</v>
      </c>
      <c r="K28"/>
      <c r="L28"/>
      <c r="M28"/>
      <c r="N28"/>
      <c r="O28"/>
      <c r="P28"/>
      <c r="Q28"/>
      <c r="R28" s="89"/>
    </row>
    <row r="29" spans="2:18" s="40" customFormat="1" ht="12" customHeight="1">
      <c r="B29" s="106"/>
      <c r="C29" s="107"/>
      <c r="D29" s="107"/>
      <c r="E29" s="109"/>
      <c r="F29" s="110"/>
      <c r="G29" s="107"/>
      <c r="H29" s="108" t="e">
        <f t="shared" si="1"/>
        <v>#DIV/0!</v>
      </c>
      <c r="K29"/>
      <c r="L29"/>
      <c r="M29"/>
      <c r="N29"/>
      <c r="O29"/>
      <c r="P29"/>
      <c r="Q29"/>
      <c r="R29" s="89"/>
    </row>
    <row r="30" spans="2:18" s="40" customFormat="1">
      <c r="B30" s="106"/>
      <c r="C30" s="107"/>
      <c r="D30" s="107"/>
      <c r="E30" s="109"/>
      <c r="F30" s="110"/>
      <c r="G30" s="107"/>
      <c r="H30" s="108" t="e">
        <f t="shared" si="1"/>
        <v>#DIV/0!</v>
      </c>
      <c r="K30"/>
      <c r="L30"/>
      <c r="M30"/>
      <c r="N30"/>
      <c r="O30"/>
      <c r="P30"/>
      <c r="Q30"/>
      <c r="R30" s="89"/>
    </row>
    <row r="31" spans="2:18" s="40" customFormat="1">
      <c r="B31" s="106"/>
      <c r="C31" s="107"/>
      <c r="D31" s="107"/>
      <c r="E31" s="109"/>
      <c r="F31" s="110"/>
      <c r="G31" s="107"/>
      <c r="H31" s="108" t="e">
        <f t="shared" si="1"/>
        <v>#DIV/0!</v>
      </c>
      <c r="K31"/>
      <c r="L31"/>
      <c r="M31"/>
      <c r="N31"/>
      <c r="O31"/>
      <c r="P31"/>
      <c r="Q31"/>
      <c r="R31" s="89"/>
    </row>
    <row r="32" spans="2:18" s="40" customFormat="1">
      <c r="B32" s="106"/>
      <c r="C32" s="107"/>
      <c r="D32" s="107"/>
      <c r="E32" s="109"/>
      <c r="F32" s="110"/>
      <c r="G32" s="107"/>
      <c r="H32" s="108" t="e">
        <f t="shared" si="1"/>
        <v>#DIV/0!</v>
      </c>
      <c r="K32"/>
      <c r="L32"/>
      <c r="M32"/>
      <c r="N32"/>
      <c r="O32"/>
      <c r="P32"/>
      <c r="Q32"/>
      <c r="R32" s="89"/>
    </row>
    <row r="33" spans="1:18" s="40" customFormat="1">
      <c r="B33" s="106"/>
      <c r="C33" s="107"/>
      <c r="D33" s="107"/>
      <c r="E33" s="109"/>
      <c r="F33" s="107"/>
      <c r="G33" s="107"/>
      <c r="H33" s="108" t="e">
        <f t="shared" ref="H33:H34" si="2">G33/$I$4</f>
        <v>#DIV/0!</v>
      </c>
      <c r="K33"/>
      <c r="L33"/>
      <c r="M33"/>
      <c r="N33"/>
      <c r="O33"/>
      <c r="P33"/>
      <c r="Q33"/>
      <c r="R33" s="88"/>
    </row>
    <row r="34" spans="1:18" s="40" customFormat="1">
      <c r="B34" s="106"/>
      <c r="C34" s="107"/>
      <c r="D34" s="107"/>
      <c r="E34" s="109"/>
      <c r="F34" s="107"/>
      <c r="G34" s="107"/>
      <c r="H34" s="108" t="e">
        <f t="shared" si="2"/>
        <v>#DIV/0!</v>
      </c>
      <c r="K34"/>
      <c r="L34"/>
      <c r="M34"/>
      <c r="N34"/>
      <c r="O34"/>
      <c r="P34"/>
      <c r="Q34"/>
    </row>
    <row r="35" spans="1:18" s="30" customFormat="1" ht="19.5" thickBot="1">
      <c r="A35"/>
      <c r="B35" s="713" t="s">
        <v>19</v>
      </c>
      <c r="C35" s="714"/>
      <c r="D35" s="714"/>
      <c r="E35" s="714">
        <f t="shared" ref="E35:G35" si="3">SUM(E14:E34)</f>
        <v>0</v>
      </c>
      <c r="F35" s="714">
        <f>SUM(F14:F34)</f>
        <v>0</v>
      </c>
      <c r="G35" s="714">
        <f t="shared" si="3"/>
        <v>0</v>
      </c>
      <c r="H35" s="715" t="e">
        <f>SUM(H14:H34)</f>
        <v>#DIV/0!</v>
      </c>
      <c r="J35"/>
    </row>
    <row r="36" spans="1:18" ht="15.75">
      <c r="L36" s="37"/>
    </row>
    <row r="37" spans="1:18" s="28" customFormat="1" ht="15.75" hidden="1">
      <c r="A37" s="37" t="s">
        <v>20</v>
      </c>
      <c r="B37" s="716"/>
      <c r="C37" s="717" t="s">
        <v>21</v>
      </c>
      <c r="D37" s="717"/>
      <c r="E37" s="717" t="s">
        <v>22</v>
      </c>
      <c r="F37" s="717"/>
      <c r="G37" s="717" t="s">
        <v>23</v>
      </c>
      <c r="H37" s="718"/>
      <c r="I37" s="719" t="s">
        <v>24</v>
      </c>
      <c r="J37" s="25"/>
      <c r="K37" s="25"/>
      <c r="L37"/>
    </row>
    <row r="38" spans="1:18" s="29" customFormat="1" ht="15.75" hidden="1">
      <c r="B38" s="720"/>
      <c r="C38" s="721"/>
      <c r="D38" s="721"/>
      <c r="E38" s="721"/>
      <c r="F38" s="721"/>
      <c r="G38" s="721"/>
      <c r="H38" s="722"/>
      <c r="I38" s="723"/>
      <c r="J38" s="25"/>
      <c r="K38" s="25"/>
      <c r="L38"/>
    </row>
    <row r="39" spans="1:18" hidden="1">
      <c r="B39" s="38"/>
      <c r="I39" s="39"/>
    </row>
    <row r="40" spans="1:18" hidden="1">
      <c r="B40" s="42"/>
      <c r="G40" s="43"/>
      <c r="H40" s="49">
        <f>SUM(G41:G45)</f>
        <v>0</v>
      </c>
      <c r="I40" s="41"/>
    </row>
    <row r="41" spans="1:18" hidden="1">
      <c r="B41" s="42"/>
      <c r="C41" s="40"/>
      <c r="D41" s="40"/>
      <c r="E41" s="43"/>
      <c r="F41" s="43"/>
      <c r="G41" s="49"/>
      <c r="I41" s="41">
        <f>G41/$I$7</f>
        <v>0</v>
      </c>
    </row>
    <row r="42" spans="1:18" hidden="1">
      <c r="B42" s="42"/>
      <c r="C42" s="40"/>
      <c r="D42" s="40"/>
      <c r="E42" s="43"/>
      <c r="F42" s="43"/>
      <c r="G42" s="49"/>
      <c r="I42" s="41">
        <f t="shared" ref="I42:I49" si="4">G42/$I$7</f>
        <v>0</v>
      </c>
    </row>
    <row r="43" spans="1:18" hidden="1">
      <c r="B43" s="42"/>
      <c r="C43" s="40"/>
      <c r="D43" s="40"/>
      <c r="E43" s="43"/>
      <c r="F43" s="43"/>
      <c r="G43" s="49"/>
      <c r="I43" s="41">
        <f t="shared" si="4"/>
        <v>0</v>
      </c>
    </row>
    <row r="44" spans="1:18" ht="18.75" hidden="1">
      <c r="B44" s="42"/>
      <c r="C44" s="40"/>
      <c r="D44" s="40"/>
      <c r="E44" s="43"/>
      <c r="F44" s="43"/>
      <c r="G44" s="49"/>
      <c r="I44" s="41">
        <f t="shared" si="4"/>
        <v>0</v>
      </c>
      <c r="M44" s="101"/>
      <c r="N44" s="101"/>
      <c r="O44" s="101"/>
      <c r="P44" s="44"/>
      <c r="Q44" s="102"/>
      <c r="R44" s="102"/>
    </row>
    <row r="45" spans="1:18" hidden="1">
      <c r="B45" s="42"/>
      <c r="C45" s="40"/>
      <c r="D45" s="40"/>
      <c r="E45" s="43"/>
      <c r="F45" s="43"/>
      <c r="G45" s="49"/>
      <c r="I45" s="41">
        <f t="shared" si="4"/>
        <v>0</v>
      </c>
    </row>
    <row r="46" spans="1:18" hidden="1">
      <c r="B46" s="42"/>
      <c r="C46" s="40"/>
      <c r="D46" s="40"/>
      <c r="E46" s="43"/>
      <c r="F46" s="43"/>
      <c r="G46" s="49"/>
      <c r="H46" s="49">
        <f>SUM(G47:G49)</f>
        <v>0</v>
      </c>
      <c r="I46" s="41"/>
    </row>
    <row r="47" spans="1:18" hidden="1">
      <c r="B47" s="42"/>
      <c r="C47" s="40"/>
      <c r="D47" s="40"/>
      <c r="E47" s="43"/>
      <c r="F47" s="43"/>
      <c r="G47" s="49"/>
      <c r="I47" s="41">
        <f t="shared" si="4"/>
        <v>0</v>
      </c>
    </row>
    <row r="48" spans="1:18" hidden="1">
      <c r="B48" s="42"/>
      <c r="C48" s="40"/>
      <c r="D48" s="40"/>
      <c r="E48" s="43"/>
      <c r="F48" s="43"/>
      <c r="G48" s="49"/>
      <c r="I48" s="41">
        <f t="shared" si="4"/>
        <v>0</v>
      </c>
    </row>
    <row r="49" spans="1:13" hidden="1">
      <c r="B49" s="42"/>
      <c r="C49" s="40"/>
      <c r="D49" s="40"/>
      <c r="E49" s="43"/>
      <c r="F49" s="43"/>
      <c r="G49" s="49"/>
      <c r="I49" s="41">
        <f t="shared" si="4"/>
        <v>0</v>
      </c>
    </row>
    <row r="50" spans="1:13" hidden="1">
      <c r="B50" s="42"/>
      <c r="G50" s="49"/>
      <c r="I50" s="39"/>
    </row>
    <row r="51" spans="1:13" s="30" customFormat="1" ht="19.5" hidden="1" thickBot="1">
      <c r="A51"/>
      <c r="B51" s="724" t="s">
        <v>25</v>
      </c>
      <c r="C51" s="725"/>
      <c r="D51" s="725"/>
      <c r="E51" s="726">
        <f>SUM(E41:E49)</f>
        <v>0</v>
      </c>
      <c r="F51" s="726"/>
      <c r="G51" s="727">
        <f>SUM(G40:G50)</f>
        <v>0</v>
      </c>
      <c r="H51" s="728"/>
      <c r="I51" s="729">
        <f>SUM(I40:I50)</f>
        <v>0</v>
      </c>
      <c r="J51"/>
    </row>
    <row r="52" spans="1:13" s="30" customFormat="1" ht="19.5" hidden="1" thickBot="1">
      <c r="A52"/>
      <c r="B52" s="31"/>
      <c r="C52" s="31"/>
      <c r="D52" s="31"/>
      <c r="E52" s="103"/>
      <c r="F52" s="103"/>
      <c r="G52" s="104"/>
      <c r="H52" s="102"/>
      <c r="I52" s="102"/>
      <c r="J52"/>
    </row>
    <row r="53" spans="1:13" s="30" customFormat="1" ht="15.75" hidden="1">
      <c r="A53"/>
      <c r="B53" s="716"/>
      <c r="C53" s="717" t="s">
        <v>26</v>
      </c>
      <c r="D53" s="717"/>
      <c r="E53" s="717"/>
      <c r="F53" s="717"/>
      <c r="G53" s="717" t="s">
        <v>27</v>
      </c>
      <c r="H53" s="718"/>
      <c r="I53" s="719" t="s">
        <v>24</v>
      </c>
      <c r="J53"/>
    </row>
    <row r="54" spans="1:13" s="30" customFormat="1" hidden="1">
      <c r="A54"/>
      <c r="B54" s="38"/>
      <c r="C54"/>
      <c r="D54"/>
      <c r="E54"/>
      <c r="F54"/>
      <c r="G54"/>
      <c r="H54"/>
      <c r="I54" s="39"/>
      <c r="J54"/>
    </row>
    <row r="55" spans="1:13" s="30" customFormat="1" hidden="1">
      <c r="A55"/>
      <c r="B55" s="42"/>
      <c r="C55"/>
      <c r="D55"/>
      <c r="E55"/>
      <c r="F55"/>
      <c r="G55" s="43"/>
      <c r="H55"/>
      <c r="I55" s="41"/>
      <c r="J55"/>
    </row>
    <row r="56" spans="1:13" s="30" customFormat="1" hidden="1">
      <c r="A56"/>
      <c r="B56" s="42"/>
      <c r="C56" s="40"/>
      <c r="D56" s="40"/>
      <c r="E56"/>
      <c r="F56"/>
      <c r="G56" s="43"/>
      <c r="H56"/>
      <c r="I56" s="41" t="e">
        <f>G56/$I$4</f>
        <v>#DIV/0!</v>
      </c>
      <c r="J56"/>
    </row>
    <row r="57" spans="1:13" s="30" customFormat="1" hidden="1">
      <c r="A57"/>
      <c r="B57" s="42"/>
      <c r="C57" s="40"/>
      <c r="D57" s="40"/>
      <c r="E57"/>
      <c r="F57"/>
      <c r="G57" s="43"/>
      <c r="H57"/>
      <c r="I57" s="41" t="e">
        <f>G57/$I$4</f>
        <v>#DIV/0!</v>
      </c>
      <c r="J57"/>
    </row>
    <row r="58" spans="1:13" s="30" customFormat="1" hidden="1">
      <c r="A58"/>
      <c r="B58" s="42"/>
      <c r="C58" s="40"/>
      <c r="D58" s="40"/>
      <c r="E58"/>
      <c r="F58"/>
      <c r="G58" s="43"/>
      <c r="H58"/>
      <c r="I58" s="41" t="e">
        <f>G58/$I$4</f>
        <v>#DIV/0!</v>
      </c>
      <c r="J58"/>
    </row>
    <row r="59" spans="1:13" s="30" customFormat="1" hidden="1">
      <c r="A59"/>
      <c r="B59" s="42"/>
      <c r="C59" s="40"/>
      <c r="D59" s="40"/>
      <c r="E59"/>
      <c r="F59"/>
      <c r="G59"/>
      <c r="H59"/>
      <c r="I59" s="41"/>
      <c r="J59"/>
    </row>
    <row r="60" spans="1:13" s="30" customFormat="1" ht="19.5" hidden="1" thickBot="1">
      <c r="A60"/>
      <c r="B60" s="730" t="s">
        <v>28</v>
      </c>
      <c r="C60" s="731"/>
      <c r="D60" s="731"/>
      <c r="E60" s="731"/>
      <c r="F60" s="732"/>
      <c r="G60" s="733">
        <f>SUM(G55:G59)</f>
        <v>0</v>
      </c>
      <c r="H60" s="728"/>
      <c r="I60" s="729" t="e">
        <f>SUM(I55:I59)</f>
        <v>#DIV/0!</v>
      </c>
      <c r="J60"/>
    </row>
    <row r="61" spans="1:13" s="30" customFormat="1" ht="18.75">
      <c r="A61"/>
      <c r="B61" s="31"/>
      <c r="C61" s="31"/>
      <c r="D61" s="31"/>
      <c r="E61" s="103"/>
      <c r="F61" s="103"/>
      <c r="G61" s="104"/>
      <c r="H61" s="102"/>
      <c r="I61" s="102"/>
      <c r="J61"/>
      <c r="L61" s="25" t="s">
        <v>29</v>
      </c>
    </row>
    <row r="62" spans="1:13" s="30" customFormat="1" ht="21" customHeight="1">
      <c r="A62"/>
      <c r="B62" s="101"/>
      <c r="C62" s="101"/>
      <c r="D62" s="101"/>
      <c r="E62" s="101"/>
      <c r="F62" s="101"/>
      <c r="G62" s="44"/>
      <c r="H62" s="102"/>
      <c r="I62" s="102"/>
      <c r="J62"/>
      <c r="L62" s="512" t="s">
        <v>30</v>
      </c>
    </row>
    <row r="63" spans="1:13" s="28" customFormat="1" ht="15.75">
      <c r="J63" s="25"/>
      <c r="K63" s="25"/>
      <c r="L63" s="585" t="s">
        <v>31</v>
      </c>
      <c r="M63" s="25"/>
    </row>
    <row r="64" spans="1:13">
      <c r="L64" s="512" t="s">
        <v>32</v>
      </c>
    </row>
    <row r="65" spans="1:13">
      <c r="L65" s="585" t="s">
        <v>33</v>
      </c>
    </row>
    <row r="66" spans="1:13">
      <c r="L66" s="585" t="s">
        <v>34</v>
      </c>
    </row>
    <row r="67" spans="1:13">
      <c r="L67" s="512" t="s">
        <v>35</v>
      </c>
    </row>
    <row r="68" spans="1:13">
      <c r="L68" s="512" t="s">
        <v>36</v>
      </c>
    </row>
    <row r="69" spans="1:13">
      <c r="L69" s="512" t="s">
        <v>37</v>
      </c>
    </row>
    <row r="70" spans="1:13" s="30" customFormat="1">
      <c r="J70"/>
      <c r="L70" s="512" t="s">
        <v>38</v>
      </c>
    </row>
    <row r="71" spans="1:13" s="30" customFormat="1">
      <c r="J71"/>
      <c r="L71" s="512"/>
    </row>
    <row r="72" spans="1:13" s="30" customFormat="1" ht="18.75">
      <c r="A72"/>
      <c r="B72" s="101"/>
      <c r="C72" s="101"/>
      <c r="D72" s="101"/>
      <c r="E72" s="101"/>
      <c r="F72" s="101"/>
      <c r="G72" s="44"/>
      <c r="H72" s="102"/>
      <c r="I72" s="102"/>
      <c r="J72"/>
      <c r="L72" s="512"/>
    </row>
    <row r="73" spans="1:13" s="30" customFormat="1" ht="18.75">
      <c r="A73"/>
      <c r="B73" s="101"/>
      <c r="C73" s="101"/>
      <c r="D73" s="101"/>
      <c r="E73" s="101"/>
      <c r="F73" s="101"/>
      <c r="G73" s="44"/>
      <c r="H73" s="102"/>
      <c r="I73" s="102"/>
      <c r="J73"/>
      <c r="L73" s="56"/>
    </row>
    <row r="74" spans="1:13" s="30" customFormat="1" ht="18.75">
      <c r="A74"/>
      <c r="B74" s="101"/>
      <c r="C74" s="101"/>
      <c r="D74" s="101"/>
      <c r="E74" s="101"/>
      <c r="F74" s="101"/>
      <c r="G74" s="44"/>
      <c r="H74" s="102"/>
      <c r="I74" s="102"/>
      <c r="J74"/>
      <c r="L74" s="585"/>
    </row>
    <row r="75" spans="1:13">
      <c r="L75" s="512"/>
    </row>
    <row r="76" spans="1:13" s="28" customFormat="1" ht="17.25" hidden="1" customHeight="1">
      <c r="A76" s="37" t="s">
        <v>39</v>
      </c>
      <c r="B76" s="355" t="s">
        <v>40</v>
      </c>
      <c r="C76" s="45"/>
      <c r="D76" s="45"/>
      <c r="E76" s="45"/>
      <c r="F76" s="45"/>
      <c r="G76" s="45"/>
      <c r="H76" s="46" t="s">
        <v>41</v>
      </c>
      <c r="I76" s="47" t="s">
        <v>24</v>
      </c>
      <c r="J76" s="25"/>
      <c r="K76" s="25"/>
      <c r="L76" s="512"/>
      <c r="M76" s="25"/>
    </row>
    <row r="77" spans="1:13" s="29" customFormat="1" ht="15.75" hidden="1">
      <c r="B77" s="734"/>
      <c r="C77" s="721"/>
      <c r="D77" s="721"/>
      <c r="E77" s="721"/>
      <c r="F77" s="721"/>
      <c r="G77" s="721"/>
      <c r="H77" s="722"/>
      <c r="I77" s="735"/>
      <c r="J77" s="25"/>
      <c r="K77" s="25"/>
      <c r="L77" s="56"/>
      <c r="M77" s="25"/>
    </row>
    <row r="78" spans="1:13" hidden="1">
      <c r="L78" s="77"/>
    </row>
    <row r="79" spans="1:13" hidden="1">
      <c r="B79" t="s">
        <v>42</v>
      </c>
      <c r="H79" t="s">
        <v>43</v>
      </c>
    </row>
    <row r="80" spans="1:13" hidden="1">
      <c r="B80" t="s">
        <v>44</v>
      </c>
    </row>
    <row r="81" spans="1:13" hidden="1">
      <c r="B81" t="s">
        <v>45</v>
      </c>
    </row>
    <row r="82" spans="1:13" hidden="1">
      <c r="B82" t="s">
        <v>46</v>
      </c>
    </row>
    <row r="83" spans="1:13" s="28" customFormat="1" ht="17.25" hidden="1" customHeight="1">
      <c r="A83" s="37" t="s">
        <v>47</v>
      </c>
      <c r="B83" s="355" t="s">
        <v>40</v>
      </c>
      <c r="C83" s="45"/>
      <c r="D83" s="45"/>
      <c r="E83" s="45"/>
      <c r="F83" s="45"/>
      <c r="G83" s="45"/>
      <c r="H83" s="46" t="s">
        <v>41</v>
      </c>
      <c r="I83" s="47" t="s">
        <v>24</v>
      </c>
      <c r="J83" s="25"/>
      <c r="K83" s="25"/>
      <c r="L83" s="25"/>
      <c r="M83" s="25"/>
    </row>
    <row r="84" spans="1:13" hidden="1">
      <c r="B84" s="48" t="s">
        <v>48</v>
      </c>
    </row>
    <row r="85" spans="1:13" hidden="1">
      <c r="B85" s="48" t="s">
        <v>49</v>
      </c>
    </row>
    <row r="86" spans="1:13" hidden="1">
      <c r="B86" s="48" t="s">
        <v>50</v>
      </c>
    </row>
    <row r="87" spans="1:13" ht="15.75" hidden="1" thickBot="1">
      <c r="B87" s="48" t="s">
        <v>51</v>
      </c>
    </row>
    <row r="88" spans="1:13" ht="47.25" hidden="1">
      <c r="A88" s="37" t="s">
        <v>47</v>
      </c>
      <c r="B88" s="716" t="s">
        <v>52</v>
      </c>
      <c r="C88" s="717" t="s">
        <v>53</v>
      </c>
      <c r="D88" s="717"/>
      <c r="E88" s="717"/>
      <c r="F88" s="717"/>
      <c r="G88" s="717" t="s">
        <v>54</v>
      </c>
      <c r="H88" s="718"/>
      <c r="I88" s="719" t="s">
        <v>24</v>
      </c>
    </row>
    <row r="89" spans="1:13" hidden="1">
      <c r="B89" s="38"/>
      <c r="I89" s="39"/>
    </row>
    <row r="90" spans="1:13" hidden="1">
      <c r="B90" s="42"/>
      <c r="C90" s="40"/>
      <c r="D90" s="40"/>
      <c r="G90" s="43"/>
      <c r="I90" s="41">
        <f>G90/$I$8</f>
        <v>0</v>
      </c>
    </row>
    <row r="91" spans="1:13" hidden="1">
      <c r="B91" s="42"/>
      <c r="C91" s="40"/>
      <c r="D91" s="40"/>
      <c r="G91" s="43"/>
      <c r="I91" s="41">
        <f>G91/$I$8</f>
        <v>0</v>
      </c>
    </row>
    <row r="92" spans="1:13" hidden="1">
      <c r="B92" s="42"/>
      <c r="I92" s="39"/>
    </row>
    <row r="93" spans="1:13" ht="19.5" hidden="1" thickBot="1">
      <c r="B93" s="730" t="s">
        <v>55</v>
      </c>
      <c r="C93" s="731"/>
      <c r="D93" s="731"/>
      <c r="E93" s="731"/>
      <c r="F93" s="732"/>
      <c r="G93" s="733">
        <f>SUM(G90:G92)</f>
        <v>0</v>
      </c>
      <c r="H93" s="728"/>
      <c r="I93" s="729">
        <f>SUM(I90:I92)</f>
        <v>0</v>
      </c>
    </row>
    <row r="94" spans="1:13">
      <c r="L94" s="512"/>
    </row>
    <row r="95" spans="1:13">
      <c r="L95" s="512"/>
    </row>
    <row r="96" spans="1:13">
      <c r="L96" s="512"/>
    </row>
  </sheetData>
  <mergeCells count="4">
    <mergeCell ref="B2:C2"/>
    <mergeCell ref="B60:E60"/>
    <mergeCell ref="B93:E93"/>
    <mergeCell ref="B9:C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8AD1-17A8-462C-A294-80E299848A8F}">
  <dimension ref="A1:S64"/>
  <sheetViews>
    <sheetView workbookViewId="0">
      <selection activeCell="B13" sqref="B13"/>
    </sheetView>
  </sheetViews>
  <sheetFormatPr defaultColWidth="8.85546875" defaultRowHeight="15"/>
  <cols>
    <col min="1" max="1" width="16.140625" style="114" bestFit="1" customWidth="1"/>
    <col min="2" max="2" width="18.85546875" style="115" bestFit="1" customWidth="1"/>
    <col min="3" max="3" width="12.28515625" style="114" bestFit="1" customWidth="1"/>
    <col min="4" max="4" width="15.5703125" style="119" bestFit="1" customWidth="1"/>
    <col min="5" max="5" width="16.140625" style="114" bestFit="1" customWidth="1"/>
    <col min="6" max="6" width="19.85546875" style="115" bestFit="1" customWidth="1"/>
    <col min="7" max="7" width="11" style="117" bestFit="1" customWidth="1"/>
    <col min="8" max="8" width="14.7109375" style="119" bestFit="1" customWidth="1"/>
    <col min="9" max="9" width="8.85546875" style="114"/>
    <col min="10" max="10" width="9.85546875" style="115" bestFit="1" customWidth="1"/>
    <col min="11" max="12" width="10.85546875" style="115" bestFit="1" customWidth="1"/>
    <col min="13" max="13" width="13.7109375" style="115" bestFit="1" customWidth="1"/>
    <col min="14" max="14" width="9.85546875" style="115" bestFit="1" customWidth="1"/>
    <col min="15" max="16" width="10.5703125" style="115" bestFit="1" customWidth="1"/>
    <col min="17" max="19" width="8.85546875" style="115"/>
    <col min="20" max="16384" width="8.85546875" style="114"/>
  </cols>
  <sheetData>
    <row r="1" spans="1:8">
      <c r="A1" s="736" t="s">
        <v>56</v>
      </c>
      <c r="B1" s="737"/>
      <c r="C1" s="737"/>
      <c r="D1" s="737"/>
      <c r="E1" s="737"/>
      <c r="F1" s="737"/>
      <c r="G1" s="737"/>
      <c r="H1" s="738"/>
    </row>
    <row r="2" spans="1:8" ht="15.75" thickBot="1">
      <c r="A2" s="597"/>
      <c r="B2" s="598"/>
      <c r="C2" s="598"/>
      <c r="D2" s="598"/>
      <c r="E2" s="598"/>
      <c r="F2" s="598"/>
      <c r="G2" s="598"/>
      <c r="H2" s="599"/>
    </row>
    <row r="3" spans="1:8" ht="15.75" thickBot="1">
      <c r="A3" s="739" t="s">
        <v>57</v>
      </c>
      <c r="B3" s="740"/>
      <c r="C3" s="740"/>
      <c r="D3" s="741"/>
      <c r="E3" s="742" t="s">
        <v>57</v>
      </c>
      <c r="F3" s="743"/>
      <c r="G3" s="743"/>
      <c r="H3" s="744"/>
    </row>
    <row r="4" spans="1:8">
      <c r="A4" s="600" t="s">
        <v>58</v>
      </c>
      <c r="B4" s="745"/>
      <c r="C4" s="745"/>
      <c r="D4" s="746"/>
      <c r="E4" s="601" t="s">
        <v>59</v>
      </c>
      <c r="F4" s="747"/>
      <c r="G4" s="747"/>
      <c r="H4" s="748"/>
    </row>
    <row r="5" spans="1:8" ht="15.75" thickBot="1">
      <c r="A5" s="749">
        <v>42888</v>
      </c>
      <c r="B5" s="750"/>
      <c r="C5" s="750"/>
      <c r="D5" s="751"/>
      <c r="E5" s="752">
        <v>42053</v>
      </c>
      <c r="F5" s="753"/>
      <c r="G5" s="753"/>
      <c r="H5" s="754"/>
    </row>
    <row r="6" spans="1:8">
      <c r="A6" s="755"/>
      <c r="B6" s="756">
        <f>IF(B13&gt;500000,500000,B13)</f>
        <v>500000</v>
      </c>
      <c r="C6" s="757">
        <v>9.1000000000000004E-3</v>
      </c>
      <c r="D6" s="450">
        <f t="shared" ref="D6:D11" si="0">B6*C6</f>
        <v>4550</v>
      </c>
      <c r="E6" s="755"/>
      <c r="F6" s="758">
        <v>0</v>
      </c>
      <c r="G6" s="759">
        <v>1.8749999999999999E-2</v>
      </c>
      <c r="H6" s="760">
        <f t="shared" ref="H6:H11" si="1">SUM(F6*G6)</f>
        <v>0</v>
      </c>
    </row>
    <row r="7" spans="1:8">
      <c r="A7" s="761"/>
      <c r="B7" s="762">
        <f>IF(B13&lt;2500000,(B13-B6),IF(B13&gt;B6,2000000,0))</f>
        <v>1720594.08</v>
      </c>
      <c r="C7" s="763">
        <v>7.2500000000000004E-3</v>
      </c>
      <c r="D7" s="764">
        <f t="shared" si="0"/>
        <v>12474.30708</v>
      </c>
      <c r="E7" s="761"/>
      <c r="F7" s="765">
        <v>0</v>
      </c>
      <c r="G7" s="766">
        <v>1.4999999999999999E-2</v>
      </c>
      <c r="H7" s="767">
        <f t="shared" si="1"/>
        <v>0</v>
      </c>
    </row>
    <row r="8" spans="1:8">
      <c r="A8" s="761"/>
      <c r="B8" s="762">
        <f>IF(B13&lt;5000000,MAX(0,B13-2500000),IF(B13&gt;2500000,2500000))</f>
        <v>0</v>
      </c>
      <c r="C8" s="763">
        <v>6.3E-3</v>
      </c>
      <c r="D8" s="764">
        <f t="shared" si="0"/>
        <v>0</v>
      </c>
      <c r="E8" s="761"/>
      <c r="F8" s="765">
        <v>0</v>
      </c>
      <c r="G8" s="766">
        <v>1.125E-2</v>
      </c>
      <c r="H8" s="767">
        <f t="shared" si="1"/>
        <v>0</v>
      </c>
    </row>
    <row r="9" spans="1:8">
      <c r="A9" s="761"/>
      <c r="B9" s="762">
        <f>IF(B13&lt;7500000,MAX(0,B13-5000000),IF(B13&gt;7500000,2500000,0))</f>
        <v>0</v>
      </c>
      <c r="C9" s="763">
        <v>5.5500000000000002E-3</v>
      </c>
      <c r="D9" s="764">
        <f t="shared" si="0"/>
        <v>0</v>
      </c>
      <c r="E9" s="761"/>
      <c r="F9" s="765">
        <v>0</v>
      </c>
      <c r="G9" s="766">
        <v>8.9999999999999993E-3</v>
      </c>
      <c r="H9" s="767">
        <f t="shared" si="1"/>
        <v>0</v>
      </c>
    </row>
    <row r="10" spans="1:8">
      <c r="A10" s="761"/>
      <c r="B10" s="762">
        <f>IF(B13&lt;7500000,MAX(0,B13-7500000),IF(B13&gt;7500000,(B13-7500000)))</f>
        <v>0</v>
      </c>
      <c r="C10" s="768">
        <v>5.1000000000000004E-3</v>
      </c>
      <c r="D10" s="764">
        <f t="shared" si="0"/>
        <v>0</v>
      </c>
      <c r="E10" s="761"/>
      <c r="F10" s="765">
        <v>0</v>
      </c>
      <c r="G10" s="769">
        <v>8.2500000000000004E-3</v>
      </c>
      <c r="H10" s="770">
        <f t="shared" si="1"/>
        <v>0</v>
      </c>
    </row>
    <row r="11" spans="1:8" ht="15.75" thickBot="1">
      <c r="A11" s="771"/>
      <c r="B11" s="772"/>
      <c r="C11" s="773"/>
      <c r="D11" s="774">
        <f t="shared" si="0"/>
        <v>0</v>
      </c>
      <c r="E11" s="771"/>
      <c r="F11" s="775">
        <v>0</v>
      </c>
      <c r="G11" s="776">
        <v>7.4999999999999997E-3</v>
      </c>
      <c r="H11" s="777">
        <f t="shared" si="1"/>
        <v>0</v>
      </c>
    </row>
    <row r="12" spans="1:8" ht="15.75" thickBot="1">
      <c r="A12" s="778" t="s">
        <v>60</v>
      </c>
      <c r="B12" s="779">
        <f ca="1">'Cost Summary'!D123</f>
        <v>0</v>
      </c>
      <c r="C12" s="780" t="s">
        <v>61</v>
      </c>
      <c r="D12" s="781">
        <f>SUM(D6:D11)</f>
        <v>17024.307079999999</v>
      </c>
      <c r="E12" s="778" t="s">
        <v>60</v>
      </c>
      <c r="F12" s="782">
        <f>SUM(F6+F7+F8+F9+F10+F11)</f>
        <v>0</v>
      </c>
      <c r="G12" s="783" t="s">
        <v>61</v>
      </c>
      <c r="H12" s="784">
        <f>SUM(H6:H11)</f>
        <v>0</v>
      </c>
    </row>
    <row r="13" spans="1:8" ht="15.75" thickBot="1">
      <c r="A13" s="785" t="s">
        <v>62</v>
      </c>
      <c r="B13" s="779">
        <v>2220594.08</v>
      </c>
      <c r="C13" s="116"/>
      <c r="D13" s="786" t="e">
        <f ca="1">SUM(D12/B12)</f>
        <v>#DIV/0!</v>
      </c>
      <c r="H13" s="787" t="e">
        <f>SUM(H12/F12)</f>
        <v>#DIV/0!</v>
      </c>
    </row>
    <row r="14" spans="1:8">
      <c r="A14" s="115"/>
      <c r="B14" s="116">
        <f ca="1">B12-B13</f>
        <v>-2220594.08</v>
      </c>
      <c r="C14" s="116"/>
      <c r="D14" s="118"/>
      <c r="E14" s="115"/>
    </row>
    <row r="15" spans="1:8">
      <c r="A15" s="115"/>
      <c r="B15" s="114"/>
      <c r="C15" s="115"/>
      <c r="D15" s="120"/>
      <c r="E15" s="115"/>
    </row>
    <row r="16" spans="1:8">
      <c r="A16" s="115"/>
      <c r="C16" s="115"/>
      <c r="D16" s="114"/>
      <c r="E16" s="115"/>
    </row>
    <row r="17" spans="1:5">
      <c r="A17" s="115"/>
      <c r="C17" s="115"/>
      <c r="D17" s="114"/>
      <c r="E17" s="115"/>
    </row>
    <row r="18" spans="1:5">
      <c r="A18" s="115"/>
      <c r="C18" s="115"/>
      <c r="D18" s="114"/>
      <c r="E18" s="115"/>
    </row>
    <row r="19" spans="1:5">
      <c r="A19" s="115"/>
      <c r="C19" s="115"/>
      <c r="D19" s="114"/>
      <c r="E19" s="115"/>
    </row>
    <row r="20" spans="1:5">
      <c r="A20" s="115"/>
      <c r="C20" s="115"/>
      <c r="D20" s="114"/>
      <c r="E20" s="115"/>
    </row>
    <row r="21" spans="1:5">
      <c r="A21" s="115"/>
      <c r="C21" s="115"/>
      <c r="D21" s="120"/>
      <c r="E21" s="115"/>
    </row>
    <row r="22" spans="1:5">
      <c r="A22" s="115"/>
      <c r="C22" s="115"/>
      <c r="D22" s="120"/>
      <c r="E22" s="115"/>
    </row>
    <row r="23" spans="1:5">
      <c r="A23" s="115"/>
      <c r="C23" s="115"/>
      <c r="D23" s="120"/>
      <c r="E23" s="115"/>
    </row>
    <row r="24" spans="1:5">
      <c r="A24" s="115"/>
      <c r="C24" s="115"/>
      <c r="D24" s="120"/>
      <c r="E24" s="115"/>
    </row>
    <row r="25" spans="1:5">
      <c r="A25" s="115"/>
      <c r="C25" s="115"/>
      <c r="D25" s="120"/>
      <c r="E25" s="115"/>
    </row>
    <row r="26" spans="1:5">
      <c r="A26" s="121"/>
    </row>
    <row r="28" spans="1:5" ht="12.75" customHeight="1"/>
    <row r="29" spans="1:5" ht="15.75" customHeight="1"/>
    <row r="30" spans="1:5" ht="26.25" customHeight="1"/>
    <row r="38" ht="12.75" customHeight="1"/>
    <row r="40" ht="15.75" customHeight="1"/>
    <row r="44" ht="39.75" customHeight="1"/>
    <row r="45" ht="12.75" customHeight="1"/>
    <row r="48" ht="18.75" customHeight="1"/>
    <row r="52" ht="12.75" customHeight="1"/>
    <row r="54" ht="24" customHeight="1"/>
    <row r="59" ht="13.5" customHeight="1"/>
    <row r="61" ht="33" customHeight="1"/>
    <row r="64" ht="56.25" customHeight="1"/>
  </sheetData>
  <mergeCells count="9">
    <mergeCell ref="A5:D5"/>
    <mergeCell ref="E5:H5"/>
    <mergeCell ref="A6:A11"/>
    <mergeCell ref="E6:E11"/>
    <mergeCell ref="A1:H2"/>
    <mergeCell ref="A3:D3"/>
    <mergeCell ref="E3:H3"/>
    <mergeCell ref="A4:D4"/>
    <mergeCell ref="E4:H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dimension ref="A1:R33"/>
  <sheetViews>
    <sheetView topLeftCell="A2" workbookViewId="0">
      <selection activeCell="C8" sqref="C8"/>
    </sheetView>
  </sheetViews>
  <sheetFormatPr defaultColWidth="9.140625" defaultRowHeight="16.5"/>
  <cols>
    <col min="1" max="1" width="6.42578125" style="146" customWidth="1"/>
    <col min="2" max="2" width="62.42578125" style="130" customWidth="1"/>
    <col min="3" max="3" width="26.85546875" style="130" bestFit="1" customWidth="1"/>
    <col min="4" max="4" width="9.140625" style="130"/>
    <col min="5" max="5" width="11.28515625" style="130" bestFit="1" customWidth="1"/>
    <col min="6" max="16384" width="9.140625" style="130"/>
  </cols>
  <sheetData>
    <row r="1" spans="1:18" s="124" customFormat="1">
      <c r="A1" s="122"/>
      <c r="B1" s="123"/>
    </row>
    <row r="2" spans="1:18" s="124" customFormat="1">
      <c r="A2" s="122"/>
      <c r="B2" s="123"/>
    </row>
    <row r="3" spans="1:18" s="124" customFormat="1">
      <c r="A3" s="122"/>
      <c r="B3" s="123"/>
    </row>
    <row r="4" spans="1:18" s="124" customFormat="1">
      <c r="A4" s="122"/>
      <c r="B4" s="123"/>
    </row>
    <row r="5" spans="1:18" s="124" customFormat="1">
      <c r="A5" s="122"/>
      <c r="B5" s="123"/>
      <c r="F5"/>
      <c r="G5"/>
      <c r="H5"/>
    </row>
    <row r="6" spans="1:18" s="124" customFormat="1">
      <c r="A6" s="788"/>
      <c r="B6" s="788"/>
      <c r="C6" s="789"/>
      <c r="F6"/>
      <c r="G6"/>
      <c r="H6"/>
    </row>
    <row r="7" spans="1:18" s="124" customFormat="1" ht="27" thickBot="1">
      <c r="A7" s="790" t="str">
        <f>'Area Calculations'!B4</f>
        <v>Project Name</v>
      </c>
      <c r="B7" s="790"/>
      <c r="C7" s="791" t="str">
        <f>'Area Calculations'!B5</f>
        <v>Location</v>
      </c>
      <c r="D7" s="125"/>
      <c r="E7" s="126"/>
      <c r="F7"/>
      <c r="G7"/>
      <c r="H7"/>
    </row>
    <row r="8" spans="1:18" customFormat="1" ht="9" customHeight="1">
      <c r="C8" s="127"/>
      <c r="D8" s="40"/>
      <c r="E8" s="23"/>
      <c r="I8" s="23"/>
      <c r="J8" s="23"/>
      <c r="K8" s="23"/>
      <c r="L8" s="128"/>
      <c r="M8" s="40"/>
      <c r="N8" s="128"/>
      <c r="O8" s="40"/>
      <c r="P8" s="127"/>
      <c r="Q8" s="40"/>
      <c r="R8" s="127"/>
    </row>
    <row r="9" spans="1:18" customFormat="1" ht="15.75">
      <c r="A9" s="602" t="s">
        <v>63</v>
      </c>
      <c r="B9" s="602"/>
      <c r="C9" s="127"/>
      <c r="D9" s="40"/>
      <c r="E9" s="23"/>
      <c r="F9" s="23"/>
      <c r="G9" s="23"/>
      <c r="H9" s="23"/>
      <c r="I9" s="23"/>
      <c r="J9" s="23"/>
      <c r="K9" s="23"/>
      <c r="L9" s="128"/>
      <c r="M9" s="40"/>
      <c r="N9" s="128"/>
      <c r="O9" s="40"/>
      <c r="P9" s="127"/>
      <c r="Q9" s="40"/>
      <c r="R9" s="127"/>
    </row>
    <row r="10" spans="1:18" customFormat="1" ht="15.75">
      <c r="A10" s="603">
        <f ca="1">TODAY()</f>
        <v>46146</v>
      </c>
      <c r="B10" s="603"/>
      <c r="C10" s="129"/>
      <c r="D10" s="40"/>
      <c r="E10" s="23"/>
      <c r="F10" s="23"/>
      <c r="G10" s="23"/>
      <c r="H10" s="23"/>
      <c r="I10" s="23"/>
      <c r="J10" s="23"/>
      <c r="K10" s="23"/>
      <c r="L10" s="128"/>
      <c r="M10" s="40"/>
      <c r="N10" s="128"/>
      <c r="O10" s="40"/>
      <c r="P10" s="127"/>
      <c r="Q10" s="40"/>
      <c r="R10" s="127"/>
    </row>
    <row r="11" spans="1:18">
      <c r="A11" s="130"/>
    </row>
    <row r="12" spans="1:18">
      <c r="A12" s="792" t="s">
        <v>64</v>
      </c>
      <c r="B12" s="793" t="s">
        <v>65</v>
      </c>
      <c r="C12" s="794" t="s">
        <v>66</v>
      </c>
    </row>
    <row r="13" spans="1:18" s="133" customFormat="1" ht="14.25">
      <c r="A13" s="131">
        <v>1</v>
      </c>
      <c r="B13" s="135"/>
      <c r="C13" s="132">
        <v>0</v>
      </c>
    </row>
    <row r="14" spans="1:18" s="133" customFormat="1" ht="14.25">
      <c r="A14" s="134">
        <f>A13+1</f>
        <v>2</v>
      </c>
      <c r="B14" s="135"/>
      <c r="C14" s="136">
        <v>0</v>
      </c>
    </row>
    <row r="15" spans="1:18" s="133" customFormat="1" ht="14.25">
      <c r="A15" s="134">
        <f t="shared" ref="A15:A31" si="0">A14+1</f>
        <v>3</v>
      </c>
      <c r="B15" s="135"/>
      <c r="C15" s="136">
        <v>0</v>
      </c>
    </row>
    <row r="16" spans="1:18" s="133" customFormat="1" ht="14.25">
      <c r="A16" s="134">
        <f t="shared" si="0"/>
        <v>4</v>
      </c>
      <c r="B16" s="135"/>
      <c r="C16" s="136">
        <v>0</v>
      </c>
    </row>
    <row r="17" spans="1:3" s="133" customFormat="1" ht="14.25">
      <c r="A17" s="134">
        <f t="shared" si="0"/>
        <v>5</v>
      </c>
      <c r="B17" s="135"/>
      <c r="C17" s="136">
        <v>0</v>
      </c>
    </row>
    <row r="18" spans="1:3" s="133" customFormat="1" ht="14.25">
      <c r="A18" s="134">
        <f t="shared" si="0"/>
        <v>6</v>
      </c>
      <c r="B18" s="135"/>
      <c r="C18" s="136">
        <v>0</v>
      </c>
    </row>
    <row r="19" spans="1:3" s="133" customFormat="1" ht="14.25">
      <c r="A19" s="134">
        <f t="shared" si="0"/>
        <v>7</v>
      </c>
      <c r="B19" s="135"/>
      <c r="C19" s="136">
        <v>0</v>
      </c>
    </row>
    <row r="20" spans="1:3" s="133" customFormat="1" ht="14.25">
      <c r="A20" s="134">
        <f t="shared" si="0"/>
        <v>8</v>
      </c>
      <c r="B20" s="135"/>
      <c r="C20" s="136">
        <v>0</v>
      </c>
    </row>
    <row r="21" spans="1:3" s="133" customFormat="1" ht="14.25">
      <c r="A21" s="134">
        <f t="shared" si="0"/>
        <v>9</v>
      </c>
      <c r="B21" s="135"/>
      <c r="C21" s="136">
        <v>0</v>
      </c>
    </row>
    <row r="22" spans="1:3" s="133" customFormat="1" ht="14.25">
      <c r="A22" s="134">
        <f t="shared" si="0"/>
        <v>10</v>
      </c>
      <c r="B22" s="135"/>
      <c r="C22" s="136">
        <v>0</v>
      </c>
    </row>
    <row r="23" spans="1:3" s="133" customFormat="1" ht="14.25">
      <c r="A23" s="134">
        <f t="shared" si="0"/>
        <v>11</v>
      </c>
      <c r="B23" s="135"/>
      <c r="C23" s="136">
        <v>0</v>
      </c>
    </row>
    <row r="24" spans="1:3" s="133" customFormat="1" ht="14.25">
      <c r="A24" s="134">
        <f t="shared" si="0"/>
        <v>12</v>
      </c>
      <c r="B24" s="135"/>
      <c r="C24" s="136">
        <v>0</v>
      </c>
    </row>
    <row r="25" spans="1:3" s="133" customFormat="1" ht="14.25">
      <c r="A25" s="134">
        <f t="shared" si="0"/>
        <v>13</v>
      </c>
      <c r="B25" s="135"/>
      <c r="C25" s="136">
        <v>0</v>
      </c>
    </row>
    <row r="26" spans="1:3" s="133" customFormat="1" ht="14.25">
      <c r="A26" s="134">
        <f t="shared" si="0"/>
        <v>14</v>
      </c>
      <c r="B26" s="135"/>
      <c r="C26" s="136">
        <v>0</v>
      </c>
    </row>
    <row r="27" spans="1:3" s="133" customFormat="1" ht="14.25">
      <c r="A27" s="134">
        <f t="shared" si="0"/>
        <v>15</v>
      </c>
      <c r="B27" s="135"/>
      <c r="C27" s="136">
        <v>0</v>
      </c>
    </row>
    <row r="28" spans="1:3" s="133" customFormat="1" ht="14.25">
      <c r="A28" s="134">
        <f t="shared" si="0"/>
        <v>16</v>
      </c>
      <c r="B28" s="138"/>
      <c r="C28" s="136">
        <v>0</v>
      </c>
    </row>
    <row r="29" spans="1:3" s="133" customFormat="1" ht="14.25">
      <c r="A29" s="134">
        <f t="shared" si="0"/>
        <v>17</v>
      </c>
      <c r="B29" s="138"/>
      <c r="C29" s="139"/>
    </row>
    <row r="30" spans="1:3" s="133" customFormat="1" ht="14.25">
      <c r="A30" s="134">
        <f t="shared" si="0"/>
        <v>18</v>
      </c>
      <c r="B30" s="138"/>
      <c r="C30" s="139"/>
    </row>
    <row r="31" spans="1:3" s="133" customFormat="1" ht="14.25">
      <c r="A31" s="134">
        <f t="shared" si="0"/>
        <v>19</v>
      </c>
      <c r="B31" s="141" t="s">
        <v>67</v>
      </c>
      <c r="C31" s="142">
        <f>SUM(C13:C30)</f>
        <v>0</v>
      </c>
    </row>
    <row r="32" spans="1:3" s="133" customFormat="1" ht="14.25">
      <c r="A32" s="281"/>
      <c r="B32" s="282"/>
      <c r="C32" s="283"/>
    </row>
    <row r="33" spans="1:3">
      <c r="A33" s="143"/>
      <c r="B33" s="147" t="s">
        <v>68</v>
      </c>
      <c r="C33" s="145"/>
    </row>
  </sheetData>
  <mergeCells count="3">
    <mergeCell ref="A7:B7"/>
    <mergeCell ref="A9:B9"/>
    <mergeCell ref="A10:B10"/>
  </mergeCells>
  <pageMargins left="0.7" right="0.7" top="0.75" bottom="0.75" header="0.3" footer="0.3"/>
  <pageSetup scale="9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51A-81D5-45A8-B398-3F7342B272FC}">
  <dimension ref="A1:R29"/>
  <sheetViews>
    <sheetView topLeftCell="A3" workbookViewId="0">
      <selection activeCell="E23" sqref="E23"/>
    </sheetView>
  </sheetViews>
  <sheetFormatPr defaultColWidth="9.140625" defaultRowHeight="16.5"/>
  <cols>
    <col min="1" max="1" width="12.28515625" style="146" customWidth="1"/>
    <col min="2" max="2" width="75.7109375" style="130" customWidth="1"/>
    <col min="3" max="3" width="26.85546875" style="130" bestFit="1" customWidth="1"/>
    <col min="4" max="4" width="14.7109375" style="130" bestFit="1" customWidth="1"/>
    <col min="5" max="5" width="11.28515625" style="130" bestFit="1" customWidth="1"/>
    <col min="6" max="16384" width="9.140625" style="130"/>
  </cols>
  <sheetData>
    <row r="1" spans="1:18" s="124" customFormat="1">
      <c r="A1" s="122"/>
      <c r="B1" s="123"/>
    </row>
    <row r="2" spans="1:18" s="124" customFormat="1">
      <c r="A2" s="122"/>
      <c r="B2" s="123"/>
    </row>
    <row r="3" spans="1:18" s="124" customFormat="1">
      <c r="A3" s="122"/>
      <c r="B3" s="123"/>
    </row>
    <row r="4" spans="1:18" s="124" customFormat="1">
      <c r="A4" s="122"/>
      <c r="B4" s="123"/>
    </row>
    <row r="5" spans="1:18" s="124" customFormat="1">
      <c r="A5" s="122"/>
      <c r="B5" s="123"/>
      <c r="F5"/>
      <c r="G5"/>
      <c r="H5"/>
    </row>
    <row r="6" spans="1:18" s="124" customFormat="1">
      <c r="A6" s="788"/>
      <c r="B6" s="788"/>
      <c r="C6" s="789"/>
      <c r="F6"/>
      <c r="G6"/>
      <c r="H6"/>
    </row>
    <row r="7" spans="1:18" s="124" customFormat="1" ht="27" thickBot="1">
      <c r="A7" s="790" t="str">
        <f>'Area Calculations'!B4</f>
        <v>Project Name</v>
      </c>
      <c r="B7" s="790"/>
      <c r="C7" s="791" t="str">
        <f>'Area Calculations'!B5</f>
        <v>Location</v>
      </c>
      <c r="D7" s="125"/>
      <c r="E7" s="126"/>
      <c r="F7"/>
      <c r="G7"/>
      <c r="H7"/>
    </row>
    <row r="8" spans="1:18" customFormat="1" ht="9" customHeight="1">
      <c r="C8" s="127"/>
      <c r="D8" s="40"/>
      <c r="E8" s="23"/>
      <c r="I8" s="23"/>
      <c r="J8" s="23"/>
      <c r="K8" s="23"/>
      <c r="L8" s="128"/>
      <c r="M8" s="40"/>
      <c r="N8" s="128"/>
      <c r="O8" s="40"/>
      <c r="P8" s="127"/>
      <c r="Q8" s="40"/>
      <c r="R8" s="127"/>
    </row>
    <row r="9" spans="1:18" customFormat="1" ht="15.75">
      <c r="A9" s="602" t="s">
        <v>69</v>
      </c>
      <c r="B9" s="602"/>
      <c r="C9" s="127"/>
      <c r="D9" s="40"/>
      <c r="E9" s="23"/>
      <c r="F9" s="23"/>
      <c r="G9" s="23"/>
      <c r="H9" s="23"/>
      <c r="I9" s="23"/>
      <c r="J9" s="23"/>
      <c r="K9" s="23"/>
      <c r="L9" s="128"/>
      <c r="M9" s="40"/>
      <c r="N9" s="128"/>
      <c r="O9" s="40"/>
      <c r="P9" s="127"/>
      <c r="Q9" s="40"/>
      <c r="R9" s="127"/>
    </row>
    <row r="10" spans="1:18" customFormat="1" ht="15.75">
      <c r="A10" s="603">
        <f ca="1">TODAY()</f>
        <v>46146</v>
      </c>
      <c r="B10" s="603"/>
      <c r="C10" s="129"/>
      <c r="D10" s="40"/>
      <c r="E10" s="23"/>
      <c r="F10" s="23"/>
      <c r="G10" s="23"/>
      <c r="H10" s="23"/>
      <c r="I10" s="23"/>
      <c r="J10" s="23"/>
      <c r="K10" s="23"/>
      <c r="L10" s="128"/>
      <c r="M10" s="40"/>
      <c r="N10" s="128"/>
      <c r="O10" s="40"/>
      <c r="P10" s="127"/>
      <c r="Q10" s="40"/>
      <c r="R10" s="127"/>
    </row>
    <row r="11" spans="1:18">
      <c r="A11" s="130"/>
    </row>
    <row r="12" spans="1:18">
      <c r="A12" s="792" t="s">
        <v>64</v>
      </c>
      <c r="B12" s="793" t="s">
        <v>65</v>
      </c>
      <c r="C12" s="794" t="s">
        <v>66</v>
      </c>
      <c r="D12" s="133"/>
    </row>
    <row r="13" spans="1:18" s="133" customFormat="1" ht="14.25">
      <c r="A13" s="131" t="s">
        <v>70</v>
      </c>
      <c r="B13" s="135" t="s">
        <v>71</v>
      </c>
      <c r="C13" s="132">
        <v>0</v>
      </c>
    </row>
    <row r="14" spans="1:18" s="133" customFormat="1" ht="14.25">
      <c r="A14" s="134" t="s">
        <v>72</v>
      </c>
      <c r="B14" s="135" t="s">
        <v>71</v>
      </c>
      <c r="C14" s="284">
        <v>0</v>
      </c>
    </row>
    <row r="15" spans="1:18" s="133" customFormat="1" ht="14.25">
      <c r="A15" s="134" t="s">
        <v>73</v>
      </c>
      <c r="B15" s="135" t="s">
        <v>71</v>
      </c>
      <c r="C15" s="284">
        <v>0</v>
      </c>
    </row>
    <row r="16" spans="1:18" s="133" customFormat="1" ht="14.25">
      <c r="A16" s="134" t="s">
        <v>74</v>
      </c>
      <c r="B16" s="135" t="s">
        <v>71</v>
      </c>
      <c r="C16" s="284">
        <v>0</v>
      </c>
    </row>
    <row r="17" spans="1:3" s="133" customFormat="1" ht="14.25">
      <c r="A17" s="134" t="s">
        <v>75</v>
      </c>
      <c r="B17" s="135" t="s">
        <v>71</v>
      </c>
      <c r="C17" s="284">
        <v>0</v>
      </c>
    </row>
    <row r="18" spans="1:3" s="133" customFormat="1" ht="14.25">
      <c r="A18" s="134" t="s">
        <v>76</v>
      </c>
      <c r="B18" s="135" t="s">
        <v>71</v>
      </c>
      <c r="C18" s="284">
        <v>0</v>
      </c>
    </row>
    <row r="19" spans="1:3" s="133" customFormat="1" ht="14.25">
      <c r="A19" s="134" t="s">
        <v>77</v>
      </c>
      <c r="B19" s="135" t="s">
        <v>71</v>
      </c>
      <c r="C19" s="284">
        <v>0</v>
      </c>
    </row>
    <row r="20" spans="1:3" s="133" customFormat="1" ht="14.25">
      <c r="A20" s="134" t="s">
        <v>78</v>
      </c>
      <c r="B20" s="135" t="s">
        <v>71</v>
      </c>
      <c r="C20" s="284">
        <v>0</v>
      </c>
    </row>
    <row r="21" spans="1:3" s="133" customFormat="1" ht="14.25">
      <c r="A21" s="134" t="s">
        <v>79</v>
      </c>
      <c r="B21" s="135" t="s">
        <v>71</v>
      </c>
      <c r="C21" s="284">
        <v>0</v>
      </c>
    </row>
    <row r="22" spans="1:3" s="133" customFormat="1" ht="14.25">
      <c r="A22" s="134" t="s">
        <v>80</v>
      </c>
      <c r="B22" s="135" t="s">
        <v>71</v>
      </c>
      <c r="C22" s="284">
        <v>0</v>
      </c>
    </row>
    <row r="23" spans="1:3" s="133" customFormat="1" ht="14.25">
      <c r="A23" s="134" t="s">
        <v>81</v>
      </c>
      <c r="B23" s="135" t="s">
        <v>71</v>
      </c>
      <c r="C23" s="284">
        <v>0</v>
      </c>
    </row>
    <row r="24" spans="1:3" s="133" customFormat="1" ht="14.25">
      <c r="A24" s="134" t="s">
        <v>82</v>
      </c>
      <c r="B24" s="135" t="s">
        <v>71</v>
      </c>
      <c r="C24" s="284">
        <v>0</v>
      </c>
    </row>
    <row r="25" spans="1:3" s="133" customFormat="1" ht="14.25">
      <c r="A25" s="137" t="s">
        <v>83</v>
      </c>
      <c r="B25" s="138" t="s">
        <v>71</v>
      </c>
      <c r="C25" s="285">
        <v>0</v>
      </c>
    </row>
    <row r="26" spans="1:3" s="133" customFormat="1" ht="14.25">
      <c r="A26" s="137" t="s">
        <v>84</v>
      </c>
      <c r="B26" s="138" t="s">
        <v>71</v>
      </c>
      <c r="C26" s="285">
        <v>0</v>
      </c>
    </row>
    <row r="27" spans="1:3" s="133" customFormat="1" ht="14.25">
      <c r="A27" s="137" t="s">
        <v>85</v>
      </c>
      <c r="B27" s="138" t="s">
        <v>71</v>
      </c>
      <c r="C27" s="285">
        <v>0</v>
      </c>
    </row>
    <row r="28" spans="1:3" s="133" customFormat="1" ht="14.25">
      <c r="A28" s="140"/>
      <c r="B28" s="141" t="s">
        <v>67</v>
      </c>
      <c r="C28" s="286">
        <f>SUM(C13:C27)</f>
        <v>0</v>
      </c>
    </row>
    <row r="29" spans="1:3">
      <c r="A29" s="143"/>
      <c r="B29" s="144"/>
      <c r="C29" s="145"/>
    </row>
  </sheetData>
  <mergeCells count="3">
    <mergeCell ref="A7:B7"/>
    <mergeCell ref="A9:B9"/>
    <mergeCell ref="A10:B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055B-E163-4D1E-9836-BDB70D5FEFE0}">
  <dimension ref="A1:J42"/>
  <sheetViews>
    <sheetView view="pageBreakPreview" topLeftCell="B6" zoomScale="60" zoomScaleNormal="100" workbookViewId="0">
      <selection activeCell="E47" sqref="E47"/>
    </sheetView>
  </sheetViews>
  <sheetFormatPr defaultRowHeight="15"/>
  <cols>
    <col min="3" max="3" width="13.85546875" customWidth="1"/>
    <col min="5" max="5" width="14" customWidth="1"/>
    <col min="7" max="7" width="10.5703125" bestFit="1" customWidth="1"/>
    <col min="9" max="9" width="20.7109375" customWidth="1"/>
    <col min="10" max="10" width="21.42578125" customWidth="1"/>
  </cols>
  <sheetData>
    <row r="1" spans="1:10">
      <c r="E1" s="93"/>
    </row>
    <row r="2" spans="1:10">
      <c r="E2" s="93"/>
    </row>
    <row r="3" spans="1:10">
      <c r="E3" s="93"/>
    </row>
    <row r="4" spans="1:10">
      <c r="E4" s="93"/>
    </row>
    <row r="5" spans="1:10">
      <c r="A5" s="315" t="s">
        <v>86</v>
      </c>
      <c r="E5" s="93"/>
    </row>
    <row r="6" spans="1:10">
      <c r="A6" t="s">
        <v>87</v>
      </c>
      <c r="B6" s="392"/>
      <c r="C6" s="392"/>
      <c r="D6" s="392"/>
      <c r="E6" s="393"/>
      <c r="F6" s="392"/>
      <c r="G6" s="392"/>
      <c r="H6" s="392"/>
    </row>
    <row r="7" spans="1:10">
      <c r="A7" s="392" t="s">
        <v>88</v>
      </c>
      <c r="E7" s="93"/>
    </row>
    <row r="8" spans="1:10">
      <c r="C8" s="604" t="s">
        <v>89</v>
      </c>
      <c r="D8" s="604"/>
      <c r="E8" s="604"/>
      <c r="F8" s="795">
        <v>0.15</v>
      </c>
    </row>
    <row r="9" spans="1:10" ht="36.75" customHeight="1">
      <c r="A9" s="271"/>
      <c r="B9" s="271"/>
      <c r="C9" s="271"/>
      <c r="D9" s="271"/>
      <c r="E9" s="796" t="s">
        <v>90</v>
      </c>
      <c r="F9" s="797" t="s">
        <v>91</v>
      </c>
      <c r="G9" s="796" t="s">
        <v>61</v>
      </c>
      <c r="H9" s="271"/>
      <c r="I9" s="437" t="s">
        <v>92</v>
      </c>
      <c r="J9" s="437" t="s">
        <v>93</v>
      </c>
    </row>
    <row r="10" spans="1:10">
      <c r="B10">
        <v>1</v>
      </c>
      <c r="C10" t="s">
        <v>94</v>
      </c>
      <c r="E10" s="93">
        <v>157.66656272329965</v>
      </c>
      <c r="F10" s="394">
        <f t="shared" ref="F10:F40" si="0">E10*$F$8</f>
        <v>23.649984408494948</v>
      </c>
      <c r="G10" s="394">
        <f t="shared" ref="G10:G40" si="1">SUM(E10:F10)</f>
        <v>181.31654713179461</v>
      </c>
      <c r="I10" s="394">
        <f>E10*2080</f>
        <v>327946.45046446327</v>
      </c>
      <c r="J10" s="394">
        <f>G10*2080</f>
        <v>377138.4180341328</v>
      </c>
    </row>
    <row r="11" spans="1:10">
      <c r="B11">
        <v>2</v>
      </c>
      <c r="C11" t="s">
        <v>95</v>
      </c>
      <c r="E11" s="93">
        <v>130.67474961637163</v>
      </c>
      <c r="F11" s="394">
        <f t="shared" si="0"/>
        <v>19.601212442455743</v>
      </c>
      <c r="G11" s="394">
        <f t="shared" si="1"/>
        <v>150.27596205882736</v>
      </c>
      <c r="I11" s="394">
        <f t="shared" ref="I11:I40" si="2">E11*2080</f>
        <v>271803.47920205299</v>
      </c>
      <c r="J11" s="394">
        <f t="shared" ref="J11:J40" si="3">G11*2080</f>
        <v>312574.00108236092</v>
      </c>
    </row>
    <row r="12" spans="1:10">
      <c r="B12">
        <v>3</v>
      </c>
      <c r="C12" t="s">
        <v>96</v>
      </c>
      <c r="E12" s="93">
        <v>120.3413239935074</v>
      </c>
      <c r="F12" s="394">
        <f t="shared" si="0"/>
        <v>18.051198599026108</v>
      </c>
      <c r="G12" s="394">
        <f t="shared" si="1"/>
        <v>138.39252259253351</v>
      </c>
      <c r="I12" s="394">
        <f t="shared" si="2"/>
        <v>250309.95390649539</v>
      </c>
      <c r="J12" s="394">
        <f t="shared" si="3"/>
        <v>287856.44699246972</v>
      </c>
    </row>
    <row r="13" spans="1:10">
      <c r="B13">
        <v>4</v>
      </c>
      <c r="C13" t="s">
        <v>97</v>
      </c>
      <c r="E13" s="93">
        <v>110.14475923076922</v>
      </c>
      <c r="F13" s="394">
        <f t="shared" si="0"/>
        <v>16.521713884615384</v>
      </c>
      <c r="G13" s="394">
        <f t="shared" si="1"/>
        <v>126.6664731153846</v>
      </c>
      <c r="I13" s="394">
        <f t="shared" si="2"/>
        <v>229101.0992</v>
      </c>
      <c r="J13" s="394">
        <f t="shared" si="3"/>
        <v>263466.26407999999</v>
      </c>
    </row>
    <row r="14" spans="1:10">
      <c r="B14">
        <v>5</v>
      </c>
      <c r="C14" t="s">
        <v>98</v>
      </c>
      <c r="E14" s="93">
        <v>94.265604056207636</v>
      </c>
      <c r="F14" s="394">
        <f t="shared" si="0"/>
        <v>14.139840608431145</v>
      </c>
      <c r="G14" s="394">
        <f t="shared" si="1"/>
        <v>108.40544466463878</v>
      </c>
      <c r="I14" s="394">
        <f t="shared" si="2"/>
        <v>196072.45643691189</v>
      </c>
      <c r="J14" s="394">
        <f t="shared" si="3"/>
        <v>225483.32490244866</v>
      </c>
    </row>
    <row r="15" spans="1:10">
      <c r="B15">
        <v>6</v>
      </c>
      <c r="C15" t="s">
        <v>99</v>
      </c>
      <c r="E15" s="93">
        <v>66.505247044441447</v>
      </c>
      <c r="F15" s="394">
        <f t="shared" si="0"/>
        <v>9.975787056666217</v>
      </c>
      <c r="G15" s="394">
        <f t="shared" si="1"/>
        <v>76.481034101107667</v>
      </c>
      <c r="I15" s="394">
        <f t="shared" si="2"/>
        <v>138330.91385243821</v>
      </c>
      <c r="J15" s="394">
        <f t="shared" si="3"/>
        <v>159080.55093030396</v>
      </c>
    </row>
    <row r="16" spans="1:10">
      <c r="B16">
        <v>7</v>
      </c>
      <c r="C16" t="s">
        <v>100</v>
      </c>
      <c r="E16" s="93">
        <v>85.810040186656153</v>
      </c>
      <c r="F16" s="394">
        <f t="shared" si="0"/>
        <v>12.871506027998423</v>
      </c>
      <c r="G16" s="394">
        <f t="shared" si="1"/>
        <v>98.681546214654574</v>
      </c>
      <c r="I16" s="394">
        <f t="shared" si="2"/>
        <v>178484.88358824479</v>
      </c>
      <c r="J16" s="394">
        <f t="shared" si="3"/>
        <v>205257.6161264815</v>
      </c>
    </row>
    <row r="17" spans="2:10">
      <c r="B17">
        <v>8</v>
      </c>
      <c r="C17" t="s">
        <v>101</v>
      </c>
      <c r="E17" s="93">
        <v>82.733563522458013</v>
      </c>
      <c r="F17" s="394">
        <f t="shared" si="0"/>
        <v>12.410034528368701</v>
      </c>
      <c r="G17" s="394">
        <f t="shared" si="1"/>
        <v>95.143598050826711</v>
      </c>
      <c r="I17" s="394">
        <f t="shared" si="2"/>
        <v>172085.81212671267</v>
      </c>
      <c r="J17" s="394">
        <f t="shared" si="3"/>
        <v>197898.68394571956</v>
      </c>
    </row>
    <row r="18" spans="2:10">
      <c r="B18">
        <v>9</v>
      </c>
      <c r="C18" t="s">
        <v>102</v>
      </c>
      <c r="E18" s="93">
        <v>131.75198835114654</v>
      </c>
      <c r="F18" s="394">
        <f t="shared" si="0"/>
        <v>19.762798252671981</v>
      </c>
      <c r="G18" s="394">
        <f t="shared" si="1"/>
        <v>151.51478660381852</v>
      </c>
      <c r="I18" s="394">
        <f t="shared" si="2"/>
        <v>274044.1357703848</v>
      </c>
      <c r="J18" s="394">
        <f t="shared" si="3"/>
        <v>315150.75613594253</v>
      </c>
    </row>
    <row r="19" spans="2:10">
      <c r="B19">
        <v>10</v>
      </c>
      <c r="C19" t="s">
        <v>103</v>
      </c>
      <c r="E19" s="93">
        <v>110.59222737485382</v>
      </c>
      <c r="F19" s="394">
        <f t="shared" si="0"/>
        <v>16.588834106228074</v>
      </c>
      <c r="G19" s="394">
        <f t="shared" si="1"/>
        <v>127.1810614810819</v>
      </c>
      <c r="I19" s="394">
        <f t="shared" si="2"/>
        <v>230031.83293969595</v>
      </c>
      <c r="J19" s="394">
        <f t="shared" si="3"/>
        <v>264536.60788065032</v>
      </c>
    </row>
    <row r="20" spans="2:10">
      <c r="B20">
        <v>11</v>
      </c>
      <c r="C20" t="s">
        <v>104</v>
      </c>
      <c r="E20" s="93">
        <v>90.514804365319037</v>
      </c>
      <c r="F20" s="394">
        <f t="shared" si="0"/>
        <v>13.577220654797856</v>
      </c>
      <c r="G20" s="394">
        <f t="shared" si="1"/>
        <v>104.09202502011689</v>
      </c>
      <c r="I20" s="394">
        <f t="shared" si="2"/>
        <v>188270.79307986359</v>
      </c>
      <c r="J20" s="394">
        <f t="shared" si="3"/>
        <v>216511.41204184314</v>
      </c>
    </row>
    <row r="21" spans="2:10">
      <c r="B21">
        <v>12</v>
      </c>
      <c r="C21" t="s">
        <v>105</v>
      </c>
      <c r="E21" s="93">
        <v>59.915465950140074</v>
      </c>
      <c r="F21" s="394">
        <f t="shared" si="0"/>
        <v>8.9873198925210112</v>
      </c>
      <c r="G21" s="394">
        <f t="shared" si="1"/>
        <v>68.902785842661089</v>
      </c>
      <c r="I21" s="394">
        <f t="shared" si="2"/>
        <v>124624.16917629135</v>
      </c>
      <c r="J21" s="394">
        <f t="shared" si="3"/>
        <v>143317.79455273505</v>
      </c>
    </row>
    <row r="22" spans="2:10">
      <c r="B22">
        <v>13</v>
      </c>
      <c r="C22" t="s">
        <v>106</v>
      </c>
      <c r="E22" s="93">
        <v>102.93238753698225</v>
      </c>
      <c r="F22" s="394">
        <f t="shared" si="0"/>
        <v>15.439858130547336</v>
      </c>
      <c r="G22" s="394">
        <f t="shared" si="1"/>
        <v>118.37224566752958</v>
      </c>
      <c r="I22" s="394">
        <f t="shared" si="2"/>
        <v>214099.36607692306</v>
      </c>
      <c r="J22" s="394">
        <f t="shared" si="3"/>
        <v>246214.27098846153</v>
      </c>
    </row>
    <row r="23" spans="2:10">
      <c r="B23">
        <v>14</v>
      </c>
      <c r="C23" t="s">
        <v>107</v>
      </c>
      <c r="E23" s="93">
        <v>41.528452124415374</v>
      </c>
      <c r="F23" s="394">
        <f t="shared" si="0"/>
        <v>6.2292678186623061</v>
      </c>
      <c r="G23" s="394">
        <f t="shared" si="1"/>
        <v>47.757719943077682</v>
      </c>
      <c r="I23" s="394">
        <f t="shared" si="2"/>
        <v>86379.180418783973</v>
      </c>
      <c r="J23" s="394">
        <f t="shared" si="3"/>
        <v>99336.057481601572</v>
      </c>
    </row>
    <row r="24" spans="2:10">
      <c r="B24">
        <v>15</v>
      </c>
      <c r="C24" t="s">
        <v>108</v>
      </c>
      <c r="E24" s="93">
        <v>115.93784347759767</v>
      </c>
      <c r="F24" s="394">
        <f t="shared" si="0"/>
        <v>17.390676521639648</v>
      </c>
      <c r="G24" s="394">
        <f t="shared" si="1"/>
        <v>133.3285199992373</v>
      </c>
      <c r="I24" s="394">
        <f t="shared" si="2"/>
        <v>241150.71443340316</v>
      </c>
      <c r="J24" s="394">
        <f t="shared" si="3"/>
        <v>277323.32159841357</v>
      </c>
    </row>
    <row r="25" spans="2:10">
      <c r="B25">
        <v>16</v>
      </c>
      <c r="C25" t="s">
        <v>109</v>
      </c>
      <c r="E25" s="93">
        <v>102.72671377106045</v>
      </c>
      <c r="F25" s="394">
        <f t="shared" si="0"/>
        <v>15.409007065659067</v>
      </c>
      <c r="G25" s="394">
        <f t="shared" si="1"/>
        <v>118.13572083671951</v>
      </c>
      <c r="I25" s="394">
        <f t="shared" si="2"/>
        <v>213671.56464380573</v>
      </c>
      <c r="J25" s="394">
        <f t="shared" si="3"/>
        <v>245722.2993403766</v>
      </c>
    </row>
    <row r="26" spans="2:10">
      <c r="B26">
        <v>17</v>
      </c>
      <c r="C26" t="s">
        <v>110</v>
      </c>
      <c r="E26" s="93">
        <v>79.733968117713033</v>
      </c>
      <c r="F26" s="394">
        <f t="shared" si="0"/>
        <v>11.960095217656955</v>
      </c>
      <c r="G26" s="394">
        <f t="shared" si="1"/>
        <v>91.694063335369989</v>
      </c>
      <c r="I26" s="394">
        <f t="shared" si="2"/>
        <v>165846.6536848431</v>
      </c>
      <c r="J26" s="394">
        <f t="shared" si="3"/>
        <v>190723.65173756957</v>
      </c>
    </row>
    <row r="27" spans="2:10">
      <c r="C27" t="s">
        <v>111</v>
      </c>
      <c r="E27" s="93">
        <v>32.408055728281447</v>
      </c>
      <c r="F27" s="394">
        <f t="shared" si="0"/>
        <v>4.8612083592422168</v>
      </c>
      <c r="G27" s="394">
        <f t="shared" si="1"/>
        <v>37.269264087523666</v>
      </c>
      <c r="I27" s="394">
        <f t="shared" si="2"/>
        <v>67408.755914825408</v>
      </c>
      <c r="J27" s="394">
        <f t="shared" si="3"/>
        <v>77520.069302049233</v>
      </c>
    </row>
    <row r="28" spans="2:10">
      <c r="C28" t="s">
        <v>112</v>
      </c>
      <c r="E28" s="93">
        <v>32.97821066136202</v>
      </c>
      <c r="F28" s="394">
        <f t="shared" si="0"/>
        <v>4.9467315992043028</v>
      </c>
      <c r="G28" s="394">
        <f t="shared" si="1"/>
        <v>37.924942260566326</v>
      </c>
      <c r="I28" s="394">
        <f t="shared" si="2"/>
        <v>68594.678175633002</v>
      </c>
      <c r="J28" s="394">
        <f t="shared" si="3"/>
        <v>78883.879901977954</v>
      </c>
    </row>
    <row r="29" spans="2:10">
      <c r="C29" t="s">
        <v>113</v>
      </c>
      <c r="E29" s="93">
        <v>45.013251208111193</v>
      </c>
      <c r="F29" s="394">
        <f t="shared" si="0"/>
        <v>6.7519876812166784</v>
      </c>
      <c r="G29" s="394">
        <f t="shared" si="1"/>
        <v>51.765238889327868</v>
      </c>
      <c r="I29" s="394">
        <f t="shared" si="2"/>
        <v>93627.562512871285</v>
      </c>
      <c r="J29" s="394">
        <f t="shared" si="3"/>
        <v>107671.69688980197</v>
      </c>
    </row>
    <row r="30" spans="2:10">
      <c r="C30" t="s">
        <v>114</v>
      </c>
      <c r="E30" s="93">
        <v>35.486876153846154</v>
      </c>
      <c r="F30" s="394">
        <f t="shared" si="0"/>
        <v>5.3230314230769231</v>
      </c>
      <c r="G30" s="394">
        <f t="shared" si="1"/>
        <v>40.809907576923081</v>
      </c>
      <c r="I30" s="394">
        <f t="shared" si="2"/>
        <v>73812.702399999995</v>
      </c>
      <c r="J30" s="394">
        <f t="shared" si="3"/>
        <v>84884.607760000014</v>
      </c>
    </row>
    <row r="31" spans="2:10">
      <c r="C31" t="s">
        <v>115</v>
      </c>
      <c r="E31" s="93">
        <v>46.605242298570992</v>
      </c>
      <c r="F31" s="394">
        <f t="shared" si="0"/>
        <v>6.9907863447856489</v>
      </c>
      <c r="G31" s="394">
        <f t="shared" si="1"/>
        <v>53.59602864335664</v>
      </c>
      <c r="I31" s="394">
        <f t="shared" si="2"/>
        <v>96938.903981027659</v>
      </c>
      <c r="J31" s="394">
        <f t="shared" si="3"/>
        <v>111479.7395781818</v>
      </c>
    </row>
    <row r="32" spans="2:10">
      <c r="C32" t="s">
        <v>116</v>
      </c>
      <c r="E32" s="93">
        <v>0</v>
      </c>
      <c r="F32" s="394">
        <f t="shared" si="0"/>
        <v>0</v>
      </c>
      <c r="G32" s="394">
        <f t="shared" si="1"/>
        <v>0</v>
      </c>
      <c r="I32" s="394">
        <f t="shared" si="2"/>
        <v>0</v>
      </c>
      <c r="J32" s="394">
        <f t="shared" si="3"/>
        <v>0</v>
      </c>
    </row>
    <row r="33" spans="3:10">
      <c r="C33" t="s">
        <v>117</v>
      </c>
      <c r="E33" s="93">
        <v>130.41080393860946</v>
      </c>
      <c r="F33" s="394">
        <f t="shared" si="0"/>
        <v>19.561620590791417</v>
      </c>
      <c r="G33" s="394">
        <f t="shared" si="1"/>
        <v>149.97242452940088</v>
      </c>
      <c r="I33" s="394">
        <f t="shared" si="2"/>
        <v>271254.4721923077</v>
      </c>
      <c r="J33" s="394">
        <f t="shared" si="3"/>
        <v>311942.64302115381</v>
      </c>
    </row>
    <row r="34" spans="3:10">
      <c r="C34" t="s">
        <v>118</v>
      </c>
      <c r="E34" s="93">
        <v>135.45803657819172</v>
      </c>
      <c r="F34" s="394">
        <f t="shared" si="0"/>
        <v>20.318705486728756</v>
      </c>
      <c r="G34" s="394">
        <f t="shared" si="1"/>
        <v>155.77674206492048</v>
      </c>
      <c r="I34" s="394">
        <f t="shared" si="2"/>
        <v>281752.71608263877</v>
      </c>
      <c r="J34" s="394">
        <f t="shared" si="3"/>
        <v>324015.62349503458</v>
      </c>
    </row>
    <row r="35" spans="3:10">
      <c r="C35" t="s">
        <v>119</v>
      </c>
      <c r="E35" s="93">
        <v>0</v>
      </c>
      <c r="F35" s="394">
        <f t="shared" si="0"/>
        <v>0</v>
      </c>
      <c r="G35" s="394">
        <f t="shared" si="1"/>
        <v>0</v>
      </c>
      <c r="I35" s="394">
        <f t="shared" si="2"/>
        <v>0</v>
      </c>
      <c r="J35" s="394">
        <f t="shared" si="3"/>
        <v>0</v>
      </c>
    </row>
    <row r="36" spans="3:10">
      <c r="C36" t="s">
        <v>120</v>
      </c>
      <c r="E36" s="93">
        <v>85.413090209579266</v>
      </c>
      <c r="F36" s="394">
        <f t="shared" si="0"/>
        <v>12.81196353143689</v>
      </c>
      <c r="G36" s="394">
        <f t="shared" si="1"/>
        <v>98.225053741016154</v>
      </c>
      <c r="I36" s="394">
        <f t="shared" si="2"/>
        <v>177659.22763592488</v>
      </c>
      <c r="J36" s="394">
        <f t="shared" si="3"/>
        <v>204308.11178131361</v>
      </c>
    </row>
    <row r="37" spans="3:10">
      <c r="C37" t="s">
        <v>121</v>
      </c>
      <c r="E37" s="93">
        <v>121.55328932355434</v>
      </c>
      <c r="F37" s="394">
        <f t="shared" si="0"/>
        <v>18.23299339853315</v>
      </c>
      <c r="G37" s="394">
        <f t="shared" si="1"/>
        <v>139.78628272208749</v>
      </c>
      <c r="I37" s="394">
        <f t="shared" si="2"/>
        <v>252830.84179299301</v>
      </c>
      <c r="J37" s="394">
        <f t="shared" si="3"/>
        <v>290755.46806194197</v>
      </c>
    </row>
    <row r="38" spans="3:10">
      <c r="C38" t="s">
        <v>122</v>
      </c>
      <c r="E38" s="93">
        <v>140.91980313910551</v>
      </c>
      <c r="F38" s="394">
        <f t="shared" si="0"/>
        <v>21.137970470865827</v>
      </c>
      <c r="G38" s="394">
        <f t="shared" si="1"/>
        <v>162.05777360997135</v>
      </c>
      <c r="I38" s="394">
        <f t="shared" si="2"/>
        <v>293113.19052933948</v>
      </c>
      <c r="J38" s="394">
        <f t="shared" si="3"/>
        <v>337080.1691087404</v>
      </c>
    </row>
    <row r="39" spans="3:10">
      <c r="C39" t="s">
        <v>123</v>
      </c>
      <c r="E39" s="93">
        <v>52.717120320380801</v>
      </c>
      <c r="F39" s="394">
        <f t="shared" si="0"/>
        <v>7.9075680480571195</v>
      </c>
      <c r="G39" s="394">
        <f t="shared" si="1"/>
        <v>60.624688368437923</v>
      </c>
      <c r="I39" s="394">
        <f t="shared" si="2"/>
        <v>109651.61026639206</v>
      </c>
      <c r="J39" s="394">
        <f t="shared" si="3"/>
        <v>126099.35180635088</v>
      </c>
    </row>
    <row r="40" spans="3:10">
      <c r="C40" t="s">
        <v>124</v>
      </c>
      <c r="E40" s="93">
        <v>69.670191498836502</v>
      </c>
      <c r="F40" s="394">
        <f t="shared" si="0"/>
        <v>10.450528724825475</v>
      </c>
      <c r="G40" s="394">
        <f t="shared" si="1"/>
        <v>80.120720223661976</v>
      </c>
      <c r="I40" s="394">
        <f t="shared" si="2"/>
        <v>144913.99831757991</v>
      </c>
      <c r="J40" s="394">
        <f t="shared" si="3"/>
        <v>166651.09806521691</v>
      </c>
    </row>
    <row r="41" spans="3:10">
      <c r="D41" s="431" t="s">
        <v>25</v>
      </c>
      <c r="E41" s="435">
        <f>SUM(E10:E40)</f>
        <v>2612.4096725013692</v>
      </c>
      <c r="F41" s="435">
        <f t="shared" ref="F41:G41" si="4">SUM(F10:F40)</f>
        <v>391.86145087520526</v>
      </c>
      <c r="G41" s="435">
        <f t="shared" si="4"/>
        <v>3004.2711233765745</v>
      </c>
      <c r="H41" s="435"/>
      <c r="I41" s="435">
        <f t="shared" ref="I41" si="5">SUM(I10:I40)</f>
        <v>5433812.1188028473</v>
      </c>
      <c r="J41" s="435">
        <f t="shared" ref="J41" si="6">SUM(J10:J40)</f>
        <v>6248883.9366232743</v>
      </c>
    </row>
    <row r="42" spans="3:10">
      <c r="G42" s="436">
        <f>E41/G41</f>
        <v>0.86956521739130443</v>
      </c>
      <c r="I42" s="436">
        <f>I41/J41</f>
        <v>0.86956521739130432</v>
      </c>
    </row>
  </sheetData>
  <mergeCells count="1">
    <mergeCell ref="C8:E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4CF-600B-4C59-9E95-1CA553A41424}">
  <dimension ref="A1:EE190"/>
  <sheetViews>
    <sheetView topLeftCell="B41" workbookViewId="0">
      <selection activeCell="N45" sqref="N45:N48"/>
    </sheetView>
  </sheetViews>
  <sheetFormatPr defaultColWidth="9.140625" defaultRowHeight="15"/>
  <cols>
    <col min="1" max="1" width="3.28515625" style="271" bestFit="1" customWidth="1"/>
    <col min="2" max="2" width="5.85546875" style="271" customWidth="1"/>
    <col min="3" max="3" width="42.42578125" customWidth="1"/>
    <col min="4" max="4" width="8.85546875" style="352" bestFit="1" customWidth="1"/>
    <col min="5" max="5" width="5.7109375" style="271" customWidth="1"/>
    <col min="6" max="6" width="9.85546875" style="127" bestFit="1" customWidth="1"/>
    <col min="7" max="7" width="10.85546875" style="127" bestFit="1" customWidth="1"/>
    <col min="8" max="8" width="14.28515625" style="127" customWidth="1"/>
    <col min="9" max="9" width="12.85546875" style="127" customWidth="1"/>
    <col min="10" max="10" width="10.85546875" style="127" bestFit="1" customWidth="1"/>
    <col min="11" max="11" width="11.85546875" style="127" customWidth="1"/>
    <col min="12" max="12" width="12.85546875" style="351" customWidth="1"/>
    <col min="13" max="13" width="10.140625" style="351" customWidth="1"/>
    <col min="14" max="14" width="46.5703125" style="127" customWidth="1"/>
    <col min="15" max="15" width="19.85546875" customWidth="1"/>
    <col min="16" max="16" width="18.7109375" hidden="1" customWidth="1"/>
    <col min="17" max="23" width="0" hidden="1" customWidth="1"/>
    <col min="24" max="24" width="18.42578125" hidden="1" customWidth="1"/>
  </cols>
  <sheetData>
    <row r="1" spans="1:24">
      <c r="A1" s="608" t="s">
        <v>125</v>
      </c>
      <c r="B1" s="798" t="s">
        <v>126</v>
      </c>
      <c r="C1" s="613" t="str">
        <f>'Area Calculations'!B4</f>
        <v>Project Name</v>
      </c>
      <c r="D1" s="799"/>
      <c r="E1" s="799"/>
      <c r="F1" s="799"/>
      <c r="G1" s="799"/>
      <c r="H1" s="799"/>
      <c r="I1" s="799"/>
      <c r="J1" s="799"/>
      <c r="K1" s="799"/>
      <c r="L1" s="799"/>
      <c r="M1" s="799"/>
      <c r="N1" s="800"/>
      <c r="O1" s="617"/>
      <c r="P1" s="801"/>
      <c r="Q1" s="801"/>
      <c r="R1" s="801"/>
      <c r="S1" s="801"/>
      <c r="T1" s="801"/>
      <c r="U1" s="801"/>
      <c r="V1" s="801"/>
      <c r="W1" s="801"/>
      <c r="X1" s="802"/>
    </row>
    <row r="2" spans="1:24">
      <c r="A2" s="609"/>
      <c r="B2" s="611"/>
      <c r="C2" s="614"/>
      <c r="D2" s="615"/>
      <c r="E2" s="615"/>
      <c r="F2" s="615"/>
      <c r="G2" s="615"/>
      <c r="H2" s="615"/>
      <c r="I2" s="615"/>
      <c r="J2" s="615"/>
      <c r="K2" s="615"/>
      <c r="L2" s="615"/>
      <c r="M2" s="615"/>
      <c r="N2" s="616"/>
      <c r="O2" s="803"/>
      <c r="P2" s="804"/>
      <c r="Q2" s="804"/>
      <c r="R2" s="804"/>
      <c r="S2" s="804"/>
      <c r="T2" s="804"/>
      <c r="U2" s="804"/>
      <c r="V2" s="804"/>
      <c r="W2" s="804"/>
      <c r="X2" s="805"/>
    </row>
    <row r="3" spans="1:24" s="311" customFormat="1" ht="15" customHeight="1" thickBot="1">
      <c r="A3" s="609"/>
      <c r="B3" s="611"/>
      <c r="C3" s="618" t="s">
        <v>127</v>
      </c>
      <c r="D3" s="806"/>
      <c r="E3" s="807"/>
      <c r="F3" s="625" t="s">
        <v>128</v>
      </c>
      <c r="G3" s="808"/>
      <c r="H3" s="451" t="s">
        <v>129</v>
      </c>
      <c r="I3" s="451" t="s">
        <v>130</v>
      </c>
      <c r="J3" s="451" t="s">
        <v>131</v>
      </c>
      <c r="K3" s="451" t="s">
        <v>132</v>
      </c>
      <c r="L3" s="809" t="s">
        <v>133</v>
      </c>
      <c r="M3" s="626" t="s">
        <v>134</v>
      </c>
      <c r="N3" s="605" t="s">
        <v>135</v>
      </c>
      <c r="O3" s="308"/>
      <c r="P3" s="309"/>
      <c r="Q3" s="310" t="s">
        <v>136</v>
      </c>
      <c r="X3" s="309"/>
    </row>
    <row r="4" spans="1:24" s="311" customFormat="1" ht="15" customHeight="1" thickBot="1">
      <c r="A4" s="609"/>
      <c r="B4" s="611"/>
      <c r="C4" s="619"/>
      <c r="D4" s="620"/>
      <c r="E4" s="621"/>
      <c r="F4" s="810" t="s">
        <v>127</v>
      </c>
      <c r="G4" s="811"/>
      <c r="H4" s="812">
        <v>0</v>
      </c>
      <c r="I4" s="812">
        <v>0</v>
      </c>
      <c r="J4" s="813">
        <f>SUM(I4-H4)</f>
        <v>0</v>
      </c>
      <c r="K4" s="813">
        <f>SUM(J4/7)</f>
        <v>0</v>
      </c>
      <c r="L4" s="814">
        <f>SUM(J4/30)</f>
        <v>0</v>
      </c>
      <c r="M4" s="627"/>
      <c r="N4" s="606"/>
      <c r="O4" s="308"/>
      <c r="P4" s="309"/>
      <c r="Q4" s="625" t="s">
        <v>128</v>
      </c>
      <c r="R4" s="808"/>
      <c r="S4" s="451" t="s">
        <v>129</v>
      </c>
      <c r="T4" s="451" t="s">
        <v>130</v>
      </c>
      <c r="U4" s="451" t="s">
        <v>131</v>
      </c>
      <c r="V4" s="451" t="s">
        <v>132</v>
      </c>
      <c r="W4" s="809" t="s">
        <v>133</v>
      </c>
      <c r="X4" s="309"/>
    </row>
    <row r="5" spans="1:24" s="311" customFormat="1" ht="15" customHeight="1" thickBot="1">
      <c r="A5" s="609"/>
      <c r="B5" s="611"/>
      <c r="C5" s="619"/>
      <c r="D5" s="620"/>
      <c r="E5" s="621"/>
      <c r="F5" s="815" t="s">
        <v>137</v>
      </c>
      <c r="G5" s="816"/>
      <c r="H5" s="812">
        <v>0</v>
      </c>
      <c r="I5" s="812">
        <v>0</v>
      </c>
      <c r="J5" s="817">
        <f>SUM(I5-H5)</f>
        <v>0</v>
      </c>
      <c r="K5" s="817">
        <f>SUM(J5/7)</f>
        <v>0</v>
      </c>
      <c r="L5" s="818">
        <f>SUM(J5/30)</f>
        <v>0</v>
      </c>
      <c r="M5" s="627"/>
      <c r="N5" s="606"/>
      <c r="O5" s="308"/>
      <c r="P5" s="309"/>
      <c r="Q5" s="810" t="s">
        <v>127</v>
      </c>
      <c r="R5" s="811"/>
      <c r="S5" s="819">
        <v>0</v>
      </c>
      <c r="T5" s="819">
        <v>0</v>
      </c>
      <c r="U5" s="813">
        <f>SUM(T5-S5)</f>
        <v>0</v>
      </c>
      <c r="V5" s="813">
        <f>SUM(U5/7)</f>
        <v>0</v>
      </c>
      <c r="W5" s="814">
        <f>SUM(U5/30)</f>
        <v>0</v>
      </c>
      <c r="X5" s="309"/>
    </row>
    <row r="6" spans="1:24" s="311" customFormat="1" ht="15" customHeight="1">
      <c r="A6" s="609"/>
      <c r="B6" s="611"/>
      <c r="C6" s="622"/>
      <c r="D6" s="623"/>
      <c r="E6" s="624"/>
      <c r="F6" s="820" t="s">
        <v>138</v>
      </c>
      <c r="G6" s="821"/>
      <c r="H6" s="820" t="s">
        <v>139</v>
      </c>
      <c r="I6" s="821"/>
      <c r="J6" s="820" t="s">
        <v>140</v>
      </c>
      <c r="K6" s="821"/>
      <c r="L6" s="605" t="s">
        <v>61</v>
      </c>
      <c r="M6" s="627"/>
      <c r="N6" s="606"/>
      <c r="O6" s="308"/>
      <c r="P6" s="309"/>
      <c r="Q6" s="311" t="s">
        <v>13</v>
      </c>
      <c r="X6" s="309"/>
    </row>
    <row r="7" spans="1:24" s="315" customFormat="1" ht="45">
      <c r="A7" s="609"/>
      <c r="B7" s="611"/>
      <c r="C7" s="629" t="s">
        <v>141</v>
      </c>
      <c r="D7" s="631" t="s">
        <v>142</v>
      </c>
      <c r="E7" s="822" t="s">
        <v>143</v>
      </c>
      <c r="F7" s="312" t="s">
        <v>144</v>
      </c>
      <c r="G7" s="313" t="s">
        <v>145</v>
      </c>
      <c r="H7" s="312" t="s">
        <v>144</v>
      </c>
      <c r="I7" s="313" t="s">
        <v>146</v>
      </c>
      <c r="J7" s="312" t="s">
        <v>144</v>
      </c>
      <c r="K7" s="313" t="s">
        <v>146</v>
      </c>
      <c r="L7" s="606"/>
      <c r="M7" s="627"/>
      <c r="N7" s="606"/>
      <c r="O7" s="309" t="s">
        <v>147</v>
      </c>
      <c r="P7" s="314" t="s">
        <v>148</v>
      </c>
      <c r="Q7" s="625" t="s">
        <v>128</v>
      </c>
      <c r="R7" s="808"/>
      <c r="S7" s="451" t="s">
        <v>129</v>
      </c>
      <c r="T7" s="451" t="s">
        <v>130</v>
      </c>
      <c r="U7" s="451" t="s">
        <v>131</v>
      </c>
      <c r="V7" s="451" t="s">
        <v>132</v>
      </c>
      <c r="W7" s="809" t="s">
        <v>133</v>
      </c>
      <c r="X7" s="314" t="s">
        <v>149</v>
      </c>
    </row>
    <row r="8" spans="1:24" s="311" customFormat="1" ht="15" customHeight="1" thickBot="1">
      <c r="A8" s="610"/>
      <c r="B8" s="612"/>
      <c r="C8" s="630"/>
      <c r="D8" s="632"/>
      <c r="E8" s="633"/>
      <c r="F8" s="317" t="s">
        <v>150</v>
      </c>
      <c r="G8" s="318" t="s">
        <v>151</v>
      </c>
      <c r="H8" s="317" t="s">
        <v>150</v>
      </c>
      <c r="I8" s="318" t="s">
        <v>152</v>
      </c>
      <c r="J8" s="317" t="s">
        <v>150</v>
      </c>
      <c r="K8" s="318" t="s">
        <v>152</v>
      </c>
      <c r="L8" s="607"/>
      <c r="M8" s="628"/>
      <c r="N8" s="607"/>
      <c r="O8" s="316"/>
      <c r="P8" s="319"/>
      <c r="Q8" s="810" t="s">
        <v>127</v>
      </c>
      <c r="R8" s="811"/>
      <c r="S8" s="819">
        <v>0</v>
      </c>
      <c r="T8" s="819">
        <v>0</v>
      </c>
      <c r="U8" s="813">
        <f>SUM(T8-S8)</f>
        <v>0</v>
      </c>
      <c r="V8" s="813">
        <f>SUM(U8/7)</f>
        <v>0</v>
      </c>
      <c r="W8" s="814">
        <f>SUM(U8/30)</f>
        <v>0</v>
      </c>
      <c r="X8" s="319"/>
    </row>
    <row r="9" spans="1:24" s="315" customFormat="1" ht="19.5" customHeight="1" thickBot="1">
      <c r="A9" s="823"/>
      <c r="B9" s="824"/>
      <c r="C9" s="825" t="s">
        <v>153</v>
      </c>
      <c r="D9" s="826"/>
      <c r="E9" s="827"/>
      <c r="F9" s="827"/>
      <c r="G9" s="827"/>
      <c r="H9" s="827"/>
      <c r="I9" s="827"/>
      <c r="J9" s="827"/>
      <c r="K9" s="827"/>
      <c r="L9" s="828">
        <f>SUM(L10:L25)</f>
        <v>0</v>
      </c>
      <c r="M9" s="828"/>
      <c r="N9" s="829"/>
      <c r="O9" s="452"/>
      <c r="P9" s="830"/>
      <c r="X9" s="830"/>
    </row>
    <row r="10" spans="1:24" ht="17.25" customHeight="1">
      <c r="A10" s="453"/>
      <c r="B10" s="454"/>
      <c r="C10" s="831" t="s">
        <v>154</v>
      </c>
      <c r="D10" s="832">
        <f>$K$4</f>
        <v>0</v>
      </c>
      <c r="E10" s="833" t="s">
        <v>155</v>
      </c>
      <c r="F10" s="455">
        <f t="shared" ref="F10:F24" si="0">(O10*40)*M10</f>
        <v>0</v>
      </c>
      <c r="G10" s="456">
        <f t="shared" ref="G10:G25" si="1">SUM(D10*F10)</f>
        <v>0</v>
      </c>
      <c r="H10" s="834"/>
      <c r="I10" s="835"/>
      <c r="J10" s="834"/>
      <c r="K10" s="835"/>
      <c r="L10" s="457">
        <f t="shared" ref="L10:L25" si="2">SUM(G10+I10+K10)</f>
        <v>0</v>
      </c>
      <c r="M10" s="836">
        <v>0</v>
      </c>
      <c r="N10" s="837"/>
      <c r="O10" s="458">
        <f>'Labor Rates Calculator'!G10</f>
        <v>181.31654713179461</v>
      </c>
      <c r="P10" s="838">
        <v>253</v>
      </c>
      <c r="X10" s="458">
        <v>216</v>
      </c>
    </row>
    <row r="11" spans="1:24" ht="17.25" customHeight="1">
      <c r="A11" s="839"/>
      <c r="B11" s="840"/>
      <c r="C11" s="831" t="s">
        <v>156</v>
      </c>
      <c r="D11" s="832">
        <f>$K$4</f>
        <v>0</v>
      </c>
      <c r="E11" s="833" t="s">
        <v>155</v>
      </c>
      <c r="F11" s="841">
        <f t="shared" si="0"/>
        <v>0</v>
      </c>
      <c r="G11" s="842">
        <f t="shared" si="1"/>
        <v>0</v>
      </c>
      <c r="H11" s="638"/>
      <c r="I11" s="639"/>
      <c r="J11" s="638"/>
      <c r="K11" s="639"/>
      <c r="L11" s="843">
        <f t="shared" si="2"/>
        <v>0</v>
      </c>
      <c r="M11" s="836">
        <v>0</v>
      </c>
      <c r="N11" s="837"/>
      <c r="O11" s="844">
        <f>'Labor Rates Calculator'!G11</f>
        <v>150.27596205882736</v>
      </c>
      <c r="P11" s="845">
        <v>195</v>
      </c>
      <c r="X11" s="846">
        <v>175</v>
      </c>
    </row>
    <row r="12" spans="1:24" ht="17.25" customHeight="1">
      <c r="A12" s="839"/>
      <c r="B12" s="840"/>
      <c r="C12" s="831" t="s">
        <v>157</v>
      </c>
      <c r="D12" s="832">
        <f>$K$4</f>
        <v>0</v>
      </c>
      <c r="E12" s="833" t="s">
        <v>155</v>
      </c>
      <c r="F12" s="841">
        <f t="shared" si="0"/>
        <v>0</v>
      </c>
      <c r="G12" s="842">
        <f t="shared" si="1"/>
        <v>0</v>
      </c>
      <c r="H12" s="638"/>
      <c r="I12" s="639"/>
      <c r="J12" s="638"/>
      <c r="K12" s="639"/>
      <c r="L12" s="843">
        <f t="shared" si="2"/>
        <v>0</v>
      </c>
      <c r="M12" s="836">
        <v>0</v>
      </c>
      <c r="N12" s="837"/>
      <c r="O12" s="844">
        <f>'Labor Rates Calculator'!G12</f>
        <v>138.39252259253351</v>
      </c>
      <c r="P12" s="845"/>
      <c r="X12" s="846"/>
    </row>
    <row r="13" spans="1:24" ht="17.25" customHeight="1">
      <c r="A13" s="839"/>
      <c r="B13" s="840"/>
      <c r="C13" s="831" t="s">
        <v>158</v>
      </c>
      <c r="D13" s="832">
        <f t="shared" ref="D13:D24" si="3">$K$4</f>
        <v>0</v>
      </c>
      <c r="E13" s="833" t="s">
        <v>155</v>
      </c>
      <c r="F13" s="841">
        <f t="shared" si="0"/>
        <v>0</v>
      </c>
      <c r="G13" s="842">
        <f t="shared" si="1"/>
        <v>0</v>
      </c>
      <c r="H13" s="638"/>
      <c r="I13" s="639"/>
      <c r="J13" s="638"/>
      <c r="K13" s="639"/>
      <c r="L13" s="843">
        <f t="shared" si="2"/>
        <v>0</v>
      </c>
      <c r="M13" s="836">
        <v>0</v>
      </c>
      <c r="N13" s="837"/>
      <c r="O13" s="844">
        <f>'Labor Rates Calculator'!G13</f>
        <v>126.6664731153846</v>
      </c>
      <c r="P13" s="845">
        <v>185</v>
      </c>
      <c r="X13" s="846">
        <v>155</v>
      </c>
    </row>
    <row r="14" spans="1:24" ht="17.25" customHeight="1">
      <c r="A14" s="839"/>
      <c r="B14" s="840"/>
      <c r="C14" s="831" t="s">
        <v>159</v>
      </c>
      <c r="D14" s="832">
        <f t="shared" si="3"/>
        <v>0</v>
      </c>
      <c r="E14" s="833" t="s">
        <v>155</v>
      </c>
      <c r="F14" s="841">
        <f t="shared" si="0"/>
        <v>0</v>
      </c>
      <c r="G14" s="842">
        <f t="shared" si="1"/>
        <v>0</v>
      </c>
      <c r="H14" s="638"/>
      <c r="I14" s="639"/>
      <c r="J14" s="638"/>
      <c r="K14" s="639"/>
      <c r="L14" s="843">
        <f t="shared" si="2"/>
        <v>0</v>
      </c>
      <c r="M14" s="836">
        <v>0</v>
      </c>
      <c r="N14" s="837"/>
      <c r="O14" s="844">
        <f>'Labor Rates Calculator'!G14</f>
        <v>108.40544466463878</v>
      </c>
      <c r="P14" s="845">
        <v>163</v>
      </c>
      <c r="X14" s="846">
        <v>130</v>
      </c>
    </row>
    <row r="15" spans="1:24" ht="17.25" customHeight="1">
      <c r="A15" s="839"/>
      <c r="B15" s="840"/>
      <c r="C15" s="831" t="s">
        <v>160</v>
      </c>
      <c r="D15" s="832">
        <f t="shared" si="3"/>
        <v>0</v>
      </c>
      <c r="E15" s="833" t="s">
        <v>155</v>
      </c>
      <c r="F15" s="320">
        <f t="shared" si="0"/>
        <v>0</v>
      </c>
      <c r="G15" s="847">
        <f t="shared" si="1"/>
        <v>0</v>
      </c>
      <c r="H15" s="638"/>
      <c r="I15" s="639"/>
      <c r="J15" s="638"/>
      <c r="K15" s="639"/>
      <c r="L15" s="843">
        <f t="shared" si="2"/>
        <v>0</v>
      </c>
      <c r="M15" s="836">
        <v>0</v>
      </c>
      <c r="N15" s="837"/>
      <c r="O15" s="844">
        <f>'Labor Rates Calculator'!G15</f>
        <v>76.481034101107667</v>
      </c>
      <c r="P15" s="845">
        <v>95</v>
      </c>
      <c r="X15" s="846">
        <v>65</v>
      </c>
    </row>
    <row r="16" spans="1:24" ht="15.75" customHeight="1">
      <c r="A16" s="848"/>
      <c r="B16" s="849"/>
      <c r="C16" s="850" t="s">
        <v>161</v>
      </c>
      <c r="D16" s="832">
        <f t="shared" si="3"/>
        <v>0</v>
      </c>
      <c r="E16" s="849" t="s">
        <v>155</v>
      </c>
      <c r="F16" s="851">
        <f t="shared" si="0"/>
        <v>0</v>
      </c>
      <c r="G16" s="847">
        <f t="shared" si="1"/>
        <v>0</v>
      </c>
      <c r="H16" s="638"/>
      <c r="I16" s="639"/>
      <c r="J16" s="638"/>
      <c r="K16" s="639"/>
      <c r="L16" s="843">
        <f t="shared" si="2"/>
        <v>0</v>
      </c>
      <c r="M16" s="852">
        <v>0</v>
      </c>
      <c r="N16" s="853"/>
      <c r="O16" s="844">
        <f>'Labor Rates Calculator'!G16</f>
        <v>98.681546214654574</v>
      </c>
      <c r="P16" s="854">
        <v>81</v>
      </c>
      <c r="X16" s="844">
        <v>60</v>
      </c>
    </row>
    <row r="17" spans="1:127" ht="15.75" customHeight="1">
      <c r="A17" s="848"/>
      <c r="B17" s="849"/>
      <c r="C17" s="850" t="s">
        <v>162</v>
      </c>
      <c r="D17" s="832">
        <f t="shared" si="3"/>
        <v>0</v>
      </c>
      <c r="E17" s="849" t="s">
        <v>155</v>
      </c>
      <c r="F17" s="851">
        <f t="shared" si="0"/>
        <v>0</v>
      </c>
      <c r="G17" s="847">
        <f t="shared" si="1"/>
        <v>0</v>
      </c>
      <c r="H17" s="638"/>
      <c r="I17" s="639"/>
      <c r="J17" s="638"/>
      <c r="K17" s="639"/>
      <c r="L17" s="855">
        <f t="shared" si="2"/>
        <v>0</v>
      </c>
      <c r="M17" s="852">
        <v>0</v>
      </c>
      <c r="N17" s="853"/>
      <c r="O17" s="844">
        <f>'Labor Rates Calculator'!G17</f>
        <v>95.143598050826711</v>
      </c>
      <c r="P17" s="854">
        <v>118</v>
      </c>
      <c r="X17" s="844">
        <v>95</v>
      </c>
    </row>
    <row r="18" spans="1:127" ht="15.75" customHeight="1">
      <c r="A18" s="848"/>
      <c r="B18" s="849"/>
      <c r="C18" s="850" t="s">
        <v>163</v>
      </c>
      <c r="D18" s="832">
        <f t="shared" si="3"/>
        <v>0</v>
      </c>
      <c r="E18" s="849" t="s">
        <v>155</v>
      </c>
      <c r="F18" s="851">
        <f t="shared" si="0"/>
        <v>0</v>
      </c>
      <c r="G18" s="847">
        <f t="shared" si="1"/>
        <v>0</v>
      </c>
      <c r="H18" s="638"/>
      <c r="I18" s="639"/>
      <c r="J18" s="638"/>
      <c r="K18" s="639"/>
      <c r="L18" s="855">
        <f t="shared" si="2"/>
        <v>0</v>
      </c>
      <c r="M18" s="852">
        <v>0</v>
      </c>
      <c r="N18" s="837"/>
      <c r="O18" s="844">
        <f>'Labor Rates Calculator'!G18</f>
        <v>151.51478660381852</v>
      </c>
      <c r="P18" s="854">
        <v>183</v>
      </c>
      <c r="X18" s="844">
        <v>194</v>
      </c>
    </row>
    <row r="19" spans="1:127" ht="15.75" customHeight="1">
      <c r="A19" s="848"/>
      <c r="B19" s="849"/>
      <c r="C19" s="850" t="s">
        <v>164</v>
      </c>
      <c r="D19" s="832">
        <f t="shared" si="3"/>
        <v>0</v>
      </c>
      <c r="E19" s="849" t="s">
        <v>155</v>
      </c>
      <c r="F19" s="851">
        <f t="shared" si="0"/>
        <v>0</v>
      </c>
      <c r="G19" s="847">
        <f t="shared" si="1"/>
        <v>0</v>
      </c>
      <c r="H19" s="638"/>
      <c r="I19" s="639"/>
      <c r="J19" s="638"/>
      <c r="K19" s="639"/>
      <c r="L19" s="855">
        <f t="shared" si="2"/>
        <v>0</v>
      </c>
      <c r="M19" s="852">
        <v>0</v>
      </c>
      <c r="N19" s="837"/>
      <c r="O19" s="844">
        <f>'Labor Rates Calculator'!G19</f>
        <v>127.1810614810819</v>
      </c>
      <c r="P19" s="854">
        <v>161</v>
      </c>
      <c r="X19" s="844">
        <v>173</v>
      </c>
    </row>
    <row r="20" spans="1:127" ht="15.75" customHeight="1">
      <c r="A20" s="848"/>
      <c r="B20" s="849"/>
      <c r="C20" s="850" t="s">
        <v>165</v>
      </c>
      <c r="D20" s="832">
        <f t="shared" si="3"/>
        <v>0</v>
      </c>
      <c r="E20" s="849" t="s">
        <v>155</v>
      </c>
      <c r="F20" s="851">
        <f t="shared" si="0"/>
        <v>0</v>
      </c>
      <c r="G20" s="847">
        <f t="shared" si="1"/>
        <v>0</v>
      </c>
      <c r="H20" s="638"/>
      <c r="I20" s="639"/>
      <c r="J20" s="638"/>
      <c r="K20" s="639"/>
      <c r="L20" s="855">
        <f t="shared" si="2"/>
        <v>0</v>
      </c>
      <c r="M20" s="852">
        <v>0</v>
      </c>
      <c r="N20" s="837"/>
      <c r="O20" s="844">
        <f>'Labor Rates Calculator'!G20</f>
        <v>104.09202502011689</v>
      </c>
      <c r="P20" s="854">
        <v>121</v>
      </c>
      <c r="X20" s="844">
        <v>155</v>
      </c>
    </row>
    <row r="21" spans="1:127" ht="15.75" customHeight="1">
      <c r="A21" s="848"/>
      <c r="B21" s="849"/>
      <c r="C21" s="850" t="s">
        <v>166</v>
      </c>
      <c r="D21" s="832">
        <f t="shared" si="3"/>
        <v>0</v>
      </c>
      <c r="E21" s="849" t="s">
        <v>155</v>
      </c>
      <c r="F21" s="851">
        <f t="shared" si="0"/>
        <v>0</v>
      </c>
      <c r="G21" s="847">
        <f t="shared" si="1"/>
        <v>0</v>
      </c>
      <c r="H21" s="638"/>
      <c r="I21" s="639"/>
      <c r="J21" s="638"/>
      <c r="K21" s="639"/>
      <c r="L21" s="855">
        <f t="shared" si="2"/>
        <v>0</v>
      </c>
      <c r="M21" s="852">
        <v>0</v>
      </c>
      <c r="N21" s="837"/>
      <c r="O21" s="844">
        <f>'Labor Rates Calculator'!G21</f>
        <v>68.902785842661089</v>
      </c>
      <c r="P21" s="854">
        <v>84</v>
      </c>
      <c r="X21" s="844">
        <v>95</v>
      </c>
    </row>
    <row r="22" spans="1:127" ht="15.75" customHeight="1">
      <c r="A22" s="848"/>
      <c r="B22" s="849"/>
      <c r="C22" s="321" t="s">
        <v>167</v>
      </c>
      <c r="D22" s="832">
        <f t="shared" si="3"/>
        <v>0</v>
      </c>
      <c r="E22" s="849" t="s">
        <v>155</v>
      </c>
      <c r="F22" s="851">
        <f>(O22*40)*M22</f>
        <v>0</v>
      </c>
      <c r="G22" s="847">
        <f>SUM(D22*F22)</f>
        <v>0</v>
      </c>
      <c r="H22" s="638"/>
      <c r="I22" s="639"/>
      <c r="J22" s="638"/>
      <c r="K22" s="639"/>
      <c r="L22" s="855">
        <f>SUM(G22+I22+K22)</f>
        <v>0</v>
      </c>
      <c r="M22" s="852">
        <v>0</v>
      </c>
      <c r="N22" s="837"/>
      <c r="O22" s="844">
        <f>'Labor Rates Calculator'!G22</f>
        <v>118.37224566752958</v>
      </c>
      <c r="P22" s="854"/>
      <c r="X22" s="844"/>
    </row>
    <row r="23" spans="1:127" ht="15.75" customHeight="1">
      <c r="A23" s="848"/>
      <c r="B23" s="849"/>
      <c r="C23" s="321" t="s">
        <v>107</v>
      </c>
      <c r="D23" s="832">
        <f t="shared" si="3"/>
        <v>0</v>
      </c>
      <c r="E23" s="322" t="s">
        <v>155</v>
      </c>
      <c r="F23" s="851">
        <f t="shared" si="0"/>
        <v>0</v>
      </c>
      <c r="G23" s="847">
        <f>SUM(D23*F23)</f>
        <v>0</v>
      </c>
      <c r="H23" s="638"/>
      <c r="I23" s="639"/>
      <c r="J23" s="638"/>
      <c r="K23" s="639"/>
      <c r="L23" s="843">
        <f t="shared" si="2"/>
        <v>0</v>
      </c>
      <c r="M23" s="856">
        <v>0</v>
      </c>
      <c r="N23" s="853"/>
      <c r="O23" s="844">
        <f>'Labor Rates Calculator'!G23</f>
        <v>47.757719943077682</v>
      </c>
      <c r="P23" s="854">
        <v>65</v>
      </c>
      <c r="X23" s="844">
        <v>65</v>
      </c>
      <c r="Z23" t="s">
        <v>168</v>
      </c>
    </row>
    <row r="24" spans="1:127" s="324" customFormat="1" ht="15.75" customHeight="1">
      <c r="A24" s="848"/>
      <c r="B24" s="849"/>
      <c r="C24" s="321" t="s">
        <v>169</v>
      </c>
      <c r="D24" s="832">
        <f t="shared" si="3"/>
        <v>0</v>
      </c>
      <c r="E24" s="849" t="s">
        <v>155</v>
      </c>
      <c r="F24" s="851">
        <f t="shared" si="0"/>
        <v>0</v>
      </c>
      <c r="G24" s="847">
        <f t="shared" si="1"/>
        <v>0</v>
      </c>
      <c r="H24" s="638"/>
      <c r="I24" s="639"/>
      <c r="J24" s="638"/>
      <c r="K24" s="639"/>
      <c r="L24" s="843">
        <f t="shared" si="2"/>
        <v>0</v>
      </c>
      <c r="M24" s="353">
        <v>0</v>
      </c>
      <c r="N24" s="853"/>
      <c r="O24" s="844">
        <f>'Labor Rates Calculator'!G24</f>
        <v>133.3285199992373</v>
      </c>
      <c r="P24" s="397">
        <v>80</v>
      </c>
      <c r="Q24"/>
      <c r="R24"/>
      <c r="S24"/>
      <c r="T24"/>
      <c r="U24"/>
      <c r="V24"/>
      <c r="W24"/>
      <c r="X24" s="323">
        <v>90</v>
      </c>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row>
    <row r="25" spans="1:127" ht="15.75" customHeight="1" thickBot="1">
      <c r="A25" s="325"/>
      <c r="B25" s="322"/>
      <c r="C25" s="321" t="s">
        <v>170</v>
      </c>
      <c r="D25" s="326">
        <f>K4</f>
        <v>0</v>
      </c>
      <c r="E25" s="354" t="s">
        <v>155</v>
      </c>
      <c r="F25" s="857">
        <f>(O25*40)*M25</f>
        <v>0</v>
      </c>
      <c r="G25" s="858">
        <f t="shared" si="1"/>
        <v>0</v>
      </c>
      <c r="H25" s="640"/>
      <c r="I25" s="641"/>
      <c r="J25" s="640"/>
      <c r="K25" s="641"/>
      <c r="L25" s="859">
        <f t="shared" si="2"/>
        <v>0</v>
      </c>
      <c r="M25" s="353">
        <v>0</v>
      </c>
      <c r="N25" s="327"/>
      <c r="O25" s="860">
        <f>'Labor Rates Calculator'!G26</f>
        <v>91.694063335369989</v>
      </c>
      <c r="P25" s="397">
        <v>96</v>
      </c>
      <c r="X25" s="323">
        <v>96</v>
      </c>
    </row>
    <row r="26" spans="1:127" s="315" customFormat="1" ht="15.75" customHeight="1" thickBot="1">
      <c r="A26" s="823"/>
      <c r="B26" s="824"/>
      <c r="C26" s="825" t="s">
        <v>171</v>
      </c>
      <c r="D26" s="826"/>
      <c r="E26" s="827"/>
      <c r="F26" s="827"/>
      <c r="G26" s="827"/>
      <c r="H26" s="827"/>
      <c r="I26" s="827"/>
      <c r="J26" s="827"/>
      <c r="K26" s="827"/>
      <c r="L26" s="828">
        <f>SUM(L27:L41)</f>
        <v>0</v>
      </c>
      <c r="M26" s="828"/>
      <c r="N26" s="829"/>
      <c r="O26" s="398"/>
      <c r="P26" s="830"/>
      <c r="Q26"/>
      <c r="R26"/>
      <c r="S26"/>
      <c r="T26"/>
      <c r="U26"/>
      <c r="V26"/>
      <c r="W26"/>
      <c r="X26" s="830"/>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row>
    <row r="27" spans="1:127" ht="15.75" customHeight="1">
      <c r="A27" s="453"/>
      <c r="B27" s="454"/>
      <c r="C27" s="459" t="s">
        <v>154</v>
      </c>
      <c r="D27" s="460">
        <f t="shared" ref="D27:D41" si="4">$K$5</f>
        <v>0</v>
      </c>
      <c r="E27" s="454" t="s">
        <v>155</v>
      </c>
      <c r="F27" s="461">
        <f>(40*O27)*M27</f>
        <v>0</v>
      </c>
      <c r="G27" s="462">
        <f>SUM(D27*F27)</f>
        <v>0</v>
      </c>
      <c r="H27" s="861"/>
      <c r="I27" s="862"/>
      <c r="J27" s="861"/>
      <c r="K27" s="862"/>
      <c r="L27" s="463">
        <f t="shared" ref="L27:L40" si="5">SUM(G27+I27+K27)</f>
        <v>0</v>
      </c>
      <c r="M27" s="863">
        <v>0</v>
      </c>
      <c r="N27" s="864"/>
      <c r="O27" s="464">
        <f>+O10</f>
        <v>181.31654713179461</v>
      </c>
      <c r="P27" s="464">
        <f>+P10</f>
        <v>253</v>
      </c>
      <c r="X27" s="464">
        <f>+X10</f>
        <v>216</v>
      </c>
    </row>
    <row r="28" spans="1:127" ht="15.75" customHeight="1">
      <c r="A28" s="848"/>
      <c r="B28" s="849"/>
      <c r="C28" s="850" t="s">
        <v>156</v>
      </c>
      <c r="D28" s="865">
        <f t="shared" si="4"/>
        <v>0</v>
      </c>
      <c r="E28" s="849" t="s">
        <v>155</v>
      </c>
      <c r="F28" s="866">
        <f>(40*O28)*M28</f>
        <v>0</v>
      </c>
      <c r="G28" s="867">
        <f>SUM(D28*F28)</f>
        <v>0</v>
      </c>
      <c r="H28" s="634"/>
      <c r="I28" s="635"/>
      <c r="J28" s="634"/>
      <c r="K28" s="635"/>
      <c r="L28" s="868">
        <f t="shared" si="5"/>
        <v>0</v>
      </c>
      <c r="M28" s="869">
        <f t="shared" ref="M28:M38" si="6">+M11</f>
        <v>0</v>
      </c>
      <c r="N28" s="870"/>
      <c r="O28" s="871">
        <f>+O11</f>
        <v>150.27596205882736</v>
      </c>
      <c r="P28" s="871">
        <f>+P11</f>
        <v>195</v>
      </c>
      <c r="X28" s="871">
        <f>+X11</f>
        <v>175</v>
      </c>
    </row>
    <row r="29" spans="1:127" ht="15.75" customHeight="1">
      <c r="A29" s="848"/>
      <c r="B29" s="849"/>
      <c r="C29" s="831" t="s">
        <v>157</v>
      </c>
      <c r="D29" s="865">
        <f t="shared" si="4"/>
        <v>0</v>
      </c>
      <c r="E29" s="849" t="s">
        <v>155</v>
      </c>
      <c r="F29" s="866">
        <f>(40*O29)*M29</f>
        <v>0</v>
      </c>
      <c r="G29" s="867">
        <f>SUM(D29*F29)</f>
        <v>0</v>
      </c>
      <c r="H29" s="634"/>
      <c r="I29" s="635"/>
      <c r="J29" s="634"/>
      <c r="K29" s="635"/>
      <c r="L29" s="868">
        <f t="shared" si="5"/>
        <v>0</v>
      </c>
      <c r="M29" s="869">
        <f t="shared" si="6"/>
        <v>0</v>
      </c>
      <c r="N29" s="870"/>
      <c r="O29" s="871">
        <f>O12</f>
        <v>138.39252259253351</v>
      </c>
      <c r="P29" s="871"/>
      <c r="X29" s="871"/>
    </row>
    <row r="30" spans="1:127" ht="15.75" customHeight="1">
      <c r="A30" s="848"/>
      <c r="B30" s="849"/>
      <c r="C30" s="850" t="s">
        <v>158</v>
      </c>
      <c r="D30" s="865">
        <f t="shared" si="4"/>
        <v>0</v>
      </c>
      <c r="E30" s="849" t="s">
        <v>155</v>
      </c>
      <c r="F30" s="866">
        <f t="shared" ref="F30:F40" si="7">(40*O30)*M30</f>
        <v>0</v>
      </c>
      <c r="G30" s="867">
        <f t="shared" ref="G30:G41" si="8">SUM(D30*F30)</f>
        <v>0</v>
      </c>
      <c r="H30" s="634"/>
      <c r="I30" s="635"/>
      <c r="J30" s="634"/>
      <c r="K30" s="635"/>
      <c r="L30" s="868">
        <f t="shared" si="5"/>
        <v>0</v>
      </c>
      <c r="M30" s="869">
        <f t="shared" si="6"/>
        <v>0</v>
      </c>
      <c r="N30" s="870"/>
      <c r="O30" s="871">
        <f t="shared" ref="O30:P38" si="9">+O13</f>
        <v>126.6664731153846</v>
      </c>
      <c r="P30" s="871">
        <f t="shared" si="9"/>
        <v>185</v>
      </c>
      <c r="X30" s="871">
        <f t="shared" ref="X30:X38" si="10">+X13</f>
        <v>155</v>
      </c>
    </row>
    <row r="31" spans="1:127" ht="15.75" customHeight="1">
      <c r="A31" s="848"/>
      <c r="B31" s="849"/>
      <c r="C31" s="850" t="s">
        <v>159</v>
      </c>
      <c r="D31" s="865">
        <f t="shared" si="4"/>
        <v>0</v>
      </c>
      <c r="E31" s="849" t="s">
        <v>155</v>
      </c>
      <c r="F31" s="866">
        <f t="shared" si="7"/>
        <v>0</v>
      </c>
      <c r="G31" s="867">
        <f t="shared" si="8"/>
        <v>0</v>
      </c>
      <c r="H31" s="634"/>
      <c r="I31" s="635"/>
      <c r="J31" s="634"/>
      <c r="K31" s="635"/>
      <c r="L31" s="868">
        <f t="shared" si="5"/>
        <v>0</v>
      </c>
      <c r="M31" s="869">
        <f t="shared" si="6"/>
        <v>0</v>
      </c>
      <c r="N31" s="870"/>
      <c r="O31" s="871">
        <f t="shared" si="9"/>
        <v>108.40544466463878</v>
      </c>
      <c r="P31" s="871">
        <f t="shared" si="9"/>
        <v>163</v>
      </c>
      <c r="X31" s="871">
        <f t="shared" si="10"/>
        <v>130</v>
      </c>
    </row>
    <row r="32" spans="1:127" ht="15.75" customHeight="1">
      <c r="A32" s="848"/>
      <c r="B32" s="849"/>
      <c r="C32" s="850" t="s">
        <v>160</v>
      </c>
      <c r="D32" s="865">
        <f t="shared" si="4"/>
        <v>0</v>
      </c>
      <c r="E32" s="849" t="s">
        <v>155</v>
      </c>
      <c r="F32" s="866">
        <f t="shared" si="7"/>
        <v>0</v>
      </c>
      <c r="G32" s="867">
        <f t="shared" si="8"/>
        <v>0</v>
      </c>
      <c r="H32" s="634"/>
      <c r="I32" s="635"/>
      <c r="J32" s="634"/>
      <c r="K32" s="635"/>
      <c r="L32" s="868">
        <f t="shared" si="5"/>
        <v>0</v>
      </c>
      <c r="M32" s="869">
        <f t="shared" si="6"/>
        <v>0</v>
      </c>
      <c r="N32" s="864"/>
      <c r="O32" s="871">
        <f t="shared" si="9"/>
        <v>76.481034101107667</v>
      </c>
      <c r="P32" s="871">
        <f t="shared" si="9"/>
        <v>95</v>
      </c>
      <c r="X32" s="871">
        <f t="shared" si="10"/>
        <v>65</v>
      </c>
    </row>
    <row r="33" spans="1:135" ht="15.75" customHeight="1">
      <c r="A33" s="848"/>
      <c r="B33" s="849"/>
      <c r="C33" s="850" t="s">
        <v>172</v>
      </c>
      <c r="D33" s="865">
        <f t="shared" si="4"/>
        <v>0</v>
      </c>
      <c r="E33" s="849" t="s">
        <v>155</v>
      </c>
      <c r="F33" s="866">
        <f t="shared" si="7"/>
        <v>0</v>
      </c>
      <c r="G33" s="867">
        <f t="shared" si="8"/>
        <v>0</v>
      </c>
      <c r="H33" s="634"/>
      <c r="I33" s="635"/>
      <c r="J33" s="634"/>
      <c r="K33" s="635"/>
      <c r="L33" s="868">
        <f t="shared" si="5"/>
        <v>0</v>
      </c>
      <c r="M33" s="869">
        <f t="shared" si="6"/>
        <v>0</v>
      </c>
      <c r="N33" s="870"/>
      <c r="O33" s="871">
        <f t="shared" si="9"/>
        <v>98.681546214654574</v>
      </c>
      <c r="P33" s="871">
        <f t="shared" si="9"/>
        <v>81</v>
      </c>
      <c r="X33" s="871">
        <f t="shared" si="10"/>
        <v>60</v>
      </c>
    </row>
    <row r="34" spans="1:135" ht="15.75" customHeight="1">
      <c r="A34" s="848"/>
      <c r="B34" s="849"/>
      <c r="C34" s="850" t="s">
        <v>162</v>
      </c>
      <c r="D34" s="865">
        <f t="shared" si="4"/>
        <v>0</v>
      </c>
      <c r="E34" s="849" t="s">
        <v>155</v>
      </c>
      <c r="F34" s="866">
        <f t="shared" si="7"/>
        <v>0</v>
      </c>
      <c r="G34" s="867">
        <f t="shared" si="8"/>
        <v>0</v>
      </c>
      <c r="H34" s="634"/>
      <c r="I34" s="635"/>
      <c r="J34" s="634"/>
      <c r="K34" s="635"/>
      <c r="L34" s="868">
        <f t="shared" si="5"/>
        <v>0</v>
      </c>
      <c r="M34" s="869">
        <f t="shared" si="6"/>
        <v>0</v>
      </c>
      <c r="N34" s="870"/>
      <c r="O34" s="871">
        <f t="shared" si="9"/>
        <v>95.143598050826711</v>
      </c>
      <c r="P34" s="871">
        <f t="shared" si="9"/>
        <v>118</v>
      </c>
      <c r="X34" s="871">
        <f t="shared" si="10"/>
        <v>95</v>
      </c>
    </row>
    <row r="35" spans="1:135" ht="15.75" customHeight="1">
      <c r="A35" s="325"/>
      <c r="B35" s="322"/>
      <c r="C35" s="321" t="s">
        <v>163</v>
      </c>
      <c r="D35" s="865">
        <f t="shared" si="4"/>
        <v>0</v>
      </c>
      <c r="E35" s="849" t="s">
        <v>155</v>
      </c>
      <c r="F35" s="866">
        <f t="shared" si="7"/>
        <v>0</v>
      </c>
      <c r="G35" s="867">
        <f t="shared" si="8"/>
        <v>0</v>
      </c>
      <c r="H35" s="634"/>
      <c r="I35" s="635"/>
      <c r="J35" s="634"/>
      <c r="K35" s="635"/>
      <c r="L35" s="868">
        <f t="shared" si="5"/>
        <v>0</v>
      </c>
      <c r="M35" s="869">
        <f t="shared" si="6"/>
        <v>0</v>
      </c>
      <c r="N35" s="870"/>
      <c r="O35" s="871">
        <f t="shared" si="9"/>
        <v>151.51478660381852</v>
      </c>
      <c r="P35" s="871">
        <f t="shared" si="9"/>
        <v>183</v>
      </c>
      <c r="X35" s="871">
        <f t="shared" si="10"/>
        <v>194</v>
      </c>
    </row>
    <row r="36" spans="1:135" ht="15.75" customHeight="1">
      <c r="A36" s="325"/>
      <c r="B36" s="322"/>
      <c r="C36" s="321" t="s">
        <v>164</v>
      </c>
      <c r="D36" s="865">
        <f t="shared" si="4"/>
        <v>0</v>
      </c>
      <c r="E36" s="849" t="s">
        <v>155</v>
      </c>
      <c r="F36" s="866">
        <f t="shared" si="7"/>
        <v>0</v>
      </c>
      <c r="G36" s="867">
        <f t="shared" si="8"/>
        <v>0</v>
      </c>
      <c r="H36" s="634"/>
      <c r="I36" s="635"/>
      <c r="J36" s="634"/>
      <c r="K36" s="635"/>
      <c r="L36" s="868">
        <f t="shared" si="5"/>
        <v>0</v>
      </c>
      <c r="M36" s="869">
        <f t="shared" si="6"/>
        <v>0</v>
      </c>
      <c r="N36" s="870"/>
      <c r="O36" s="871">
        <f t="shared" si="9"/>
        <v>127.1810614810819</v>
      </c>
      <c r="P36" s="871">
        <f t="shared" si="9"/>
        <v>161</v>
      </c>
      <c r="X36" s="871">
        <f t="shared" si="10"/>
        <v>173</v>
      </c>
    </row>
    <row r="37" spans="1:135" ht="15.75" customHeight="1">
      <c r="A37" s="325"/>
      <c r="B37" s="322"/>
      <c r="C37" s="321" t="s">
        <v>165</v>
      </c>
      <c r="D37" s="865">
        <f t="shared" si="4"/>
        <v>0</v>
      </c>
      <c r="E37" s="849" t="s">
        <v>155</v>
      </c>
      <c r="F37" s="866">
        <f t="shared" si="7"/>
        <v>0</v>
      </c>
      <c r="G37" s="867">
        <f t="shared" si="8"/>
        <v>0</v>
      </c>
      <c r="H37" s="634"/>
      <c r="I37" s="635"/>
      <c r="J37" s="634"/>
      <c r="K37" s="635"/>
      <c r="L37" s="868">
        <f t="shared" si="5"/>
        <v>0</v>
      </c>
      <c r="M37" s="869">
        <f t="shared" si="6"/>
        <v>0</v>
      </c>
      <c r="N37" s="870"/>
      <c r="O37" s="871">
        <f t="shared" si="9"/>
        <v>104.09202502011689</v>
      </c>
      <c r="P37" s="871">
        <f t="shared" si="9"/>
        <v>121</v>
      </c>
      <c r="X37" s="871">
        <f t="shared" si="10"/>
        <v>155</v>
      </c>
    </row>
    <row r="38" spans="1:135" ht="15.75" customHeight="1">
      <c r="A38" s="325"/>
      <c r="B38" s="322"/>
      <c r="C38" s="321" t="s">
        <v>166</v>
      </c>
      <c r="D38" s="865">
        <f t="shared" si="4"/>
        <v>0</v>
      </c>
      <c r="E38" s="849" t="s">
        <v>155</v>
      </c>
      <c r="F38" s="866">
        <f t="shared" si="7"/>
        <v>0</v>
      </c>
      <c r="G38" s="867">
        <f t="shared" si="8"/>
        <v>0</v>
      </c>
      <c r="H38" s="634"/>
      <c r="I38" s="635"/>
      <c r="J38" s="634"/>
      <c r="K38" s="635"/>
      <c r="L38" s="868">
        <f t="shared" si="5"/>
        <v>0</v>
      </c>
      <c r="M38" s="869">
        <f t="shared" si="6"/>
        <v>0</v>
      </c>
      <c r="N38" s="870"/>
      <c r="O38" s="871">
        <f t="shared" si="9"/>
        <v>68.902785842661089</v>
      </c>
      <c r="P38" s="871">
        <f t="shared" si="9"/>
        <v>84</v>
      </c>
      <c r="X38" s="871">
        <f t="shared" si="10"/>
        <v>95</v>
      </c>
    </row>
    <row r="39" spans="1:135" ht="15.75" customHeight="1">
      <c r="A39" s="325"/>
      <c r="B39" s="322"/>
      <c r="C39" s="321" t="s">
        <v>107</v>
      </c>
      <c r="D39" s="865">
        <f t="shared" si="4"/>
        <v>0</v>
      </c>
      <c r="E39" s="849" t="s">
        <v>155</v>
      </c>
      <c r="F39" s="866">
        <f t="shared" si="7"/>
        <v>0</v>
      </c>
      <c r="G39" s="867">
        <f t="shared" si="8"/>
        <v>0</v>
      </c>
      <c r="H39" s="634"/>
      <c r="I39" s="635"/>
      <c r="J39" s="634"/>
      <c r="K39" s="635"/>
      <c r="L39" s="868">
        <f t="shared" si="5"/>
        <v>0</v>
      </c>
      <c r="M39" s="869">
        <f>+M23</f>
        <v>0</v>
      </c>
      <c r="N39" s="870"/>
      <c r="O39" s="871">
        <f>+O23</f>
        <v>47.757719943077682</v>
      </c>
      <c r="P39" s="871">
        <f>+P23</f>
        <v>65</v>
      </c>
      <c r="X39" s="871">
        <f>+X23</f>
        <v>65</v>
      </c>
    </row>
    <row r="40" spans="1:135" ht="15.75" customHeight="1">
      <c r="A40" s="325"/>
      <c r="B40" s="322"/>
      <c r="C40" s="321" t="s">
        <v>169</v>
      </c>
      <c r="D40" s="865">
        <f t="shared" si="4"/>
        <v>0</v>
      </c>
      <c r="E40" s="849" t="s">
        <v>155</v>
      </c>
      <c r="F40" s="866">
        <f t="shared" si="7"/>
        <v>0</v>
      </c>
      <c r="G40" s="867">
        <f t="shared" si="8"/>
        <v>0</v>
      </c>
      <c r="H40" s="634"/>
      <c r="I40" s="635"/>
      <c r="J40" s="634"/>
      <c r="K40" s="635"/>
      <c r="L40" s="868">
        <f t="shared" si="5"/>
        <v>0</v>
      </c>
      <c r="M40" s="869">
        <f>+M24</f>
        <v>0</v>
      </c>
      <c r="N40" s="870"/>
      <c r="O40" s="871">
        <f>+O24</f>
        <v>133.3285199992373</v>
      </c>
      <c r="P40" s="871">
        <f>+P24</f>
        <v>80</v>
      </c>
      <c r="X40" s="871">
        <f>+X24</f>
        <v>90</v>
      </c>
    </row>
    <row r="41" spans="1:135" s="324" customFormat="1" ht="15.75" customHeight="1">
      <c r="A41" s="872"/>
      <c r="B41" s="873"/>
      <c r="C41" s="874" t="s">
        <v>170</v>
      </c>
      <c r="D41" s="328">
        <f t="shared" si="4"/>
        <v>0</v>
      </c>
      <c r="E41" s="875" t="s">
        <v>155</v>
      </c>
      <c r="F41" s="876">
        <f>(40*O41)*M41</f>
        <v>0</v>
      </c>
      <c r="G41" s="329">
        <f t="shared" si="8"/>
        <v>0</v>
      </c>
      <c r="H41" s="636"/>
      <c r="I41" s="637"/>
      <c r="J41" s="636"/>
      <c r="K41" s="637"/>
      <c r="L41" s="877">
        <f>SUM(G41+I41+K41)</f>
        <v>0</v>
      </c>
      <c r="M41" s="878">
        <f>+M25</f>
        <v>0</v>
      </c>
      <c r="O41" s="879">
        <f t="shared" ref="O41:P41" si="11">+O25</f>
        <v>91.694063335369989</v>
      </c>
      <c r="P41" s="879">
        <f t="shared" si="11"/>
        <v>96</v>
      </c>
      <c r="Q41"/>
      <c r="R41"/>
      <c r="S41"/>
      <c r="T41"/>
      <c r="U41"/>
      <c r="V41"/>
      <c r="W41"/>
      <c r="X41" s="879">
        <f>+X25</f>
        <v>96</v>
      </c>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row>
    <row r="42" spans="1:135" ht="33.75" customHeight="1">
      <c r="A42" s="880"/>
      <c r="B42" s="881"/>
      <c r="C42" s="882" t="s">
        <v>173</v>
      </c>
      <c r="D42" s="883"/>
      <c r="E42" s="884"/>
      <c r="F42" s="884"/>
      <c r="G42" s="884"/>
      <c r="H42" s="884"/>
      <c r="I42" s="884"/>
      <c r="J42" s="884"/>
      <c r="K42" s="884"/>
      <c r="L42" s="885">
        <f>SUM(L43:L62)</f>
        <v>0</v>
      </c>
      <c r="M42" s="885"/>
      <c r="N42" s="886"/>
    </row>
    <row r="43" spans="1:135" ht="15.6" customHeight="1">
      <c r="A43" s="848"/>
      <c r="B43" s="849"/>
      <c r="C43" s="831" t="s">
        <v>174</v>
      </c>
      <c r="D43" s="865">
        <v>0</v>
      </c>
      <c r="E43" s="840" t="s">
        <v>175</v>
      </c>
      <c r="F43" s="861"/>
      <c r="G43" s="862"/>
      <c r="H43" s="887">
        <v>16000</v>
      </c>
      <c r="I43" s="867">
        <f t="shared" ref="I43:I61" si="12">SUM(D43*H43)</f>
        <v>0</v>
      </c>
      <c r="J43" s="861" t="s">
        <v>176</v>
      </c>
      <c r="K43" s="862"/>
      <c r="L43" s="868">
        <f t="shared" ref="L43:L62" si="13">SUM(G43+I43+K43)</f>
        <v>0</v>
      </c>
      <c r="M43" s="642"/>
      <c r="N43" s="864"/>
    </row>
    <row r="44" spans="1:135" ht="15.6" customHeight="1">
      <c r="A44" s="848"/>
      <c r="B44" s="849"/>
      <c r="C44" s="850" t="s">
        <v>177</v>
      </c>
      <c r="D44" s="865">
        <f>$L$4</f>
        <v>0</v>
      </c>
      <c r="E44" s="849" t="s">
        <v>178</v>
      </c>
      <c r="F44" s="634"/>
      <c r="G44" s="635"/>
      <c r="H44" s="857">
        <v>3800</v>
      </c>
      <c r="I44" s="867">
        <f t="shared" si="12"/>
        <v>0</v>
      </c>
      <c r="J44" s="634"/>
      <c r="K44" s="635"/>
      <c r="L44" s="868">
        <f t="shared" si="13"/>
        <v>0</v>
      </c>
      <c r="M44" s="643"/>
      <c r="N44" s="888"/>
    </row>
    <row r="45" spans="1:135" ht="15.6" customHeight="1">
      <c r="A45" s="848"/>
      <c r="B45" s="849"/>
      <c r="C45" s="831" t="s">
        <v>179</v>
      </c>
      <c r="D45" s="865">
        <f>$L$4</f>
        <v>0</v>
      </c>
      <c r="E45" s="849" t="s">
        <v>175</v>
      </c>
      <c r="F45" s="634"/>
      <c r="G45" s="635"/>
      <c r="H45" s="857">
        <v>15958</v>
      </c>
      <c r="I45" s="867">
        <f t="shared" si="12"/>
        <v>0</v>
      </c>
      <c r="J45" s="634"/>
      <c r="K45" s="635"/>
      <c r="L45" s="868">
        <f t="shared" si="13"/>
        <v>0</v>
      </c>
      <c r="M45" s="643"/>
      <c r="N45" s="888"/>
    </row>
    <row r="46" spans="1:135" ht="15.6" customHeight="1">
      <c r="A46" s="848"/>
      <c r="B46" s="849"/>
      <c r="C46" s="850" t="s">
        <v>180</v>
      </c>
      <c r="D46" s="865">
        <f>$L$4</f>
        <v>0</v>
      </c>
      <c r="E46" s="849" t="s">
        <v>178</v>
      </c>
      <c r="F46" s="634"/>
      <c r="G46" s="635"/>
      <c r="H46" s="857">
        <v>1900</v>
      </c>
      <c r="I46" s="867">
        <f t="shared" si="12"/>
        <v>0</v>
      </c>
      <c r="J46" s="634"/>
      <c r="K46" s="635"/>
      <c r="L46" s="868">
        <f t="shared" si="13"/>
        <v>0</v>
      </c>
      <c r="M46" s="643"/>
      <c r="N46" s="888"/>
    </row>
    <row r="47" spans="1:135" ht="15.6" customHeight="1">
      <c r="A47" s="848"/>
      <c r="B47" s="849"/>
      <c r="C47" s="831" t="s">
        <v>181</v>
      </c>
      <c r="D47" s="832">
        <f>$L$4</f>
        <v>0</v>
      </c>
      <c r="E47" s="849" t="s">
        <v>175</v>
      </c>
      <c r="F47" s="634"/>
      <c r="G47" s="635"/>
      <c r="H47" s="857">
        <v>1371</v>
      </c>
      <c r="I47" s="867">
        <f t="shared" si="12"/>
        <v>0</v>
      </c>
      <c r="J47" s="634"/>
      <c r="K47" s="635"/>
      <c r="L47" s="868">
        <f t="shared" si="13"/>
        <v>0</v>
      </c>
      <c r="M47" s="643"/>
      <c r="N47" s="888"/>
    </row>
    <row r="48" spans="1:135" ht="15.6" customHeight="1">
      <c r="A48" s="848"/>
      <c r="B48" s="849"/>
      <c r="C48" s="850" t="s">
        <v>182</v>
      </c>
      <c r="D48" s="832">
        <f>$L$4</f>
        <v>0</v>
      </c>
      <c r="E48" s="849" t="s">
        <v>178</v>
      </c>
      <c r="F48" s="634"/>
      <c r="G48" s="635"/>
      <c r="H48" s="857">
        <v>573</v>
      </c>
      <c r="I48" s="867">
        <f t="shared" si="12"/>
        <v>0</v>
      </c>
      <c r="J48" s="634"/>
      <c r="K48" s="635"/>
      <c r="L48" s="868">
        <f t="shared" si="13"/>
        <v>0</v>
      </c>
      <c r="M48" s="643"/>
      <c r="N48" s="888"/>
    </row>
    <row r="49" spans="1:14" ht="15.6" customHeight="1">
      <c r="A49" s="848"/>
      <c r="B49" s="849"/>
      <c r="C49" s="850" t="s">
        <v>183</v>
      </c>
      <c r="D49" s="865">
        <v>0</v>
      </c>
      <c r="E49" s="849" t="s">
        <v>175</v>
      </c>
      <c r="F49" s="634"/>
      <c r="G49" s="635"/>
      <c r="H49" s="887">
        <v>2000</v>
      </c>
      <c r="I49" s="867">
        <f t="shared" si="12"/>
        <v>0</v>
      </c>
      <c r="J49" s="634"/>
      <c r="K49" s="635"/>
      <c r="L49" s="868">
        <f t="shared" si="13"/>
        <v>0</v>
      </c>
      <c r="M49" s="643"/>
      <c r="N49" s="870"/>
    </row>
    <row r="50" spans="1:14" ht="13.15" customHeight="1">
      <c r="A50" s="848"/>
      <c r="B50" s="849"/>
      <c r="C50" s="850" t="s">
        <v>184</v>
      </c>
      <c r="D50" s="865">
        <f>$L$4</f>
        <v>0</v>
      </c>
      <c r="E50" s="849" t="s">
        <v>178</v>
      </c>
      <c r="F50" s="634"/>
      <c r="G50" s="635"/>
      <c r="H50" s="857">
        <v>250</v>
      </c>
      <c r="I50" s="867">
        <f t="shared" si="12"/>
        <v>0</v>
      </c>
      <c r="J50" s="634"/>
      <c r="K50" s="635"/>
      <c r="L50" s="868">
        <f t="shared" si="13"/>
        <v>0</v>
      </c>
      <c r="M50" s="643"/>
      <c r="N50" s="870"/>
    </row>
    <row r="51" spans="1:14" ht="13.15" customHeight="1">
      <c r="A51" s="848"/>
      <c r="B51" s="849"/>
      <c r="C51" s="850" t="s">
        <v>185</v>
      </c>
      <c r="D51" s="865">
        <f>$L$4</f>
        <v>0</v>
      </c>
      <c r="E51" s="849" t="s">
        <v>178</v>
      </c>
      <c r="F51" s="634"/>
      <c r="G51" s="635"/>
      <c r="H51" s="887">
        <v>0</v>
      </c>
      <c r="I51" s="867">
        <f t="shared" si="12"/>
        <v>0</v>
      </c>
      <c r="J51" s="634"/>
      <c r="K51" s="635"/>
      <c r="L51" s="868">
        <f t="shared" si="13"/>
        <v>0</v>
      </c>
      <c r="M51" s="643"/>
      <c r="N51" s="870" t="s">
        <v>186</v>
      </c>
    </row>
    <row r="52" spans="1:14">
      <c r="A52" s="848"/>
      <c r="B52" s="849"/>
      <c r="C52" s="850" t="s">
        <v>187</v>
      </c>
      <c r="D52" s="865">
        <v>0</v>
      </c>
      <c r="E52" s="849" t="s">
        <v>188</v>
      </c>
      <c r="F52" s="634"/>
      <c r="G52" s="635"/>
      <c r="H52" s="887">
        <v>500</v>
      </c>
      <c r="I52" s="867">
        <f t="shared" si="12"/>
        <v>0</v>
      </c>
      <c r="J52" s="634"/>
      <c r="K52" s="635"/>
      <c r="L52" s="868">
        <f t="shared" si="13"/>
        <v>0</v>
      </c>
      <c r="M52" s="643"/>
      <c r="N52" s="870"/>
    </row>
    <row r="53" spans="1:14" ht="13.15" customHeight="1">
      <c r="A53" s="848"/>
      <c r="B53" s="849"/>
      <c r="C53" s="850" t="s">
        <v>189</v>
      </c>
      <c r="D53" s="865">
        <f>$L$4</f>
        <v>0</v>
      </c>
      <c r="E53" s="849" t="s">
        <v>178</v>
      </c>
      <c r="F53" s="634"/>
      <c r="G53" s="635"/>
      <c r="H53" s="887">
        <v>100</v>
      </c>
      <c r="I53" s="867">
        <f t="shared" si="12"/>
        <v>0</v>
      </c>
      <c r="J53" s="634"/>
      <c r="K53" s="635"/>
      <c r="L53" s="868">
        <f t="shared" si="13"/>
        <v>0</v>
      </c>
      <c r="M53" s="643"/>
      <c r="N53" s="870"/>
    </row>
    <row r="54" spans="1:14">
      <c r="A54" s="848"/>
      <c r="B54" s="849"/>
      <c r="C54" s="850" t="s">
        <v>190</v>
      </c>
      <c r="D54" s="865">
        <f>$L$4</f>
        <v>0</v>
      </c>
      <c r="E54" s="849" t="s">
        <v>178</v>
      </c>
      <c r="F54" s="634"/>
      <c r="G54" s="635"/>
      <c r="H54" s="887">
        <v>50</v>
      </c>
      <c r="I54" s="867">
        <f t="shared" si="12"/>
        <v>0</v>
      </c>
      <c r="J54" s="634"/>
      <c r="K54" s="635"/>
      <c r="L54" s="868">
        <f t="shared" si="13"/>
        <v>0</v>
      </c>
      <c r="M54" s="643"/>
      <c r="N54" s="870"/>
    </row>
    <row r="55" spans="1:14">
      <c r="A55" s="848"/>
      <c r="B55" s="849"/>
      <c r="C55" s="850" t="s">
        <v>191</v>
      </c>
      <c r="D55" s="865">
        <f>$L$4</f>
        <v>0</v>
      </c>
      <c r="E55" s="849" t="s">
        <v>178</v>
      </c>
      <c r="F55" s="634"/>
      <c r="G55" s="635"/>
      <c r="H55" s="887">
        <v>250</v>
      </c>
      <c r="I55" s="867">
        <f t="shared" si="12"/>
        <v>0</v>
      </c>
      <c r="J55" s="634"/>
      <c r="K55" s="635"/>
      <c r="L55" s="868">
        <f t="shared" si="13"/>
        <v>0</v>
      </c>
      <c r="M55" s="643"/>
      <c r="N55" s="870"/>
    </row>
    <row r="56" spans="1:14">
      <c r="A56" s="848"/>
      <c r="B56" s="849"/>
      <c r="C56" s="850" t="s">
        <v>192</v>
      </c>
      <c r="D56" s="889">
        <v>0</v>
      </c>
      <c r="E56" s="849" t="s">
        <v>188</v>
      </c>
      <c r="F56" s="634"/>
      <c r="G56" s="635"/>
      <c r="H56" s="887">
        <v>0</v>
      </c>
      <c r="I56" s="867">
        <f t="shared" si="12"/>
        <v>0</v>
      </c>
      <c r="J56" s="634"/>
      <c r="K56" s="635"/>
      <c r="L56" s="868">
        <f t="shared" si="13"/>
        <v>0</v>
      </c>
      <c r="M56" s="643"/>
      <c r="N56" s="870"/>
    </row>
    <row r="57" spans="1:14">
      <c r="A57" s="848"/>
      <c r="B57" s="849"/>
      <c r="C57" s="850" t="s">
        <v>193</v>
      </c>
      <c r="D57" s="889">
        <v>0</v>
      </c>
      <c r="E57" s="849" t="s">
        <v>188</v>
      </c>
      <c r="F57" s="634"/>
      <c r="G57" s="635"/>
      <c r="H57" s="887">
        <v>500</v>
      </c>
      <c r="I57" s="867">
        <f t="shared" si="12"/>
        <v>0</v>
      </c>
      <c r="J57" s="634"/>
      <c r="K57" s="635"/>
      <c r="L57" s="868">
        <f t="shared" si="13"/>
        <v>0</v>
      </c>
      <c r="M57" s="643"/>
      <c r="N57" s="870"/>
    </row>
    <row r="58" spans="1:14">
      <c r="A58" s="848"/>
      <c r="B58" s="849"/>
      <c r="C58" s="850" t="s">
        <v>194</v>
      </c>
      <c r="D58" s="889">
        <f>$L$4</f>
        <v>0</v>
      </c>
      <c r="E58" s="849" t="s">
        <v>188</v>
      </c>
      <c r="F58" s="634"/>
      <c r="G58" s="635"/>
      <c r="H58" s="857">
        <v>2500</v>
      </c>
      <c r="I58" s="867">
        <f t="shared" si="12"/>
        <v>0</v>
      </c>
      <c r="J58" s="634"/>
      <c r="K58" s="635"/>
      <c r="L58" s="868">
        <f t="shared" si="13"/>
        <v>0</v>
      </c>
      <c r="M58" s="643"/>
      <c r="N58" s="870"/>
    </row>
    <row r="59" spans="1:14">
      <c r="A59" s="848"/>
      <c r="B59" s="849"/>
      <c r="C59" s="850" t="s">
        <v>195</v>
      </c>
      <c r="D59" s="889">
        <f>$L$4</f>
        <v>0</v>
      </c>
      <c r="E59" s="849" t="s">
        <v>178</v>
      </c>
      <c r="F59" s="634"/>
      <c r="G59" s="635"/>
      <c r="H59" s="887">
        <v>0</v>
      </c>
      <c r="I59" s="867">
        <f t="shared" si="12"/>
        <v>0</v>
      </c>
      <c r="J59" s="634"/>
      <c r="K59" s="635"/>
      <c r="L59" s="868">
        <f t="shared" si="13"/>
        <v>0</v>
      </c>
      <c r="M59" s="643"/>
      <c r="N59" s="870"/>
    </row>
    <row r="60" spans="1:14">
      <c r="A60" s="848"/>
      <c r="B60" s="849"/>
      <c r="C60" s="850" t="s">
        <v>196</v>
      </c>
      <c r="D60" s="889">
        <v>0</v>
      </c>
      <c r="E60" s="849" t="s">
        <v>188</v>
      </c>
      <c r="F60" s="634"/>
      <c r="G60" s="635"/>
      <c r="H60" s="887">
        <v>250</v>
      </c>
      <c r="I60" s="867">
        <f t="shared" si="12"/>
        <v>0</v>
      </c>
      <c r="J60" s="634"/>
      <c r="K60" s="635"/>
      <c r="L60" s="868">
        <f t="shared" si="13"/>
        <v>0</v>
      </c>
      <c r="M60" s="643"/>
      <c r="N60" s="870"/>
    </row>
    <row r="61" spans="1:14">
      <c r="A61" s="848"/>
      <c r="B61" s="849"/>
      <c r="C61" s="850" t="s">
        <v>197</v>
      </c>
      <c r="D61" s="889">
        <v>0</v>
      </c>
      <c r="E61" s="849" t="s">
        <v>175</v>
      </c>
      <c r="F61" s="634"/>
      <c r="G61" s="635"/>
      <c r="H61" s="841">
        <v>840</v>
      </c>
      <c r="I61" s="867">
        <f t="shared" si="12"/>
        <v>0</v>
      </c>
      <c r="J61" s="634"/>
      <c r="K61" s="635"/>
      <c r="L61" s="890">
        <f t="shared" si="13"/>
        <v>0</v>
      </c>
      <c r="M61" s="643"/>
      <c r="N61" s="888" t="s">
        <v>198</v>
      </c>
    </row>
    <row r="62" spans="1:14" ht="15.75" thickBot="1">
      <c r="A62" s="848"/>
      <c r="B62" s="849"/>
      <c r="C62" s="891" t="s">
        <v>199</v>
      </c>
      <c r="D62" s="330">
        <v>0</v>
      </c>
      <c r="E62" s="873" t="s">
        <v>178</v>
      </c>
      <c r="F62" s="636"/>
      <c r="G62" s="637"/>
      <c r="H62" s="331">
        <v>1200</v>
      </c>
      <c r="I62" s="892">
        <f>SUM(D62*H62)</f>
        <v>0</v>
      </c>
      <c r="J62" s="636"/>
      <c r="K62" s="637"/>
      <c r="L62" s="332">
        <f t="shared" si="13"/>
        <v>0</v>
      </c>
      <c r="M62" s="644"/>
      <c r="N62" s="888" t="s">
        <v>200</v>
      </c>
    </row>
    <row r="63" spans="1:14" hidden="1">
      <c r="A63" s="880"/>
      <c r="B63" s="881"/>
      <c r="C63" s="893" t="s">
        <v>201</v>
      </c>
      <c r="D63" s="894"/>
      <c r="E63" s="895"/>
      <c r="F63" s="895"/>
      <c r="G63" s="895"/>
      <c r="H63" s="895"/>
      <c r="I63" s="895"/>
      <c r="J63" s="895"/>
      <c r="K63" s="895"/>
      <c r="L63" s="896"/>
      <c r="M63" s="897"/>
      <c r="N63" s="886">
        <f>SUM(L64:L78)</f>
        <v>0</v>
      </c>
    </row>
    <row r="64" spans="1:14" hidden="1">
      <c r="A64" s="453"/>
      <c r="B64" s="454"/>
      <c r="C64" s="459" t="s">
        <v>202</v>
      </c>
      <c r="D64" s="460">
        <v>1</v>
      </c>
      <c r="E64" s="454" t="s">
        <v>188</v>
      </c>
      <c r="F64" s="861"/>
      <c r="G64" s="862"/>
      <c r="H64" s="861"/>
      <c r="I64" s="862"/>
      <c r="J64" s="461">
        <v>0</v>
      </c>
      <c r="K64" s="462">
        <f>SUM(D64*J64)</f>
        <v>0</v>
      </c>
      <c r="L64" s="463">
        <f t="shared" ref="L64:L78" si="14">SUM(G64+I64+K64)</f>
        <v>0</v>
      </c>
      <c r="M64" s="463"/>
      <c r="N64" s="465" t="s">
        <v>203</v>
      </c>
    </row>
    <row r="65" spans="1:14" hidden="1">
      <c r="A65" s="848"/>
      <c r="B65" s="849"/>
      <c r="C65" s="850" t="s">
        <v>204</v>
      </c>
      <c r="D65" s="865">
        <f>L4</f>
        <v>0</v>
      </c>
      <c r="E65" s="849" t="s">
        <v>178</v>
      </c>
      <c r="F65" s="634"/>
      <c r="G65" s="635"/>
      <c r="H65" s="634"/>
      <c r="I65" s="635"/>
      <c r="J65" s="866">
        <v>0</v>
      </c>
      <c r="K65" s="867">
        <f t="shared" ref="K65:K78" si="15">SUM(D65*J65)</f>
        <v>0</v>
      </c>
      <c r="L65" s="868">
        <f t="shared" si="14"/>
        <v>0</v>
      </c>
      <c r="M65" s="868"/>
      <c r="N65" s="864" t="s">
        <v>203</v>
      </c>
    </row>
    <row r="66" spans="1:14" hidden="1">
      <c r="A66" s="848"/>
      <c r="B66" s="849"/>
      <c r="C66" s="850" t="s">
        <v>183</v>
      </c>
      <c r="D66" s="865">
        <v>1</v>
      </c>
      <c r="E66" s="849" t="s">
        <v>188</v>
      </c>
      <c r="F66" s="634"/>
      <c r="G66" s="635"/>
      <c r="H66" s="634"/>
      <c r="I66" s="635"/>
      <c r="J66" s="866">
        <v>0</v>
      </c>
      <c r="K66" s="867">
        <f t="shared" si="15"/>
        <v>0</v>
      </c>
      <c r="L66" s="868">
        <f t="shared" si="14"/>
        <v>0</v>
      </c>
      <c r="M66" s="868"/>
      <c r="N66" s="864" t="s">
        <v>203</v>
      </c>
    </row>
    <row r="67" spans="1:14" hidden="1">
      <c r="A67" s="848"/>
      <c r="B67" s="849"/>
      <c r="C67" s="850" t="s">
        <v>205</v>
      </c>
      <c r="D67" s="865">
        <f>L4</f>
        <v>0</v>
      </c>
      <c r="E67" s="849" t="s">
        <v>178</v>
      </c>
      <c r="F67" s="634"/>
      <c r="G67" s="635"/>
      <c r="H67" s="634"/>
      <c r="I67" s="635"/>
      <c r="J67" s="866">
        <v>0</v>
      </c>
      <c r="K67" s="867">
        <f t="shared" si="15"/>
        <v>0</v>
      </c>
      <c r="L67" s="868">
        <f t="shared" si="14"/>
        <v>0</v>
      </c>
      <c r="M67" s="868"/>
      <c r="N67" s="864" t="s">
        <v>203</v>
      </c>
    </row>
    <row r="68" spans="1:14" hidden="1">
      <c r="A68" s="848"/>
      <c r="B68" s="849"/>
      <c r="C68" s="850" t="s">
        <v>185</v>
      </c>
      <c r="D68" s="865">
        <f>L4+L5</f>
        <v>0</v>
      </c>
      <c r="E68" s="849" t="s">
        <v>178</v>
      </c>
      <c r="F68" s="634"/>
      <c r="G68" s="635"/>
      <c r="H68" s="634"/>
      <c r="I68" s="635"/>
      <c r="J68" s="866">
        <v>0</v>
      </c>
      <c r="K68" s="867">
        <f t="shared" si="15"/>
        <v>0</v>
      </c>
      <c r="L68" s="868">
        <f t="shared" si="14"/>
        <v>0</v>
      </c>
      <c r="M68" s="868"/>
      <c r="N68" s="864" t="s">
        <v>203</v>
      </c>
    </row>
    <row r="69" spans="1:14" hidden="1">
      <c r="A69" s="848"/>
      <c r="B69" s="849"/>
      <c r="C69" s="850" t="s">
        <v>187</v>
      </c>
      <c r="D69" s="865">
        <v>1</v>
      </c>
      <c r="E69" s="849" t="s">
        <v>188</v>
      </c>
      <c r="F69" s="634"/>
      <c r="G69" s="635"/>
      <c r="H69" s="634"/>
      <c r="I69" s="635"/>
      <c r="J69" s="866">
        <v>0</v>
      </c>
      <c r="K69" s="867">
        <f t="shared" si="15"/>
        <v>0</v>
      </c>
      <c r="L69" s="868">
        <f t="shared" si="14"/>
        <v>0</v>
      </c>
      <c r="M69" s="868"/>
      <c r="N69" s="864" t="s">
        <v>203</v>
      </c>
    </row>
    <row r="70" spans="1:14" hidden="1">
      <c r="A70" s="848"/>
      <c r="B70" s="849"/>
      <c r="C70" s="850" t="s">
        <v>189</v>
      </c>
      <c r="D70" s="865">
        <f>L4+L5</f>
        <v>0</v>
      </c>
      <c r="E70" s="849" t="s">
        <v>178</v>
      </c>
      <c r="F70" s="634"/>
      <c r="G70" s="635"/>
      <c r="H70" s="634"/>
      <c r="I70" s="635"/>
      <c r="J70" s="866">
        <v>0</v>
      </c>
      <c r="K70" s="867">
        <f t="shared" si="15"/>
        <v>0</v>
      </c>
      <c r="L70" s="868">
        <f t="shared" si="14"/>
        <v>0</v>
      </c>
      <c r="M70" s="868"/>
      <c r="N70" s="864" t="s">
        <v>203</v>
      </c>
    </row>
    <row r="71" spans="1:14" hidden="1">
      <c r="A71" s="848"/>
      <c r="B71" s="849"/>
      <c r="C71" s="850" t="s">
        <v>190</v>
      </c>
      <c r="D71" s="865">
        <f>L4+L5</f>
        <v>0</v>
      </c>
      <c r="E71" s="849" t="s">
        <v>178</v>
      </c>
      <c r="F71" s="634"/>
      <c r="G71" s="635"/>
      <c r="H71" s="634"/>
      <c r="I71" s="635"/>
      <c r="J71" s="866">
        <v>0</v>
      </c>
      <c r="K71" s="867">
        <f t="shared" si="15"/>
        <v>0</v>
      </c>
      <c r="L71" s="868">
        <f t="shared" si="14"/>
        <v>0</v>
      </c>
      <c r="M71" s="868"/>
      <c r="N71" s="864" t="s">
        <v>203</v>
      </c>
    </row>
    <row r="72" spans="1:14" hidden="1">
      <c r="A72" s="848"/>
      <c r="B72" s="849"/>
      <c r="C72" s="850" t="s">
        <v>206</v>
      </c>
      <c r="D72" s="865">
        <f>L4</f>
        <v>0</v>
      </c>
      <c r="E72" s="849" t="s">
        <v>178</v>
      </c>
      <c r="F72" s="634"/>
      <c r="G72" s="635"/>
      <c r="H72" s="634"/>
      <c r="I72" s="635"/>
      <c r="J72" s="866">
        <v>0</v>
      </c>
      <c r="K72" s="867">
        <f t="shared" si="15"/>
        <v>0</v>
      </c>
      <c r="L72" s="868">
        <f t="shared" si="14"/>
        <v>0</v>
      </c>
      <c r="M72" s="868"/>
      <c r="N72" s="864" t="s">
        <v>203</v>
      </c>
    </row>
    <row r="73" spans="1:14" hidden="1">
      <c r="A73" s="848"/>
      <c r="B73" s="849"/>
      <c r="C73" s="850" t="s">
        <v>192</v>
      </c>
      <c r="D73" s="865">
        <v>1</v>
      </c>
      <c r="E73" s="849" t="s">
        <v>188</v>
      </c>
      <c r="F73" s="634"/>
      <c r="G73" s="635"/>
      <c r="H73" s="634"/>
      <c r="I73" s="635"/>
      <c r="J73" s="866">
        <v>0</v>
      </c>
      <c r="K73" s="867">
        <f t="shared" si="15"/>
        <v>0</v>
      </c>
      <c r="L73" s="868">
        <f t="shared" si="14"/>
        <v>0</v>
      </c>
      <c r="M73" s="868"/>
      <c r="N73" s="864" t="s">
        <v>203</v>
      </c>
    </row>
    <row r="74" spans="1:14" hidden="1">
      <c r="A74" s="848"/>
      <c r="B74" s="849"/>
      <c r="C74" s="850" t="s">
        <v>193</v>
      </c>
      <c r="D74" s="865">
        <v>1</v>
      </c>
      <c r="E74" s="849" t="s">
        <v>188</v>
      </c>
      <c r="F74" s="634"/>
      <c r="G74" s="635"/>
      <c r="H74" s="634"/>
      <c r="I74" s="635"/>
      <c r="J74" s="866">
        <v>0</v>
      </c>
      <c r="K74" s="867">
        <f t="shared" si="15"/>
        <v>0</v>
      </c>
      <c r="L74" s="868">
        <f t="shared" si="14"/>
        <v>0</v>
      </c>
      <c r="M74" s="868"/>
      <c r="N74" s="864" t="s">
        <v>203</v>
      </c>
    </row>
    <row r="75" spans="1:14" hidden="1">
      <c r="A75" s="848"/>
      <c r="B75" s="849"/>
      <c r="C75" s="850" t="s">
        <v>194</v>
      </c>
      <c r="D75" s="865">
        <f>L4+L5</f>
        <v>0</v>
      </c>
      <c r="E75" s="849" t="s">
        <v>178</v>
      </c>
      <c r="F75" s="634"/>
      <c r="G75" s="635"/>
      <c r="H75" s="634"/>
      <c r="I75" s="635"/>
      <c r="J75" s="866">
        <v>0</v>
      </c>
      <c r="K75" s="867">
        <f t="shared" si="15"/>
        <v>0</v>
      </c>
      <c r="L75" s="868">
        <f t="shared" si="14"/>
        <v>0</v>
      </c>
      <c r="M75" s="868"/>
      <c r="N75" s="864" t="s">
        <v>203</v>
      </c>
    </row>
    <row r="76" spans="1:14" hidden="1">
      <c r="A76" s="848"/>
      <c r="B76" s="849"/>
      <c r="C76" s="850" t="s">
        <v>207</v>
      </c>
      <c r="D76" s="865">
        <v>1</v>
      </c>
      <c r="E76" s="849" t="s">
        <v>188</v>
      </c>
      <c r="F76" s="634"/>
      <c r="G76" s="635"/>
      <c r="H76" s="634"/>
      <c r="I76" s="635"/>
      <c r="J76" s="866">
        <v>0</v>
      </c>
      <c r="K76" s="867">
        <f t="shared" si="15"/>
        <v>0</v>
      </c>
      <c r="L76" s="868">
        <f t="shared" si="14"/>
        <v>0</v>
      </c>
      <c r="M76" s="868"/>
      <c r="N76" s="864" t="s">
        <v>203</v>
      </c>
    </row>
    <row r="77" spans="1:14" hidden="1">
      <c r="A77" s="848"/>
      <c r="B77" s="849"/>
      <c r="C77" s="850" t="s">
        <v>195</v>
      </c>
      <c r="D77" s="865">
        <f>L4</f>
        <v>0</v>
      </c>
      <c r="E77" s="849" t="s">
        <v>178</v>
      </c>
      <c r="F77" s="634"/>
      <c r="G77" s="635"/>
      <c r="H77" s="634"/>
      <c r="I77" s="635"/>
      <c r="J77" s="866">
        <v>0</v>
      </c>
      <c r="K77" s="867">
        <f t="shared" si="15"/>
        <v>0</v>
      </c>
      <c r="L77" s="890">
        <f t="shared" si="14"/>
        <v>0</v>
      </c>
      <c r="M77" s="868"/>
      <c r="N77" s="864" t="s">
        <v>203</v>
      </c>
    </row>
    <row r="78" spans="1:14" hidden="1">
      <c r="A78" s="872"/>
      <c r="B78" s="873"/>
      <c r="C78" s="891" t="s">
        <v>196</v>
      </c>
      <c r="D78" s="328">
        <v>1</v>
      </c>
      <c r="E78" s="873" t="s">
        <v>188</v>
      </c>
      <c r="F78" s="636"/>
      <c r="G78" s="637"/>
      <c r="H78" s="636"/>
      <c r="I78" s="637"/>
      <c r="J78" s="333">
        <v>0</v>
      </c>
      <c r="K78" s="329">
        <f t="shared" si="15"/>
        <v>0</v>
      </c>
      <c r="L78" s="332">
        <f t="shared" si="14"/>
        <v>0</v>
      </c>
      <c r="M78" s="332"/>
      <c r="N78" s="334" t="s">
        <v>203</v>
      </c>
    </row>
    <row r="79" spans="1:14" ht="15.75" thickBot="1">
      <c r="A79" s="880"/>
      <c r="B79" s="881"/>
      <c r="C79" s="893" t="s">
        <v>208</v>
      </c>
      <c r="D79" s="883"/>
      <c r="E79" s="884"/>
      <c r="F79" s="884"/>
      <c r="G79" s="884"/>
      <c r="H79" s="884"/>
      <c r="I79" s="884"/>
      <c r="J79" s="884"/>
      <c r="K79" s="884"/>
      <c r="L79" s="885">
        <f>SUM(L80:L92)</f>
        <v>0</v>
      </c>
      <c r="M79" s="885"/>
      <c r="N79" s="886"/>
    </row>
    <row r="80" spans="1:14">
      <c r="A80" s="848"/>
      <c r="B80" s="849"/>
      <c r="C80" s="831" t="s">
        <v>209</v>
      </c>
      <c r="D80" s="865">
        <v>0</v>
      </c>
      <c r="E80" s="840" t="s">
        <v>188</v>
      </c>
      <c r="F80" s="861"/>
      <c r="G80" s="862"/>
      <c r="H80" s="861"/>
      <c r="I80" s="862"/>
      <c r="J80" s="887">
        <v>0</v>
      </c>
      <c r="K80" s="867">
        <f>SUM(D80*J80)</f>
        <v>0</v>
      </c>
      <c r="L80" s="868">
        <f t="shared" ref="L80:L92" si="16">SUM(G80+I80+K80)</f>
        <v>0</v>
      </c>
      <c r="M80" s="642"/>
      <c r="N80" s="898" t="s">
        <v>210</v>
      </c>
    </row>
    <row r="81" spans="1:14">
      <c r="A81" s="848"/>
      <c r="B81" s="849"/>
      <c r="C81" s="850" t="s">
        <v>211</v>
      </c>
      <c r="D81" s="889">
        <f>$L$4</f>
        <v>0</v>
      </c>
      <c r="E81" s="849" t="s">
        <v>178</v>
      </c>
      <c r="F81" s="634"/>
      <c r="G81" s="635"/>
      <c r="H81" s="634"/>
      <c r="I81" s="635"/>
      <c r="J81" s="887">
        <v>0</v>
      </c>
      <c r="K81" s="867">
        <f t="shared" ref="K81:K92" si="17">SUM(D81*J81)</f>
        <v>0</v>
      </c>
      <c r="L81" s="868">
        <f t="shared" si="16"/>
        <v>0</v>
      </c>
      <c r="M81" s="643"/>
      <c r="N81" s="899" t="s">
        <v>212</v>
      </c>
    </row>
    <row r="82" spans="1:14">
      <c r="A82" s="848"/>
      <c r="B82" s="849"/>
      <c r="C82" s="850" t="s">
        <v>213</v>
      </c>
      <c r="D82" s="889">
        <f>L4</f>
        <v>0</v>
      </c>
      <c r="E82" s="849" t="s">
        <v>178</v>
      </c>
      <c r="F82" s="634"/>
      <c r="G82" s="635"/>
      <c r="H82" s="634"/>
      <c r="I82" s="635"/>
      <c r="J82" s="887">
        <v>0</v>
      </c>
      <c r="K82" s="867">
        <f t="shared" si="17"/>
        <v>0</v>
      </c>
      <c r="L82" s="868">
        <f t="shared" si="16"/>
        <v>0</v>
      </c>
      <c r="M82" s="643"/>
      <c r="N82" s="899" t="s">
        <v>212</v>
      </c>
    </row>
    <row r="83" spans="1:14">
      <c r="A83" s="848"/>
      <c r="B83" s="849"/>
      <c r="C83" s="850" t="s">
        <v>214</v>
      </c>
      <c r="D83" s="889">
        <v>0</v>
      </c>
      <c r="E83" s="849" t="s">
        <v>215</v>
      </c>
      <c r="F83" s="634"/>
      <c r="G83" s="635"/>
      <c r="H83" s="634"/>
      <c r="I83" s="635"/>
      <c r="J83" s="887">
        <v>0</v>
      </c>
      <c r="K83" s="867">
        <f t="shared" si="17"/>
        <v>0</v>
      </c>
      <c r="L83" s="868">
        <f t="shared" si="16"/>
        <v>0</v>
      </c>
      <c r="M83" s="643"/>
      <c r="N83" s="898" t="s">
        <v>216</v>
      </c>
    </row>
    <row r="84" spans="1:14">
      <c r="A84" s="848"/>
      <c r="B84" s="849"/>
      <c r="C84" s="850" t="s">
        <v>217</v>
      </c>
      <c r="D84" s="889">
        <v>0</v>
      </c>
      <c r="E84" s="849" t="s">
        <v>188</v>
      </c>
      <c r="F84" s="634"/>
      <c r="G84" s="635"/>
      <c r="H84" s="634"/>
      <c r="I84" s="635"/>
      <c r="J84" s="887">
        <v>0</v>
      </c>
      <c r="K84" s="867">
        <f t="shared" si="17"/>
        <v>0</v>
      </c>
      <c r="L84" s="868">
        <f t="shared" si="16"/>
        <v>0</v>
      </c>
      <c r="M84" s="643"/>
      <c r="N84" s="899" t="s">
        <v>212</v>
      </c>
    </row>
    <row r="85" spans="1:14">
      <c r="A85" s="848"/>
      <c r="B85" s="849"/>
      <c r="C85" s="850" t="s">
        <v>218</v>
      </c>
      <c r="D85" s="889">
        <f>L4</f>
        <v>0</v>
      </c>
      <c r="E85" s="849" t="s">
        <v>178</v>
      </c>
      <c r="F85" s="634"/>
      <c r="G85" s="635"/>
      <c r="H85" s="634"/>
      <c r="I85" s="635"/>
      <c r="J85" s="887">
        <v>0</v>
      </c>
      <c r="K85" s="867">
        <f t="shared" si="17"/>
        <v>0</v>
      </c>
      <c r="L85" s="868">
        <f t="shared" si="16"/>
        <v>0</v>
      </c>
      <c r="M85" s="643"/>
      <c r="N85" s="899"/>
    </row>
    <row r="86" spans="1:14">
      <c r="A86" s="848"/>
      <c r="B86" s="849"/>
      <c r="C86" s="850" t="s">
        <v>219</v>
      </c>
      <c r="D86" s="832">
        <f>L4</f>
        <v>0</v>
      </c>
      <c r="E86" s="849" t="s">
        <v>178</v>
      </c>
      <c r="F86" s="634"/>
      <c r="G86" s="635"/>
      <c r="H86" s="634"/>
      <c r="I86" s="635"/>
      <c r="J86" s="857">
        <v>407</v>
      </c>
      <c r="K86" s="847">
        <f>SUM(D86*J86)</f>
        <v>0</v>
      </c>
      <c r="L86" s="855">
        <f t="shared" si="16"/>
        <v>0</v>
      </c>
      <c r="M86" s="643"/>
      <c r="N86" s="888" t="s">
        <v>220</v>
      </c>
    </row>
    <row r="87" spans="1:14" ht="15.6" customHeight="1">
      <c r="A87" s="848"/>
      <c r="B87" s="849"/>
      <c r="C87" s="831" t="s">
        <v>221</v>
      </c>
      <c r="D87" s="832">
        <v>0</v>
      </c>
      <c r="E87" s="840" t="s">
        <v>175</v>
      </c>
      <c r="F87" s="634"/>
      <c r="G87" s="635"/>
      <c r="H87" s="634"/>
      <c r="I87" s="635"/>
      <c r="J87" s="857">
        <v>93</v>
      </c>
      <c r="K87" s="847">
        <f t="shared" ref="K87:K89" si="18">SUM(D87*J87)</f>
        <v>0</v>
      </c>
      <c r="L87" s="855">
        <f t="shared" si="16"/>
        <v>0</v>
      </c>
      <c r="M87" s="643"/>
      <c r="N87" s="888" t="s">
        <v>220</v>
      </c>
    </row>
    <row r="88" spans="1:14">
      <c r="A88" s="848"/>
      <c r="B88" s="849"/>
      <c r="C88" s="850" t="s">
        <v>222</v>
      </c>
      <c r="D88" s="832">
        <v>0</v>
      </c>
      <c r="E88" s="849" t="s">
        <v>178</v>
      </c>
      <c r="F88" s="634"/>
      <c r="G88" s="635"/>
      <c r="H88" s="634"/>
      <c r="I88" s="635"/>
      <c r="J88" s="857">
        <v>407</v>
      </c>
      <c r="K88" s="847">
        <f t="shared" si="18"/>
        <v>0</v>
      </c>
      <c r="L88" s="855">
        <f t="shared" si="16"/>
        <v>0</v>
      </c>
      <c r="M88" s="643"/>
      <c r="N88" s="888" t="s">
        <v>220</v>
      </c>
    </row>
    <row r="89" spans="1:14" ht="15.6" customHeight="1">
      <c r="A89" s="848"/>
      <c r="B89" s="849"/>
      <c r="C89" s="831" t="s">
        <v>223</v>
      </c>
      <c r="D89" s="865">
        <v>0</v>
      </c>
      <c r="E89" s="840" t="s">
        <v>175</v>
      </c>
      <c r="F89" s="634"/>
      <c r="G89" s="635"/>
      <c r="H89" s="634"/>
      <c r="I89" s="635"/>
      <c r="J89" s="857">
        <v>93</v>
      </c>
      <c r="K89" s="847">
        <f t="shared" si="18"/>
        <v>0</v>
      </c>
      <c r="L89" s="855">
        <f t="shared" si="16"/>
        <v>0</v>
      </c>
      <c r="M89" s="643"/>
      <c r="N89" s="888" t="s">
        <v>220</v>
      </c>
    </row>
    <row r="90" spans="1:14">
      <c r="A90" s="848"/>
      <c r="B90" s="849"/>
      <c r="C90" s="850" t="s">
        <v>224</v>
      </c>
      <c r="D90" s="889">
        <f>L4</f>
        <v>0</v>
      </c>
      <c r="E90" s="849" t="s">
        <v>178</v>
      </c>
      <c r="F90" s="634"/>
      <c r="G90" s="635"/>
      <c r="H90" s="634"/>
      <c r="I90" s="635"/>
      <c r="J90" s="887">
        <v>0</v>
      </c>
      <c r="K90" s="867">
        <f t="shared" si="17"/>
        <v>0</v>
      </c>
      <c r="L90" s="868">
        <f t="shared" si="16"/>
        <v>0</v>
      </c>
      <c r="M90" s="643"/>
      <c r="N90" s="899"/>
    </row>
    <row r="91" spans="1:14">
      <c r="A91" s="848"/>
      <c r="B91" s="849"/>
      <c r="C91" s="850" t="s">
        <v>225</v>
      </c>
      <c r="D91" s="889">
        <v>0</v>
      </c>
      <c r="E91" s="849" t="s">
        <v>188</v>
      </c>
      <c r="F91" s="634"/>
      <c r="G91" s="635"/>
      <c r="H91" s="634"/>
      <c r="I91" s="635"/>
      <c r="J91" s="887">
        <v>0</v>
      </c>
      <c r="K91" s="867">
        <f t="shared" si="17"/>
        <v>0</v>
      </c>
      <c r="L91" s="868">
        <f t="shared" si="16"/>
        <v>0</v>
      </c>
      <c r="M91" s="643"/>
      <c r="N91" s="899"/>
    </row>
    <row r="92" spans="1:14">
      <c r="A92" s="848"/>
      <c r="B92" s="849"/>
      <c r="C92" s="850" t="s">
        <v>226</v>
      </c>
      <c r="D92" s="889">
        <f>L4</f>
        <v>0</v>
      </c>
      <c r="E92" s="849" t="s">
        <v>178</v>
      </c>
      <c r="F92" s="634"/>
      <c r="G92" s="635"/>
      <c r="H92" s="634"/>
      <c r="I92" s="635"/>
      <c r="J92" s="866">
        <v>0</v>
      </c>
      <c r="K92" s="867">
        <f t="shared" si="17"/>
        <v>0</v>
      </c>
      <c r="L92" s="890">
        <f t="shared" si="16"/>
        <v>0</v>
      </c>
      <c r="M92" s="643"/>
      <c r="N92" s="899"/>
    </row>
    <row r="93" spans="1:14">
      <c r="A93" s="880"/>
      <c r="B93" s="881"/>
      <c r="C93" s="893" t="s">
        <v>227</v>
      </c>
      <c r="D93" s="883"/>
      <c r="E93" s="884"/>
      <c r="F93" s="884"/>
      <c r="G93" s="884"/>
      <c r="H93" s="884"/>
      <c r="I93" s="884"/>
      <c r="J93" s="884"/>
      <c r="K93" s="884"/>
      <c r="L93" s="886">
        <f>SUM(L94:L96)</f>
        <v>0</v>
      </c>
      <c r="M93" s="886"/>
      <c r="N93" s="886"/>
    </row>
    <row r="94" spans="1:14">
      <c r="A94" s="848"/>
      <c r="B94" s="849"/>
      <c r="C94" s="459" t="s">
        <v>228</v>
      </c>
      <c r="D94" s="865">
        <f>$L$4</f>
        <v>0</v>
      </c>
      <c r="E94" s="466" t="s">
        <v>178</v>
      </c>
      <c r="F94" s="861"/>
      <c r="G94" s="862"/>
      <c r="H94" s="861"/>
      <c r="I94" s="862"/>
      <c r="J94" s="461">
        <v>1500</v>
      </c>
      <c r="K94" s="462">
        <f>SUM(D94*J94)</f>
        <v>0</v>
      </c>
      <c r="L94" s="463">
        <f>SUM(G94+I94+K94)</f>
        <v>0</v>
      </c>
      <c r="M94" s="642"/>
      <c r="N94" s="465"/>
    </row>
    <row r="95" spans="1:14">
      <c r="A95" s="848"/>
      <c r="B95" s="849"/>
      <c r="C95" s="335" t="s">
        <v>229</v>
      </c>
      <c r="D95" s="336">
        <f>L4</f>
        <v>0</v>
      </c>
      <c r="E95" s="849" t="s">
        <v>178</v>
      </c>
      <c r="F95" s="634"/>
      <c r="G95" s="635"/>
      <c r="H95" s="634"/>
      <c r="I95" s="635"/>
      <c r="J95" s="337">
        <v>2500</v>
      </c>
      <c r="K95" s="338">
        <f>SUM(D95*J95)</f>
        <v>0</v>
      </c>
      <c r="L95" s="339">
        <f>SUM(G95+I95+K95)</f>
        <v>0</v>
      </c>
      <c r="M95" s="643"/>
      <c r="N95" s="340"/>
    </row>
    <row r="96" spans="1:14">
      <c r="A96" s="848"/>
      <c r="B96" s="849"/>
      <c r="C96" s="891" t="s">
        <v>230</v>
      </c>
      <c r="D96" s="900">
        <v>0</v>
      </c>
      <c r="E96" s="873" t="s">
        <v>188</v>
      </c>
      <c r="F96" s="636"/>
      <c r="G96" s="637"/>
      <c r="H96" s="636"/>
      <c r="I96" s="637"/>
      <c r="J96" s="876">
        <v>1000</v>
      </c>
      <c r="K96" s="901">
        <f>SUM(D96*J96)</f>
        <v>0</v>
      </c>
      <c r="L96" s="877">
        <f>SUM(G96+I96+K96)</f>
        <v>0</v>
      </c>
      <c r="M96" s="644"/>
      <c r="N96" s="902"/>
    </row>
    <row r="97" spans="1:14">
      <c r="A97" s="880"/>
      <c r="B97" s="881"/>
      <c r="C97" s="893" t="s">
        <v>231</v>
      </c>
      <c r="D97" s="883"/>
      <c r="E97" s="884"/>
      <c r="F97" s="884"/>
      <c r="G97" s="884"/>
      <c r="H97" s="884"/>
      <c r="I97" s="884"/>
      <c r="J97" s="884"/>
      <c r="K97" s="884"/>
      <c r="L97" s="886">
        <f>SUM(L98:L115)</f>
        <v>0</v>
      </c>
      <c r="M97" s="886"/>
      <c r="N97" s="886"/>
    </row>
    <row r="98" spans="1:14">
      <c r="A98" s="848"/>
      <c r="B98" s="849">
        <v>15000</v>
      </c>
      <c r="C98" s="831" t="s">
        <v>232</v>
      </c>
      <c r="D98" s="832">
        <v>0</v>
      </c>
      <c r="E98" s="840" t="s">
        <v>233</v>
      </c>
      <c r="F98" s="861"/>
      <c r="G98" s="862"/>
      <c r="H98" s="861"/>
      <c r="I98" s="862"/>
      <c r="J98" s="857">
        <v>8.3000000000000007</v>
      </c>
      <c r="K98" s="847">
        <f>J98*D98</f>
        <v>0</v>
      </c>
      <c r="L98" s="855">
        <f t="shared" ref="L98:L155" si="19">SUM(G98+I98+K98)</f>
        <v>0</v>
      </c>
      <c r="M98" s="642"/>
      <c r="N98" s="903" t="s">
        <v>234</v>
      </c>
    </row>
    <row r="99" spans="1:14">
      <c r="A99" s="848"/>
      <c r="B99" s="849"/>
      <c r="C99" s="831" t="s">
        <v>235</v>
      </c>
      <c r="D99" s="832">
        <v>0</v>
      </c>
      <c r="E99" s="840" t="s">
        <v>233</v>
      </c>
      <c r="F99" s="634"/>
      <c r="G99" s="635"/>
      <c r="H99" s="634"/>
      <c r="I99" s="635"/>
      <c r="J99" s="857">
        <v>9.8000000000000007</v>
      </c>
      <c r="K99" s="847">
        <f>J99*D99</f>
        <v>0</v>
      </c>
      <c r="L99" s="855">
        <f t="shared" si="19"/>
        <v>0</v>
      </c>
      <c r="M99" s="643"/>
      <c r="N99" s="903" t="s">
        <v>234</v>
      </c>
    </row>
    <row r="100" spans="1:14">
      <c r="A100" s="848"/>
      <c r="B100" s="849"/>
      <c r="C100" s="831" t="s">
        <v>236</v>
      </c>
      <c r="D100" s="832">
        <v>0</v>
      </c>
      <c r="E100" s="840" t="s">
        <v>233</v>
      </c>
      <c r="F100" s="634"/>
      <c r="G100" s="635"/>
      <c r="H100" s="634"/>
      <c r="I100" s="635"/>
      <c r="J100" s="887">
        <v>6.49</v>
      </c>
      <c r="K100" s="867">
        <f>SUM(D100*J100)</f>
        <v>0</v>
      </c>
      <c r="L100" s="868">
        <f t="shared" si="19"/>
        <v>0</v>
      </c>
      <c r="M100" s="643"/>
      <c r="N100" s="903" t="s">
        <v>234</v>
      </c>
    </row>
    <row r="101" spans="1:14">
      <c r="A101" s="848"/>
      <c r="B101" s="849"/>
      <c r="C101" s="831" t="s">
        <v>237</v>
      </c>
      <c r="D101" s="832">
        <v>0</v>
      </c>
      <c r="E101" s="840" t="s">
        <v>233</v>
      </c>
      <c r="F101" s="634"/>
      <c r="G101" s="635"/>
      <c r="H101" s="634"/>
      <c r="I101" s="635"/>
      <c r="J101" s="887">
        <v>7.49</v>
      </c>
      <c r="K101" s="867">
        <f>SUM(D101*J101)</f>
        <v>0</v>
      </c>
      <c r="L101" s="868">
        <f t="shared" si="19"/>
        <v>0</v>
      </c>
      <c r="M101" s="643"/>
      <c r="N101" s="903" t="s">
        <v>234</v>
      </c>
    </row>
    <row r="102" spans="1:14">
      <c r="A102" s="848"/>
      <c r="B102" s="849"/>
      <c r="C102" s="831" t="s">
        <v>238</v>
      </c>
      <c r="D102" s="889">
        <v>0</v>
      </c>
      <c r="E102" s="840" t="s">
        <v>175</v>
      </c>
      <c r="F102" s="634"/>
      <c r="G102" s="635"/>
      <c r="H102" s="634"/>
      <c r="I102" s="635"/>
      <c r="J102" s="887">
        <v>800</v>
      </c>
      <c r="K102" s="867">
        <f>SUM(D102*J102)</f>
        <v>0</v>
      </c>
      <c r="L102" s="868">
        <f t="shared" si="19"/>
        <v>0</v>
      </c>
      <c r="M102" s="643"/>
      <c r="N102" s="903" t="s">
        <v>234</v>
      </c>
    </row>
    <row r="103" spans="1:14">
      <c r="A103" s="848"/>
      <c r="B103" s="849">
        <v>15000</v>
      </c>
      <c r="C103" s="850" t="s">
        <v>239</v>
      </c>
      <c r="D103" s="889">
        <f>L4</f>
        <v>0</v>
      </c>
      <c r="E103" s="849" t="s">
        <v>178</v>
      </c>
      <c r="F103" s="634"/>
      <c r="G103" s="635"/>
      <c r="H103" s="634"/>
      <c r="I103" s="635"/>
      <c r="J103" s="887">
        <v>150</v>
      </c>
      <c r="K103" s="867">
        <f t="shared" ref="K103:K115" si="20">SUM(D103*J103)</f>
        <v>0</v>
      </c>
      <c r="L103" s="868">
        <f t="shared" si="19"/>
        <v>0</v>
      </c>
      <c r="M103" s="643"/>
      <c r="N103" s="864"/>
    </row>
    <row r="104" spans="1:14">
      <c r="A104" s="848"/>
      <c r="B104" s="849"/>
      <c r="C104" s="850" t="s">
        <v>240</v>
      </c>
      <c r="D104" s="889">
        <f>K4</f>
        <v>0</v>
      </c>
      <c r="E104" s="849" t="s">
        <v>155</v>
      </c>
      <c r="F104" s="634"/>
      <c r="G104" s="635"/>
      <c r="H104" s="634"/>
      <c r="I104" s="635"/>
      <c r="J104" s="887">
        <v>0</v>
      </c>
      <c r="K104" s="867">
        <f t="shared" si="20"/>
        <v>0</v>
      </c>
      <c r="L104" s="868">
        <f t="shared" si="19"/>
        <v>0</v>
      </c>
      <c r="M104" s="643"/>
      <c r="N104" s="899"/>
    </row>
    <row r="105" spans="1:14">
      <c r="A105" s="848"/>
      <c r="B105" s="849"/>
      <c r="C105" s="850" t="s">
        <v>241</v>
      </c>
      <c r="D105" s="889">
        <v>0</v>
      </c>
      <c r="E105" s="849" t="s">
        <v>188</v>
      </c>
      <c r="F105" s="634"/>
      <c r="G105" s="635"/>
      <c r="H105" s="634"/>
      <c r="I105" s="635"/>
      <c r="J105" s="857">
        <v>10000</v>
      </c>
      <c r="K105" s="867">
        <f t="shared" si="20"/>
        <v>0</v>
      </c>
      <c r="L105" s="868">
        <f t="shared" si="19"/>
        <v>0</v>
      </c>
      <c r="M105" s="643"/>
      <c r="N105" s="870"/>
    </row>
    <row r="106" spans="1:14">
      <c r="A106" s="848"/>
      <c r="B106" s="849">
        <v>15000</v>
      </c>
      <c r="C106" s="850" t="s">
        <v>242</v>
      </c>
      <c r="D106" s="889">
        <v>0</v>
      </c>
      <c r="E106" s="849" t="s">
        <v>188</v>
      </c>
      <c r="F106" s="634"/>
      <c r="G106" s="635"/>
      <c r="H106" s="634"/>
      <c r="I106" s="635"/>
      <c r="J106" s="887">
        <v>2500</v>
      </c>
      <c r="K106" s="867">
        <f t="shared" si="20"/>
        <v>0</v>
      </c>
      <c r="L106" s="868">
        <f t="shared" si="19"/>
        <v>0</v>
      </c>
      <c r="M106" s="643"/>
      <c r="N106" s="870"/>
    </row>
    <row r="107" spans="1:14">
      <c r="A107" s="848"/>
      <c r="B107" s="849"/>
      <c r="C107" s="850" t="s">
        <v>243</v>
      </c>
      <c r="D107" s="889">
        <v>0</v>
      </c>
      <c r="E107" s="849" t="s">
        <v>188</v>
      </c>
      <c r="F107" s="634"/>
      <c r="G107" s="635"/>
      <c r="H107" s="634"/>
      <c r="I107" s="635"/>
      <c r="J107" s="887">
        <v>1500</v>
      </c>
      <c r="K107" s="867">
        <f>J107*D107</f>
        <v>0</v>
      </c>
      <c r="L107" s="868">
        <f t="shared" si="19"/>
        <v>0</v>
      </c>
      <c r="M107" s="643"/>
      <c r="N107" s="870"/>
    </row>
    <row r="108" spans="1:14">
      <c r="A108" s="848"/>
      <c r="B108" s="849"/>
      <c r="C108" s="850" t="s">
        <v>244</v>
      </c>
      <c r="D108" s="889">
        <v>0</v>
      </c>
      <c r="E108" s="849" t="s">
        <v>188</v>
      </c>
      <c r="F108" s="634"/>
      <c r="G108" s="635"/>
      <c r="H108" s="634"/>
      <c r="I108" s="635"/>
      <c r="J108" s="887">
        <v>500</v>
      </c>
      <c r="K108" s="867">
        <f>J108*D108</f>
        <v>0</v>
      </c>
      <c r="L108" s="868">
        <f t="shared" si="19"/>
        <v>0</v>
      </c>
      <c r="M108" s="643"/>
      <c r="N108" s="870"/>
    </row>
    <row r="109" spans="1:14">
      <c r="A109" s="848"/>
      <c r="B109" s="849">
        <v>15000</v>
      </c>
      <c r="C109" s="850" t="s">
        <v>245</v>
      </c>
      <c r="D109" s="889">
        <v>0</v>
      </c>
      <c r="E109" s="849" t="s">
        <v>188</v>
      </c>
      <c r="F109" s="634"/>
      <c r="G109" s="635"/>
      <c r="H109" s="634"/>
      <c r="I109" s="635"/>
      <c r="J109" s="887">
        <v>5000</v>
      </c>
      <c r="K109" s="867">
        <f t="shared" si="20"/>
        <v>0</v>
      </c>
      <c r="L109" s="868">
        <f t="shared" si="19"/>
        <v>0</v>
      </c>
      <c r="M109" s="643"/>
      <c r="N109" s="870"/>
    </row>
    <row r="110" spans="1:14">
      <c r="A110" s="848"/>
      <c r="B110" s="849"/>
      <c r="C110" s="850" t="s">
        <v>246</v>
      </c>
      <c r="D110" s="889">
        <v>0</v>
      </c>
      <c r="E110" s="849" t="s">
        <v>188</v>
      </c>
      <c r="F110" s="634"/>
      <c r="G110" s="635"/>
      <c r="H110" s="634"/>
      <c r="I110" s="635"/>
      <c r="J110" s="887">
        <v>0</v>
      </c>
      <c r="K110" s="867">
        <f t="shared" si="20"/>
        <v>0</v>
      </c>
      <c r="L110" s="868">
        <f t="shared" si="19"/>
        <v>0</v>
      </c>
      <c r="M110" s="643"/>
      <c r="N110" s="870"/>
    </row>
    <row r="111" spans="1:14">
      <c r="A111" s="848"/>
      <c r="B111" s="849">
        <v>15000</v>
      </c>
      <c r="C111" s="850" t="s">
        <v>247</v>
      </c>
      <c r="D111" s="889">
        <v>0</v>
      </c>
      <c r="E111" s="849" t="s">
        <v>188</v>
      </c>
      <c r="F111" s="634"/>
      <c r="G111" s="635"/>
      <c r="H111" s="634"/>
      <c r="I111" s="635"/>
      <c r="J111" s="887">
        <v>5000</v>
      </c>
      <c r="K111" s="867">
        <f t="shared" si="20"/>
        <v>0</v>
      </c>
      <c r="L111" s="868">
        <f t="shared" si="19"/>
        <v>0</v>
      </c>
      <c r="M111" s="643"/>
      <c r="N111" s="870"/>
    </row>
    <row r="112" spans="1:14">
      <c r="A112" s="848"/>
      <c r="B112" s="849">
        <v>15000</v>
      </c>
      <c r="C112" s="850" t="s">
        <v>248</v>
      </c>
      <c r="D112" s="889">
        <v>0</v>
      </c>
      <c r="E112" s="849" t="s">
        <v>188</v>
      </c>
      <c r="F112" s="634"/>
      <c r="G112" s="635"/>
      <c r="H112" s="634"/>
      <c r="I112" s="635"/>
      <c r="J112" s="887">
        <v>5000</v>
      </c>
      <c r="K112" s="867">
        <f t="shared" si="20"/>
        <v>0</v>
      </c>
      <c r="L112" s="868">
        <f t="shared" si="19"/>
        <v>0</v>
      </c>
      <c r="M112" s="643"/>
      <c r="N112" s="870"/>
    </row>
    <row r="113" spans="1:15">
      <c r="A113" s="848"/>
      <c r="B113" s="849"/>
      <c r="C113" s="850" t="s">
        <v>249</v>
      </c>
      <c r="D113" s="865">
        <f>L4</f>
        <v>0</v>
      </c>
      <c r="E113" s="849" t="s">
        <v>178</v>
      </c>
      <c r="F113" s="634"/>
      <c r="G113" s="635"/>
      <c r="H113" s="634"/>
      <c r="I113" s="635"/>
      <c r="J113" s="887">
        <v>500</v>
      </c>
      <c r="K113" s="867">
        <f t="shared" si="20"/>
        <v>0</v>
      </c>
      <c r="L113" s="868">
        <f t="shared" si="19"/>
        <v>0</v>
      </c>
      <c r="M113" s="643"/>
      <c r="N113" s="870"/>
    </row>
    <row r="114" spans="1:15">
      <c r="A114" s="848"/>
      <c r="B114" s="849"/>
      <c r="C114" s="850" t="s">
        <v>250</v>
      </c>
      <c r="D114" s="865">
        <f>L4</f>
        <v>0</v>
      </c>
      <c r="E114" s="849" t="s">
        <v>178</v>
      </c>
      <c r="F114" s="634"/>
      <c r="G114" s="635"/>
      <c r="H114" s="634"/>
      <c r="I114" s="635"/>
      <c r="J114" s="866">
        <v>50</v>
      </c>
      <c r="K114" s="867">
        <f t="shared" si="20"/>
        <v>0</v>
      </c>
      <c r="L114" s="890">
        <f t="shared" si="19"/>
        <v>0</v>
      </c>
      <c r="M114" s="643"/>
      <c r="N114" s="870"/>
    </row>
    <row r="115" spans="1:15">
      <c r="A115" s="848"/>
      <c r="B115" s="849"/>
      <c r="C115" s="891" t="s">
        <v>251</v>
      </c>
      <c r="D115" s="904">
        <v>0</v>
      </c>
      <c r="E115" s="873" t="s">
        <v>175</v>
      </c>
      <c r="F115" s="636"/>
      <c r="G115" s="637"/>
      <c r="H115" s="636"/>
      <c r="I115" s="637"/>
      <c r="J115" s="333">
        <v>0</v>
      </c>
      <c r="K115" s="867">
        <f t="shared" si="20"/>
        <v>0</v>
      </c>
      <c r="L115" s="332">
        <f t="shared" si="19"/>
        <v>0</v>
      </c>
      <c r="M115" s="644"/>
      <c r="N115" s="902"/>
    </row>
    <row r="116" spans="1:15">
      <c r="A116" s="880"/>
      <c r="B116" s="881"/>
      <c r="C116" s="893" t="s">
        <v>252</v>
      </c>
      <c r="D116" s="883"/>
      <c r="E116" s="884"/>
      <c r="F116" s="884"/>
      <c r="G116" s="884"/>
      <c r="H116" s="884"/>
      <c r="I116" s="884"/>
      <c r="J116" s="884"/>
      <c r="K116" s="884"/>
      <c r="L116" s="886">
        <f>SUM(L117:L122)</f>
        <v>0</v>
      </c>
      <c r="M116" s="886"/>
      <c r="N116" s="886"/>
    </row>
    <row r="117" spans="1:15">
      <c r="A117" s="467"/>
      <c r="B117" s="466"/>
      <c r="C117" s="468" t="s">
        <v>253</v>
      </c>
      <c r="D117" s="336">
        <f>K4</f>
        <v>0</v>
      </c>
      <c r="E117" s="466" t="s">
        <v>155</v>
      </c>
      <c r="F117" s="861"/>
      <c r="G117" s="862"/>
      <c r="H117" s="861"/>
      <c r="I117" s="862"/>
      <c r="J117" s="469">
        <v>350</v>
      </c>
      <c r="K117" s="470">
        <f t="shared" ref="K117:K122" si="21">SUM(D117*J117)</f>
        <v>0</v>
      </c>
      <c r="L117" s="471">
        <f t="shared" si="19"/>
        <v>0</v>
      </c>
      <c r="M117" s="642"/>
      <c r="N117" s="472" t="s">
        <v>254</v>
      </c>
    </row>
    <row r="118" spans="1:15">
      <c r="A118" s="848"/>
      <c r="B118" s="849"/>
      <c r="C118" s="850" t="s">
        <v>255</v>
      </c>
      <c r="D118" s="905">
        <f>K5</f>
        <v>0</v>
      </c>
      <c r="E118" s="849" t="s">
        <v>155</v>
      </c>
      <c r="F118" s="634"/>
      <c r="G118" s="635"/>
      <c r="H118" s="634"/>
      <c r="I118" s="635"/>
      <c r="J118" s="866">
        <v>400</v>
      </c>
      <c r="K118" s="906">
        <f t="shared" si="21"/>
        <v>0</v>
      </c>
      <c r="L118" s="890">
        <f>SUM(G118+I118+K118)</f>
        <v>0</v>
      </c>
      <c r="M118" s="643"/>
      <c r="N118" s="341" t="s">
        <v>254</v>
      </c>
    </row>
    <row r="119" spans="1:15">
      <c r="A119" s="839"/>
      <c r="B119" s="840"/>
      <c r="C119" s="831" t="s">
        <v>256</v>
      </c>
      <c r="D119" s="865">
        <f>K6</f>
        <v>0</v>
      </c>
      <c r="E119" s="840" t="s">
        <v>155</v>
      </c>
      <c r="F119" s="634"/>
      <c r="G119" s="635"/>
      <c r="H119" s="634"/>
      <c r="I119" s="635"/>
      <c r="J119" s="887">
        <v>500</v>
      </c>
      <c r="K119" s="867">
        <f t="shared" si="21"/>
        <v>0</v>
      </c>
      <c r="L119" s="868">
        <f>SUM(G119+I119+K119)</f>
        <v>0</v>
      </c>
      <c r="M119" s="643"/>
      <c r="N119" s="899" t="s">
        <v>254</v>
      </c>
    </row>
    <row r="120" spans="1:15">
      <c r="A120" s="848"/>
      <c r="B120" s="849"/>
      <c r="C120" s="850" t="s">
        <v>257</v>
      </c>
      <c r="D120" s="865">
        <f>K4</f>
        <v>0</v>
      </c>
      <c r="E120" s="849" t="s">
        <v>155</v>
      </c>
      <c r="F120" s="634"/>
      <c r="G120" s="635"/>
      <c r="H120" s="634"/>
      <c r="I120" s="635"/>
      <c r="J120" s="866">
        <v>0</v>
      </c>
      <c r="K120" s="867">
        <f t="shared" si="21"/>
        <v>0</v>
      </c>
      <c r="L120" s="868">
        <f t="shared" si="19"/>
        <v>0</v>
      </c>
      <c r="M120" s="643"/>
      <c r="N120" s="899"/>
    </row>
    <row r="121" spans="1:15">
      <c r="A121" s="848"/>
      <c r="B121" s="849">
        <v>17300</v>
      </c>
      <c r="C121" s="850" t="s">
        <v>258</v>
      </c>
      <c r="D121" s="865">
        <f>K4</f>
        <v>0</v>
      </c>
      <c r="E121" s="849" t="s">
        <v>155</v>
      </c>
      <c r="F121" s="634"/>
      <c r="G121" s="635"/>
      <c r="H121" s="634"/>
      <c r="I121" s="635"/>
      <c r="J121" s="866">
        <f>65*8</f>
        <v>520</v>
      </c>
      <c r="K121" s="867">
        <f t="shared" si="21"/>
        <v>0</v>
      </c>
      <c r="L121" s="868">
        <f t="shared" si="19"/>
        <v>0</v>
      </c>
      <c r="M121" s="643"/>
      <c r="N121" s="899"/>
    </row>
    <row r="122" spans="1:15">
      <c r="A122" s="872"/>
      <c r="B122" s="873"/>
      <c r="C122" s="891" t="s">
        <v>259</v>
      </c>
      <c r="D122" s="330">
        <v>0</v>
      </c>
      <c r="E122" s="873" t="s">
        <v>215</v>
      </c>
      <c r="F122" s="636"/>
      <c r="G122" s="637"/>
      <c r="H122" s="636"/>
      <c r="I122" s="637"/>
      <c r="J122" s="907">
        <v>0.5</v>
      </c>
      <c r="K122" s="329">
        <f t="shared" si="21"/>
        <v>0</v>
      </c>
      <c r="L122" s="877">
        <f>SUM(G122+I122+K122)</f>
        <v>0</v>
      </c>
      <c r="M122" s="644"/>
      <c r="N122" s="908"/>
      <c r="O122" t="s">
        <v>260</v>
      </c>
    </row>
    <row r="123" spans="1:15">
      <c r="A123" s="880"/>
      <c r="B123" s="881"/>
      <c r="C123" s="893" t="s">
        <v>261</v>
      </c>
      <c r="D123" s="883"/>
      <c r="E123" s="884"/>
      <c r="F123" s="884"/>
      <c r="G123" s="884"/>
      <c r="H123" s="884"/>
      <c r="I123" s="884"/>
      <c r="J123" s="884"/>
      <c r="K123" s="884"/>
      <c r="L123" s="886">
        <f>SUM(L124:L131)</f>
        <v>0</v>
      </c>
      <c r="M123" s="886"/>
      <c r="N123" s="886"/>
    </row>
    <row r="124" spans="1:15" ht="30">
      <c r="A124" s="848"/>
      <c r="B124" s="849">
        <v>13200</v>
      </c>
      <c r="C124" s="850" t="s">
        <v>262</v>
      </c>
      <c r="D124" s="832">
        <v>0</v>
      </c>
      <c r="E124" s="849" t="s">
        <v>188</v>
      </c>
      <c r="F124" s="634"/>
      <c r="G124" s="635"/>
      <c r="H124" s="634"/>
      <c r="I124" s="635"/>
      <c r="J124" s="841">
        <v>5000</v>
      </c>
      <c r="K124" s="847">
        <f t="shared" ref="K124:K131" si="22">SUM(D124*J124)</f>
        <v>0</v>
      </c>
      <c r="L124" s="855">
        <f>SUM(G124+I124+K124)</f>
        <v>0</v>
      </c>
      <c r="M124" s="643"/>
      <c r="N124" s="909" t="s">
        <v>263</v>
      </c>
      <c r="O124" t="s">
        <v>264</v>
      </c>
    </row>
    <row r="125" spans="1:15" ht="30">
      <c r="A125" s="848"/>
      <c r="B125" s="849">
        <v>13200</v>
      </c>
      <c r="C125" s="850" t="s">
        <v>265</v>
      </c>
      <c r="D125" s="832">
        <v>0</v>
      </c>
      <c r="E125" s="849" t="s">
        <v>178</v>
      </c>
      <c r="F125" s="634"/>
      <c r="G125" s="635"/>
      <c r="H125" s="634"/>
      <c r="I125" s="635"/>
      <c r="J125" s="841">
        <f>(34500/69)*4.3</f>
        <v>2150</v>
      </c>
      <c r="K125" s="910">
        <f t="shared" si="22"/>
        <v>0</v>
      </c>
      <c r="L125" s="855">
        <f>SUM(G125+I125+K125)</f>
        <v>0</v>
      </c>
      <c r="M125" s="643"/>
      <c r="N125" s="909" t="s">
        <v>266</v>
      </c>
      <c r="O125" t="s">
        <v>264</v>
      </c>
    </row>
    <row r="126" spans="1:15" ht="30">
      <c r="A126" s="848"/>
      <c r="B126" s="849">
        <v>13200</v>
      </c>
      <c r="C126" s="850" t="s">
        <v>267</v>
      </c>
      <c r="D126" s="832">
        <f>L7</f>
        <v>0</v>
      </c>
      <c r="E126" s="849" t="s">
        <v>178</v>
      </c>
      <c r="F126" s="634"/>
      <c r="G126" s="635"/>
      <c r="H126" s="634"/>
      <c r="I126" s="635"/>
      <c r="J126" s="841">
        <v>300</v>
      </c>
      <c r="K126" s="847">
        <f t="shared" si="22"/>
        <v>0</v>
      </c>
      <c r="L126" s="855">
        <f>SUM(G126+I126+K126)</f>
        <v>0</v>
      </c>
      <c r="M126" s="643"/>
      <c r="N126" s="909" t="s">
        <v>268</v>
      </c>
      <c r="O126" t="s">
        <v>264</v>
      </c>
    </row>
    <row r="127" spans="1:15">
      <c r="A127" s="848"/>
      <c r="B127" s="849">
        <v>13233</v>
      </c>
      <c r="C127" s="850" t="s">
        <v>269</v>
      </c>
      <c r="D127" s="865">
        <f>L4</f>
        <v>0</v>
      </c>
      <c r="E127" s="849" t="s">
        <v>178</v>
      </c>
      <c r="F127" s="634"/>
      <c r="G127" s="635"/>
      <c r="H127" s="634"/>
      <c r="I127" s="635"/>
      <c r="J127" s="866">
        <v>100</v>
      </c>
      <c r="K127" s="867">
        <f t="shared" si="22"/>
        <v>0</v>
      </c>
      <c r="L127" s="868">
        <f t="shared" si="19"/>
        <v>0</v>
      </c>
      <c r="M127" s="643"/>
      <c r="N127" s="899"/>
    </row>
    <row r="128" spans="1:15">
      <c r="A128" s="848"/>
      <c r="B128" s="849">
        <v>13233</v>
      </c>
      <c r="C128" s="850" t="s">
        <v>270</v>
      </c>
      <c r="D128" s="865">
        <f>L4</f>
        <v>0</v>
      </c>
      <c r="E128" s="849" t="s">
        <v>178</v>
      </c>
      <c r="F128" s="634"/>
      <c r="G128" s="635"/>
      <c r="H128" s="634"/>
      <c r="I128" s="635"/>
      <c r="J128" s="866">
        <v>100</v>
      </c>
      <c r="K128" s="867">
        <f t="shared" si="22"/>
        <v>0</v>
      </c>
      <c r="L128" s="890">
        <f t="shared" si="19"/>
        <v>0</v>
      </c>
      <c r="M128" s="643"/>
      <c r="N128" s="899"/>
    </row>
    <row r="129" spans="1:14">
      <c r="A129" s="848"/>
      <c r="B129" s="849"/>
      <c r="C129" s="850" t="s">
        <v>271</v>
      </c>
      <c r="D129" s="905">
        <v>0</v>
      </c>
      <c r="E129" s="849" t="s">
        <v>188</v>
      </c>
      <c r="F129" s="634"/>
      <c r="G129" s="635"/>
      <c r="H129" s="634"/>
      <c r="I129" s="635"/>
      <c r="J129" s="887">
        <v>2500</v>
      </c>
      <c r="K129" s="867">
        <f t="shared" si="22"/>
        <v>0</v>
      </c>
      <c r="L129" s="868">
        <f t="shared" si="19"/>
        <v>0</v>
      </c>
      <c r="M129" s="643"/>
      <c r="N129" s="341"/>
    </row>
    <row r="130" spans="1:14">
      <c r="A130" s="848"/>
      <c r="B130" s="849">
        <v>13233</v>
      </c>
      <c r="C130" s="831" t="s">
        <v>272</v>
      </c>
      <c r="D130" s="865">
        <v>0</v>
      </c>
      <c r="E130" s="840" t="s">
        <v>188</v>
      </c>
      <c r="F130" s="634"/>
      <c r="G130" s="635"/>
      <c r="H130" s="634"/>
      <c r="I130" s="635"/>
      <c r="J130" s="866">
        <v>500</v>
      </c>
      <c r="K130" s="867">
        <f t="shared" si="22"/>
        <v>0</v>
      </c>
      <c r="L130" s="890">
        <f t="shared" si="19"/>
        <v>0</v>
      </c>
      <c r="M130" s="643"/>
      <c r="N130" s="341"/>
    </row>
    <row r="131" spans="1:14">
      <c r="A131" s="848"/>
      <c r="B131" s="849"/>
      <c r="C131" s="321" t="s">
        <v>273</v>
      </c>
      <c r="D131" s="336">
        <v>0</v>
      </c>
      <c r="E131" s="322" t="s">
        <v>188</v>
      </c>
      <c r="F131" s="636"/>
      <c r="G131" s="637"/>
      <c r="H131" s="636"/>
      <c r="I131" s="637"/>
      <c r="J131" s="337">
        <v>0</v>
      </c>
      <c r="K131" s="867">
        <f t="shared" si="22"/>
        <v>0</v>
      </c>
      <c r="L131" s="339">
        <f t="shared" si="19"/>
        <v>0</v>
      </c>
      <c r="M131" s="644"/>
      <c r="N131" s="341"/>
    </row>
    <row r="132" spans="1:14">
      <c r="A132" s="880"/>
      <c r="B132" s="881"/>
      <c r="C132" s="893" t="s">
        <v>274</v>
      </c>
      <c r="D132" s="883"/>
      <c r="E132" s="884"/>
      <c r="F132" s="884"/>
      <c r="G132" s="884"/>
      <c r="H132" s="884"/>
      <c r="I132" s="884"/>
      <c r="J132" s="884"/>
      <c r="K132" s="884"/>
      <c r="L132" s="886">
        <f>SUM(L133:L137)</f>
        <v>0</v>
      </c>
      <c r="M132" s="886"/>
      <c r="N132" s="886"/>
    </row>
    <row r="133" spans="1:14">
      <c r="A133" s="848"/>
      <c r="B133" s="849"/>
      <c r="C133" s="831" t="s">
        <v>275</v>
      </c>
      <c r="D133" s="865">
        <v>0</v>
      </c>
      <c r="E133" s="840" t="s">
        <v>188</v>
      </c>
      <c r="F133" s="861"/>
      <c r="G133" s="862"/>
      <c r="H133" s="861"/>
      <c r="I133" s="862"/>
      <c r="J133" s="866">
        <v>1000</v>
      </c>
      <c r="K133" s="867">
        <f>SUM(D133*J133)</f>
        <v>0</v>
      </c>
      <c r="L133" s="868">
        <f t="shared" si="19"/>
        <v>0</v>
      </c>
      <c r="M133" s="642"/>
      <c r="N133" s="864"/>
    </row>
    <row r="134" spans="1:14">
      <c r="A134" s="848"/>
      <c r="B134" s="849">
        <v>10550</v>
      </c>
      <c r="C134" s="850" t="s">
        <v>276</v>
      </c>
      <c r="D134" s="865">
        <v>0</v>
      </c>
      <c r="E134" s="849" t="s">
        <v>188</v>
      </c>
      <c r="F134" s="634"/>
      <c r="G134" s="635"/>
      <c r="H134" s="911"/>
      <c r="I134" s="912"/>
      <c r="J134" s="866">
        <v>500</v>
      </c>
      <c r="K134" s="867">
        <f>SUM(D134*J134)</f>
        <v>0</v>
      </c>
      <c r="L134" s="868">
        <f t="shared" si="19"/>
        <v>0</v>
      </c>
      <c r="M134" s="643"/>
      <c r="N134" s="870"/>
    </row>
    <row r="135" spans="1:14">
      <c r="A135" s="848"/>
      <c r="B135" s="849"/>
      <c r="C135" s="850" t="s">
        <v>277</v>
      </c>
      <c r="D135" s="865">
        <v>0</v>
      </c>
      <c r="E135" s="849" t="s">
        <v>188</v>
      </c>
      <c r="F135" s="634"/>
      <c r="G135" s="635"/>
      <c r="H135" s="866">
        <v>0</v>
      </c>
      <c r="I135" s="867">
        <f>SUM(D135*H135)</f>
        <v>0</v>
      </c>
      <c r="J135" s="645"/>
      <c r="K135" s="646"/>
      <c r="L135" s="868">
        <f t="shared" si="19"/>
        <v>0</v>
      </c>
      <c r="M135" s="643"/>
      <c r="N135" s="870"/>
    </row>
    <row r="136" spans="1:14">
      <c r="A136" s="848"/>
      <c r="B136" s="849"/>
      <c r="C136" s="850" t="s">
        <v>278</v>
      </c>
      <c r="D136" s="865">
        <f>$L$4</f>
        <v>0</v>
      </c>
      <c r="E136" s="849" t="s">
        <v>178</v>
      </c>
      <c r="F136" s="634"/>
      <c r="G136" s="635"/>
      <c r="H136" s="866">
        <v>75</v>
      </c>
      <c r="I136" s="867">
        <f>SUM(D136*H136)</f>
        <v>0</v>
      </c>
      <c r="J136" s="634"/>
      <c r="K136" s="635"/>
      <c r="L136" s="890">
        <f t="shared" si="19"/>
        <v>0</v>
      </c>
      <c r="M136" s="643"/>
      <c r="N136" s="870"/>
    </row>
    <row r="137" spans="1:14">
      <c r="A137" s="848"/>
      <c r="B137" s="849"/>
      <c r="C137" s="321" t="s">
        <v>279</v>
      </c>
      <c r="D137" s="865">
        <f>$L$4</f>
        <v>0</v>
      </c>
      <c r="E137" s="322" t="s">
        <v>178</v>
      </c>
      <c r="F137" s="636"/>
      <c r="G137" s="637"/>
      <c r="H137" s="337">
        <v>75</v>
      </c>
      <c r="I137" s="867">
        <f>SUM(D137*H137)</f>
        <v>0</v>
      </c>
      <c r="J137" s="636"/>
      <c r="K137" s="637"/>
      <c r="L137" s="339">
        <f t="shared" si="19"/>
        <v>0</v>
      </c>
      <c r="M137" s="644"/>
      <c r="N137" s="342"/>
    </row>
    <row r="138" spans="1:14">
      <c r="A138" s="880"/>
      <c r="B138" s="881"/>
      <c r="C138" s="893" t="s">
        <v>280</v>
      </c>
      <c r="D138" s="883"/>
      <c r="E138" s="884"/>
      <c r="F138" s="884"/>
      <c r="G138" s="884"/>
      <c r="H138" s="884"/>
      <c r="I138" s="884"/>
      <c r="J138" s="884"/>
      <c r="K138" s="884"/>
      <c r="L138" s="886">
        <f>SUM(L139:L141)</f>
        <v>0</v>
      </c>
      <c r="M138" s="886"/>
      <c r="N138" s="886"/>
    </row>
    <row r="139" spans="1:14">
      <c r="A139" s="848"/>
      <c r="B139" s="849"/>
      <c r="C139" s="850" t="s">
        <v>281</v>
      </c>
      <c r="D139" s="889">
        <v>0</v>
      </c>
      <c r="E139" s="849" t="s">
        <v>188</v>
      </c>
      <c r="F139" s="634"/>
      <c r="G139" s="635"/>
      <c r="H139" s="634"/>
      <c r="I139" s="635"/>
      <c r="J139" s="866">
        <v>0</v>
      </c>
      <c r="K139" s="867">
        <f>SUM(D139*J139)</f>
        <v>0</v>
      </c>
      <c r="L139" s="868">
        <f t="shared" si="19"/>
        <v>0</v>
      </c>
      <c r="M139" s="642"/>
      <c r="N139" s="899" t="s">
        <v>282</v>
      </c>
    </row>
    <row r="140" spans="1:14">
      <c r="A140" s="848"/>
      <c r="B140" s="849"/>
      <c r="C140" s="850" t="s">
        <v>283</v>
      </c>
      <c r="D140" s="913">
        <v>0</v>
      </c>
      <c r="E140" s="849" t="s">
        <v>175</v>
      </c>
      <c r="F140" s="634"/>
      <c r="G140" s="635"/>
      <c r="H140" s="634"/>
      <c r="I140" s="635"/>
      <c r="J140" s="866">
        <v>0</v>
      </c>
      <c r="K140" s="867">
        <f>SUM(D140*J140)</f>
        <v>0</v>
      </c>
      <c r="L140" s="890">
        <f t="shared" si="19"/>
        <v>0</v>
      </c>
      <c r="M140" s="643"/>
      <c r="N140" s="899" t="s">
        <v>282</v>
      </c>
    </row>
    <row r="141" spans="1:14">
      <c r="A141" s="848"/>
      <c r="B141" s="849"/>
      <c r="C141" s="321" t="s">
        <v>284</v>
      </c>
      <c r="D141" s="343">
        <v>0</v>
      </c>
      <c r="E141" s="344" t="s">
        <v>188</v>
      </c>
      <c r="F141" s="636"/>
      <c r="G141" s="637"/>
      <c r="H141" s="636"/>
      <c r="I141" s="637"/>
      <c r="J141" s="337">
        <v>0</v>
      </c>
      <c r="K141" s="867">
        <f>SUM(D141*J141)</f>
        <v>0</v>
      </c>
      <c r="L141" s="339">
        <f t="shared" si="19"/>
        <v>0</v>
      </c>
      <c r="M141" s="644"/>
      <c r="N141" s="899" t="s">
        <v>282</v>
      </c>
    </row>
    <row r="142" spans="1:14">
      <c r="A142" s="880"/>
      <c r="B142" s="881"/>
      <c r="C142" s="893" t="s">
        <v>285</v>
      </c>
      <c r="D142" s="883"/>
      <c r="E142" s="884"/>
      <c r="F142" s="884"/>
      <c r="G142" s="884"/>
      <c r="H142" s="884"/>
      <c r="I142" s="884"/>
      <c r="J142" s="884"/>
      <c r="K142" s="884"/>
      <c r="L142" s="886">
        <f>SUM(L143:L146)</f>
        <v>0</v>
      </c>
      <c r="M142" s="886"/>
      <c r="N142" s="886"/>
    </row>
    <row r="143" spans="1:14">
      <c r="A143" s="453"/>
      <c r="B143" s="454"/>
      <c r="C143" s="459" t="s">
        <v>286</v>
      </c>
      <c r="D143" s="473">
        <v>0</v>
      </c>
      <c r="E143" s="454" t="s">
        <v>188</v>
      </c>
      <c r="F143" s="861"/>
      <c r="G143" s="862"/>
      <c r="H143" s="861"/>
      <c r="I143" s="862"/>
      <c r="J143" s="461">
        <v>0</v>
      </c>
      <c r="K143" s="462">
        <f>SUM(D143*J143)</f>
        <v>0</v>
      </c>
      <c r="L143" s="463">
        <f t="shared" si="19"/>
        <v>0</v>
      </c>
      <c r="M143" s="642"/>
      <c r="N143" s="474" t="s">
        <v>282</v>
      </c>
    </row>
    <row r="144" spans="1:14">
      <c r="A144" s="848"/>
      <c r="B144" s="849"/>
      <c r="C144" s="850" t="s">
        <v>287</v>
      </c>
      <c r="D144" s="889">
        <v>0</v>
      </c>
      <c r="E144" s="849" t="s">
        <v>188</v>
      </c>
      <c r="F144" s="634"/>
      <c r="G144" s="635"/>
      <c r="H144" s="634"/>
      <c r="I144" s="635"/>
      <c r="J144" s="866">
        <v>0</v>
      </c>
      <c r="K144" s="867">
        <f>SUM(D144*J144)</f>
        <v>0</v>
      </c>
      <c r="L144" s="868">
        <f t="shared" si="19"/>
        <v>0</v>
      </c>
      <c r="M144" s="643"/>
      <c r="N144" s="899" t="s">
        <v>282</v>
      </c>
    </row>
    <row r="145" spans="1:135">
      <c r="A145" s="848"/>
      <c r="B145" s="849"/>
      <c r="C145" s="850" t="s">
        <v>288</v>
      </c>
      <c r="D145" s="889">
        <v>0</v>
      </c>
      <c r="E145" s="849" t="s">
        <v>175</v>
      </c>
      <c r="F145" s="634"/>
      <c r="G145" s="635"/>
      <c r="H145" s="634"/>
      <c r="I145" s="635"/>
      <c r="J145" s="345">
        <v>0</v>
      </c>
      <c r="K145" s="867">
        <f>SUM(D145*J145)</f>
        <v>0</v>
      </c>
      <c r="L145" s="890">
        <f t="shared" si="19"/>
        <v>0</v>
      </c>
      <c r="M145" s="643"/>
      <c r="N145" s="899" t="s">
        <v>282</v>
      </c>
    </row>
    <row r="146" spans="1:135">
      <c r="A146" s="872"/>
      <c r="B146" s="873"/>
      <c r="C146" s="891" t="s">
        <v>289</v>
      </c>
      <c r="D146" s="330">
        <v>0</v>
      </c>
      <c r="E146" s="873" t="s">
        <v>188</v>
      </c>
      <c r="F146" s="636"/>
      <c r="G146" s="637"/>
      <c r="H146" s="636"/>
      <c r="I146" s="637"/>
      <c r="J146" s="876">
        <v>0</v>
      </c>
      <c r="K146" s="329">
        <f>SUM(D146*J146)</f>
        <v>0</v>
      </c>
      <c r="L146" s="332">
        <f t="shared" si="19"/>
        <v>0</v>
      </c>
      <c r="M146" s="644"/>
      <c r="N146" s="908" t="s">
        <v>282</v>
      </c>
    </row>
    <row r="147" spans="1:135">
      <c r="A147" s="880"/>
      <c r="B147" s="881"/>
      <c r="C147" s="893" t="s">
        <v>290</v>
      </c>
      <c r="D147" s="883"/>
      <c r="E147" s="884"/>
      <c r="F147" s="884"/>
      <c r="G147" s="884"/>
      <c r="H147" s="884"/>
      <c r="I147" s="884"/>
      <c r="J147" s="884"/>
      <c r="K147" s="884"/>
      <c r="L147" s="886">
        <f>SUM(L148:L151)</f>
        <v>0</v>
      </c>
      <c r="M147" s="886"/>
      <c r="N147" s="886"/>
    </row>
    <row r="148" spans="1:135">
      <c r="A148" s="453"/>
      <c r="B148" s="454"/>
      <c r="C148" s="459" t="s">
        <v>291</v>
      </c>
      <c r="D148" s="473">
        <v>0</v>
      </c>
      <c r="E148" s="454" t="s">
        <v>178</v>
      </c>
      <c r="F148" s="861"/>
      <c r="G148" s="862"/>
      <c r="H148" s="861"/>
      <c r="I148" s="862"/>
      <c r="J148" s="461">
        <v>0</v>
      </c>
      <c r="K148" s="462">
        <f>SUM(D148*J148)</f>
        <v>0</v>
      </c>
      <c r="L148" s="463">
        <f>SUM(G148+I148+K148)</f>
        <v>0</v>
      </c>
      <c r="M148" s="642"/>
      <c r="N148" s="474"/>
      <c r="P148">
        <v>250</v>
      </c>
      <c r="Q148" t="s">
        <v>292</v>
      </c>
    </row>
    <row r="149" spans="1:135">
      <c r="A149" s="848"/>
      <c r="B149" s="849"/>
      <c r="C149" s="850" t="s">
        <v>293</v>
      </c>
      <c r="D149" s="889">
        <v>0</v>
      </c>
      <c r="E149" s="849" t="s">
        <v>178</v>
      </c>
      <c r="F149" s="634"/>
      <c r="G149" s="635"/>
      <c r="H149" s="634"/>
      <c r="I149" s="635"/>
      <c r="J149" s="866">
        <v>0</v>
      </c>
      <c r="K149" s="867">
        <f>SUM(D149*J149)</f>
        <v>0</v>
      </c>
      <c r="L149" s="868">
        <f>SUM(G149+I149+K149)</f>
        <v>0</v>
      </c>
      <c r="M149" s="643"/>
      <c r="N149" s="899"/>
      <c r="P149">
        <v>125</v>
      </c>
      <c r="Q149" t="s">
        <v>294</v>
      </c>
      <c r="R149" t="s">
        <v>295</v>
      </c>
    </row>
    <row r="150" spans="1:135">
      <c r="A150" s="848"/>
      <c r="B150" s="849"/>
      <c r="C150" s="850" t="s">
        <v>296</v>
      </c>
      <c r="D150" s="889">
        <v>0</v>
      </c>
      <c r="E150" s="849" t="s">
        <v>178</v>
      </c>
      <c r="F150" s="634"/>
      <c r="G150" s="635"/>
      <c r="H150" s="634"/>
      <c r="I150" s="635"/>
      <c r="J150" s="345">
        <v>2600</v>
      </c>
      <c r="K150" s="867">
        <f>SUM(D150*J150)</f>
        <v>0</v>
      </c>
      <c r="L150" s="890">
        <f>SUM(G150+I150+K150)</f>
        <v>0</v>
      </c>
      <c r="M150" s="643"/>
      <c r="N150" s="899"/>
      <c r="P150">
        <v>60</v>
      </c>
      <c r="Q150" t="s">
        <v>297</v>
      </c>
    </row>
    <row r="151" spans="1:135">
      <c r="A151" s="872"/>
      <c r="B151" s="873"/>
      <c r="C151" s="891" t="s">
        <v>298</v>
      </c>
      <c r="D151" s="330">
        <v>0</v>
      </c>
      <c r="E151" s="849" t="s">
        <v>178</v>
      </c>
      <c r="F151" s="636"/>
      <c r="G151" s="637"/>
      <c r="H151" s="636"/>
      <c r="I151" s="637"/>
      <c r="J151" s="876">
        <v>0</v>
      </c>
      <c r="K151" s="329">
        <f>SUM(D151*J151)</f>
        <v>0</v>
      </c>
      <c r="L151" s="332">
        <f>SUM(G151+I151+K151)</f>
        <v>0</v>
      </c>
      <c r="M151" s="644"/>
      <c r="N151" s="908"/>
    </row>
    <row r="152" spans="1:135">
      <c r="A152" s="880"/>
      <c r="B152" s="881"/>
      <c r="C152" s="893" t="s">
        <v>298</v>
      </c>
      <c r="D152" s="883"/>
      <c r="E152" s="884"/>
      <c r="F152" s="884"/>
      <c r="G152" s="884"/>
      <c r="H152" s="884"/>
      <c r="I152" s="884"/>
      <c r="J152" s="884"/>
      <c r="K152" s="884"/>
      <c r="L152" s="886">
        <f>SUM(L153:L155)</f>
        <v>0</v>
      </c>
      <c r="M152" s="886"/>
      <c r="N152" s="886"/>
    </row>
    <row r="153" spans="1:135">
      <c r="A153" s="848"/>
      <c r="B153" s="849"/>
      <c r="C153" s="831" t="s">
        <v>299</v>
      </c>
      <c r="D153" s="865">
        <v>0</v>
      </c>
      <c r="E153" s="840" t="s">
        <v>175</v>
      </c>
      <c r="F153" s="861"/>
      <c r="G153" s="862"/>
      <c r="H153" s="861"/>
      <c r="I153" s="862"/>
      <c r="J153" s="887">
        <v>2500</v>
      </c>
      <c r="K153" s="867">
        <f>SUM(D153*J153)</f>
        <v>0</v>
      </c>
      <c r="L153" s="868">
        <f t="shared" si="19"/>
        <v>0</v>
      </c>
      <c r="M153" s="642"/>
      <c r="N153" s="898"/>
    </row>
    <row r="154" spans="1:135">
      <c r="A154" s="848"/>
      <c r="B154" s="849"/>
      <c r="C154" s="850" t="s">
        <v>300</v>
      </c>
      <c r="D154" s="865">
        <v>0</v>
      </c>
      <c r="E154" s="849" t="s">
        <v>188</v>
      </c>
      <c r="F154" s="634"/>
      <c r="G154" s="635"/>
      <c r="H154" s="634"/>
      <c r="I154" s="635"/>
      <c r="J154" s="866">
        <v>0</v>
      </c>
      <c r="K154" s="867">
        <f>SUM(D154*J154)</f>
        <v>0</v>
      </c>
      <c r="L154" s="868">
        <f t="shared" si="19"/>
        <v>0</v>
      </c>
      <c r="M154" s="643"/>
      <c r="N154" s="899"/>
    </row>
    <row r="155" spans="1:135">
      <c r="A155" s="848"/>
      <c r="B155" s="849"/>
      <c r="C155" s="850" t="s">
        <v>301</v>
      </c>
      <c r="D155" s="865">
        <v>0</v>
      </c>
      <c r="E155" s="849" t="s">
        <v>175</v>
      </c>
      <c r="F155" s="634"/>
      <c r="G155" s="635"/>
      <c r="H155" s="634"/>
      <c r="I155" s="635"/>
      <c r="J155" s="866">
        <v>0</v>
      </c>
      <c r="K155" s="338">
        <f>SUM(D155*J155)</f>
        <v>0</v>
      </c>
      <c r="L155" s="339">
        <f t="shared" si="19"/>
        <v>0</v>
      </c>
      <c r="M155" s="643"/>
      <c r="N155" s="899"/>
    </row>
    <row r="156" spans="1:135" s="315" customFormat="1">
      <c r="A156" s="914"/>
      <c r="B156" s="915"/>
      <c r="C156" s="346" t="s">
        <v>61</v>
      </c>
      <c r="D156" s="347"/>
      <c r="E156" s="348"/>
      <c r="F156" s="349"/>
      <c r="G156" s="916">
        <f>SUM(G10:G155)</f>
        <v>0</v>
      </c>
      <c r="H156" s="349"/>
      <c r="I156" s="916">
        <f>SUM(I10:I155)</f>
        <v>0</v>
      </c>
      <c r="J156" s="349"/>
      <c r="K156" s="916">
        <f>SUM(K10:K155)</f>
        <v>0</v>
      </c>
      <c r="L156" s="916">
        <f>SUM(L9:L155)/2</f>
        <v>0</v>
      </c>
      <c r="M156" s="917"/>
      <c r="N156" s="917"/>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row>
    <row r="157" spans="1:135" s="315" customFormat="1">
      <c r="A157" s="271"/>
      <c r="B157" s="271"/>
      <c r="C157" s="48"/>
      <c r="D157" s="350"/>
      <c r="E157" s="311"/>
      <c r="F157" s="351"/>
      <c r="G157" s="351"/>
      <c r="H157" s="351"/>
      <c r="I157" s="351"/>
      <c r="J157" s="351"/>
      <c r="K157" s="351"/>
      <c r="L157" s="351"/>
      <c r="M157" s="351"/>
      <c r="N157" s="12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row>
    <row r="158" spans="1:135" s="315" customFormat="1" ht="15.75" customHeight="1">
      <c r="A158" s="271"/>
      <c r="B158" s="271"/>
      <c r="C158" s="48"/>
      <c r="D158" s="350"/>
      <c r="E158" s="311"/>
      <c r="F158" s="351"/>
      <c r="G158" s="351"/>
      <c r="H158" s="351"/>
      <c r="I158" s="351"/>
      <c r="J158" s="918" t="s">
        <v>302</v>
      </c>
      <c r="K158" s="919"/>
      <c r="L158" s="920">
        <f>G156</f>
        <v>0</v>
      </c>
      <c r="M158" s="127" t="e">
        <f>L158/L4</f>
        <v>#DIV/0!</v>
      </c>
      <c r="O158"/>
      <c r="X158"/>
    </row>
    <row r="159" spans="1:135" s="315" customFormat="1" ht="15.75" customHeight="1">
      <c r="A159" s="271"/>
      <c r="B159" s="271"/>
      <c r="D159" s="350"/>
      <c r="E159" s="311"/>
      <c r="F159" s="351"/>
      <c r="G159" s="351"/>
      <c r="H159" s="351"/>
      <c r="I159" s="351"/>
      <c r="J159" s="921" t="s">
        <v>303</v>
      </c>
      <c r="K159" s="922"/>
      <c r="L159" s="923">
        <f>I156+K156</f>
        <v>0</v>
      </c>
      <c r="M159" s="127" t="e">
        <f>L159/L4</f>
        <v>#DIV/0!</v>
      </c>
      <c r="O159"/>
      <c r="X159"/>
    </row>
    <row r="160" spans="1:135" s="315" customFormat="1" ht="15" customHeight="1">
      <c r="A160" s="271"/>
      <c r="B160" s="271"/>
      <c r="D160" s="350"/>
      <c r="E160" s="311"/>
      <c r="F160" s="351"/>
      <c r="G160" s="351"/>
      <c r="H160" s="351"/>
      <c r="I160" s="351"/>
      <c r="J160" s="924" t="s">
        <v>304</v>
      </c>
      <c r="K160" s="925"/>
      <c r="L160" s="926">
        <f>SUM(L158:L159)</f>
        <v>0</v>
      </c>
      <c r="M160" s="127" t="e">
        <f>L160/L4</f>
        <v>#DIV/0!</v>
      </c>
      <c r="N160" t="s">
        <v>305</v>
      </c>
      <c r="O160"/>
      <c r="X160"/>
    </row>
    <row r="161" spans="1:24" s="315" customFormat="1">
      <c r="A161" s="271"/>
      <c r="B161" s="271"/>
      <c r="D161" s="350"/>
      <c r="E161" s="311"/>
      <c r="F161" s="351"/>
      <c r="G161" s="351"/>
      <c r="H161" s="351"/>
      <c r="I161" s="351"/>
      <c r="J161" s="351"/>
      <c r="K161" s="351"/>
      <c r="L161" s="351">
        <f>L156-L160</f>
        <v>0</v>
      </c>
      <c r="M161" s="127"/>
      <c r="N161" s="127"/>
      <c r="O161"/>
      <c r="X161"/>
    </row>
    <row r="162" spans="1:24" s="315" customFormat="1">
      <c r="A162" s="271"/>
      <c r="B162" s="271"/>
      <c r="D162" s="350"/>
      <c r="E162" s="311"/>
      <c r="F162" s="351"/>
      <c r="G162" s="351"/>
      <c r="H162" s="351"/>
      <c r="I162" s="351"/>
      <c r="J162" s="351"/>
      <c r="K162" s="351"/>
      <c r="L162" s="351"/>
      <c r="M162" s="351"/>
      <c r="N162" s="127"/>
      <c r="O162"/>
      <c r="X162"/>
    </row>
    <row r="163" spans="1:24" s="315" customFormat="1">
      <c r="A163" s="271"/>
      <c r="B163" s="271"/>
      <c r="D163" s="350"/>
      <c r="E163" s="311"/>
      <c r="F163" s="351"/>
      <c r="G163" s="351"/>
      <c r="H163" s="351"/>
      <c r="I163" s="351"/>
      <c r="J163" s="351"/>
      <c r="K163" s="351"/>
      <c r="L163" s="351"/>
      <c r="M163" s="351"/>
      <c r="N163" s="127"/>
      <c r="O163"/>
      <c r="X163"/>
    </row>
    <row r="164" spans="1:24" s="315" customFormat="1">
      <c r="A164" s="271"/>
      <c r="B164" s="271"/>
      <c r="D164" s="350"/>
      <c r="E164" s="311"/>
      <c r="F164" s="351"/>
      <c r="G164" s="351"/>
      <c r="H164" s="351"/>
      <c r="I164" s="351"/>
      <c r="J164" s="351"/>
      <c r="K164" s="351"/>
      <c r="L164" s="351"/>
      <c r="M164" s="351"/>
      <c r="N164" s="127"/>
      <c r="O164"/>
      <c r="X164"/>
    </row>
    <row r="165" spans="1:24" s="315" customFormat="1">
      <c r="A165" s="271"/>
      <c r="B165" s="271"/>
      <c r="D165" s="350"/>
      <c r="E165" s="311"/>
      <c r="F165" s="351"/>
      <c r="G165" s="351"/>
      <c r="H165" s="351"/>
      <c r="I165" s="351"/>
      <c r="J165" s="351"/>
      <c r="K165" s="351"/>
      <c r="L165" s="351"/>
      <c r="M165" s="351"/>
      <c r="N165" s="127"/>
      <c r="O165"/>
      <c r="X165"/>
    </row>
    <row r="166" spans="1:24" s="315" customFormat="1">
      <c r="A166" s="271"/>
      <c r="B166" s="271"/>
      <c r="D166" s="350"/>
      <c r="E166" s="311"/>
      <c r="F166" s="351"/>
      <c r="G166" s="351"/>
      <c r="H166" s="351"/>
      <c r="I166" s="351"/>
      <c r="J166" s="351"/>
      <c r="K166" s="351"/>
      <c r="L166" s="351"/>
      <c r="M166" s="351"/>
      <c r="N166" s="127"/>
      <c r="O166"/>
    </row>
    <row r="167" spans="1:24" s="315" customFormat="1">
      <c r="A167" s="271"/>
      <c r="B167" s="271"/>
      <c r="D167" s="350"/>
      <c r="E167" s="311"/>
      <c r="F167" s="351"/>
      <c r="G167" s="351"/>
      <c r="H167" s="351"/>
      <c r="I167" s="351"/>
      <c r="J167" s="351"/>
      <c r="K167" s="351"/>
      <c r="L167" s="351"/>
      <c r="M167" s="351"/>
      <c r="N167" s="127"/>
      <c r="O167"/>
    </row>
    <row r="168" spans="1:24" s="315" customFormat="1">
      <c r="A168" s="271"/>
      <c r="B168" s="271"/>
      <c r="D168" s="350"/>
      <c r="E168" s="311"/>
      <c r="F168" s="351"/>
      <c r="G168" s="351"/>
      <c r="H168" s="351"/>
      <c r="I168" s="351"/>
      <c r="J168" s="351"/>
      <c r="K168" s="351"/>
      <c r="L168" s="351"/>
      <c r="M168" s="351"/>
      <c r="N168" s="127"/>
      <c r="O168"/>
    </row>
    <row r="169" spans="1:24" s="315" customFormat="1">
      <c r="A169" s="271"/>
      <c r="B169" s="271"/>
      <c r="D169" s="350"/>
      <c r="E169" s="311"/>
      <c r="F169" s="351"/>
      <c r="G169" s="351"/>
      <c r="H169" s="351"/>
      <c r="I169" s="351"/>
      <c r="J169" s="351"/>
      <c r="K169" s="351"/>
      <c r="L169" s="351"/>
      <c r="M169" s="351"/>
      <c r="N169" s="127"/>
      <c r="O169"/>
    </row>
    <row r="170" spans="1:24" s="315" customFormat="1">
      <c r="A170" s="271"/>
      <c r="B170" s="271"/>
      <c r="D170" s="350"/>
      <c r="E170" s="311"/>
      <c r="F170" s="351"/>
      <c r="G170" s="351"/>
      <c r="H170" s="351"/>
      <c r="I170" s="351"/>
      <c r="J170" s="351"/>
      <c r="K170" s="351"/>
      <c r="L170" s="351"/>
      <c r="M170" s="351"/>
      <c r="N170" s="127"/>
      <c r="O170"/>
    </row>
    <row r="171" spans="1:24" s="315" customFormat="1">
      <c r="A171" s="271"/>
      <c r="B171" s="271"/>
      <c r="D171" s="350"/>
      <c r="E171" s="311"/>
      <c r="F171" s="351"/>
      <c r="G171" s="351"/>
      <c r="H171" s="351"/>
      <c r="I171" s="351"/>
      <c r="J171" s="351"/>
      <c r="K171" s="351"/>
      <c r="L171" s="351"/>
      <c r="M171" s="351"/>
      <c r="N171" s="127"/>
      <c r="O171"/>
    </row>
    <row r="172" spans="1:24" s="315" customFormat="1">
      <c r="A172" s="271"/>
      <c r="B172" s="271"/>
      <c r="D172" s="350"/>
      <c r="E172" s="311"/>
      <c r="F172" s="351"/>
      <c r="G172" s="351"/>
      <c r="H172" s="351"/>
      <c r="I172" s="351"/>
      <c r="J172" s="351"/>
      <c r="K172" s="351"/>
      <c r="L172" s="351"/>
      <c r="M172" s="351"/>
      <c r="N172" s="127"/>
      <c r="O172"/>
    </row>
    <row r="173" spans="1:24" s="315" customFormat="1">
      <c r="A173" s="271"/>
      <c r="B173" s="271"/>
      <c r="D173" s="350"/>
      <c r="E173" s="311"/>
      <c r="F173" s="351"/>
      <c r="G173" s="351"/>
      <c r="H173" s="351"/>
      <c r="I173" s="351"/>
      <c r="J173" s="351"/>
      <c r="K173" s="351"/>
      <c r="L173" s="351"/>
      <c r="M173" s="351"/>
      <c r="N173" s="127"/>
      <c r="O173"/>
    </row>
    <row r="174" spans="1:24" s="315" customFormat="1">
      <c r="A174" s="271"/>
      <c r="B174" s="271"/>
      <c r="D174" s="350"/>
      <c r="E174" s="311"/>
      <c r="F174" s="351"/>
      <c r="G174" s="351"/>
      <c r="H174" s="351"/>
      <c r="I174" s="351"/>
      <c r="J174" s="351"/>
      <c r="K174" s="351"/>
      <c r="L174" s="351"/>
      <c r="M174" s="351"/>
      <c r="N174" s="127"/>
      <c r="O174"/>
    </row>
    <row r="175" spans="1:24" s="315" customFormat="1">
      <c r="A175" s="271"/>
      <c r="B175" s="271"/>
      <c r="D175" s="350"/>
      <c r="E175" s="311"/>
      <c r="F175" s="351"/>
      <c r="G175" s="351"/>
      <c r="H175" s="351"/>
      <c r="I175" s="351"/>
      <c r="J175" s="351"/>
      <c r="K175" s="351"/>
      <c r="L175" s="351"/>
      <c r="M175" s="351"/>
      <c r="N175" s="127"/>
      <c r="O175"/>
    </row>
    <row r="176" spans="1:24" s="315" customFormat="1">
      <c r="A176" s="271"/>
      <c r="B176" s="271"/>
      <c r="D176" s="350"/>
      <c r="E176" s="311"/>
      <c r="F176" s="351"/>
      <c r="G176" s="351"/>
      <c r="H176" s="351"/>
      <c r="I176" s="351"/>
      <c r="J176" s="351"/>
      <c r="K176" s="351"/>
      <c r="L176" s="351"/>
      <c r="M176" s="351"/>
      <c r="N176" s="127"/>
      <c r="O176"/>
    </row>
    <row r="177" spans="1:24" s="315" customFormat="1">
      <c r="A177" s="271"/>
      <c r="B177" s="271"/>
      <c r="D177" s="350"/>
      <c r="E177" s="311"/>
      <c r="F177" s="351"/>
      <c r="G177" s="351"/>
      <c r="H177" s="351"/>
      <c r="I177" s="351"/>
      <c r="J177" s="351"/>
      <c r="K177" s="351"/>
      <c r="L177" s="351"/>
      <c r="M177" s="351"/>
      <c r="N177" s="127"/>
      <c r="O177"/>
    </row>
    <row r="178" spans="1:24" s="315" customFormat="1">
      <c r="A178" s="271"/>
      <c r="B178" s="271"/>
      <c r="D178" s="350"/>
      <c r="E178" s="311"/>
      <c r="F178" s="351"/>
      <c r="G178" s="351"/>
      <c r="H178" s="351"/>
      <c r="I178" s="351"/>
      <c r="J178" s="351"/>
      <c r="K178" s="351"/>
      <c r="L178" s="351"/>
      <c r="M178" s="351"/>
      <c r="N178" s="127"/>
      <c r="O178"/>
    </row>
    <row r="179" spans="1:24" s="315" customFormat="1">
      <c r="A179" s="271"/>
      <c r="B179" s="271"/>
      <c r="D179" s="350"/>
      <c r="E179" s="311"/>
      <c r="F179" s="351"/>
      <c r="G179" s="351"/>
      <c r="H179" s="351"/>
      <c r="I179" s="351"/>
      <c r="J179" s="351"/>
      <c r="K179" s="351"/>
      <c r="L179" s="351"/>
      <c r="M179" s="351"/>
      <c r="N179" s="127"/>
      <c r="O179"/>
    </row>
    <row r="180" spans="1:24" s="315" customFormat="1">
      <c r="A180" s="271"/>
      <c r="B180" s="271"/>
      <c r="D180" s="350"/>
      <c r="E180" s="311"/>
      <c r="F180" s="351"/>
      <c r="G180" s="351"/>
      <c r="H180" s="351"/>
      <c r="I180" s="351"/>
      <c r="J180" s="351"/>
      <c r="K180" s="351"/>
      <c r="L180" s="351"/>
      <c r="M180" s="351"/>
      <c r="N180" s="127"/>
      <c r="O180"/>
    </row>
    <row r="181" spans="1:24" s="315" customFormat="1">
      <c r="A181" s="271"/>
      <c r="B181" s="271"/>
      <c r="D181" s="350"/>
      <c r="E181" s="311"/>
      <c r="F181" s="351"/>
      <c r="G181" s="351"/>
      <c r="H181" s="351"/>
      <c r="I181" s="351"/>
      <c r="J181" s="351"/>
      <c r="K181" s="351"/>
      <c r="L181" s="351"/>
      <c r="M181" s="351"/>
      <c r="N181" s="127"/>
      <c r="O181"/>
    </row>
    <row r="182" spans="1:24" s="315" customFormat="1">
      <c r="A182" s="271"/>
      <c r="B182" s="271"/>
      <c r="D182" s="350"/>
      <c r="E182" s="311"/>
      <c r="F182" s="127"/>
      <c r="G182" s="127"/>
      <c r="H182" s="127"/>
      <c r="I182" s="127"/>
      <c r="J182" s="127"/>
      <c r="K182" s="127"/>
      <c r="L182" s="351"/>
      <c r="M182" s="351"/>
      <c r="N182" s="127"/>
      <c r="O182"/>
    </row>
    <row r="183" spans="1:24">
      <c r="X183" s="315"/>
    </row>
    <row r="184" spans="1:24">
      <c r="X184" s="315"/>
    </row>
    <row r="185" spans="1:24">
      <c r="X185" s="315"/>
    </row>
    <row r="186" spans="1:24">
      <c r="X186" s="315"/>
    </row>
    <row r="187" spans="1:24">
      <c r="X187" s="315"/>
    </row>
    <row r="188" spans="1:24">
      <c r="X188" s="315"/>
    </row>
    <row r="189" spans="1:24">
      <c r="X189" s="315"/>
    </row>
    <row r="190" spans="1:24">
      <c r="X190" s="315"/>
    </row>
  </sheetData>
  <mergeCells count="80">
    <mergeCell ref="J158:K158"/>
    <mergeCell ref="J159:K159"/>
    <mergeCell ref="J160:K160"/>
    <mergeCell ref="A147:B147"/>
    <mergeCell ref="F148:G151"/>
    <mergeCell ref="H148:I151"/>
    <mergeCell ref="A152:B152"/>
    <mergeCell ref="F153:G155"/>
    <mergeCell ref="H153:I155"/>
    <mergeCell ref="M153:M155"/>
    <mergeCell ref="A156:B156"/>
    <mergeCell ref="F139:G141"/>
    <mergeCell ref="H139:I141"/>
    <mergeCell ref="M139:M141"/>
    <mergeCell ref="A142:B142"/>
    <mergeCell ref="M148:M151"/>
    <mergeCell ref="M98:M115"/>
    <mergeCell ref="A116:B116"/>
    <mergeCell ref="F143:G146"/>
    <mergeCell ref="H143:I146"/>
    <mergeCell ref="M143:M146"/>
    <mergeCell ref="A123:B123"/>
    <mergeCell ref="F124:G131"/>
    <mergeCell ref="H124:I131"/>
    <mergeCell ref="M124:M131"/>
    <mergeCell ref="A132:B132"/>
    <mergeCell ref="F133:G137"/>
    <mergeCell ref="H133:I134"/>
    <mergeCell ref="M133:M137"/>
    <mergeCell ref="J135:K137"/>
    <mergeCell ref="A138:B138"/>
    <mergeCell ref="A63:B63"/>
    <mergeCell ref="D63:L63"/>
    <mergeCell ref="F117:G122"/>
    <mergeCell ref="H117:I122"/>
    <mergeCell ref="M117:M122"/>
    <mergeCell ref="A79:B79"/>
    <mergeCell ref="F80:G92"/>
    <mergeCell ref="H80:I92"/>
    <mergeCell ref="M80:M92"/>
    <mergeCell ref="A93:B93"/>
    <mergeCell ref="F94:G96"/>
    <mergeCell ref="H94:I96"/>
    <mergeCell ref="M94:M96"/>
    <mergeCell ref="A97:B97"/>
    <mergeCell ref="F98:G115"/>
    <mergeCell ref="H98:I115"/>
    <mergeCell ref="A26:B26"/>
    <mergeCell ref="H27:I41"/>
    <mergeCell ref="J27:K41"/>
    <mergeCell ref="A42:B42"/>
    <mergeCell ref="F43:G62"/>
    <mergeCell ref="J43:K62"/>
    <mergeCell ref="Q4:R4"/>
    <mergeCell ref="F64:G78"/>
    <mergeCell ref="H64:I78"/>
    <mergeCell ref="H10:I25"/>
    <mergeCell ref="J10:K25"/>
    <mergeCell ref="M43:M62"/>
    <mergeCell ref="C7:C8"/>
    <mergeCell ref="D7:D8"/>
    <mergeCell ref="E7:E8"/>
    <mergeCell ref="Q7:R7"/>
    <mergeCell ref="Q8:R8"/>
    <mergeCell ref="A9:B9"/>
    <mergeCell ref="F5:G5"/>
    <mergeCell ref="Q5:R5"/>
    <mergeCell ref="F6:G6"/>
    <mergeCell ref="H6:I6"/>
    <mergeCell ref="J6:K6"/>
    <mergeCell ref="L6:L8"/>
    <mergeCell ref="A1:A8"/>
    <mergeCell ref="B1:B8"/>
    <mergeCell ref="C1:N2"/>
    <mergeCell ref="O1:X2"/>
    <mergeCell ref="C3:E6"/>
    <mergeCell ref="F3:G3"/>
    <mergeCell ref="M3:M8"/>
    <mergeCell ref="N3:N8"/>
    <mergeCell ref="F4:G4"/>
  </mergeCells>
  <phoneticPr fontId="32" type="noConversion"/>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pageSetUpPr fitToPage="1"/>
  </sheetPr>
  <dimension ref="A1:K137"/>
  <sheetViews>
    <sheetView tabSelected="1" topLeftCell="A93" zoomScaleNormal="100" workbookViewId="0">
      <selection activeCell="A2" sqref="A2:J107"/>
    </sheetView>
  </sheetViews>
  <sheetFormatPr defaultRowHeight="15"/>
  <cols>
    <col min="1" max="1" width="12.7109375" bestFit="1" customWidth="1"/>
    <col min="2" max="2" width="47.42578125" customWidth="1"/>
    <col min="3" max="3" width="7.5703125" customWidth="1"/>
    <col min="4" max="4" width="18.42578125" style="206" customWidth="1"/>
    <col min="5" max="5" width="15.42578125" bestFit="1" customWidth="1"/>
    <col min="6" max="6" width="14.28515625" customWidth="1"/>
    <col min="7" max="7" width="13.140625" customWidth="1"/>
    <col min="8" max="8" width="14.28515625" bestFit="1" customWidth="1"/>
    <col min="9" max="9" width="13.5703125" bestFit="1" customWidth="1"/>
    <col min="10" max="10" width="50.7109375" style="1" customWidth="1"/>
    <col min="11" max="11" width="9.5703125" bestFit="1" customWidth="1"/>
  </cols>
  <sheetData>
    <row r="1" spans="1:11" ht="26.25" hidden="1" customHeight="1">
      <c r="A1" s="587" t="s">
        <v>306</v>
      </c>
      <c r="B1" s="588"/>
    </row>
    <row r="2" spans="1:11" ht="26.25" customHeight="1">
      <c r="A2" s="207"/>
      <c r="B2" s="207"/>
    </row>
    <row r="3" spans="1:11" ht="51.75" customHeight="1">
      <c r="A3" s="207"/>
      <c r="B3" s="207"/>
    </row>
    <row r="4" spans="1:11" ht="6" customHeight="1">
      <c r="A4" s="589"/>
      <c r="B4" s="589"/>
      <c r="C4" s="589"/>
      <c r="D4" s="589"/>
      <c r="E4" s="589"/>
      <c r="F4" s="590"/>
      <c r="G4" s="208"/>
      <c r="H4" s="208"/>
      <c r="I4" s="208"/>
      <c r="J4" s="208"/>
      <c r="K4" s="271"/>
    </row>
    <row r="5" spans="1:11" ht="8.25" customHeight="1">
      <c r="G5" s="209"/>
      <c r="H5" s="209"/>
      <c r="I5" s="209"/>
      <c r="J5" s="209"/>
    </row>
    <row r="6" spans="1:11" ht="18" customHeight="1">
      <c r="A6" s="296" t="str">
        <f>'Area Calculations'!B4</f>
        <v>Project Name</v>
      </c>
      <c r="B6" s="287"/>
      <c r="C6" s="287"/>
      <c r="D6" s="287"/>
      <c r="E6" s="287"/>
      <c r="F6" s="287"/>
      <c r="K6" s="200"/>
    </row>
    <row r="7" spans="1:11" ht="15" customHeight="1">
      <c r="A7" s="295" t="str">
        <f>'Area Calculations'!B5</f>
        <v>Location</v>
      </c>
      <c r="B7" s="297"/>
      <c r="C7" s="297"/>
      <c r="D7" s="297"/>
      <c r="E7" s="297"/>
      <c r="F7" s="213" t="s">
        <v>2</v>
      </c>
      <c r="G7" s="927">
        <f>'Area Calculations'!I4</f>
        <v>0</v>
      </c>
      <c r="K7" s="200"/>
    </row>
    <row r="8" spans="1:11" ht="15" customHeight="1">
      <c r="A8" s="295"/>
      <c r="B8" s="297"/>
      <c r="C8" s="297"/>
      <c r="D8" s="297"/>
      <c r="E8" s="297"/>
      <c r="F8" s="213" t="s">
        <v>307</v>
      </c>
      <c r="G8" s="927"/>
      <c r="K8" s="200"/>
    </row>
    <row r="9" spans="1:11" ht="15" customHeight="1">
      <c r="A9" s="210"/>
      <c r="B9" s="211"/>
      <c r="D9" s="212"/>
      <c r="E9" s="213"/>
      <c r="F9" s="213" t="s">
        <v>9</v>
      </c>
      <c r="G9" s="927">
        <f>'Area Calculations'!I5</f>
        <v>0</v>
      </c>
      <c r="K9" s="200"/>
    </row>
    <row r="10" spans="1:11" ht="15" customHeight="1">
      <c r="A10" s="210"/>
      <c r="B10" s="211"/>
      <c r="D10" s="212"/>
      <c r="E10" s="213"/>
      <c r="F10" s="213"/>
      <c r="G10" s="382"/>
      <c r="K10" s="200"/>
    </row>
    <row r="11" spans="1:11" ht="15" customHeight="1">
      <c r="A11" s="214">
        <f ca="1">NOW()</f>
        <v>46146.224832175925</v>
      </c>
      <c r="B11" s="215"/>
      <c r="D11" s="212"/>
      <c r="E11" s="213"/>
      <c r="F11" s="213"/>
      <c r="G11" s="382"/>
      <c r="K11" s="200"/>
    </row>
    <row r="12" spans="1:11" ht="15" customHeight="1" thickBot="1">
      <c r="A12" s="216"/>
      <c r="B12" s="217"/>
      <c r="D12" s="212"/>
      <c r="E12" s="213"/>
      <c r="F12" s="213"/>
      <c r="G12" s="382"/>
      <c r="K12" s="200"/>
    </row>
    <row r="13" spans="1:11" s="218" customFormat="1" ht="33.75" customHeight="1">
      <c r="A13" s="475" t="s">
        <v>308</v>
      </c>
      <c r="B13" s="928" t="s">
        <v>309</v>
      </c>
      <c r="C13" s="929"/>
      <c r="D13" s="476" t="s">
        <v>19</v>
      </c>
      <c r="E13" s="930" t="s">
        <v>310</v>
      </c>
      <c r="F13" s="930" t="s">
        <v>24</v>
      </c>
      <c r="G13" s="930" t="s">
        <v>311</v>
      </c>
      <c r="H13" s="930" t="s">
        <v>312</v>
      </c>
      <c r="I13" s="477" t="s">
        <v>313</v>
      </c>
      <c r="J13" s="272"/>
    </row>
    <row r="14" spans="1:11" s="177" customFormat="1" ht="6.75" customHeight="1">
      <c r="A14" s="219"/>
      <c r="B14" s="220"/>
      <c r="C14" s="220"/>
      <c r="D14" s="221"/>
      <c r="E14" s="220"/>
      <c r="F14" s="220"/>
      <c r="G14" s="220"/>
      <c r="H14" s="220"/>
      <c r="I14" s="268"/>
      <c r="J14"/>
    </row>
    <row r="15" spans="1:11" ht="16.5" customHeight="1">
      <c r="A15" s="387" t="s">
        <v>314</v>
      </c>
      <c r="B15" s="226" t="s">
        <v>315</v>
      </c>
      <c r="C15" s="227"/>
      <c r="D15" s="385">
        <f>'01A Surveying'!B117</f>
        <v>0</v>
      </c>
      <c r="E15" s="229" t="e">
        <f t="shared" ref="E15:E78" si="0">D15/$G$7</f>
        <v>#DIV/0!</v>
      </c>
      <c r="F15" s="252" t="e">
        <f t="shared" ref="F15:F46" ca="1" si="1">D15/$D$123</f>
        <v>#DIV/0!</v>
      </c>
      <c r="G15" s="228"/>
      <c r="H15" s="261">
        <f>D15-G15</f>
        <v>0</v>
      </c>
      <c r="I15" s="262"/>
      <c r="J15"/>
    </row>
    <row r="16" spans="1:11" ht="16.5" customHeight="1">
      <c r="A16" s="387" t="s">
        <v>316</v>
      </c>
      <c r="B16" s="226" t="s">
        <v>317</v>
      </c>
      <c r="C16" s="227"/>
      <c r="D16" s="385">
        <f>'01B Material Testing'!B106</f>
        <v>0</v>
      </c>
      <c r="E16" s="229" t="e">
        <f t="shared" si="0"/>
        <v>#DIV/0!</v>
      </c>
      <c r="F16" s="252" t="e">
        <f t="shared" ca="1" si="1"/>
        <v>#DIV/0!</v>
      </c>
      <c r="G16" s="228"/>
      <c r="H16" s="261">
        <f>D16-G16</f>
        <v>0</v>
      </c>
      <c r="I16" s="262"/>
      <c r="J16"/>
    </row>
    <row r="17" spans="1:10" ht="16.5" customHeight="1">
      <c r="A17" s="387" t="s">
        <v>318</v>
      </c>
      <c r="B17" s="226" t="s">
        <v>319</v>
      </c>
      <c r="C17" s="227"/>
      <c r="D17" s="385">
        <f>'01C Final Cleaning'!B106</f>
        <v>0</v>
      </c>
      <c r="E17" s="229" t="e">
        <f t="shared" si="0"/>
        <v>#DIV/0!</v>
      </c>
      <c r="F17" s="252" t="e">
        <f t="shared" ca="1" si="1"/>
        <v>#DIV/0!</v>
      </c>
      <c r="G17" s="228"/>
      <c r="H17" s="261">
        <f>D17-G17</f>
        <v>0</v>
      </c>
      <c r="I17" s="262"/>
      <c r="J17"/>
    </row>
    <row r="18" spans="1:10" ht="16.5" customHeight="1">
      <c r="A18" s="387" t="s">
        <v>320</v>
      </c>
      <c r="B18" s="226" t="s">
        <v>321</v>
      </c>
      <c r="C18" s="227"/>
      <c r="D18" s="385">
        <f>'02A Demolition'!B93</f>
        <v>0</v>
      </c>
      <c r="E18" s="229" t="e">
        <f t="shared" si="0"/>
        <v>#DIV/0!</v>
      </c>
      <c r="F18" s="252" t="e">
        <f t="shared" ca="1" si="1"/>
        <v>#DIV/0!</v>
      </c>
      <c r="G18" s="228"/>
      <c r="H18" s="261">
        <f>D18-G18</f>
        <v>0</v>
      </c>
      <c r="I18" s="262"/>
      <c r="J18"/>
    </row>
    <row r="19" spans="1:10" ht="16.5" customHeight="1">
      <c r="A19" s="387" t="s">
        <v>322</v>
      </c>
      <c r="B19" s="226" t="s">
        <v>323</v>
      </c>
      <c r="C19" s="227"/>
      <c r="D19" s="385">
        <f>'02B Abatement'!B93</f>
        <v>0</v>
      </c>
      <c r="E19" s="229" t="e">
        <f t="shared" si="0"/>
        <v>#DIV/0!</v>
      </c>
      <c r="F19" s="252" t="e">
        <f t="shared" ca="1" si="1"/>
        <v>#DIV/0!</v>
      </c>
      <c r="G19" s="228"/>
      <c r="H19" s="261">
        <f t="shared" ref="H19:H82" si="2">D19-G19</f>
        <v>0</v>
      </c>
      <c r="I19" s="262"/>
      <c r="J19"/>
    </row>
    <row r="20" spans="1:10" ht="16.5" customHeight="1">
      <c r="A20" s="387" t="s">
        <v>324</v>
      </c>
      <c r="B20" s="226" t="s">
        <v>325</v>
      </c>
      <c r="C20" s="227"/>
      <c r="D20" s="385">
        <f>'03A Concrete'!B129</f>
        <v>0</v>
      </c>
      <c r="E20" s="229" t="e">
        <f t="shared" si="0"/>
        <v>#DIV/0!</v>
      </c>
      <c r="F20" s="252" t="e">
        <f t="shared" ca="1" si="1"/>
        <v>#DIV/0!</v>
      </c>
      <c r="G20" s="228"/>
      <c r="H20" s="261">
        <f t="shared" si="2"/>
        <v>0</v>
      </c>
      <c r="I20" s="262"/>
      <c r="J20"/>
    </row>
    <row r="21" spans="1:10" ht="16.5" customHeight="1">
      <c r="A21" s="387" t="s">
        <v>326</v>
      </c>
      <c r="B21" s="226" t="s">
        <v>327</v>
      </c>
      <c r="C21" s="227"/>
      <c r="D21" s="385">
        <f>'03B Precast Hollow Core'!B82</f>
        <v>0</v>
      </c>
      <c r="E21" s="229" t="e">
        <f t="shared" si="0"/>
        <v>#DIV/0!</v>
      </c>
      <c r="F21" s="252" t="e">
        <f t="shared" ca="1" si="1"/>
        <v>#DIV/0!</v>
      </c>
      <c r="G21" s="228"/>
      <c r="H21" s="261">
        <f t="shared" si="2"/>
        <v>0</v>
      </c>
      <c r="I21" s="262"/>
      <c r="J21"/>
    </row>
    <row r="22" spans="1:10" ht="16.5" customHeight="1">
      <c r="A22" s="387" t="s">
        <v>328</v>
      </c>
      <c r="B22" s="226" t="s">
        <v>329</v>
      </c>
      <c r="C22" s="227"/>
      <c r="D22" s="385">
        <f>'03C Architectural Precast'!B86</f>
        <v>0</v>
      </c>
      <c r="E22" s="229" t="e">
        <f t="shared" si="0"/>
        <v>#DIV/0!</v>
      </c>
      <c r="F22" s="252" t="e">
        <f t="shared" ca="1" si="1"/>
        <v>#DIV/0!</v>
      </c>
      <c r="G22" s="228"/>
      <c r="H22" s="261">
        <f t="shared" si="2"/>
        <v>0</v>
      </c>
      <c r="I22" s="262"/>
      <c r="J22"/>
    </row>
    <row r="23" spans="1:10" ht="16.5" customHeight="1">
      <c r="A23" s="387" t="s">
        <v>328</v>
      </c>
      <c r="B23" s="226" t="s">
        <v>330</v>
      </c>
      <c r="C23" s="227"/>
      <c r="D23" s="385">
        <f>'03C Concrete Tilt Up'!B82</f>
        <v>0</v>
      </c>
      <c r="E23" s="229" t="e">
        <f t="shared" si="0"/>
        <v>#DIV/0!</v>
      </c>
      <c r="F23" s="252" t="e">
        <f t="shared" ca="1" si="1"/>
        <v>#DIV/0!</v>
      </c>
      <c r="G23" s="228"/>
      <c r="H23" s="261">
        <f t="shared" si="2"/>
        <v>0</v>
      </c>
      <c r="I23" s="262"/>
      <c r="J23"/>
    </row>
    <row r="24" spans="1:10" ht="16.5" customHeight="1">
      <c r="A24" s="387" t="s">
        <v>331</v>
      </c>
      <c r="B24" s="226" t="s">
        <v>332</v>
      </c>
      <c r="C24" s="227"/>
      <c r="D24" s="385">
        <f>'03D Structural Precast'!B132</f>
        <v>0</v>
      </c>
      <c r="E24" s="229" t="e">
        <f t="shared" si="0"/>
        <v>#DIV/0!</v>
      </c>
      <c r="F24" s="252" t="e">
        <f t="shared" ca="1" si="1"/>
        <v>#DIV/0!</v>
      </c>
      <c r="G24" s="228"/>
      <c r="H24" s="261">
        <f t="shared" si="2"/>
        <v>0</v>
      </c>
      <c r="I24" s="262"/>
      <c r="J24"/>
    </row>
    <row r="25" spans="1:10" ht="16.5" customHeight="1">
      <c r="A25" s="387" t="s">
        <v>333</v>
      </c>
      <c r="B25" s="226" t="s">
        <v>334</v>
      </c>
      <c r="C25" s="227"/>
      <c r="D25" s="385">
        <f>'03E Cranes and Hoisting'!B132</f>
        <v>0</v>
      </c>
      <c r="E25" s="229" t="e">
        <f t="shared" si="0"/>
        <v>#DIV/0!</v>
      </c>
      <c r="F25" s="252" t="e">
        <f t="shared" ca="1" si="1"/>
        <v>#DIV/0!</v>
      </c>
      <c r="G25" s="228"/>
      <c r="H25" s="261">
        <f t="shared" si="2"/>
        <v>0</v>
      </c>
      <c r="I25" s="262"/>
      <c r="J25"/>
    </row>
    <row r="26" spans="1:10" ht="16.5" customHeight="1">
      <c r="A26" s="387" t="s">
        <v>335</v>
      </c>
      <c r="B26" s="226" t="s">
        <v>336</v>
      </c>
      <c r="C26" s="227"/>
      <c r="D26" s="385">
        <f>'03F Concrete Restoration'!B132</f>
        <v>0</v>
      </c>
      <c r="E26" s="229" t="e">
        <f t="shared" si="0"/>
        <v>#DIV/0!</v>
      </c>
      <c r="F26" s="252" t="e">
        <f t="shared" ca="1" si="1"/>
        <v>#DIV/0!</v>
      </c>
      <c r="G26" s="228"/>
      <c r="H26" s="261">
        <f t="shared" si="2"/>
        <v>0</v>
      </c>
      <c r="I26" s="262"/>
      <c r="J26"/>
    </row>
    <row r="27" spans="1:10" ht="16.5" customHeight="1">
      <c r="A27" s="387" t="s">
        <v>337</v>
      </c>
      <c r="B27" s="226" t="s">
        <v>338</v>
      </c>
      <c r="C27" s="227"/>
      <c r="D27" s="385">
        <f>'04A Masonry'!B122</f>
        <v>0</v>
      </c>
      <c r="E27" s="229" t="e">
        <f t="shared" si="0"/>
        <v>#DIV/0!</v>
      </c>
      <c r="F27" s="252" t="e">
        <f t="shared" ca="1" si="1"/>
        <v>#DIV/0!</v>
      </c>
      <c r="G27" s="228"/>
      <c r="H27" s="261">
        <f t="shared" si="2"/>
        <v>0</v>
      </c>
      <c r="I27" s="262"/>
      <c r="J27"/>
    </row>
    <row r="28" spans="1:10" ht="16.5" customHeight="1">
      <c r="A28" s="387" t="s">
        <v>339</v>
      </c>
      <c r="B28" s="226" t="s">
        <v>340</v>
      </c>
      <c r="C28" s="227"/>
      <c r="D28" s="385">
        <f>'04B Stone Veneer'!B101</f>
        <v>0</v>
      </c>
      <c r="E28" s="229" t="e">
        <f t="shared" si="0"/>
        <v>#DIV/0!</v>
      </c>
      <c r="F28" s="252" t="e">
        <f t="shared" ca="1" si="1"/>
        <v>#DIV/0!</v>
      </c>
      <c r="G28" s="228"/>
      <c r="H28" s="261">
        <f t="shared" si="2"/>
        <v>0</v>
      </c>
      <c r="I28" s="262"/>
      <c r="J28"/>
    </row>
    <row r="29" spans="1:10" ht="16.5" customHeight="1">
      <c r="A29" s="387" t="s">
        <v>341</v>
      </c>
      <c r="B29" s="226" t="s">
        <v>342</v>
      </c>
      <c r="C29" s="227"/>
      <c r="D29" s="385">
        <f>'05A Structural Steel'!B92</f>
        <v>0</v>
      </c>
      <c r="E29" s="229" t="e">
        <f t="shared" si="0"/>
        <v>#DIV/0!</v>
      </c>
      <c r="F29" s="252" t="e">
        <f t="shared" ca="1" si="1"/>
        <v>#DIV/0!</v>
      </c>
      <c r="G29" s="228"/>
      <c r="H29" s="261">
        <f t="shared" si="2"/>
        <v>0</v>
      </c>
      <c r="I29" s="262"/>
      <c r="J29"/>
    </row>
    <row r="30" spans="1:10" ht="16.5" customHeight="1">
      <c r="A30" s="387" t="s">
        <v>343</v>
      </c>
      <c r="B30" s="226" t="s">
        <v>344</v>
      </c>
      <c r="C30" s="227"/>
      <c r="D30" s="385">
        <f>'05B Metal Trusses'!B88</f>
        <v>0</v>
      </c>
      <c r="E30" s="229" t="e">
        <f t="shared" si="0"/>
        <v>#DIV/0!</v>
      </c>
      <c r="F30" s="252" t="e">
        <f t="shared" ca="1" si="1"/>
        <v>#DIV/0!</v>
      </c>
      <c r="G30" s="228"/>
      <c r="H30" s="261">
        <f t="shared" si="2"/>
        <v>0</v>
      </c>
      <c r="I30" s="262"/>
      <c r="J30"/>
    </row>
    <row r="31" spans="1:10" ht="16.5" customHeight="1">
      <c r="A31" s="387" t="s">
        <v>345</v>
      </c>
      <c r="B31" s="226" t="s">
        <v>346</v>
      </c>
      <c r="C31" s="227"/>
      <c r="D31" s="385">
        <f>'05C Misc. Metals'!B91</f>
        <v>0</v>
      </c>
      <c r="E31" s="229" t="e">
        <f t="shared" si="0"/>
        <v>#DIV/0!</v>
      </c>
      <c r="F31" s="252" t="e">
        <f t="shared" ca="1" si="1"/>
        <v>#DIV/0!</v>
      </c>
      <c r="G31" s="228"/>
      <c r="H31" s="261">
        <f t="shared" si="2"/>
        <v>0</v>
      </c>
      <c r="I31" s="262"/>
      <c r="J31"/>
    </row>
    <row r="32" spans="1:10" ht="16.5" customHeight="1">
      <c r="A32" s="387" t="s">
        <v>347</v>
      </c>
      <c r="B32" s="226" t="s">
        <v>348</v>
      </c>
      <c r="C32" s="227"/>
      <c r="D32" s="385">
        <f>'05D Handrailings &amp; Railings'!B91</f>
        <v>0</v>
      </c>
      <c r="E32" s="229" t="e">
        <f t="shared" si="0"/>
        <v>#DIV/0!</v>
      </c>
      <c r="F32" s="252" t="e">
        <f t="shared" ca="1" si="1"/>
        <v>#DIV/0!</v>
      </c>
      <c r="G32" s="228"/>
      <c r="H32" s="261">
        <f t="shared" si="2"/>
        <v>0</v>
      </c>
      <c r="I32" s="262"/>
      <c r="J32"/>
    </row>
    <row r="33" spans="1:10" ht="16.5" customHeight="1">
      <c r="A33" s="387" t="s">
        <v>349</v>
      </c>
      <c r="B33" s="226" t="s">
        <v>350</v>
      </c>
      <c r="C33" s="227"/>
      <c r="D33" s="385">
        <f>'05E Glass Railings'!B91</f>
        <v>0</v>
      </c>
      <c r="E33" s="229" t="e">
        <f t="shared" si="0"/>
        <v>#DIV/0!</v>
      </c>
      <c r="F33" s="252" t="e">
        <f t="shared" ca="1" si="1"/>
        <v>#DIV/0!</v>
      </c>
      <c r="G33" s="228"/>
      <c r="H33" s="261">
        <f t="shared" si="2"/>
        <v>0</v>
      </c>
      <c r="I33" s="262"/>
      <c r="J33"/>
    </row>
    <row r="34" spans="1:10" ht="16.5" customHeight="1">
      <c r="A34" s="387" t="s">
        <v>351</v>
      </c>
      <c r="B34" s="226" t="s">
        <v>352</v>
      </c>
      <c r="C34" s="227"/>
      <c r="D34" s="385">
        <f>'06A Rough Carpentry'!B103</f>
        <v>0</v>
      </c>
      <c r="E34" s="229" t="e">
        <f t="shared" si="0"/>
        <v>#DIV/0!</v>
      </c>
      <c r="F34" s="252" t="e">
        <f t="shared" ca="1" si="1"/>
        <v>#DIV/0!</v>
      </c>
      <c r="G34" s="228"/>
      <c r="H34" s="261">
        <f t="shared" si="2"/>
        <v>0</v>
      </c>
      <c r="I34" s="262"/>
      <c r="J34"/>
    </row>
    <row r="35" spans="1:10" ht="16.5" customHeight="1">
      <c r="A35" s="387" t="s">
        <v>353</v>
      </c>
      <c r="B35" s="226" t="s">
        <v>354</v>
      </c>
      <c r="C35" s="227"/>
      <c r="D35" s="385">
        <f>'06C Wood Trusses'!B106</f>
        <v>0</v>
      </c>
      <c r="E35" s="229" t="e">
        <f t="shared" si="0"/>
        <v>#DIV/0!</v>
      </c>
      <c r="F35" s="252" t="e">
        <f t="shared" ca="1" si="1"/>
        <v>#DIV/0!</v>
      </c>
      <c r="G35" s="228"/>
      <c r="H35" s="261">
        <f t="shared" si="2"/>
        <v>0</v>
      </c>
      <c r="I35" s="262"/>
      <c r="J35"/>
    </row>
    <row r="36" spans="1:10" ht="16.5" customHeight="1">
      <c r="A36" s="387" t="s">
        <v>355</v>
      </c>
      <c r="B36" s="226" t="s">
        <v>356</v>
      </c>
      <c r="C36" s="227"/>
      <c r="D36" s="385">
        <f>'06D Interior Finish Carpentry'!B100</f>
        <v>0</v>
      </c>
      <c r="E36" s="229" t="e">
        <f t="shared" si="0"/>
        <v>#DIV/0!</v>
      </c>
      <c r="F36" s="252" t="e">
        <f t="shared" ca="1" si="1"/>
        <v>#DIV/0!</v>
      </c>
      <c r="G36" s="228"/>
      <c r="H36" s="261">
        <f t="shared" si="2"/>
        <v>0</v>
      </c>
      <c r="I36" s="262"/>
      <c r="J36"/>
    </row>
    <row r="37" spans="1:10" ht="16.5" customHeight="1">
      <c r="A37" s="387" t="s">
        <v>357</v>
      </c>
      <c r="B37" s="226" t="s">
        <v>358</v>
      </c>
      <c r="C37" s="227"/>
      <c r="D37" s="385">
        <f>'06E Heavy Timber Construction'!B88</f>
        <v>0</v>
      </c>
      <c r="E37" s="229" t="e">
        <f t="shared" si="0"/>
        <v>#DIV/0!</v>
      </c>
      <c r="F37" s="252" t="e">
        <f t="shared" ca="1" si="1"/>
        <v>#DIV/0!</v>
      </c>
      <c r="G37" s="228"/>
      <c r="H37" s="261">
        <f t="shared" si="2"/>
        <v>0</v>
      </c>
      <c r="I37" s="262"/>
      <c r="J37"/>
    </row>
    <row r="38" spans="1:10" ht="16.5" customHeight="1">
      <c r="A38" s="387" t="s">
        <v>359</v>
      </c>
      <c r="B38" s="226" t="s">
        <v>360</v>
      </c>
      <c r="C38" s="227"/>
      <c r="D38" s="385">
        <f>'06F Millwork'!B90</f>
        <v>0</v>
      </c>
      <c r="E38" s="229" t="e">
        <f t="shared" si="0"/>
        <v>#DIV/0!</v>
      </c>
      <c r="F38" s="252" t="e">
        <f t="shared" ca="1" si="1"/>
        <v>#DIV/0!</v>
      </c>
      <c r="G38" s="228"/>
      <c r="H38" s="261">
        <f t="shared" si="2"/>
        <v>0</v>
      </c>
      <c r="I38" s="262"/>
      <c r="J38"/>
    </row>
    <row r="39" spans="1:10" ht="16.5" customHeight="1">
      <c r="A39" s="387" t="s">
        <v>361</v>
      </c>
      <c r="B39" s="226" t="s">
        <v>362</v>
      </c>
      <c r="C39" s="227"/>
      <c r="D39" s="385">
        <f>'06G Exterior Finish Carpent'!B100</f>
        <v>0</v>
      </c>
      <c r="E39" s="229" t="e">
        <f t="shared" si="0"/>
        <v>#DIV/0!</v>
      </c>
      <c r="F39" s="252" t="e">
        <f t="shared" ca="1" si="1"/>
        <v>#DIV/0!</v>
      </c>
      <c r="G39" s="228"/>
      <c r="H39" s="261">
        <f t="shared" si="2"/>
        <v>0</v>
      </c>
      <c r="I39" s="262"/>
      <c r="J39"/>
    </row>
    <row r="40" spans="1:10" ht="16.5" customHeight="1">
      <c r="A40" s="387" t="s">
        <v>363</v>
      </c>
      <c r="B40" s="226" t="s">
        <v>364</v>
      </c>
      <c r="C40" s="227"/>
      <c r="D40" s="385">
        <f>'07B Sprayed Insulation'!B94</f>
        <v>0</v>
      </c>
      <c r="E40" s="229" t="e">
        <f t="shared" si="0"/>
        <v>#DIV/0!</v>
      </c>
      <c r="F40" s="252" t="e">
        <f t="shared" ca="1" si="1"/>
        <v>#DIV/0!</v>
      </c>
      <c r="G40" s="228"/>
      <c r="H40" s="261">
        <f t="shared" si="2"/>
        <v>0</v>
      </c>
      <c r="I40" s="262"/>
      <c r="J40"/>
    </row>
    <row r="41" spans="1:10" ht="16.5" customHeight="1">
      <c r="A41" s="387" t="s">
        <v>365</v>
      </c>
      <c r="B41" s="381" t="s">
        <v>366</v>
      </c>
      <c r="C41" s="227"/>
      <c r="D41" s="385">
        <f>'07C Fireproofing&amp;Firestopping'!B85</f>
        <v>0</v>
      </c>
      <c r="E41" s="229" t="e">
        <f t="shared" si="0"/>
        <v>#DIV/0!</v>
      </c>
      <c r="F41" s="252" t="e">
        <f t="shared" ca="1" si="1"/>
        <v>#DIV/0!</v>
      </c>
      <c r="G41" s="228"/>
      <c r="H41" s="261">
        <f t="shared" si="2"/>
        <v>0</v>
      </c>
      <c r="I41" s="262"/>
      <c r="J41"/>
    </row>
    <row r="42" spans="1:10" ht="16.5" customHeight="1">
      <c r="A42" s="387" t="s">
        <v>367</v>
      </c>
      <c r="B42" s="226" t="s">
        <v>368</v>
      </c>
      <c r="C42" s="227"/>
      <c r="D42" s="385">
        <f>'07D Roofing'!B89</f>
        <v>0</v>
      </c>
      <c r="E42" s="229" t="e">
        <f t="shared" si="0"/>
        <v>#DIV/0!</v>
      </c>
      <c r="F42" s="252" t="e">
        <f t="shared" ca="1" si="1"/>
        <v>#DIV/0!</v>
      </c>
      <c r="G42" s="228"/>
      <c r="H42" s="261">
        <f t="shared" si="2"/>
        <v>0</v>
      </c>
      <c r="I42" s="262"/>
      <c r="J42"/>
    </row>
    <row r="43" spans="1:10">
      <c r="A43" s="387" t="s">
        <v>369</v>
      </c>
      <c r="B43" s="226" t="s">
        <v>370</v>
      </c>
      <c r="C43" s="227"/>
      <c r="D43" s="385">
        <f>'07E Caulking &amp; Waterproofing'!B100</f>
        <v>0</v>
      </c>
      <c r="E43" s="229" t="e">
        <f t="shared" si="0"/>
        <v>#DIV/0!</v>
      </c>
      <c r="F43" s="252" t="e">
        <f t="shared" ca="1" si="1"/>
        <v>#DIV/0!</v>
      </c>
      <c r="G43" s="228"/>
      <c r="H43" s="261">
        <f t="shared" si="2"/>
        <v>0</v>
      </c>
      <c r="I43" s="262"/>
      <c r="J43"/>
    </row>
    <row r="44" spans="1:10">
      <c r="A44" s="387" t="s">
        <v>371</v>
      </c>
      <c r="B44" s="226" t="s">
        <v>372</v>
      </c>
      <c r="C44" s="227"/>
      <c r="D44" s="385">
        <f>'07F Siding'!B95</f>
        <v>0</v>
      </c>
      <c r="E44" s="229" t="e">
        <f t="shared" si="0"/>
        <v>#DIV/0!</v>
      </c>
      <c r="F44" s="252" t="e">
        <f t="shared" ca="1" si="1"/>
        <v>#DIV/0!</v>
      </c>
      <c r="G44" s="228"/>
      <c r="H44" s="261">
        <f t="shared" si="2"/>
        <v>0</v>
      </c>
      <c r="I44" s="262"/>
      <c r="J44"/>
    </row>
    <row r="45" spans="1:10" ht="16.5" customHeight="1">
      <c r="A45" s="387" t="s">
        <v>373</v>
      </c>
      <c r="B45" s="226" t="s">
        <v>374</v>
      </c>
      <c r="C45" s="227"/>
      <c r="D45" s="385">
        <f>'07H Panelized Exterior Skin'!B94</f>
        <v>0</v>
      </c>
      <c r="E45" s="229" t="e">
        <f t="shared" si="0"/>
        <v>#DIV/0!</v>
      </c>
      <c r="F45" s="252" t="e">
        <f t="shared" ca="1" si="1"/>
        <v>#DIV/0!</v>
      </c>
      <c r="G45" s="228"/>
      <c r="H45" s="261">
        <f t="shared" si="2"/>
        <v>0</v>
      </c>
      <c r="I45" s="262"/>
      <c r="J45"/>
    </row>
    <row r="46" spans="1:10" ht="16.5" customHeight="1">
      <c r="A46" s="387" t="s">
        <v>375</v>
      </c>
      <c r="B46" s="226" t="s">
        <v>376</v>
      </c>
      <c r="C46" s="227"/>
      <c r="D46" s="385">
        <f>'08A Doors, Frames, &amp; Hardware'!B82</f>
        <v>0</v>
      </c>
      <c r="E46" s="229" t="e">
        <f t="shared" si="0"/>
        <v>#DIV/0!</v>
      </c>
      <c r="F46" s="252" t="e">
        <f t="shared" ca="1" si="1"/>
        <v>#DIV/0!</v>
      </c>
      <c r="G46" s="228"/>
      <c r="H46" s="261">
        <f t="shared" si="2"/>
        <v>0</v>
      </c>
      <c r="I46" s="262"/>
      <c r="J46"/>
    </row>
    <row r="47" spans="1:10" ht="16.5" customHeight="1">
      <c r="A47" s="387" t="s">
        <v>377</v>
      </c>
      <c r="B47" s="226" t="s">
        <v>378</v>
      </c>
      <c r="C47" s="227"/>
      <c r="D47" s="385">
        <f>'08B Overhead Coiling Doors'!B79</f>
        <v>0</v>
      </c>
      <c r="E47" s="229" t="e">
        <f t="shared" si="0"/>
        <v>#DIV/0!</v>
      </c>
      <c r="F47" s="252" t="e">
        <f t="shared" ref="F47:F78" ca="1" si="3">D47/$D$123</f>
        <v>#DIV/0!</v>
      </c>
      <c r="G47" s="228"/>
      <c r="H47" s="261">
        <f t="shared" si="2"/>
        <v>0</v>
      </c>
      <c r="I47" s="262"/>
      <c r="J47"/>
    </row>
    <row r="48" spans="1:10" ht="16.5" customHeight="1">
      <c r="A48" s="387" t="s">
        <v>379</v>
      </c>
      <c r="B48" s="226" t="s">
        <v>380</v>
      </c>
      <c r="C48" s="227"/>
      <c r="D48" s="385">
        <f>'08C Glass and Glazing'!B105</f>
        <v>0</v>
      </c>
      <c r="E48" s="229" t="e">
        <f t="shared" si="0"/>
        <v>#DIV/0!</v>
      </c>
      <c r="F48" s="252" t="e">
        <f t="shared" ca="1" si="3"/>
        <v>#DIV/0!</v>
      </c>
      <c r="G48" s="228"/>
      <c r="H48" s="261">
        <f t="shared" si="2"/>
        <v>0</v>
      </c>
      <c r="I48" s="262"/>
      <c r="J48"/>
    </row>
    <row r="49" spans="1:10" ht="16.5" customHeight="1">
      <c r="A49" s="387" t="s">
        <v>381</v>
      </c>
      <c r="B49" s="226" t="s">
        <v>382</v>
      </c>
      <c r="C49" s="227"/>
      <c r="D49" s="385">
        <f>'08D Skylights'!B84</f>
        <v>0</v>
      </c>
      <c r="E49" s="229" t="e">
        <f t="shared" si="0"/>
        <v>#DIV/0!</v>
      </c>
      <c r="F49" s="252" t="e">
        <f t="shared" ca="1" si="3"/>
        <v>#DIV/0!</v>
      </c>
      <c r="G49" s="228"/>
      <c r="H49" s="261">
        <f t="shared" si="2"/>
        <v>0</v>
      </c>
      <c r="I49" s="262"/>
      <c r="J49"/>
    </row>
    <row r="50" spans="1:10" ht="16.5" customHeight="1">
      <c r="A50" s="387" t="s">
        <v>383</v>
      </c>
      <c r="B50" s="226" t="s">
        <v>384</v>
      </c>
      <c r="C50" s="227"/>
      <c r="D50" s="385">
        <f>'08E Mirrors'!B84</f>
        <v>0</v>
      </c>
      <c r="E50" s="229" t="e">
        <f t="shared" si="0"/>
        <v>#DIV/0!</v>
      </c>
      <c r="F50" s="252" t="e">
        <f t="shared" ca="1" si="3"/>
        <v>#DIV/0!</v>
      </c>
      <c r="G50" s="228"/>
      <c r="H50" s="261">
        <f t="shared" si="2"/>
        <v>0</v>
      </c>
      <c r="I50" s="262"/>
      <c r="J50"/>
    </row>
    <row r="51" spans="1:10">
      <c r="A51" s="387" t="s">
        <v>385</v>
      </c>
      <c r="B51" s="226" t="s">
        <v>386</v>
      </c>
      <c r="C51" s="227"/>
      <c r="D51" s="385">
        <f>'09A Stucco'!B87</f>
        <v>0</v>
      </c>
      <c r="E51" s="229" t="e">
        <f t="shared" si="0"/>
        <v>#DIV/0!</v>
      </c>
      <c r="F51" s="252" t="e">
        <f t="shared" ca="1" si="3"/>
        <v>#DIV/0!</v>
      </c>
      <c r="G51" s="228"/>
      <c r="H51" s="261">
        <f t="shared" si="2"/>
        <v>0</v>
      </c>
      <c r="I51" s="262"/>
      <c r="J51"/>
    </row>
    <row r="52" spans="1:10" ht="16.5" customHeight="1">
      <c r="A52" s="387" t="s">
        <v>387</v>
      </c>
      <c r="B52" s="226" t="s">
        <v>388</v>
      </c>
      <c r="C52" s="227"/>
      <c r="D52" s="385">
        <f>'09B Drywall&amp;Framing'!B92</f>
        <v>0</v>
      </c>
      <c r="E52" s="229" t="e">
        <f t="shared" si="0"/>
        <v>#DIV/0!</v>
      </c>
      <c r="F52" s="252" t="e">
        <f t="shared" ca="1" si="3"/>
        <v>#DIV/0!</v>
      </c>
      <c r="G52" s="228"/>
      <c r="H52" s="261">
        <f t="shared" si="2"/>
        <v>0</v>
      </c>
      <c r="I52" s="262"/>
      <c r="J52"/>
    </row>
    <row r="53" spans="1:10" ht="16.5" customHeight="1">
      <c r="A53" s="388" t="s">
        <v>389</v>
      </c>
      <c r="B53" s="226" t="s">
        <v>390</v>
      </c>
      <c r="C53" s="227"/>
      <c r="D53" s="385">
        <f>'09C Acoustical Ceilings'!B87</f>
        <v>0</v>
      </c>
      <c r="E53" s="229" t="e">
        <f t="shared" si="0"/>
        <v>#DIV/0!</v>
      </c>
      <c r="F53" s="252" t="e">
        <f t="shared" ca="1" si="3"/>
        <v>#DIV/0!</v>
      </c>
      <c r="G53" s="228"/>
      <c r="H53" s="261">
        <f t="shared" si="2"/>
        <v>0</v>
      </c>
      <c r="I53" s="262"/>
      <c r="J53"/>
    </row>
    <row r="54" spans="1:10" ht="16.5" customHeight="1">
      <c r="A54" s="388" t="s">
        <v>391</v>
      </c>
      <c r="B54" s="226" t="s">
        <v>392</v>
      </c>
      <c r="C54" s="227"/>
      <c r="D54" s="385">
        <f>'09D Acoustical Treatment'!B87</f>
        <v>0</v>
      </c>
      <c r="E54" s="229" t="e">
        <f t="shared" si="0"/>
        <v>#DIV/0!</v>
      </c>
      <c r="F54" s="252" t="e">
        <f t="shared" ca="1" si="3"/>
        <v>#DIV/0!</v>
      </c>
      <c r="G54" s="228"/>
      <c r="H54" s="261">
        <f t="shared" si="2"/>
        <v>0</v>
      </c>
      <c r="I54" s="262"/>
      <c r="J54"/>
    </row>
    <row r="55" spans="1:10" ht="16.5" customHeight="1">
      <c r="A55" s="387" t="s">
        <v>393</v>
      </c>
      <c r="B55" s="226" t="s">
        <v>394</v>
      </c>
      <c r="C55" s="227"/>
      <c r="D55" s="385">
        <f>'09E Tile &amp; Stone'!B116</f>
        <v>0</v>
      </c>
      <c r="E55" s="229" t="e">
        <f t="shared" si="0"/>
        <v>#DIV/0!</v>
      </c>
      <c r="F55" s="252" t="e">
        <f t="shared" ca="1" si="3"/>
        <v>#DIV/0!</v>
      </c>
      <c r="G55" s="228"/>
      <c r="H55" s="261">
        <f t="shared" si="2"/>
        <v>0</v>
      </c>
      <c r="I55" s="262"/>
      <c r="J55"/>
    </row>
    <row r="56" spans="1:10" ht="16.5" customHeight="1">
      <c r="A56" s="387" t="s">
        <v>395</v>
      </c>
      <c r="B56" s="226" t="s">
        <v>396</v>
      </c>
      <c r="C56" s="227"/>
      <c r="D56" s="385">
        <f>'09F Carpet &amp; Resilient'!B103</f>
        <v>0</v>
      </c>
      <c r="E56" s="229" t="e">
        <f t="shared" si="0"/>
        <v>#DIV/0!</v>
      </c>
      <c r="F56" s="252" t="e">
        <f t="shared" ca="1" si="3"/>
        <v>#DIV/0!</v>
      </c>
      <c r="G56" s="228"/>
      <c r="H56" s="261">
        <f t="shared" si="2"/>
        <v>0</v>
      </c>
      <c r="I56" s="262"/>
      <c r="J56"/>
    </row>
    <row r="57" spans="1:10" ht="16.5" customHeight="1">
      <c r="A57" s="387" t="s">
        <v>397</v>
      </c>
      <c r="B57" s="226" t="s">
        <v>398</v>
      </c>
      <c r="C57" s="227"/>
      <c r="D57" s="385">
        <f>'09G Wood Flooring'!B103</f>
        <v>0</v>
      </c>
      <c r="E57" s="229" t="e">
        <f t="shared" si="0"/>
        <v>#DIV/0!</v>
      </c>
      <c r="F57" s="252" t="e">
        <f t="shared" ca="1" si="3"/>
        <v>#DIV/0!</v>
      </c>
      <c r="G57" s="228"/>
      <c r="H57" s="261">
        <f t="shared" si="2"/>
        <v>0</v>
      </c>
      <c r="I57" s="262"/>
      <c r="J57"/>
    </row>
    <row r="58" spans="1:10" ht="16.5" customHeight="1">
      <c r="A58" s="388" t="s">
        <v>399</v>
      </c>
      <c r="B58" s="226" t="s">
        <v>400</v>
      </c>
      <c r="C58" s="227"/>
      <c r="D58" s="385">
        <f>'09H Resinuous &amp; Polished C'!B105</f>
        <v>0</v>
      </c>
      <c r="E58" s="229" t="e">
        <f t="shared" si="0"/>
        <v>#DIV/0!</v>
      </c>
      <c r="F58" s="252" t="e">
        <f t="shared" ca="1" si="3"/>
        <v>#DIV/0!</v>
      </c>
      <c r="G58" s="228"/>
      <c r="H58" s="261">
        <f t="shared" si="2"/>
        <v>0</v>
      </c>
      <c r="I58" s="262"/>
      <c r="J58"/>
    </row>
    <row r="59" spans="1:10" ht="16.5" customHeight="1">
      <c r="A59" s="387" t="s">
        <v>401</v>
      </c>
      <c r="B59" s="226" t="s">
        <v>402</v>
      </c>
      <c r="C59" s="227"/>
      <c r="D59" s="385">
        <f>'09I Painting'!B104</f>
        <v>0</v>
      </c>
      <c r="E59" s="229" t="e">
        <f t="shared" si="0"/>
        <v>#DIV/0!</v>
      </c>
      <c r="F59" s="252" t="e">
        <f t="shared" ca="1" si="3"/>
        <v>#DIV/0!</v>
      </c>
      <c r="G59" s="228"/>
      <c r="H59" s="261">
        <f t="shared" si="2"/>
        <v>0</v>
      </c>
      <c r="I59" s="262"/>
      <c r="J59"/>
    </row>
    <row r="60" spans="1:10" ht="16.5" customHeight="1">
      <c r="A60" s="387" t="s">
        <v>403</v>
      </c>
      <c r="B60" s="226" t="s">
        <v>404</v>
      </c>
      <c r="C60" s="227"/>
      <c r="D60" s="385">
        <f>'09J Venetian Plaster'!B104</f>
        <v>0</v>
      </c>
      <c r="E60" s="229" t="e">
        <f t="shared" si="0"/>
        <v>#DIV/0!</v>
      </c>
      <c r="F60" s="252" t="e">
        <f t="shared" ca="1" si="3"/>
        <v>#DIV/0!</v>
      </c>
      <c r="G60" s="228"/>
      <c r="H60" s="261">
        <f t="shared" si="2"/>
        <v>0</v>
      </c>
      <c r="I60" s="262"/>
      <c r="J60"/>
    </row>
    <row r="61" spans="1:10" ht="16.5" customHeight="1">
      <c r="A61" s="387" t="s">
        <v>405</v>
      </c>
      <c r="B61" s="226" t="s">
        <v>406</v>
      </c>
      <c r="C61" s="227"/>
      <c r="D61" s="385">
        <f>'10A Signage'!B86</f>
        <v>0</v>
      </c>
      <c r="E61" s="229" t="e">
        <f t="shared" si="0"/>
        <v>#DIV/0!</v>
      </c>
      <c r="F61" s="252" t="e">
        <f t="shared" ca="1" si="3"/>
        <v>#DIV/0!</v>
      </c>
      <c r="G61" s="228"/>
      <c r="H61" s="261">
        <f t="shared" si="2"/>
        <v>0</v>
      </c>
      <c r="I61" s="262"/>
      <c r="J61"/>
    </row>
    <row r="62" spans="1:10" ht="16.5" customHeight="1">
      <c r="A62" s="387" t="s">
        <v>407</v>
      </c>
      <c r="B62" s="226" t="s">
        <v>408</v>
      </c>
      <c r="C62" s="227"/>
      <c r="D62" s="385">
        <f>'10B Operable Partitions'!B86</f>
        <v>0</v>
      </c>
      <c r="E62" s="229" t="e">
        <f t="shared" si="0"/>
        <v>#DIV/0!</v>
      </c>
      <c r="F62" s="252" t="e">
        <f t="shared" ca="1" si="3"/>
        <v>#DIV/0!</v>
      </c>
      <c r="G62" s="228"/>
      <c r="H62" s="261">
        <f t="shared" si="2"/>
        <v>0</v>
      </c>
      <c r="I62" s="262"/>
      <c r="J62"/>
    </row>
    <row r="63" spans="1:10" ht="16.5" customHeight="1">
      <c r="A63" s="387" t="s">
        <v>409</v>
      </c>
      <c r="B63" s="226" t="s">
        <v>410</v>
      </c>
      <c r="C63" s="227"/>
      <c r="D63" s="385">
        <f>'10C Toilet Partitions &amp; Bath'!B126</f>
        <v>0</v>
      </c>
      <c r="E63" s="229" t="e">
        <f t="shared" si="0"/>
        <v>#DIV/0!</v>
      </c>
      <c r="F63" s="252" t="e">
        <f t="shared" ca="1" si="3"/>
        <v>#DIV/0!</v>
      </c>
      <c r="G63" s="228"/>
      <c r="H63" s="261">
        <f t="shared" si="2"/>
        <v>0</v>
      </c>
      <c r="I63" s="262"/>
      <c r="J63"/>
    </row>
    <row r="64" spans="1:10" ht="16.5" customHeight="1">
      <c r="A64" s="387" t="s">
        <v>411</v>
      </c>
      <c r="B64" s="226" t="s">
        <v>412</v>
      </c>
      <c r="C64" s="227"/>
      <c r="D64" s="385">
        <f>'10D Shower Enclosures'!B108</f>
        <v>0</v>
      </c>
      <c r="E64" s="229" t="e">
        <f t="shared" si="0"/>
        <v>#DIV/0!</v>
      </c>
      <c r="F64" s="252" t="e">
        <f t="shared" ca="1" si="3"/>
        <v>#DIV/0!</v>
      </c>
      <c r="G64" s="228"/>
      <c r="H64" s="261">
        <f t="shared" si="2"/>
        <v>0</v>
      </c>
      <c r="I64" s="262"/>
      <c r="J64"/>
    </row>
    <row r="65" spans="1:10" ht="16.5" customHeight="1">
      <c r="A65" s="387" t="s">
        <v>413</v>
      </c>
      <c r="B65" s="226" t="s">
        <v>414</v>
      </c>
      <c r="C65" s="227"/>
      <c r="D65" s="385">
        <f>'10E Wall &amp; Corner Guards'!B95</f>
        <v>0</v>
      </c>
      <c r="E65" s="229" t="e">
        <f t="shared" si="0"/>
        <v>#DIV/0!</v>
      </c>
      <c r="F65" s="252" t="e">
        <f t="shared" ca="1" si="3"/>
        <v>#DIV/0!</v>
      </c>
      <c r="G65" s="228"/>
      <c r="H65" s="261">
        <f t="shared" si="2"/>
        <v>0</v>
      </c>
      <c r="I65" s="262"/>
      <c r="J65"/>
    </row>
    <row r="66" spans="1:10" ht="16.5" customHeight="1">
      <c r="A66" s="387" t="s">
        <v>415</v>
      </c>
      <c r="B66" s="226" t="s">
        <v>416</v>
      </c>
      <c r="C66" s="227"/>
      <c r="D66" s="385">
        <f>'10F Lockers'!B90</f>
        <v>0</v>
      </c>
      <c r="E66" s="229" t="e">
        <f t="shared" si="0"/>
        <v>#DIV/0!</v>
      </c>
      <c r="F66" s="252" t="e">
        <f t="shared" ca="1" si="3"/>
        <v>#DIV/0!</v>
      </c>
      <c r="G66" s="228"/>
      <c r="H66" s="261">
        <f t="shared" si="2"/>
        <v>0</v>
      </c>
      <c r="I66" s="262"/>
      <c r="J66"/>
    </row>
    <row r="67" spans="1:10" ht="16.5" customHeight="1">
      <c r="A67" s="387" t="s">
        <v>417</v>
      </c>
      <c r="B67" s="226" t="s">
        <v>418</v>
      </c>
      <c r="C67" s="227"/>
      <c r="D67" s="385">
        <f>'10G Mesh Sto Lockers'!B90</f>
        <v>0</v>
      </c>
      <c r="E67" s="229" t="e">
        <f t="shared" si="0"/>
        <v>#DIV/0!</v>
      </c>
      <c r="F67" s="252" t="e">
        <f t="shared" ca="1" si="3"/>
        <v>#DIV/0!</v>
      </c>
      <c r="G67" s="228"/>
      <c r="H67" s="261">
        <f t="shared" si="2"/>
        <v>0</v>
      </c>
      <c r="I67" s="262"/>
      <c r="J67"/>
    </row>
    <row r="68" spans="1:10" ht="16.5" customHeight="1">
      <c r="A68" s="387" t="s">
        <v>419</v>
      </c>
      <c r="B68" s="226" t="s">
        <v>420</v>
      </c>
      <c r="C68" s="227"/>
      <c r="D68" s="385">
        <f>'10H Fireplaces'!B90</f>
        <v>0</v>
      </c>
      <c r="E68" s="229" t="e">
        <f t="shared" si="0"/>
        <v>#DIV/0!</v>
      </c>
      <c r="F68" s="252" t="e">
        <f t="shared" ca="1" si="3"/>
        <v>#DIV/0!</v>
      </c>
      <c r="G68" s="228"/>
      <c r="H68" s="261">
        <f t="shared" si="2"/>
        <v>0</v>
      </c>
      <c r="I68" s="262"/>
      <c r="J68"/>
    </row>
    <row r="69" spans="1:10" ht="16.5" customHeight="1">
      <c r="A69" s="387" t="s">
        <v>421</v>
      </c>
      <c r="B69" s="226" t="s">
        <v>422</v>
      </c>
      <c r="C69" s="227"/>
      <c r="D69" s="385">
        <f>'10I Fire Extinguishers&amp;Cabinet'!B94</f>
        <v>0</v>
      </c>
      <c r="E69" s="229" t="e">
        <f t="shared" si="0"/>
        <v>#DIV/0!</v>
      </c>
      <c r="F69" s="252" t="e">
        <f t="shared" ca="1" si="3"/>
        <v>#DIV/0!</v>
      </c>
      <c r="G69" s="228"/>
      <c r="H69" s="261">
        <f t="shared" si="2"/>
        <v>0</v>
      </c>
      <c r="I69" s="262"/>
      <c r="J69"/>
    </row>
    <row r="70" spans="1:10" ht="16.5" customHeight="1">
      <c r="A70" s="387" t="s">
        <v>423</v>
      </c>
      <c r="B70" s="226" t="s">
        <v>424</v>
      </c>
      <c r="C70" s="227"/>
      <c r="D70" s="385">
        <f>'10J Postal Specialties'!B96</f>
        <v>0</v>
      </c>
      <c r="E70" s="229" t="e">
        <f t="shared" si="0"/>
        <v>#DIV/0!</v>
      </c>
      <c r="F70" s="252" t="e">
        <f t="shared" ca="1" si="3"/>
        <v>#DIV/0!</v>
      </c>
      <c r="G70" s="228"/>
      <c r="H70" s="261">
        <f t="shared" si="2"/>
        <v>0</v>
      </c>
      <c r="I70" s="262"/>
      <c r="J70"/>
    </row>
    <row r="71" spans="1:10" ht="16.5" customHeight="1">
      <c r="A71" s="387" t="s">
        <v>425</v>
      </c>
      <c r="B71" s="226" t="s">
        <v>426</v>
      </c>
      <c r="C71" s="227"/>
      <c r="D71" s="385">
        <f>'10K Flood Mitigation'!B96</f>
        <v>0</v>
      </c>
      <c r="E71" s="229" t="e">
        <f t="shared" si="0"/>
        <v>#DIV/0!</v>
      </c>
      <c r="F71" s="252" t="e">
        <f t="shared" ca="1" si="3"/>
        <v>#DIV/0!</v>
      </c>
      <c r="G71" s="228"/>
      <c r="H71" s="261">
        <f t="shared" si="2"/>
        <v>0</v>
      </c>
      <c r="I71" s="262"/>
      <c r="J71"/>
    </row>
    <row r="72" spans="1:10" ht="16.5" customHeight="1">
      <c r="A72" s="387" t="s">
        <v>427</v>
      </c>
      <c r="B72" t="s">
        <v>428</v>
      </c>
      <c r="D72" s="386">
        <f>'10L Flagpoles'!B96</f>
        <v>0</v>
      </c>
      <c r="E72" s="229" t="e">
        <f t="shared" si="0"/>
        <v>#DIV/0!</v>
      </c>
      <c r="F72" s="252" t="e">
        <f t="shared" ca="1" si="3"/>
        <v>#DIV/0!</v>
      </c>
      <c r="H72" s="261">
        <f t="shared" si="2"/>
        <v>0</v>
      </c>
      <c r="I72" s="1"/>
      <c r="J72"/>
    </row>
    <row r="73" spans="1:10" ht="16.5" customHeight="1">
      <c r="A73" s="389" t="s">
        <v>429</v>
      </c>
      <c r="B73" t="s">
        <v>430</v>
      </c>
      <c r="D73" s="386">
        <f>'11A Loading Dock Equip'!B97</f>
        <v>0</v>
      </c>
      <c r="E73" s="229" t="e">
        <f t="shared" si="0"/>
        <v>#DIV/0!</v>
      </c>
      <c r="F73" s="252" t="e">
        <f t="shared" ca="1" si="3"/>
        <v>#DIV/0!</v>
      </c>
      <c r="H73" s="261">
        <f t="shared" si="2"/>
        <v>0</v>
      </c>
      <c r="I73" s="1"/>
      <c r="J73"/>
    </row>
    <row r="74" spans="1:10" ht="16.5" customHeight="1">
      <c r="A74" s="387" t="s">
        <v>431</v>
      </c>
      <c r="B74" s="226" t="s">
        <v>432</v>
      </c>
      <c r="C74" s="227"/>
      <c r="D74" s="385">
        <f>'11B Food Service Equip'!B97</f>
        <v>0</v>
      </c>
      <c r="E74" s="229" t="e">
        <f t="shared" si="0"/>
        <v>#DIV/0!</v>
      </c>
      <c r="F74" s="252" t="e">
        <f t="shared" ca="1" si="3"/>
        <v>#DIV/0!</v>
      </c>
      <c r="G74" s="228"/>
      <c r="H74" s="261">
        <f t="shared" si="2"/>
        <v>0</v>
      </c>
      <c r="I74" s="262"/>
      <c r="J74"/>
    </row>
    <row r="75" spans="1:10" ht="16.5" customHeight="1">
      <c r="A75" s="387" t="s">
        <v>433</v>
      </c>
      <c r="B75" s="226" t="s">
        <v>434</v>
      </c>
      <c r="C75" s="227"/>
      <c r="D75" s="385">
        <f>'11C Appliances'!B97</f>
        <v>0</v>
      </c>
      <c r="E75" s="229" t="e">
        <f t="shared" si="0"/>
        <v>#DIV/0!</v>
      </c>
      <c r="F75" s="252" t="e">
        <f t="shared" ca="1" si="3"/>
        <v>#DIV/0!</v>
      </c>
      <c r="G75" s="228"/>
      <c r="H75" s="261">
        <f t="shared" si="2"/>
        <v>0</v>
      </c>
      <c r="I75" s="262"/>
      <c r="J75"/>
    </row>
    <row r="76" spans="1:10" ht="16.5" customHeight="1">
      <c r="A76" s="387" t="s">
        <v>435</v>
      </c>
      <c r="B76" s="226" t="s">
        <v>436</v>
      </c>
      <c r="C76" s="227"/>
      <c r="D76" s="385">
        <f>'11D Athletic Equipment&amp;Surf'!B97</f>
        <v>0</v>
      </c>
      <c r="E76" s="229" t="e">
        <f t="shared" si="0"/>
        <v>#DIV/0!</v>
      </c>
      <c r="F76" s="252" t="e">
        <f t="shared" ca="1" si="3"/>
        <v>#DIV/0!</v>
      </c>
      <c r="G76" s="228"/>
      <c r="H76" s="261">
        <f t="shared" si="2"/>
        <v>0</v>
      </c>
      <c r="I76" s="262"/>
      <c r="J76"/>
    </row>
    <row r="77" spans="1:10" ht="16.5" customHeight="1">
      <c r="A77" s="387" t="s">
        <v>437</v>
      </c>
      <c r="B77" s="226" t="s">
        <v>438</v>
      </c>
      <c r="C77" s="227"/>
      <c r="D77" s="385">
        <f>'12A Window Treatment'!B88</f>
        <v>0</v>
      </c>
      <c r="E77" s="229" t="e">
        <f t="shared" si="0"/>
        <v>#DIV/0!</v>
      </c>
      <c r="F77" s="252" t="e">
        <f t="shared" ca="1" si="3"/>
        <v>#DIV/0!</v>
      </c>
      <c r="G77" s="228"/>
      <c r="H77" s="261">
        <f t="shared" si="2"/>
        <v>0</v>
      </c>
      <c r="I77" s="262"/>
      <c r="J77"/>
    </row>
    <row r="78" spans="1:10" ht="16.5" customHeight="1">
      <c r="A78" s="389" t="s">
        <v>439</v>
      </c>
      <c r="B78" t="s">
        <v>440</v>
      </c>
      <c r="D78" s="386">
        <f>'12C Lab Casework'!B88</f>
        <v>0</v>
      </c>
      <c r="E78" s="229" t="e">
        <f t="shared" si="0"/>
        <v>#DIV/0!</v>
      </c>
      <c r="F78" s="252" t="e">
        <f t="shared" ca="1" si="3"/>
        <v>#DIV/0!</v>
      </c>
      <c r="H78" s="261">
        <f t="shared" si="2"/>
        <v>0</v>
      </c>
      <c r="I78" s="1"/>
      <c r="J78"/>
    </row>
    <row r="79" spans="1:10" ht="16.5" customHeight="1">
      <c r="A79" s="387" t="s">
        <v>441</v>
      </c>
      <c r="B79" s="226" t="s">
        <v>442</v>
      </c>
      <c r="C79" s="227"/>
      <c r="D79" s="385">
        <f>'13A Pre Eng Walk Covers'!B96</f>
        <v>0</v>
      </c>
      <c r="E79" s="229" t="e">
        <f t="shared" ref="E79:E107" si="4">D79/$G$7</f>
        <v>#DIV/0!</v>
      </c>
      <c r="F79" s="252" t="e">
        <f t="shared" ref="F79:F107" ca="1" si="5">D79/$D$123</f>
        <v>#DIV/0!</v>
      </c>
      <c r="G79" s="228"/>
      <c r="H79" s="261">
        <f t="shared" si="2"/>
        <v>0</v>
      </c>
      <c r="I79" s="262"/>
      <c r="J79"/>
    </row>
    <row r="80" spans="1:10" ht="16.5" customHeight="1">
      <c r="A80" s="387" t="s">
        <v>443</v>
      </c>
      <c r="B80" s="226" t="s">
        <v>444</v>
      </c>
      <c r="C80" s="227"/>
      <c r="D80" s="385">
        <f>'13B Swimming Pools'!B96</f>
        <v>0</v>
      </c>
      <c r="E80" s="229" t="e">
        <f t="shared" si="4"/>
        <v>#DIV/0!</v>
      </c>
      <c r="F80" s="252" t="e">
        <f t="shared" ca="1" si="5"/>
        <v>#DIV/0!</v>
      </c>
      <c r="G80" s="228"/>
      <c r="H80" s="261">
        <f t="shared" si="2"/>
        <v>0</v>
      </c>
      <c r="I80" s="262"/>
      <c r="J80"/>
    </row>
    <row r="81" spans="1:10" ht="16.5" customHeight="1">
      <c r="A81" s="387" t="s">
        <v>445</v>
      </c>
      <c r="B81" s="381" t="s">
        <v>446</v>
      </c>
      <c r="C81" s="227"/>
      <c r="D81" s="385">
        <f>'13C Awnings,Canopies,Shutters'!B96</f>
        <v>0</v>
      </c>
      <c r="E81" s="229" t="e">
        <f t="shared" si="4"/>
        <v>#DIV/0!</v>
      </c>
      <c r="F81" s="252" t="e">
        <f t="shared" ca="1" si="5"/>
        <v>#DIV/0!</v>
      </c>
      <c r="G81" s="228"/>
      <c r="H81" s="261">
        <f t="shared" si="2"/>
        <v>0</v>
      </c>
      <c r="I81" s="262"/>
      <c r="J81"/>
    </row>
    <row r="82" spans="1:10" ht="16.5" customHeight="1">
      <c r="A82" s="387" t="s">
        <v>447</v>
      </c>
      <c r="B82" s="381" t="s">
        <v>448</v>
      </c>
      <c r="C82" s="227"/>
      <c r="D82" s="385">
        <f>'13D Saunas'!B96</f>
        <v>0</v>
      </c>
      <c r="E82" s="229" t="e">
        <f t="shared" si="4"/>
        <v>#DIV/0!</v>
      </c>
      <c r="F82" s="252" t="e">
        <f t="shared" ca="1" si="5"/>
        <v>#DIV/0!</v>
      </c>
      <c r="G82" s="228"/>
      <c r="H82" s="261">
        <f t="shared" si="2"/>
        <v>0</v>
      </c>
      <c r="I82" s="262"/>
      <c r="J82"/>
    </row>
    <row r="83" spans="1:10" ht="16.5" customHeight="1">
      <c r="A83" s="387" t="s">
        <v>449</v>
      </c>
      <c r="B83" s="226" t="s">
        <v>450</v>
      </c>
      <c r="C83" s="227"/>
      <c r="D83" s="385">
        <f>'13D Saunas'!B96</f>
        <v>0</v>
      </c>
      <c r="E83" s="229" t="e">
        <f t="shared" si="4"/>
        <v>#DIV/0!</v>
      </c>
      <c r="F83" s="252" t="e">
        <f t="shared" ca="1" si="5"/>
        <v>#DIV/0!</v>
      </c>
      <c r="G83" s="228"/>
      <c r="H83" s="261">
        <f t="shared" ref="H83:H107" si="6">D83-G83</f>
        <v>0</v>
      </c>
      <c r="I83" s="262"/>
      <c r="J83"/>
    </row>
    <row r="84" spans="1:10" ht="16.5" customHeight="1">
      <c r="A84" s="387" t="s">
        <v>451</v>
      </c>
      <c r="B84" s="381" t="s">
        <v>452</v>
      </c>
      <c r="C84" s="227"/>
      <c r="D84" s="385">
        <f>'13F Shade Structures'!B96</f>
        <v>0</v>
      </c>
      <c r="E84" s="229" t="e">
        <f t="shared" si="4"/>
        <v>#DIV/0!</v>
      </c>
      <c r="F84" s="252" t="e">
        <f t="shared" ca="1" si="5"/>
        <v>#DIV/0!</v>
      </c>
      <c r="G84" s="228"/>
      <c r="H84" s="261">
        <f t="shared" si="6"/>
        <v>0</v>
      </c>
      <c r="I84" s="262"/>
      <c r="J84"/>
    </row>
    <row r="85" spans="1:10" ht="16.5" customHeight="1">
      <c r="A85" s="387" t="s">
        <v>453</v>
      </c>
      <c r="B85" s="226" t="s">
        <v>454</v>
      </c>
      <c r="C85" s="227"/>
      <c r="D85" s="385">
        <f>'13G Metal Buildings'!B96</f>
        <v>0</v>
      </c>
      <c r="E85" s="229" t="e">
        <f t="shared" si="4"/>
        <v>#DIV/0!</v>
      </c>
      <c r="F85" s="252" t="e">
        <f t="shared" ca="1" si="5"/>
        <v>#DIV/0!</v>
      </c>
      <c r="G85" s="228"/>
      <c r="H85" s="261">
        <f t="shared" si="6"/>
        <v>0</v>
      </c>
      <c r="I85" s="262"/>
      <c r="J85"/>
    </row>
    <row r="86" spans="1:10" ht="16.5" customHeight="1">
      <c r="A86" s="387" t="s">
        <v>455</v>
      </c>
      <c r="B86" s="226" t="s">
        <v>456</v>
      </c>
      <c r="C86" s="227"/>
      <c r="D86" s="385">
        <f>'14A Elevators'!B108</f>
        <v>0</v>
      </c>
      <c r="E86" s="229" t="e">
        <f t="shared" si="4"/>
        <v>#DIV/0!</v>
      </c>
      <c r="F86" s="252" t="e">
        <f t="shared" ca="1" si="5"/>
        <v>#DIV/0!</v>
      </c>
      <c r="G86" s="228"/>
      <c r="H86" s="261">
        <f t="shared" si="6"/>
        <v>0</v>
      </c>
      <c r="I86" s="262"/>
      <c r="J86"/>
    </row>
    <row r="87" spans="1:10" ht="16.5" customHeight="1">
      <c r="A87" s="387" t="s">
        <v>457</v>
      </c>
      <c r="B87" s="226" t="s">
        <v>458</v>
      </c>
      <c r="C87" s="227"/>
      <c r="D87" s="385">
        <f>'14B Chutes&amp;Collectors'!B79</f>
        <v>0</v>
      </c>
      <c r="E87" s="229" t="e">
        <f t="shared" si="4"/>
        <v>#DIV/0!</v>
      </c>
      <c r="F87" s="252" t="e">
        <f t="shared" ca="1" si="5"/>
        <v>#DIV/0!</v>
      </c>
      <c r="G87" s="228"/>
      <c r="H87" s="261">
        <f t="shared" si="6"/>
        <v>0</v>
      </c>
      <c r="I87" s="262"/>
      <c r="J87"/>
    </row>
    <row r="88" spans="1:10" ht="16.5" customHeight="1">
      <c r="A88" s="387" t="s">
        <v>459</v>
      </c>
      <c r="B88" s="226" t="s">
        <v>460</v>
      </c>
      <c r="C88" s="227"/>
      <c r="D88" s="385">
        <f>'14C Elevator Interior&amp;Modern'!B107</f>
        <v>0</v>
      </c>
      <c r="E88" s="229" t="e">
        <f t="shared" si="4"/>
        <v>#DIV/0!</v>
      </c>
      <c r="F88" s="252" t="e">
        <f t="shared" ca="1" si="5"/>
        <v>#DIV/0!</v>
      </c>
      <c r="G88" s="228"/>
      <c r="H88" s="261">
        <f t="shared" si="6"/>
        <v>0</v>
      </c>
      <c r="I88" s="262"/>
      <c r="J88"/>
    </row>
    <row r="89" spans="1:10" ht="16.5" customHeight="1">
      <c r="A89" s="387" t="s">
        <v>461</v>
      </c>
      <c r="B89" s="381" t="s">
        <v>462</v>
      </c>
      <c r="C89" s="227"/>
      <c r="D89" s="385">
        <f>'14D Wheelchair Lifts'!B96</f>
        <v>0</v>
      </c>
      <c r="E89" s="229" t="e">
        <f>D89/$G$7</f>
        <v>#DIV/0!</v>
      </c>
      <c r="F89" s="252" t="e">
        <f t="shared" ca="1" si="5"/>
        <v>#DIV/0!</v>
      </c>
      <c r="G89" s="228"/>
      <c r="H89" s="261">
        <f t="shared" si="6"/>
        <v>0</v>
      </c>
      <c r="I89" s="262"/>
      <c r="J89"/>
    </row>
    <row r="90" spans="1:10" ht="16.5" customHeight="1">
      <c r="A90" s="387" t="s">
        <v>463</v>
      </c>
      <c r="B90" s="226" t="s">
        <v>464</v>
      </c>
      <c r="C90" s="227"/>
      <c r="D90" s="385">
        <f>'14E Vehicle Lifts'!B96</f>
        <v>0</v>
      </c>
      <c r="E90" s="229" t="e">
        <f t="shared" si="4"/>
        <v>#DIV/0!</v>
      </c>
      <c r="F90" s="252" t="e">
        <f t="shared" ca="1" si="5"/>
        <v>#DIV/0!</v>
      </c>
      <c r="G90" s="228"/>
      <c r="H90" s="261">
        <f t="shared" si="6"/>
        <v>0</v>
      </c>
      <c r="I90" s="262"/>
      <c r="J90"/>
    </row>
    <row r="91" spans="1:10" ht="16.5" customHeight="1">
      <c r="A91" s="387" t="s">
        <v>465</v>
      </c>
      <c r="B91" s="226" t="s">
        <v>466</v>
      </c>
      <c r="C91" s="227"/>
      <c r="D91" s="385">
        <f>'21A Fire Sprinkler'!B101</f>
        <v>0</v>
      </c>
      <c r="E91" s="229" t="e">
        <f t="shared" si="4"/>
        <v>#DIV/0!</v>
      </c>
      <c r="F91" s="252" t="e">
        <f t="shared" ca="1" si="5"/>
        <v>#DIV/0!</v>
      </c>
      <c r="G91" s="228"/>
      <c r="H91" s="261">
        <f t="shared" si="6"/>
        <v>0</v>
      </c>
      <c r="I91" s="262"/>
      <c r="J91"/>
    </row>
    <row r="92" spans="1:10" ht="16.5" customHeight="1">
      <c r="A92" s="387" t="s">
        <v>467</v>
      </c>
      <c r="B92" s="226" t="s">
        <v>468</v>
      </c>
      <c r="C92" s="227"/>
      <c r="D92" s="385">
        <f>'22A Plumbing '!B127</f>
        <v>0</v>
      </c>
      <c r="E92" s="229" t="e">
        <f t="shared" si="4"/>
        <v>#DIV/0!</v>
      </c>
      <c r="F92" s="252" t="e">
        <f t="shared" ca="1" si="5"/>
        <v>#DIV/0!</v>
      </c>
      <c r="G92" s="228"/>
      <c r="H92" s="261">
        <f t="shared" si="6"/>
        <v>0</v>
      </c>
      <c r="I92" s="262"/>
      <c r="J92"/>
    </row>
    <row r="93" spans="1:10" ht="16.5" customHeight="1">
      <c r="A93" s="387" t="s">
        <v>469</v>
      </c>
      <c r="B93" s="226" t="s">
        <v>470</v>
      </c>
      <c r="C93" s="227"/>
      <c r="D93" s="385">
        <f>'23A HVAC'!B131</f>
        <v>0</v>
      </c>
      <c r="E93" s="229" t="e">
        <f t="shared" si="4"/>
        <v>#DIV/0!</v>
      </c>
      <c r="F93" s="252" t="e">
        <f t="shared" ca="1" si="5"/>
        <v>#DIV/0!</v>
      </c>
      <c r="G93" s="228"/>
      <c r="H93" s="261">
        <f t="shared" si="6"/>
        <v>0</v>
      </c>
      <c r="I93" s="262"/>
      <c r="J93"/>
    </row>
    <row r="94" spans="1:10" ht="16.5" customHeight="1">
      <c r="A94" s="387" t="s">
        <v>471</v>
      </c>
      <c r="B94" s="226" t="s">
        <v>472</v>
      </c>
      <c r="C94" s="227"/>
      <c r="D94" s="385">
        <f>'26A Electrical'!B141</f>
        <v>0</v>
      </c>
      <c r="E94" s="229" t="e">
        <f t="shared" si="4"/>
        <v>#DIV/0!</v>
      </c>
      <c r="F94" s="252" t="e">
        <f t="shared" ca="1" si="5"/>
        <v>#DIV/0!</v>
      </c>
      <c r="G94" s="228"/>
      <c r="H94" s="261">
        <f t="shared" si="6"/>
        <v>0</v>
      </c>
      <c r="I94" s="262"/>
      <c r="J94"/>
    </row>
    <row r="95" spans="1:10" ht="16.5" customHeight="1">
      <c r="A95" s="387" t="s">
        <v>473</v>
      </c>
      <c r="B95" s="226" t="s">
        <v>474</v>
      </c>
      <c r="C95" s="227"/>
      <c r="D95" s="385">
        <f>'27A Fire Alarm'!B88</f>
        <v>0</v>
      </c>
      <c r="E95" s="229" t="e">
        <f>D95/$G$7</f>
        <v>#DIV/0!</v>
      </c>
      <c r="F95" s="252" t="e">
        <f t="shared" ca="1" si="5"/>
        <v>#DIV/0!</v>
      </c>
      <c r="G95" s="228"/>
      <c r="H95" s="261">
        <f t="shared" si="6"/>
        <v>0</v>
      </c>
      <c r="I95" s="262"/>
      <c r="J95"/>
    </row>
    <row r="96" spans="1:10" ht="16.5" customHeight="1">
      <c r="A96" s="387" t="s">
        <v>475</v>
      </c>
      <c r="B96" s="226" t="s">
        <v>476</v>
      </c>
      <c r="C96" s="227"/>
      <c r="D96" s="385">
        <f>'28A Low Voltage'!B87</f>
        <v>0</v>
      </c>
      <c r="E96" s="229" t="e">
        <f t="shared" si="4"/>
        <v>#DIV/0!</v>
      </c>
      <c r="F96" s="252" t="e">
        <f t="shared" ca="1" si="5"/>
        <v>#DIV/0!</v>
      </c>
      <c r="G96" s="228"/>
      <c r="H96" s="261">
        <f t="shared" si="6"/>
        <v>0</v>
      </c>
      <c r="I96" s="262"/>
      <c r="J96"/>
    </row>
    <row r="97" spans="1:10" ht="16.5" customHeight="1">
      <c r="A97" s="387" t="s">
        <v>477</v>
      </c>
      <c r="B97" s="226" t="s">
        <v>478</v>
      </c>
      <c r="C97" s="227"/>
      <c r="D97" s="385">
        <f>'31A Sitework'!B191</f>
        <v>0</v>
      </c>
      <c r="E97" s="229" t="e">
        <f t="shared" si="4"/>
        <v>#DIV/0!</v>
      </c>
      <c r="F97" s="252" t="e">
        <f t="shared" ca="1" si="5"/>
        <v>#DIV/0!</v>
      </c>
      <c r="G97" s="228"/>
      <c r="H97" s="261">
        <f t="shared" si="6"/>
        <v>0</v>
      </c>
      <c r="I97" s="262"/>
      <c r="J97"/>
    </row>
    <row r="98" spans="1:10" ht="16.5" customHeight="1">
      <c r="A98" s="387" t="s">
        <v>479</v>
      </c>
      <c r="B98" s="226" t="s">
        <v>480</v>
      </c>
      <c r="C98" s="227"/>
      <c r="D98" s="385">
        <f>'31B Dewatering'!B83</f>
        <v>0</v>
      </c>
      <c r="E98" s="229" t="e">
        <f t="shared" si="4"/>
        <v>#DIV/0!</v>
      </c>
      <c r="F98" s="252" t="e">
        <f t="shared" ca="1" si="5"/>
        <v>#DIV/0!</v>
      </c>
      <c r="G98" s="228"/>
      <c r="H98" s="261">
        <f t="shared" si="6"/>
        <v>0</v>
      </c>
      <c r="I98" s="262"/>
      <c r="J98"/>
    </row>
    <row r="99" spans="1:10" ht="16.5" customHeight="1">
      <c r="A99" s="387" t="s">
        <v>481</v>
      </c>
      <c r="B99" s="226" t="s">
        <v>482</v>
      </c>
      <c r="C99" s="227"/>
      <c r="D99" s="385">
        <f>'31D Soil Improvements'!B84</f>
        <v>0</v>
      </c>
      <c r="E99" s="229" t="e">
        <f t="shared" si="4"/>
        <v>#DIV/0!</v>
      </c>
      <c r="F99" s="252" t="e">
        <f t="shared" ca="1" si="5"/>
        <v>#DIV/0!</v>
      </c>
      <c r="G99" s="228"/>
      <c r="H99" s="261">
        <f t="shared" si="6"/>
        <v>0</v>
      </c>
      <c r="I99" s="262"/>
      <c r="J99"/>
    </row>
    <row r="100" spans="1:10" ht="16.5" customHeight="1">
      <c r="A100" s="388" t="s">
        <v>483</v>
      </c>
      <c r="B100" s="226" t="s">
        <v>484</v>
      </c>
      <c r="C100" s="227"/>
      <c r="D100" s="385">
        <f>'31F Sheet Piling'!B81</f>
        <v>0</v>
      </c>
      <c r="E100" s="229" t="e">
        <f t="shared" si="4"/>
        <v>#DIV/0!</v>
      </c>
      <c r="F100" s="252" t="e">
        <f t="shared" ca="1" si="5"/>
        <v>#DIV/0!</v>
      </c>
      <c r="G100" s="290"/>
      <c r="H100" s="261">
        <f t="shared" si="6"/>
        <v>0</v>
      </c>
      <c r="I100" s="262"/>
      <c r="J100"/>
    </row>
    <row r="101" spans="1:10" ht="16.5" customHeight="1">
      <c r="A101" s="387" t="s">
        <v>485</v>
      </c>
      <c r="B101" s="226" t="s">
        <v>486</v>
      </c>
      <c r="C101" s="227"/>
      <c r="D101" s="385">
        <f>'31G Auger Cast Piles'!B81</f>
        <v>0</v>
      </c>
      <c r="E101" s="229" t="e">
        <f t="shared" si="4"/>
        <v>#DIV/0!</v>
      </c>
      <c r="F101" s="252" t="e">
        <f t="shared" ca="1" si="5"/>
        <v>#DIV/0!</v>
      </c>
      <c r="G101" s="228"/>
      <c r="H101" s="261">
        <f t="shared" si="6"/>
        <v>0</v>
      </c>
      <c r="I101" s="262"/>
      <c r="J101"/>
    </row>
    <row r="102" spans="1:10" ht="16.5" customHeight="1">
      <c r="A102" s="387" t="s">
        <v>487</v>
      </c>
      <c r="B102" s="226" t="s">
        <v>488</v>
      </c>
      <c r="C102" s="227"/>
      <c r="D102" s="385">
        <f>'32A Pavers'!B95</f>
        <v>0</v>
      </c>
      <c r="E102" s="229" t="e">
        <f t="shared" si="4"/>
        <v>#DIV/0!</v>
      </c>
      <c r="F102" s="252" t="e">
        <f t="shared" ca="1" si="5"/>
        <v>#DIV/0!</v>
      </c>
      <c r="G102" s="228"/>
      <c r="H102" s="261">
        <f t="shared" si="6"/>
        <v>0</v>
      </c>
      <c r="I102" s="262"/>
      <c r="J102"/>
    </row>
    <row r="103" spans="1:10" ht="16.5" customHeight="1">
      <c r="A103" s="387" t="s">
        <v>489</v>
      </c>
      <c r="B103" s="226" t="s">
        <v>490</v>
      </c>
      <c r="C103" s="227"/>
      <c r="D103" s="385">
        <f>'32B Site Furnishings'!B83</f>
        <v>0</v>
      </c>
      <c r="E103" s="229" t="e">
        <f t="shared" si="4"/>
        <v>#DIV/0!</v>
      </c>
      <c r="F103" s="252" t="e">
        <f t="shared" ca="1" si="5"/>
        <v>#DIV/0!</v>
      </c>
      <c r="G103" s="228"/>
      <c r="H103" s="261">
        <f t="shared" si="6"/>
        <v>0</v>
      </c>
      <c r="I103" s="262"/>
      <c r="J103"/>
    </row>
    <row r="104" spans="1:10" ht="16.5" customHeight="1">
      <c r="A104" s="387" t="s">
        <v>491</v>
      </c>
      <c r="B104" s="226" t="s">
        <v>492</v>
      </c>
      <c r="C104" s="227"/>
      <c r="D104" s="385">
        <f>'32C Landscape and Irrigation'!B96</f>
        <v>0</v>
      </c>
      <c r="E104" s="229" t="e">
        <f t="shared" si="4"/>
        <v>#DIV/0!</v>
      </c>
      <c r="F104" s="252" t="e">
        <f t="shared" ca="1" si="5"/>
        <v>#DIV/0!</v>
      </c>
      <c r="G104" s="228"/>
      <c r="H104" s="261">
        <f t="shared" si="6"/>
        <v>0</v>
      </c>
      <c r="I104" s="262"/>
      <c r="J104"/>
    </row>
    <row r="105" spans="1:10" ht="16.5" customHeight="1">
      <c r="A105" s="387" t="s">
        <v>493</v>
      </c>
      <c r="B105" s="226" t="s">
        <v>494</v>
      </c>
      <c r="C105" s="227"/>
      <c r="D105" s="385">
        <f>'32D Fencing'!B88</f>
        <v>0</v>
      </c>
      <c r="E105" s="229" t="e">
        <f t="shared" si="4"/>
        <v>#DIV/0!</v>
      </c>
      <c r="F105" s="252" t="e">
        <f t="shared" ca="1" si="5"/>
        <v>#DIV/0!</v>
      </c>
      <c r="G105" s="228"/>
      <c r="H105" s="261">
        <f t="shared" si="6"/>
        <v>0</v>
      </c>
      <c r="I105" s="262"/>
      <c r="J105"/>
    </row>
    <row r="106" spans="1:10" ht="16.5" customHeight="1">
      <c r="A106" s="387" t="s">
        <v>495</v>
      </c>
      <c r="B106" s="226" t="s">
        <v>496</v>
      </c>
      <c r="C106" s="227"/>
      <c r="D106" s="385">
        <f>'32E Synthetic Fields'!B116</f>
        <v>0</v>
      </c>
      <c r="E106" s="229" t="e">
        <f t="shared" si="4"/>
        <v>#DIV/0!</v>
      </c>
      <c r="F106" s="252" t="e">
        <f t="shared" ca="1" si="5"/>
        <v>#DIV/0!</v>
      </c>
      <c r="G106" s="291"/>
      <c r="H106" s="261">
        <f t="shared" si="6"/>
        <v>0</v>
      </c>
      <c r="I106" s="262"/>
      <c r="J106"/>
    </row>
    <row r="107" spans="1:10" ht="16.5" customHeight="1">
      <c r="A107" s="388" t="s">
        <v>497</v>
      </c>
      <c r="B107" s="381" t="s">
        <v>498</v>
      </c>
      <c r="C107" s="226"/>
      <c r="D107" s="385">
        <f>'35A Marine Work'!B92</f>
        <v>0</v>
      </c>
      <c r="E107" s="229" t="e">
        <f t="shared" si="4"/>
        <v>#DIV/0!</v>
      </c>
      <c r="F107" s="252" t="e">
        <f t="shared" ca="1" si="5"/>
        <v>#DIV/0!</v>
      </c>
      <c r="G107" s="228"/>
      <c r="H107" s="261">
        <f t="shared" si="6"/>
        <v>0</v>
      </c>
      <c r="I107" s="262"/>
      <c r="J107"/>
    </row>
    <row r="108" spans="1:10" ht="16.5" customHeight="1">
      <c r="A108" s="263"/>
      <c r="B108" s="591" t="s">
        <v>499</v>
      </c>
      <c r="C108" s="591"/>
      <c r="D108" s="264">
        <f>SUM(D15:D107)</f>
        <v>0</v>
      </c>
      <c r="E108" s="265" t="e">
        <f>SUM(E15:E107)</f>
        <v>#DIV/0!</v>
      </c>
      <c r="F108" s="278" t="e">
        <f ca="1">SUM(F15:F107)</f>
        <v>#DIV/0!</v>
      </c>
      <c r="G108" s="264">
        <f>SUM(G15:G107)</f>
        <v>0</v>
      </c>
      <c r="H108" s="264">
        <f t="shared" ref="H108:H109" si="7">D108-G108</f>
        <v>0</v>
      </c>
      <c r="I108" s="279"/>
      <c r="J108" s="273"/>
    </row>
    <row r="109" spans="1:10" ht="16.5" customHeight="1">
      <c r="A109" s="230"/>
      <c r="B109" s="238"/>
      <c r="C109" s="239" t="s">
        <v>500</v>
      </c>
      <c r="D109" s="232">
        <f>D108*J109</f>
        <v>0</v>
      </c>
      <c r="E109" s="240" t="e">
        <f>D109/$G$7</f>
        <v>#DIV/0!</v>
      </c>
      <c r="F109" s="252" t="e">
        <f ca="1">D109/$D$123</f>
        <v>#DIV/0!</v>
      </c>
      <c r="G109" s="232"/>
      <c r="H109" s="261">
        <f t="shared" si="7"/>
        <v>0</v>
      </c>
      <c r="I109" s="262"/>
      <c r="J109" s="274">
        <v>0.04</v>
      </c>
    </row>
    <row r="110" spans="1:10" ht="16.5" customHeight="1">
      <c r="A110" s="231"/>
      <c r="B110" s="233"/>
      <c r="C110" s="234" t="s">
        <v>501</v>
      </c>
      <c r="D110" s="235" t="s">
        <v>502</v>
      </c>
      <c r="E110" s="236"/>
      <c r="F110" s="251"/>
      <c r="G110" s="237"/>
      <c r="H110" s="237"/>
      <c r="I110" s="269"/>
      <c r="J110" s="274">
        <v>0</v>
      </c>
    </row>
    <row r="111" spans="1:10" ht="16.5" customHeight="1">
      <c r="A111" s="230"/>
      <c r="B111" s="238"/>
      <c r="C111" s="239" t="s">
        <v>503</v>
      </c>
      <c r="D111" s="232">
        <f>D108*J111</f>
        <v>0</v>
      </c>
      <c r="E111" s="240"/>
      <c r="F111" s="252" t="e">
        <f ca="1">D111/$D$123</f>
        <v>#DIV/0!</v>
      </c>
      <c r="G111" s="227"/>
      <c r="H111" s="261">
        <f>D111-G111</f>
        <v>0</v>
      </c>
      <c r="I111" s="262"/>
      <c r="J111" s="274">
        <v>0</v>
      </c>
    </row>
    <row r="112" spans="1:10" ht="16.5" customHeight="1">
      <c r="A112" s="263"/>
      <c r="B112" s="591" t="s">
        <v>504</v>
      </c>
      <c r="C112" s="591"/>
      <c r="D112" s="264">
        <f t="shared" ref="D112:H112" si="8">SUM(D108:D111)</f>
        <v>0</v>
      </c>
      <c r="E112" s="265" t="e">
        <f t="shared" si="8"/>
        <v>#DIV/0!</v>
      </c>
      <c r="F112" s="278" t="e">
        <f t="shared" ca="1" si="8"/>
        <v>#DIV/0!</v>
      </c>
      <c r="G112" s="264">
        <f t="shared" si="8"/>
        <v>0</v>
      </c>
      <c r="H112" s="280">
        <f t="shared" si="8"/>
        <v>0</v>
      </c>
      <c r="I112" s="279"/>
      <c r="J112" s="275"/>
    </row>
    <row r="113" spans="1:10" ht="16.5" customHeight="1">
      <c r="A113" s="241"/>
      <c r="B113" s="238"/>
      <c r="C113" s="239" t="s">
        <v>138</v>
      </c>
      <c r="D113" s="232">
        <f>'GCs &amp; GRs'!L158</f>
        <v>0</v>
      </c>
      <c r="E113" s="240" t="e">
        <f>D113/$G$7</f>
        <v>#DIV/0!</v>
      </c>
      <c r="F113" s="252" t="e">
        <f ca="1">D113/$D$123</f>
        <v>#DIV/0!</v>
      </c>
      <c r="G113" s="228"/>
      <c r="H113" s="261">
        <f>D113-G113</f>
        <v>0</v>
      </c>
      <c r="I113" s="262"/>
      <c r="J113" s="274" t="e">
        <f ca="1">D113/D123</f>
        <v>#DIV/0!</v>
      </c>
    </row>
    <row r="114" spans="1:10" ht="16.5" customHeight="1">
      <c r="A114" s="222"/>
      <c r="B114" s="223"/>
      <c r="C114" s="234" t="s">
        <v>505</v>
      </c>
      <c r="D114" s="224">
        <f>'GCs &amp; GRs'!L159</f>
        <v>0</v>
      </c>
      <c r="E114" s="225" t="e">
        <f>D114/$G$7</f>
        <v>#DIV/0!</v>
      </c>
      <c r="F114" s="251" t="e">
        <f ca="1">D114/$D$123</f>
        <v>#DIV/0!</v>
      </c>
      <c r="G114" s="224"/>
      <c r="H114" s="259">
        <f>D114-G114</f>
        <v>0</v>
      </c>
      <c r="I114" s="260"/>
      <c r="J114" s="274" t="e">
        <f ca="1">D114/D123</f>
        <v>#DIV/0!</v>
      </c>
    </row>
    <row r="115" spans="1:10" ht="16.5" customHeight="1">
      <c r="A115" s="415"/>
      <c r="B115" s="416"/>
      <c r="C115" s="417" t="s">
        <v>506</v>
      </c>
      <c r="D115" s="232">
        <f>IDS!B135</f>
        <v>0</v>
      </c>
      <c r="E115" s="418" t="e">
        <f>D115/$G$7</f>
        <v>#DIV/0!</v>
      </c>
      <c r="F115" s="419" t="e">
        <f ca="1">D115/$D$123</f>
        <v>#DIV/0!</v>
      </c>
      <c r="G115" s="420"/>
      <c r="H115" s="420"/>
      <c r="I115" s="421"/>
      <c r="J115" s="399"/>
    </row>
    <row r="116" spans="1:10" ht="16.5" customHeight="1">
      <c r="A116" s="222"/>
      <c r="B116" s="223"/>
      <c r="C116" s="234" t="s">
        <v>507</v>
      </c>
      <c r="D116" s="433" t="s">
        <v>502</v>
      </c>
      <c r="E116" s="225"/>
      <c r="F116" s="251"/>
      <c r="G116" s="224"/>
      <c r="H116" s="259"/>
      <c r="I116" s="260"/>
      <c r="J116" s="274"/>
    </row>
    <row r="117" spans="1:10" ht="16.5" customHeight="1">
      <c r="A117" s="425"/>
      <c r="B117" s="426"/>
      <c r="C117" s="422" t="s">
        <v>508</v>
      </c>
      <c r="D117" s="232">
        <f>D112*J117</f>
        <v>0</v>
      </c>
      <c r="E117" s="418" t="e">
        <f>D117/$G$7</f>
        <v>#DIV/0!</v>
      </c>
      <c r="F117" s="419" t="e">
        <f ca="1">D117/$D$123</f>
        <v>#DIV/0!</v>
      </c>
      <c r="G117" s="232"/>
      <c r="H117" s="423">
        <f>D117-G117</f>
        <v>0</v>
      </c>
      <c r="I117" s="424"/>
      <c r="J117" s="274">
        <v>1.4999999999999999E-2</v>
      </c>
    </row>
    <row r="118" spans="1:10" ht="16.5" customHeight="1">
      <c r="A118" s="242"/>
      <c r="B118" s="592" t="s">
        <v>509</v>
      </c>
      <c r="C118" s="593"/>
      <c r="D118" s="402">
        <f ca="1">(D120+D117+D114+D113+D112+D115)*J118</f>
        <v>0</v>
      </c>
      <c r="E118" s="236" t="e">
        <f ca="1">D118/$G$7</f>
        <v>#DIV/0!</v>
      </c>
      <c r="F118" s="403" t="e">
        <f ca="1">D118/$D$130</f>
        <v>#DIV/0!</v>
      </c>
      <c r="G118" s="402"/>
      <c r="H118" s="404">
        <f ca="1">D118-G118</f>
        <v>0</v>
      </c>
      <c r="I118" s="260"/>
      <c r="J118" s="274">
        <v>2.5000000000000001E-3</v>
      </c>
    </row>
    <row r="119" spans="1:10" ht="16.5" customHeight="1">
      <c r="A119" s="425"/>
      <c r="B119" s="426"/>
      <c r="C119" s="422" t="s">
        <v>510</v>
      </c>
      <c r="D119" s="232">
        <f ca="1">J119*(D115+D118+D117+D114+D113+D112)</f>
        <v>0</v>
      </c>
      <c r="E119" s="418" t="e">
        <f ca="1">D119/$G$7</f>
        <v>#DIV/0!</v>
      </c>
      <c r="F119" s="419" t="e">
        <f ca="1">D119/$D$123</f>
        <v>#DIV/0!</v>
      </c>
      <c r="G119" s="232"/>
      <c r="H119" s="423"/>
      <c r="I119" s="424"/>
      <c r="J119" s="274">
        <v>6.0000000000000001E-3</v>
      </c>
    </row>
    <row r="120" spans="1:10" ht="16.5" customHeight="1">
      <c r="A120" s="242"/>
      <c r="B120" s="592" t="s">
        <v>511</v>
      </c>
      <c r="C120" s="593" t="s">
        <v>511</v>
      </c>
      <c r="D120" s="402">
        <f ca="1">(D117+D114+D119+D113+D112+D115+D118)*J120</f>
        <v>0</v>
      </c>
      <c r="E120" s="236" t="e">
        <f ca="1">D120/$G$7</f>
        <v>#DIV/0!</v>
      </c>
      <c r="F120" s="403" t="e">
        <f ca="1">D120/$D$123</f>
        <v>#DIV/0!</v>
      </c>
      <c r="G120" s="402"/>
      <c r="H120" s="404">
        <f ca="1">D120-G120</f>
        <v>0</v>
      </c>
      <c r="I120" s="260"/>
      <c r="J120" s="274">
        <v>1.4999999999999999E-2</v>
      </c>
    </row>
    <row r="121" spans="1:10" ht="16.5" customHeight="1">
      <c r="A121" s="263"/>
      <c r="B121" s="591" t="s">
        <v>512</v>
      </c>
      <c r="C121" s="591"/>
      <c r="D121" s="264">
        <f ca="1">SUM(D112:D120)</f>
        <v>0</v>
      </c>
      <c r="E121" s="265" t="e">
        <f>SUM(E112:E120)</f>
        <v>#DIV/0!</v>
      </c>
      <c r="F121" s="278" t="e">
        <f ca="1">SUM(F112:F120)</f>
        <v>#DIV/0!</v>
      </c>
      <c r="G121" s="266">
        <f>SUM(G112:G120)</f>
        <v>0</v>
      </c>
      <c r="H121" s="280">
        <f ca="1">SUM(H112:H120)</f>
        <v>0</v>
      </c>
      <c r="I121" s="279"/>
      <c r="J121" s="276"/>
    </row>
    <row r="122" spans="1:10" ht="16.5" customHeight="1">
      <c r="A122" s="241"/>
      <c r="B122" s="239" t="s">
        <v>513</v>
      </c>
      <c r="C122" s="239" t="s">
        <v>514</v>
      </c>
      <c r="D122" s="232">
        <f ca="1">D121*J122</f>
        <v>0</v>
      </c>
      <c r="E122" s="240" t="e">
        <f ca="1">D122/$G$7</f>
        <v>#DIV/0!</v>
      </c>
      <c r="F122" s="252" t="e">
        <f ca="1">D122/$D$123</f>
        <v>#DIV/0!</v>
      </c>
      <c r="G122" s="228"/>
      <c r="H122" s="261">
        <f ca="1">D122-G122</f>
        <v>0</v>
      </c>
      <c r="I122" s="262"/>
      <c r="J122" s="274">
        <v>0.05</v>
      </c>
    </row>
    <row r="123" spans="1:10" s="243" customFormat="1" ht="16.5" customHeight="1">
      <c r="A123" s="263"/>
      <c r="B123" s="591" t="s">
        <v>515</v>
      </c>
      <c r="C123" s="591"/>
      <c r="D123" s="264">
        <f ca="1">SUM(D121:D122)</f>
        <v>0</v>
      </c>
      <c r="E123" s="265" t="e">
        <f>SUM(E121:E122)</f>
        <v>#DIV/0!</v>
      </c>
      <c r="F123" s="278" t="e">
        <f ca="1">SUM(F121:F122)</f>
        <v>#DIV/0!</v>
      </c>
      <c r="G123" s="266">
        <f>SUM(G121:G122)</f>
        <v>0</v>
      </c>
      <c r="H123" s="280">
        <f ca="1">SUM(H121:H122)</f>
        <v>0</v>
      </c>
      <c r="I123" s="279"/>
      <c r="J123" s="277"/>
    </row>
    <row r="124" spans="1:10">
      <c r="A124" s="267"/>
      <c r="B124" s="244"/>
      <c r="C124" s="245"/>
      <c r="D124" s="246"/>
      <c r="E124" s="227"/>
      <c r="F124" s="227"/>
      <c r="G124" s="227"/>
      <c r="H124" s="227"/>
      <c r="I124" s="262"/>
      <c r="J124" s="97"/>
    </row>
    <row r="125" spans="1:10" ht="16.5" customHeight="1">
      <c r="A125" s="253"/>
      <c r="B125" s="254"/>
      <c r="C125" s="255" t="s">
        <v>516</v>
      </c>
      <c r="D125" s="256">
        <f ca="1">D123*J125</f>
        <v>0</v>
      </c>
      <c r="E125" s="257" t="e">
        <f ca="1">D125/$G$7</f>
        <v>#DIV/0!</v>
      </c>
      <c r="F125" s="258" t="e">
        <f ca="1">D125/$D$123</f>
        <v>#DIV/0!</v>
      </c>
      <c r="G125" s="258"/>
      <c r="H125" s="258"/>
      <c r="I125" s="270"/>
      <c r="J125" s="274">
        <v>0.01</v>
      </c>
    </row>
    <row r="126" spans="1:10">
      <c r="A126" s="247"/>
      <c r="B126" s="248"/>
    </row>
    <row r="127" spans="1:10" ht="15.75" thickBot="1">
      <c r="A127" s="87"/>
      <c r="B127" s="87"/>
      <c r="C127" s="87"/>
      <c r="D127" s="249">
        <v>2220594</v>
      </c>
      <c r="E127" s="87"/>
    </row>
    <row r="128" spans="1:10" ht="15.75" thickBot="1">
      <c r="A128" s="87"/>
      <c r="B128" s="87"/>
      <c r="C128" s="931" t="s">
        <v>517</v>
      </c>
      <c r="D128" s="932"/>
      <c r="E128" s="932"/>
      <c r="F128" s="933"/>
    </row>
    <row r="129" spans="1:7" ht="15.75" thickBot="1">
      <c r="A129" s="87"/>
      <c r="B129" s="87"/>
      <c r="C129" s="934" t="s">
        <v>518</v>
      </c>
      <c r="D129" s="935" t="s">
        <v>519</v>
      </c>
      <c r="E129" s="936" t="s">
        <v>520</v>
      </c>
      <c r="F129" s="937" t="s">
        <v>521</v>
      </c>
    </row>
    <row r="130" spans="1:7">
      <c r="A130" s="87"/>
      <c r="B130" s="431" t="s">
        <v>522</v>
      </c>
      <c r="C130" s="478"/>
      <c r="D130" s="938"/>
      <c r="E130" s="939"/>
      <c r="F130" s="479"/>
      <c r="G130" s="315" t="s">
        <v>523</v>
      </c>
    </row>
    <row r="131" spans="1:7">
      <c r="A131" s="87"/>
      <c r="B131" s="431" t="s">
        <v>524</v>
      </c>
      <c r="C131" s="940"/>
      <c r="D131" s="941">
        <f>D113*'Labor Rates Calculator'!I42</f>
        <v>0</v>
      </c>
      <c r="E131" s="941">
        <f>D113</f>
        <v>0</v>
      </c>
      <c r="F131" s="942">
        <f>E131-D131</f>
        <v>0</v>
      </c>
    </row>
    <row r="132" spans="1:7">
      <c r="A132" s="87"/>
      <c r="B132" s="431" t="s">
        <v>525</v>
      </c>
      <c r="C132" s="943">
        <v>1.0999999999999999E-2</v>
      </c>
      <c r="D132" s="941">
        <f>C132*D112</f>
        <v>0</v>
      </c>
      <c r="E132" s="941">
        <f>D117</f>
        <v>0</v>
      </c>
      <c r="F132" s="942">
        <f>E132-D132</f>
        <v>0</v>
      </c>
    </row>
    <row r="133" spans="1:7">
      <c r="A133" s="87"/>
      <c r="B133" s="431" t="s">
        <v>526</v>
      </c>
      <c r="C133" s="943">
        <v>1.0999999999999999E-2</v>
      </c>
      <c r="D133" s="941">
        <f ca="1">C133*D123</f>
        <v>0</v>
      </c>
      <c r="E133" s="941">
        <f ca="1">D120</f>
        <v>0</v>
      </c>
      <c r="F133" s="942">
        <f ca="1">E133-D133</f>
        <v>0</v>
      </c>
    </row>
    <row r="134" spans="1:7" ht="15.75" thickBot="1">
      <c r="A134" s="87"/>
      <c r="B134" s="431" t="s">
        <v>527</v>
      </c>
      <c r="C134" s="944"/>
      <c r="D134" s="945"/>
      <c r="E134" s="946"/>
      <c r="F134" s="947">
        <f ca="1">D122</f>
        <v>0</v>
      </c>
    </row>
    <row r="135" spans="1:7" ht="15.75" thickBot="1">
      <c r="A135" s="247"/>
      <c r="B135" s="248"/>
      <c r="E135" s="431" t="s">
        <v>25</v>
      </c>
      <c r="F135" s="439">
        <f ca="1">SUM(F130:F134)</f>
        <v>0</v>
      </c>
      <c r="G135" s="438" t="e">
        <f ca="1">F135/D123</f>
        <v>#DIV/0!</v>
      </c>
    </row>
    <row r="136" spans="1:7">
      <c r="F136" s="43"/>
    </row>
    <row r="137" spans="1:7" ht="45.75" hidden="1" customHeight="1">
      <c r="B137" s="201" t="s">
        <v>528</v>
      </c>
      <c r="C137" s="97"/>
      <c r="D137" s="250"/>
      <c r="E137" s="97"/>
      <c r="F137" s="97"/>
      <c r="G137" s="97"/>
    </row>
  </sheetData>
  <mergeCells count="9">
    <mergeCell ref="C128:F128"/>
    <mergeCell ref="A1:B1"/>
    <mergeCell ref="A4:F4"/>
    <mergeCell ref="B108:C108"/>
    <mergeCell ref="B112:C112"/>
    <mergeCell ref="B121:C121"/>
    <mergeCell ref="B123:C123"/>
    <mergeCell ref="B118:C118"/>
    <mergeCell ref="B120:C120"/>
  </mergeCells>
  <hyperlinks>
    <hyperlink ref="A15" location="'01A Surveying'!A1" display="01A" xr:uid="{8E8C6C1C-02F0-4081-8A53-A88A6D232623}"/>
    <hyperlink ref="A86" location="'14A Elevators'!A1" display="14A" xr:uid="{EE585A36-060D-45C6-9E25-B9233DA5D581}"/>
    <hyperlink ref="A20" location="'03A Concrete'!A1" display="03A" xr:uid="{9756DEC6-0795-497B-9184-1DC00B1C57DE}"/>
    <hyperlink ref="A31" location="'05C Misc. Metals'!A1" display="05C" xr:uid="{18BEF301-1B59-4C05-9911-B74296AFD5E2}"/>
    <hyperlink ref="A34" location="'06A Rough Carpentry'!A1" display="06A" xr:uid="{245256BE-820C-470E-A32C-C75FF08749FD}"/>
    <hyperlink ref="A36" location="'06D Interior Finish Carpentry'!A1" display="06D" xr:uid="{52666778-8260-4384-A938-091A6226208D}"/>
    <hyperlink ref="A38" location="'06F Millwork'!A1" display="06F" xr:uid="{14BC477D-D3AC-4480-AD62-4C8FC6303AA8}"/>
    <hyperlink ref="A43" location="'07E Caulking &amp; Waterproofing'!A1" display="07E" xr:uid="{B14A5544-AF99-4DB3-8C77-B6E2701A5C1A}"/>
    <hyperlink ref="A42" location="'07D Roofing'!A1" display="07D" xr:uid="{77261076-E384-4BC4-84A5-D12BDAFE0DCA}"/>
    <hyperlink ref="A48" location="'08C Glass and Glazing'!A1" display="08C" xr:uid="{8725BAF2-6888-4710-8C23-1A61F2912952}"/>
    <hyperlink ref="A51" location="'09A Stucco'!A1" display="09A" xr:uid="{95BB78F4-0BD5-4CE1-B9C5-F5F6C08552FF}"/>
    <hyperlink ref="A46" location="'08A Doors, Frames, &amp; Hardware'!A1" display="08A" xr:uid="{A27C7CF1-5397-4929-B1F5-782515E249DA}"/>
    <hyperlink ref="A47" location="'08B Overhead Coiling Doors'!A1" display="08B" xr:uid="{68EDEF7F-A5DA-4CDA-80BE-875E70953F19}"/>
    <hyperlink ref="A50" location="'08E Mirrors'!A1" display="08E" xr:uid="{08BD111F-E37E-4896-B166-F277DFA010BB}"/>
    <hyperlink ref="A52" location="'09B Drywall&amp;Framing'!A1" display="09B" xr:uid="{CF3834EC-F56A-4DEA-AC77-95FE43B83EB7}"/>
    <hyperlink ref="A55" location="'09E Tile &amp; Stone'!A1" display="09E" xr:uid="{EE5EE951-0375-4158-BF58-3BC1F1E90EDB}"/>
    <hyperlink ref="A56" location="'09F Carpet &amp; Resilient'!A1" display="09F" xr:uid="{6C432F32-C356-49A0-A372-74F8E19F8FD4}"/>
    <hyperlink ref="A61" location="'10A Signage'!A1" display="10A" xr:uid="{4C9CBF5A-917E-4E26-8D2C-6F8B9961CB47}"/>
    <hyperlink ref="A63" location="'10C Toilet Partitions &amp; Bath'!A1" display="10C" xr:uid="{FE5C09F1-8F66-4A61-9B02-35B391D89D36}"/>
    <hyperlink ref="A64" location="'10D Shower Enclosures'!A1" display="10D" xr:uid="{9A599101-2322-49AA-BEEE-93A3C6734190}"/>
    <hyperlink ref="A69" location="'10I Fire Extinguishers&amp;Cabinet'!A1" display="10I" xr:uid="{33778AD3-4825-4A35-AEAA-A3578CFC7DE5}"/>
    <hyperlink ref="A70" location="'10J Postal Specialties'!A1" display="10J" xr:uid="{21CF9259-30A9-4BF4-9FFA-8A7C5FDE5FFC}"/>
    <hyperlink ref="A71" location="'10K Flood Mitigation'!A1" display="10K" xr:uid="{33AD40E0-3C44-4E85-A53F-02A55BEF866C}"/>
    <hyperlink ref="A75" location="'11C Appliances'!A1" display="11C" xr:uid="{2FF1B20D-4FF2-4174-AD9C-FE7BE76AE17E}"/>
    <hyperlink ref="A77" location="'12A Window Treatment'!A1" display="12A" xr:uid="{F3E83802-D63B-4BBB-9565-D40A664DB1FE}"/>
    <hyperlink ref="A89" location="'14D Wheelchair Lifts'!A1" display="14D" xr:uid="{6B5BC43A-3A72-4C2C-820D-2BCABD0B4A56}"/>
    <hyperlink ref="A91" location="'21A Fire Sprinkler'!A1" display="21A" xr:uid="{4A8007BD-49A9-47A0-88AC-C31A90572A09}"/>
    <hyperlink ref="A92" location="'22A Plumbing '!A1" display="22A" xr:uid="{A793DFDE-06FD-4F67-B53E-62B5C3B659AA}"/>
    <hyperlink ref="A93" location="'23A HVAC'!A1" display="23A" xr:uid="{65E768D4-C9C3-4345-AFD0-01DC2C9D25B9}"/>
    <hyperlink ref="A94" location="'26A Electrical'!A1" display="26A" xr:uid="{13E3050E-4BE3-4241-9993-5DD20B1B74F5}"/>
    <hyperlink ref="A97" location="'31A Sitework'!A1" display="31A" xr:uid="{AE3A21CF-A649-45F2-8BDB-04241D3A4CBB}"/>
    <hyperlink ref="A104" location="'32C Landscape and Irrigation'!A1" display="32C" xr:uid="{8FEA8996-F06C-4357-BD10-52A793765A39}"/>
    <hyperlink ref="A21" location="'03B Precast Hollow Core'!A1" display="03B" xr:uid="{8F46D2D1-B96E-4224-B593-35298F692171}"/>
    <hyperlink ref="A106" location="'32E Synthetic Fields'!A1" display="32E" xr:uid="{018548FD-01D5-4631-A7F3-8C35B225B6D5}"/>
    <hyperlink ref="A22" location="'03C Architectural Precast'!A1" display="03C" xr:uid="{5D23798B-3BC6-488F-8DA3-FD77D834E6BA}"/>
    <hyperlink ref="A23" location="'03C Concrete Tilt Up'!A1" display="03C" xr:uid="{EDB6F103-FA48-4A18-BDDC-F4FA1AD1E224}"/>
    <hyperlink ref="A27" location="'04A Masonry'!A1" display="04A" xr:uid="{C9AD2A97-32B6-4890-8723-EDD0EB79013D}"/>
    <hyperlink ref="A28" location="'04B Stone Veneer'!A1" display="04B" xr:uid="{07ECDA5B-6BF2-45E8-95BE-B58038EE4F9E}"/>
    <hyperlink ref="A29" location="'05A Structural Steel'!A1" display="05A" xr:uid="{E682B9D5-737F-4703-BD38-3262DAB69A47}"/>
    <hyperlink ref="A35" location="'06C Wood Trusses'!A1" display="06C" xr:uid="{10432B55-CE22-4ABB-AFDD-AE26A60EBB41}"/>
    <hyperlink ref="A45" location="'07H Panelized Exterior Skin'!A1" display="07H" xr:uid="{E6801F6E-602E-4680-9067-A709F9D97942}"/>
    <hyperlink ref="A40" location="'07B Sprayed Insulation'!A1" display="07B" xr:uid="{782983C3-B152-40BC-9770-76C8E2FCA1DF}"/>
    <hyperlink ref="A41" location="'07C Fireproofing&amp;Firestopping'!A1" display="07C" xr:uid="{154F6922-1971-44ED-A3E8-124DED966544}"/>
    <hyperlink ref="A80" location="'13B Swimming Pools'!A1" display="13B" xr:uid="{017B3075-5FF3-49C5-B821-0310C7276BD3}"/>
    <hyperlink ref="A90" location="'14E Vehicle Lifts'!A1" display="14E" xr:uid="{3E0C6B23-D0B1-4861-951E-D7BE92ADDC62}"/>
    <hyperlink ref="A96" location="'28A Low Voltage'!A1" display="28A" xr:uid="{4D231228-6B6F-43DE-9B3A-204B6695B24E}"/>
    <hyperlink ref="A99" location="'31D Soil Improvements'!A1" display="31D" xr:uid="{DD4374C6-2B50-47C1-A9C7-38E4346EC123}"/>
    <hyperlink ref="A101" location="'31G Auger Cast Piles'!A1" display="31G" xr:uid="{09F0E292-BC60-4D30-8DF3-73B3F03A8511}"/>
    <hyperlink ref="A103" location="'32B Site Furnishings'!A1" display="32B" xr:uid="{C56C89C3-1980-4D17-A0CA-5F3370443573}"/>
    <hyperlink ref="A102" location="'32A Pavers'!A1" display="32A" xr:uid="{99FA0C21-CB2A-48B1-854A-C036756A001E}"/>
    <hyperlink ref="A105" location="'32D Fencing'!A1" display="32D" xr:uid="{6F68D803-173D-44E1-A0CD-971461120E13}"/>
    <hyperlink ref="A88" location="'14C Elevator Interior&amp;Modern'!A1" display="14C" xr:uid="{50823A3E-00DD-4D96-A56B-8085AFB34162}"/>
    <hyperlink ref="A87" location="'14B Chutes&amp;Collectors'!A1" display="14B" xr:uid="{E017E31A-5351-4766-8F8A-5CFB733BCF93}"/>
    <hyperlink ref="A85" location="'13G Metal Buildings'!A1" display="13G" xr:uid="{AFFF119E-2F99-4CC4-B177-1D77CEAC2956}"/>
    <hyperlink ref="A83" location="'13E Playground Equip'!A1" display="13E" xr:uid="{F48D39E0-47A4-418F-99DB-0E73F3EB0B7A}"/>
    <hyperlink ref="A79" location="'13A Pre Eng Walk Covers'!A1" display="13A" xr:uid="{1325BE47-E854-4552-B927-0962F1E22560}"/>
    <hyperlink ref="A16" location="'01B Material Testing'!A1" display="01B" xr:uid="{4F7B58FB-ADDC-4B81-8A0F-B348D1E19308}"/>
    <hyperlink ref="A17" location="'01C Final Cleaning'!A1" display="01C" xr:uid="{0B3311B5-5D90-4AC6-BB78-E389D08D5DB3}"/>
    <hyperlink ref="A18" location="'02A Demolition'!A1" display="02A" xr:uid="{2E182E81-C245-4C9A-9E69-B2CFC006AC06}"/>
    <hyperlink ref="A19" location="'02B Abatement'!A1" display="02B" xr:uid="{7D719249-A43E-4A8F-8DB7-AE237170CC29}"/>
    <hyperlink ref="A24" location="'03D Structural Precast'!A1" display="03D" xr:uid="{F578CE4C-4BA9-45AE-A8E8-4476BE0D1276}"/>
    <hyperlink ref="A25" location="'03E Cranes and Hoisting'!A1" display="03E" xr:uid="{30826CB2-5E68-44D2-A6E3-6D4B9474AB39}"/>
    <hyperlink ref="A26" location="'03F Concrete Restoration'!A1" display="03F" xr:uid="{E84ECFD6-7425-4AC3-9FAA-11CC5178E591}"/>
    <hyperlink ref="A30" location="'05B Metal Trusses'!A1" display="05B" xr:uid="{76609B8F-793E-4162-B13F-0D306708F5AB}"/>
    <hyperlink ref="A32" location="'05D Handrailings &amp; Railings'!A1" display="05D" xr:uid="{AB1F9DD8-EFF7-4E96-8952-BD2BDDC67619}"/>
    <hyperlink ref="A33" location="'05E Glass Railings'!A1" display="05E" xr:uid="{9309A709-35CA-49AC-90D9-EEBB61604C58}"/>
    <hyperlink ref="A37" location="'06E Heavy Timber Construction'!A1" display="06E" xr:uid="{187A7E3E-25EA-4BD6-B78B-93BD33D35504}"/>
    <hyperlink ref="A39" location="'06G Exterior Finish Carpent'!A1" display="06G" xr:uid="{DA57C38F-4861-427D-8EA7-4591B7E0AF31}"/>
    <hyperlink ref="A44" location="'07F Siding'!A1" display="07F" xr:uid="{14C60FC0-3363-4FF2-A722-B953F17824ED}"/>
    <hyperlink ref="A49" location="'08D Skylights'!A1" display="08D" xr:uid="{E6A33515-F1A1-439B-B830-62367BCA3E40}"/>
    <hyperlink ref="A53" location="'09C Acoustical Ceilings'!A1" display="09C" xr:uid="{33596AF1-B0FA-4441-B660-1E9DC470964D}"/>
    <hyperlink ref="A54" location="'09D Acoustical Treatment'!A1" display="09D" xr:uid="{24CB517A-00B2-4C22-AE09-A02847CA869A}"/>
    <hyperlink ref="A57" location="'09G Wood Flooring'!A1" display="09G" xr:uid="{B48E8A60-6E46-4B65-B056-5903DEE2818B}"/>
    <hyperlink ref="A58" location="'09H Resinuous &amp; Polished C'!A1" display="09H" xr:uid="{06DAFCD5-FAC5-4EB9-9162-3AEBA1536CE7}"/>
    <hyperlink ref="A59" location="'09I Painting'!A1" display="09I" xr:uid="{EA340A71-30F9-4761-A3A2-39A59071C627}"/>
    <hyperlink ref="A60" location="'09J Venetian Plaster'!A1" display="09J" xr:uid="{B3419319-DBBB-4227-83FD-E734CED83F1E}"/>
    <hyperlink ref="A62" location="'10B Operable Partitions'!A1" display="10B" xr:uid="{D9EA1CAB-07C4-497A-8CB3-677C56DBA715}"/>
    <hyperlink ref="A65" location="'10E Wall &amp; Corner Guards'!A1" display="10E" xr:uid="{C832DBDE-9687-4219-86E7-03A16210E341}"/>
    <hyperlink ref="A66" location="'10F Lockers'!A1" display="10F" xr:uid="{7F26B042-2549-4641-971D-381F6E1DAFA2}"/>
    <hyperlink ref="A67" location="'10G Mesh Sto Lockers'!A1" display="10G" xr:uid="{EE29B003-5A43-43F8-90AD-4ECC95AE5829}"/>
    <hyperlink ref="A68" location="'10H Fireplaces'!A1" display="10H" xr:uid="{8760DB2B-1C3A-417D-B785-B23B80741100}"/>
    <hyperlink ref="A72" location="'10L Flagpoles'!A1" display="10L" xr:uid="{577B21AD-B47F-4202-B5CE-C2110D3148AB}"/>
    <hyperlink ref="A73" location="'11A Loading Dock Equip'!A1" display="11A" xr:uid="{6165AB09-D43E-41C7-B36C-C919FE471B45}"/>
    <hyperlink ref="A74" location="'11B Food Service Equip'!A1" display="11B" xr:uid="{06AFAE39-8053-4A7C-83D1-A6F91A607366}"/>
    <hyperlink ref="A76" location="'11D Athletic Equipment&amp;Surf'!A1" display="11D" xr:uid="{C6549403-6E0C-40AA-AD0D-B4CE3DAB908B}"/>
    <hyperlink ref="A78" location="'12C Lab Casework'!A1" display="12C" xr:uid="{BB5C2871-E86F-4D3A-B5AA-73DE6039B756}"/>
    <hyperlink ref="A81" location="'13C Awnings,Canopies,Shutters'!A1" display="13C" xr:uid="{DBB834C2-FA84-4158-84B8-0468942BDDD3}"/>
    <hyperlink ref="A82" location="'13D Saunas'!A1" display="13D" xr:uid="{0551F5A3-3E2B-4EFE-A803-79AF069E4BC9}"/>
    <hyperlink ref="A84" location="'13F Shade Structures'!A1" display="13F" xr:uid="{A3160F55-90F4-4134-BB20-3E85025D7178}"/>
    <hyperlink ref="A95" location="'27A Fire Alarm'!A1" display="27A" xr:uid="{AF6BF111-70FD-4F06-91DB-0C42C7183979}"/>
    <hyperlink ref="A98" location="'31B Dewatering'!A1" display="31B" xr:uid="{CE40D1DB-C8E0-4387-A5CB-4E48312AEF20}"/>
    <hyperlink ref="A100" location="'31F Sheet Piling'!A1" display="31F" xr:uid="{47CB64BD-7C28-4F61-9892-255DC9AE596D}"/>
    <hyperlink ref="A107" location="'35A Marine Work'!A1" display="35A" xr:uid="{97393DA3-E0CA-40EA-97FD-3CD056FF3E40}"/>
  </hyperlinks>
  <pageMargins left="0.7" right="0.7" top="0.75" bottom="0.75" header="0.3" footer="0.3"/>
  <pageSetup paperSize="119" scale="34" orientation="portrait" horizontalDpi="300" verticalDpi="300" r:id="rId1"/>
  <headerFooter>
    <oddFooter>&amp;L&amp;Z&amp;F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870E-D281-484B-97D7-08D5177ADBF6}">
  <dimension ref="A1:AH138"/>
  <sheetViews>
    <sheetView zoomScale="89" zoomScaleNormal="89" workbookViewId="0">
      <pane xSplit="2" ySplit="9" topLeftCell="C20" activePane="bottomRight" state="frozen"/>
      <selection pane="bottomRight" activeCell="F39" sqref="F3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c r="E2" s="113"/>
      <c r="F2" s="149" t="s">
        <v>530</v>
      </c>
      <c r="G2" s="150" t="s">
        <v>531</v>
      </c>
      <c r="H2" s="647"/>
      <c r="I2" s="647"/>
      <c r="J2" s="647"/>
      <c r="K2" s="647"/>
      <c r="L2" s="647"/>
      <c r="M2" s="647"/>
      <c r="N2" s="647"/>
      <c r="O2" s="647"/>
      <c r="P2" s="647"/>
      <c r="Q2" s="647"/>
      <c r="R2" s="647"/>
      <c r="S2" s="647"/>
    </row>
    <row r="3" spans="1:19" ht="20.25">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f>'[1]Area Calculations'!B4</f>
        <v>0</v>
      </c>
      <c r="C4" s="5"/>
      <c r="D4" s="5"/>
      <c r="E4" s="5"/>
      <c r="F4" s="5"/>
      <c r="G4" s="6" t="s">
        <v>542</v>
      </c>
      <c r="H4" s="648" t="s">
        <v>543</v>
      </c>
      <c r="I4" s="649"/>
      <c r="J4" s="648"/>
      <c r="K4" s="649"/>
      <c r="L4" s="648"/>
      <c r="M4" s="649"/>
      <c r="N4" s="648"/>
      <c r="O4" s="649"/>
      <c r="P4" s="648"/>
      <c r="Q4" s="649"/>
      <c r="R4" s="648"/>
      <c r="S4" s="649"/>
    </row>
    <row r="5" spans="1:19">
      <c r="A5" s="948" t="s">
        <v>544</v>
      </c>
      <c r="B5" s="512" t="s">
        <v>545</v>
      </c>
      <c r="C5" s="513"/>
      <c r="D5" s="513"/>
      <c r="E5" s="513"/>
      <c r="F5" s="513"/>
      <c r="G5" s="514" t="s">
        <v>546</v>
      </c>
      <c r="H5" s="949" t="s">
        <v>547</v>
      </c>
      <c r="I5" s="684"/>
      <c r="J5" s="949"/>
      <c r="K5" s="684"/>
      <c r="L5" s="949"/>
      <c r="M5" s="684"/>
      <c r="N5" s="949"/>
      <c r="O5" s="684"/>
      <c r="P5" s="949"/>
      <c r="Q5" s="684"/>
      <c r="R5" s="949"/>
      <c r="S5" s="684"/>
    </row>
    <row r="6" spans="1:19">
      <c r="A6" s="948" t="s">
        <v>548</v>
      </c>
      <c r="B6" s="515"/>
      <c r="C6" s="513"/>
      <c r="D6" s="513"/>
      <c r="E6" s="513"/>
      <c r="F6" s="513"/>
      <c r="G6" s="556" t="s">
        <v>549</v>
      </c>
      <c r="H6" s="950" t="s">
        <v>550</v>
      </c>
      <c r="I6" s="687"/>
      <c r="J6" s="950"/>
      <c r="K6" s="687"/>
      <c r="L6" s="950"/>
      <c r="M6" s="687"/>
      <c r="N6" s="950"/>
      <c r="O6" s="687"/>
      <c r="P6" s="950"/>
      <c r="Q6" s="687"/>
      <c r="R6" s="950"/>
      <c r="S6" s="687"/>
    </row>
    <row r="7" spans="1:19">
      <c r="A7" s="948" t="s">
        <v>551</v>
      </c>
      <c r="B7" s="516"/>
      <c r="C7" s="513"/>
      <c r="D7" s="513"/>
      <c r="E7" s="513"/>
      <c r="F7" s="513"/>
      <c r="G7" s="556" t="s">
        <v>552</v>
      </c>
      <c r="H7" s="951" t="s">
        <v>553</v>
      </c>
      <c r="I7" s="685"/>
      <c r="J7" s="951"/>
      <c r="K7" s="685"/>
      <c r="L7" s="951"/>
      <c r="M7" s="685"/>
      <c r="N7" s="951"/>
      <c r="O7" s="685"/>
      <c r="P7" s="951"/>
      <c r="Q7" s="685"/>
      <c r="R7" s="951"/>
      <c r="S7" s="685"/>
    </row>
    <row r="8" spans="1:19">
      <c r="A8" s="356" t="s">
        <v>554</v>
      </c>
      <c r="B8" s="357"/>
      <c r="C8" s="188"/>
      <c r="D8" s="188"/>
      <c r="E8" s="188"/>
      <c r="F8" s="188"/>
      <c r="G8" s="356" t="s">
        <v>554</v>
      </c>
      <c r="H8" s="682">
        <f>I99</f>
        <v>0</v>
      </c>
      <c r="I8" s="683"/>
      <c r="J8" s="682">
        <f>K99</f>
        <v>0</v>
      </c>
      <c r="K8" s="683"/>
      <c r="L8" s="682">
        <f>M99</f>
        <v>0</v>
      </c>
      <c r="M8" s="683"/>
      <c r="N8" s="682">
        <f>O99</f>
        <v>0</v>
      </c>
      <c r="O8" s="683"/>
      <c r="P8" s="682">
        <f>Q99</f>
        <v>0</v>
      </c>
      <c r="Q8" s="683"/>
      <c r="R8" s="682">
        <f>S99</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563" t="s">
        <v>563</v>
      </c>
      <c r="C10" s="513"/>
      <c r="D10" s="513"/>
      <c r="E10" s="513"/>
      <c r="F10" s="513"/>
      <c r="G10" s="517"/>
      <c r="H10" s="953"/>
      <c r="I10" s="953"/>
      <c r="J10" s="953"/>
      <c r="K10" s="953"/>
      <c r="L10" s="953"/>
      <c r="M10" s="953"/>
      <c r="N10" s="953"/>
      <c r="O10" s="953"/>
      <c r="P10" s="953"/>
      <c r="Q10" s="953"/>
      <c r="R10" s="953"/>
      <c r="S10" s="953"/>
    </row>
    <row r="11" spans="1:19" hidden="1">
      <c r="A11" s="952"/>
      <c r="B11" s="512">
        <f>'[1]Area Calculations'!J54</f>
        <v>0</v>
      </c>
      <c r="C11" s="518" t="s">
        <v>564</v>
      </c>
      <c r="D11" s="513"/>
      <c r="E11" s="513"/>
      <c r="F11" s="513"/>
      <c r="G11" s="517"/>
      <c r="H11" s="953"/>
      <c r="I11" s="953"/>
      <c r="J11" s="953"/>
      <c r="K11" s="953"/>
      <c r="L11" s="953"/>
      <c r="M11" s="953"/>
      <c r="N11" s="953"/>
      <c r="O11" s="953"/>
      <c r="P11" s="953"/>
      <c r="Q11" s="953"/>
      <c r="R11" s="953"/>
      <c r="S11" s="953"/>
    </row>
    <row r="12" spans="1:19" hidden="1">
      <c r="A12" s="952"/>
      <c r="B12" s="512">
        <f>'[1]Area Calculations'!J55</f>
        <v>0</v>
      </c>
      <c r="C12" s="518" t="s">
        <v>564</v>
      </c>
      <c r="D12" s="513"/>
      <c r="E12" s="513"/>
      <c r="F12" s="513"/>
      <c r="G12" s="517"/>
      <c r="H12" s="953"/>
      <c r="I12" s="953"/>
      <c r="J12" s="953"/>
      <c r="K12" s="953"/>
      <c r="L12" s="953"/>
      <c r="M12" s="953"/>
      <c r="N12" s="953"/>
      <c r="O12" s="953"/>
      <c r="P12" s="953"/>
      <c r="Q12" s="953"/>
      <c r="R12" s="953"/>
      <c r="S12" s="953"/>
    </row>
    <row r="13" spans="1:19" hidden="1">
      <c r="A13" s="952"/>
      <c r="B13" s="512">
        <f>'[1]Area Calculations'!J56</f>
        <v>0</v>
      </c>
      <c r="C13" s="518" t="s">
        <v>564</v>
      </c>
      <c r="D13" s="513"/>
      <c r="E13" s="513"/>
      <c r="F13" s="513"/>
      <c r="G13" s="517"/>
      <c r="H13" s="953"/>
      <c r="I13" s="953"/>
      <c r="J13" s="953"/>
      <c r="K13" s="953"/>
      <c r="L13" s="953"/>
      <c r="M13" s="953"/>
      <c r="N13" s="953"/>
      <c r="O13" s="953"/>
      <c r="P13" s="953"/>
      <c r="Q13" s="953"/>
      <c r="R13" s="953"/>
      <c r="S13" s="953"/>
    </row>
    <row r="14" spans="1:19" hidden="1">
      <c r="A14" s="952"/>
      <c r="B14" s="512">
        <f>'[1]Area Calculations'!J57</f>
        <v>0</v>
      </c>
      <c r="C14" s="518" t="s">
        <v>564</v>
      </c>
      <c r="D14" s="513"/>
      <c r="E14" s="513"/>
      <c r="F14" s="513"/>
      <c r="G14" s="517"/>
      <c r="H14" s="953"/>
      <c r="I14" s="953"/>
      <c r="J14" s="953"/>
      <c r="K14" s="953"/>
      <c r="L14" s="953"/>
      <c r="M14" s="953"/>
      <c r="N14" s="953"/>
      <c r="O14" s="953"/>
      <c r="P14" s="953"/>
      <c r="Q14" s="953"/>
      <c r="R14" s="953"/>
      <c r="S14" s="953"/>
    </row>
    <row r="15" spans="1:19" hidden="1">
      <c r="A15" s="952"/>
      <c r="B15" s="512">
        <f>'[1]Area Calculations'!J58</f>
        <v>0</v>
      </c>
      <c r="C15" s="518" t="s">
        <v>564</v>
      </c>
      <c r="D15" s="513"/>
      <c r="E15" s="513"/>
      <c r="F15" s="513"/>
      <c r="G15" s="517"/>
      <c r="H15" s="953"/>
      <c r="I15" s="953"/>
      <c r="J15" s="953"/>
      <c r="K15" s="953"/>
      <c r="L15" s="953"/>
      <c r="M15" s="953"/>
      <c r="N15" s="953"/>
      <c r="O15" s="953"/>
      <c r="P15" s="953"/>
      <c r="Q15" s="953"/>
      <c r="R15" s="953"/>
      <c r="S15" s="953"/>
    </row>
    <row r="16" spans="1:19" hidden="1">
      <c r="A16" s="952"/>
      <c r="B16" s="512">
        <f>'[1]Area Calculations'!J59</f>
        <v>0</v>
      </c>
      <c r="C16" s="518" t="s">
        <v>564</v>
      </c>
      <c r="D16" s="513"/>
      <c r="E16" s="513"/>
      <c r="F16" s="513"/>
      <c r="G16" s="517"/>
      <c r="H16" s="953"/>
      <c r="I16" s="953"/>
      <c r="J16" s="953"/>
      <c r="K16" s="953"/>
      <c r="L16" s="953"/>
      <c r="M16" s="953"/>
      <c r="N16" s="953"/>
      <c r="O16" s="953"/>
      <c r="P16" s="953"/>
      <c r="Q16" s="953"/>
      <c r="R16" s="953"/>
      <c r="S16" s="953"/>
    </row>
    <row r="17" spans="1:19" hidden="1">
      <c r="A17" s="952"/>
      <c r="B17" s="512">
        <f>'[1]Area Calculations'!J60</f>
        <v>0</v>
      </c>
      <c r="C17" s="518" t="s">
        <v>564</v>
      </c>
      <c r="D17" s="513"/>
      <c r="E17" s="513"/>
      <c r="F17" s="513"/>
      <c r="G17" s="517"/>
      <c r="H17" s="953"/>
      <c r="I17" s="953"/>
      <c r="J17" s="953"/>
      <c r="K17" s="953"/>
      <c r="L17" s="953"/>
      <c r="M17" s="953"/>
      <c r="N17" s="953"/>
      <c r="O17" s="953"/>
      <c r="P17" s="953"/>
      <c r="Q17" s="953"/>
      <c r="R17" s="953"/>
      <c r="S17" s="953"/>
    </row>
    <row r="18" spans="1:19" hidden="1">
      <c r="A18" s="952"/>
      <c r="B18" s="512">
        <f>'[1]Area Calculations'!J61</f>
        <v>0</v>
      </c>
      <c r="C18" s="518" t="s">
        <v>564</v>
      </c>
      <c r="D18" s="513"/>
      <c r="E18" s="513"/>
      <c r="F18" s="513"/>
      <c r="G18" s="517"/>
      <c r="H18" s="953"/>
      <c r="I18" s="953"/>
      <c r="J18" s="953"/>
      <c r="K18" s="953"/>
      <c r="L18" s="953"/>
      <c r="M18" s="953"/>
      <c r="N18" s="953"/>
      <c r="O18" s="953"/>
      <c r="P18" s="953"/>
      <c r="Q18" s="953"/>
      <c r="R18" s="953"/>
      <c r="S18" s="953"/>
    </row>
    <row r="19" spans="1:19" hidden="1">
      <c r="A19" s="952"/>
      <c r="B19" s="512">
        <f>'[1]Area Calculations'!J62</f>
        <v>0</v>
      </c>
      <c r="C19" s="518" t="s">
        <v>564</v>
      </c>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955"/>
      <c r="B21" s="519" t="s">
        <v>565</v>
      </c>
      <c r="C21" s="518"/>
      <c r="D21" s="513"/>
      <c r="E21" s="513"/>
      <c r="F21" s="513"/>
      <c r="G21" s="517"/>
      <c r="H21" s="954"/>
      <c r="I21" s="956"/>
      <c r="J21" s="954"/>
      <c r="K21" s="546"/>
      <c r="L21" s="954"/>
      <c r="M21" s="546"/>
      <c r="N21" s="954"/>
      <c r="O21" s="546"/>
      <c r="P21" s="954"/>
      <c r="Q21" s="546"/>
      <c r="R21" s="954"/>
      <c r="S21" s="546"/>
    </row>
    <row r="22" spans="1:19" ht="15.75" hidden="1">
      <c r="A22" s="955"/>
      <c r="B22" s="580" t="s">
        <v>566</v>
      </c>
      <c r="C22" s="518"/>
      <c r="D22" s="513"/>
      <c r="E22" s="513"/>
      <c r="F22" s="513"/>
      <c r="G22" s="517"/>
      <c r="H22" s="954"/>
      <c r="I22" s="956"/>
      <c r="J22" s="954"/>
      <c r="K22" s="546"/>
      <c r="L22" s="954"/>
      <c r="M22" s="546"/>
      <c r="N22" s="954"/>
      <c r="O22" s="546"/>
      <c r="P22" s="954"/>
      <c r="Q22" s="546"/>
      <c r="R22" s="954"/>
      <c r="S22" s="546"/>
    </row>
    <row r="23" spans="1:19" ht="15.75">
      <c r="A23" s="957"/>
      <c r="B23" s="480" t="s">
        <v>567</v>
      </c>
      <c r="C23" s="557"/>
      <c r="D23" s="513"/>
      <c r="E23" s="513"/>
      <c r="F23" s="513"/>
      <c r="G23" s="517"/>
      <c r="H23" s="954"/>
      <c r="I23" s="956"/>
      <c r="J23" s="954"/>
      <c r="K23" s="99"/>
      <c r="L23" s="954"/>
      <c r="M23" s="546"/>
      <c r="N23" s="954"/>
      <c r="O23" s="546"/>
      <c r="P23" s="954"/>
      <c r="Q23" s="546"/>
      <c r="R23" s="954"/>
      <c r="S23" s="546"/>
    </row>
    <row r="24" spans="1:19">
      <c r="A24" s="955"/>
      <c r="B24" s="958" t="s">
        <v>568</v>
      </c>
      <c r="C24" s="518"/>
      <c r="D24" s="513"/>
      <c r="E24" s="513"/>
      <c r="F24" s="513"/>
      <c r="G24" s="517"/>
      <c r="H24" s="954"/>
      <c r="I24" s="956"/>
      <c r="J24" s="954"/>
      <c r="K24" s="546"/>
      <c r="L24" s="954"/>
      <c r="M24" s="546"/>
      <c r="N24" s="954"/>
      <c r="O24" s="546"/>
      <c r="P24" s="954"/>
      <c r="Q24" s="546"/>
      <c r="R24" s="954"/>
      <c r="S24" s="546"/>
    </row>
    <row r="25" spans="1:19">
      <c r="A25" s="959"/>
      <c r="B25" s="960" t="s">
        <v>569</v>
      </c>
      <c r="C25" s="518"/>
      <c r="D25" s="513"/>
      <c r="E25" s="513"/>
      <c r="F25" s="513"/>
      <c r="G25" s="517"/>
      <c r="H25" s="954"/>
      <c r="I25" s="956"/>
      <c r="J25" s="954"/>
      <c r="K25" s="546"/>
      <c r="L25" s="954"/>
      <c r="M25" s="546"/>
      <c r="N25" s="954"/>
      <c r="O25" s="546"/>
      <c r="P25" s="954"/>
      <c r="Q25" s="546"/>
      <c r="R25" s="954"/>
      <c r="S25" s="546"/>
    </row>
    <row r="26" spans="1:19">
      <c r="A26" s="959"/>
      <c r="B26" s="961" t="s">
        <v>570</v>
      </c>
      <c r="C26" s="518"/>
      <c r="D26" s="513"/>
      <c r="E26" s="513"/>
      <c r="F26" s="513"/>
      <c r="G26" s="517"/>
      <c r="H26" s="954"/>
      <c r="I26" s="956"/>
      <c r="J26" s="954"/>
      <c r="K26" s="546"/>
      <c r="L26" s="954"/>
      <c r="M26" s="546"/>
      <c r="N26" s="954"/>
      <c r="O26" s="546"/>
      <c r="P26" s="954"/>
      <c r="Q26" s="546"/>
      <c r="R26" s="954"/>
      <c r="S26" s="546"/>
    </row>
    <row r="27" spans="1:19">
      <c r="A27" s="959"/>
      <c r="B27" s="961" t="s">
        <v>571</v>
      </c>
      <c r="C27" s="518"/>
      <c r="D27" s="513"/>
      <c r="E27" s="513"/>
      <c r="F27" s="513"/>
      <c r="G27" s="517"/>
      <c r="H27" s="954"/>
      <c r="I27" s="956"/>
      <c r="J27" s="954"/>
      <c r="K27" s="956"/>
      <c r="L27" s="954"/>
      <c r="M27" s="956"/>
      <c r="N27" s="954"/>
      <c r="O27" s="956"/>
      <c r="P27" s="954"/>
      <c r="Q27" s="956"/>
      <c r="R27" s="954"/>
      <c r="S27" s="956"/>
    </row>
    <row r="28" spans="1:19">
      <c r="A28" s="959"/>
      <c r="B28" s="961" t="s">
        <v>572</v>
      </c>
      <c r="C28" s="518"/>
      <c r="D28" s="513"/>
      <c r="E28" s="513"/>
      <c r="F28" s="513"/>
      <c r="G28" s="517"/>
      <c r="H28" s="954"/>
      <c r="I28" s="956"/>
      <c r="J28" s="954"/>
      <c r="K28" s="546"/>
      <c r="L28" s="954"/>
      <c r="M28" s="546"/>
      <c r="N28" s="954"/>
      <c r="O28" s="546"/>
      <c r="P28" s="954"/>
      <c r="Q28" s="546"/>
      <c r="R28" s="954"/>
      <c r="S28" s="546"/>
    </row>
    <row r="29" spans="1:19">
      <c r="A29" s="959"/>
      <c r="B29" s="961" t="s">
        <v>573</v>
      </c>
      <c r="C29" s="518"/>
      <c r="D29" s="513"/>
      <c r="E29" s="513"/>
      <c r="F29" s="513"/>
      <c r="G29" s="517"/>
      <c r="H29" s="954"/>
      <c r="I29" s="956"/>
      <c r="J29" s="954"/>
      <c r="K29" s="546"/>
      <c r="L29" s="954"/>
      <c r="M29" s="546"/>
      <c r="N29" s="954"/>
      <c r="O29" s="546"/>
      <c r="P29" s="954"/>
      <c r="Q29" s="546"/>
      <c r="R29" s="954"/>
      <c r="S29" s="546"/>
    </row>
    <row r="30" spans="1:19">
      <c r="A30" s="959"/>
      <c r="B30" s="962" t="s">
        <v>574</v>
      </c>
      <c r="C30" s="518"/>
      <c r="D30" s="513"/>
      <c r="E30" s="513"/>
      <c r="F30" s="513"/>
      <c r="G30" s="517"/>
      <c r="H30" s="954"/>
      <c r="I30" s="956"/>
      <c r="J30" s="954"/>
      <c r="K30" s="546"/>
      <c r="L30" s="954"/>
      <c r="M30" s="546"/>
      <c r="N30" s="954"/>
      <c r="O30" s="546"/>
      <c r="P30" s="954"/>
      <c r="Q30" s="546"/>
      <c r="R30" s="954"/>
      <c r="S30" s="546"/>
    </row>
    <row r="31" spans="1:19">
      <c r="A31" s="959"/>
      <c r="B31" s="963" t="s">
        <v>575</v>
      </c>
      <c r="C31" s="540"/>
      <c r="D31" s="541">
        <v>1</v>
      </c>
      <c r="E31" s="541" t="s">
        <v>576</v>
      </c>
      <c r="F31" s="544"/>
      <c r="G31" s="964"/>
      <c r="H31" s="965"/>
      <c r="I31" s="966"/>
      <c r="J31" s="965"/>
      <c r="K31" s="967"/>
      <c r="L31" s="965"/>
      <c r="M31" s="967"/>
      <c r="N31" s="965"/>
      <c r="O31" s="967"/>
      <c r="P31" s="965"/>
      <c r="Q31" s="967"/>
      <c r="R31" s="965"/>
      <c r="S31" s="967"/>
    </row>
    <row r="32" spans="1:19">
      <c r="A32" s="959"/>
      <c r="B32" s="968"/>
      <c r="C32" s="518"/>
      <c r="D32" s="513"/>
      <c r="E32" s="513"/>
      <c r="F32" s="520"/>
      <c r="G32" s="517"/>
      <c r="H32" s="954"/>
      <c r="I32" s="956"/>
      <c r="J32" s="954"/>
      <c r="K32" s="546"/>
      <c r="L32" s="954"/>
      <c r="M32" s="546"/>
      <c r="N32" s="954"/>
      <c r="O32" s="546"/>
      <c r="P32" s="954"/>
      <c r="Q32" s="546"/>
      <c r="R32" s="954"/>
      <c r="S32" s="546"/>
    </row>
    <row r="33" spans="1:19">
      <c r="A33" s="959"/>
      <c r="B33" s="969" t="s">
        <v>577</v>
      </c>
      <c r="C33" s="518"/>
      <c r="D33" s="513"/>
      <c r="E33" s="513"/>
      <c r="F33" s="513"/>
      <c r="G33" s="517"/>
      <c r="H33" s="954"/>
      <c r="I33" s="956"/>
      <c r="J33" s="954"/>
      <c r="K33" s="546"/>
      <c r="L33" s="954"/>
      <c r="M33" s="546"/>
      <c r="N33" s="954"/>
      <c r="O33" s="546"/>
      <c r="P33" s="954"/>
      <c r="Q33" s="546"/>
      <c r="R33" s="954"/>
      <c r="S33" s="546"/>
    </row>
    <row r="34" spans="1:19">
      <c r="A34" s="959"/>
      <c r="B34" s="970" t="s">
        <v>578</v>
      </c>
      <c r="C34" s="518"/>
      <c r="D34" s="513"/>
      <c r="E34" s="513"/>
      <c r="F34" s="513"/>
      <c r="G34" s="517"/>
      <c r="H34" s="954" t="s">
        <v>579</v>
      </c>
      <c r="I34" s="956"/>
      <c r="J34" s="954"/>
      <c r="K34" s="546"/>
      <c r="L34" s="954"/>
      <c r="M34" s="546"/>
      <c r="N34" s="954"/>
      <c r="O34" s="546"/>
      <c r="P34" s="954"/>
      <c r="Q34" s="546"/>
      <c r="R34" s="954"/>
      <c r="S34" s="546"/>
    </row>
    <row r="35" spans="1:19">
      <c r="A35" s="959"/>
      <c r="B35" s="970" t="s">
        <v>580</v>
      </c>
      <c r="C35" s="548"/>
      <c r="D35" s="548"/>
      <c r="E35" s="513"/>
      <c r="F35" s="513"/>
      <c r="G35" s="517"/>
      <c r="H35" s="954" t="s">
        <v>581</v>
      </c>
      <c r="I35" s="956"/>
      <c r="J35" s="954"/>
      <c r="K35" s="546"/>
      <c r="L35" s="954"/>
      <c r="M35" s="956"/>
      <c r="N35" s="954"/>
      <c r="O35" s="956"/>
      <c r="P35" s="954"/>
      <c r="Q35" s="546"/>
      <c r="R35" s="954"/>
      <c r="S35" s="546"/>
    </row>
    <row r="36" spans="1:19">
      <c r="A36" s="959"/>
      <c r="B36" s="970" t="s">
        <v>582</v>
      </c>
      <c r="C36" s="548"/>
      <c r="D36" s="548"/>
      <c r="E36" s="513"/>
      <c r="F36" s="513"/>
      <c r="G36" s="517"/>
      <c r="H36" s="954" t="s">
        <v>579</v>
      </c>
      <c r="I36" s="956"/>
      <c r="J36" s="954"/>
      <c r="K36" s="546"/>
      <c r="L36" s="954"/>
      <c r="M36" s="546"/>
      <c r="N36" s="954"/>
      <c r="O36" s="546"/>
      <c r="P36" s="954"/>
      <c r="Q36" s="546"/>
      <c r="R36" s="954"/>
      <c r="S36" s="546"/>
    </row>
    <row r="37" spans="1:19">
      <c r="A37" s="959"/>
      <c r="B37" s="970" t="s">
        <v>583</v>
      </c>
      <c r="C37" s="548"/>
      <c r="D37" s="548"/>
      <c r="E37" s="513"/>
      <c r="F37" s="513"/>
      <c r="G37" s="517"/>
      <c r="H37" s="954" t="s">
        <v>579</v>
      </c>
      <c r="I37" s="956"/>
      <c r="J37" s="954"/>
      <c r="K37" s="546"/>
      <c r="L37" s="954"/>
      <c r="M37" s="546"/>
      <c r="N37" s="954"/>
      <c r="O37" s="546"/>
      <c r="P37" s="954"/>
      <c r="Q37" s="546"/>
      <c r="R37" s="954"/>
      <c r="S37" s="546"/>
    </row>
    <row r="38" spans="1:19">
      <c r="A38" s="959"/>
      <c r="B38" s="970" t="s">
        <v>584</v>
      </c>
      <c r="C38" s="548"/>
      <c r="D38" s="548"/>
      <c r="E38" s="513"/>
      <c r="F38" s="513"/>
      <c r="G38" s="517"/>
      <c r="H38" s="954" t="s">
        <v>579</v>
      </c>
      <c r="I38" s="956"/>
      <c r="J38" s="954"/>
      <c r="K38" s="546"/>
      <c r="L38" s="954"/>
      <c r="M38" s="546"/>
      <c r="N38" s="954"/>
      <c r="O38" s="546"/>
      <c r="P38" s="954"/>
      <c r="Q38" s="546"/>
      <c r="R38" s="954"/>
      <c r="S38" s="546"/>
    </row>
    <row r="39" spans="1:19">
      <c r="A39" s="959"/>
      <c r="B39" s="970" t="s">
        <v>585</v>
      </c>
      <c r="C39" s="548"/>
      <c r="D39" s="548"/>
      <c r="E39" s="513"/>
      <c r="F39" s="513"/>
      <c r="G39" s="517"/>
      <c r="H39" s="954" t="s">
        <v>579</v>
      </c>
      <c r="I39" s="956"/>
      <c r="J39" s="954"/>
      <c r="K39" s="546"/>
      <c r="L39" s="954"/>
      <c r="M39" s="546"/>
      <c r="N39" s="954"/>
      <c r="O39" s="546"/>
      <c r="P39" s="954"/>
      <c r="Q39" s="546"/>
      <c r="R39" s="954"/>
      <c r="S39" s="546"/>
    </row>
    <row r="40" spans="1:19">
      <c r="A40" s="959"/>
      <c r="B40" s="970" t="s">
        <v>586</v>
      </c>
      <c r="C40" s="548"/>
      <c r="D40" s="548"/>
      <c r="E40" s="513"/>
      <c r="F40" s="513"/>
      <c r="G40" s="517"/>
      <c r="H40" s="954" t="s">
        <v>581</v>
      </c>
      <c r="I40" s="956"/>
      <c r="J40" s="954"/>
      <c r="K40" s="546"/>
      <c r="L40" s="954"/>
      <c r="M40" s="546"/>
      <c r="N40" s="954"/>
      <c r="O40" s="546"/>
      <c r="P40" s="954"/>
      <c r="Q40" s="546"/>
      <c r="R40" s="954"/>
      <c r="S40" s="546"/>
    </row>
    <row r="41" spans="1:19" ht="15.75" customHeight="1">
      <c r="A41" s="959"/>
      <c r="B41" s="970" t="s">
        <v>587</v>
      </c>
      <c r="C41" s="548"/>
      <c r="D41" s="548"/>
      <c r="E41" s="513"/>
      <c r="F41" s="513"/>
      <c r="G41" s="517"/>
      <c r="H41" s="954" t="s">
        <v>581</v>
      </c>
      <c r="I41" s="956"/>
      <c r="J41" s="954"/>
      <c r="K41" s="546"/>
      <c r="L41" s="954"/>
      <c r="M41" s="546"/>
      <c r="N41" s="954"/>
      <c r="O41" s="546"/>
      <c r="P41" s="954"/>
      <c r="Q41" s="546"/>
      <c r="R41" s="954"/>
      <c r="S41" s="546"/>
    </row>
    <row r="42" spans="1:19" ht="15.75" customHeight="1">
      <c r="A42" s="959"/>
      <c r="B42" s="970" t="s">
        <v>588</v>
      </c>
      <c r="C42" s="548"/>
      <c r="D42" s="548"/>
      <c r="E42" s="513"/>
      <c r="F42" s="513"/>
      <c r="G42" s="517"/>
      <c r="H42" s="954" t="s">
        <v>581</v>
      </c>
      <c r="I42" s="956"/>
      <c r="J42" s="954"/>
      <c r="K42" s="546"/>
      <c r="L42" s="954"/>
      <c r="M42" s="546"/>
      <c r="N42" s="954"/>
      <c r="O42" s="546"/>
      <c r="P42" s="954"/>
      <c r="Q42" s="546"/>
      <c r="R42" s="954"/>
      <c r="S42" s="546"/>
    </row>
    <row r="43" spans="1:19" ht="15.75" customHeight="1">
      <c r="A43" s="959"/>
      <c r="B43" s="970" t="s">
        <v>589</v>
      </c>
      <c r="C43" s="548"/>
      <c r="D43" s="548"/>
      <c r="E43" s="513"/>
      <c r="F43" s="513"/>
      <c r="G43" s="517"/>
      <c r="H43" s="954" t="s">
        <v>581</v>
      </c>
      <c r="I43" s="956"/>
      <c r="J43" s="954"/>
      <c r="K43" s="546"/>
      <c r="L43" s="954"/>
      <c r="M43" s="546"/>
      <c r="N43" s="954"/>
      <c r="O43" s="546"/>
      <c r="P43" s="954"/>
      <c r="Q43" s="546"/>
      <c r="R43" s="954"/>
      <c r="S43" s="546"/>
    </row>
    <row r="44" spans="1:19" ht="15.75" customHeight="1">
      <c r="A44" s="959"/>
      <c r="B44" s="971"/>
      <c r="C44" s="548"/>
      <c r="D44" s="548"/>
      <c r="E44" s="513"/>
      <c r="F44" s="513"/>
      <c r="G44" s="517"/>
      <c r="H44" s="954"/>
      <c r="I44" s="956"/>
      <c r="J44" s="954"/>
      <c r="K44" s="546"/>
      <c r="L44" s="954"/>
      <c r="M44" s="546"/>
      <c r="N44" s="954"/>
      <c r="O44" s="546"/>
      <c r="P44" s="954"/>
      <c r="Q44" s="546"/>
      <c r="R44" s="954"/>
      <c r="S44" s="546"/>
    </row>
    <row r="45" spans="1:19" ht="15.75" customHeight="1">
      <c r="A45" s="959"/>
      <c r="B45" s="969" t="s">
        <v>590</v>
      </c>
      <c r="C45" s="548"/>
      <c r="D45" s="548"/>
      <c r="E45" s="513"/>
      <c r="F45" s="513"/>
      <c r="G45" s="517"/>
      <c r="H45" s="954"/>
      <c r="I45" s="956"/>
      <c r="J45" s="954"/>
      <c r="K45" s="546"/>
      <c r="L45" s="954"/>
      <c r="M45" s="546"/>
      <c r="N45" s="954"/>
      <c r="O45" s="546"/>
      <c r="P45" s="954"/>
      <c r="Q45" s="546"/>
      <c r="R45" s="954"/>
      <c r="S45" s="546"/>
    </row>
    <row r="46" spans="1:19" ht="15.75" customHeight="1">
      <c r="A46" s="959"/>
      <c r="B46" s="972" t="s">
        <v>591</v>
      </c>
      <c r="C46" s="548"/>
      <c r="D46" s="548"/>
      <c r="E46" s="513"/>
      <c r="F46" s="513"/>
      <c r="G46" s="517"/>
      <c r="H46" s="954" t="s">
        <v>581</v>
      </c>
      <c r="I46" s="956"/>
      <c r="J46" s="954"/>
      <c r="K46" s="546"/>
      <c r="L46" s="954"/>
      <c r="M46" s="546"/>
      <c r="N46" s="954"/>
      <c r="O46" s="546"/>
      <c r="P46" s="954"/>
      <c r="Q46" s="546"/>
      <c r="R46" s="954"/>
      <c r="S46" s="546"/>
    </row>
    <row r="47" spans="1:19" ht="15.75" customHeight="1">
      <c r="A47" s="959"/>
      <c r="B47" s="972" t="s">
        <v>592</v>
      </c>
      <c r="C47" s="548"/>
      <c r="D47" s="548"/>
      <c r="E47" s="513"/>
      <c r="F47" s="513"/>
      <c r="G47" s="517"/>
      <c r="H47" s="954" t="s">
        <v>581</v>
      </c>
      <c r="I47" s="956"/>
      <c r="J47" s="954"/>
      <c r="K47" s="546"/>
      <c r="L47" s="954"/>
      <c r="M47" s="546"/>
      <c r="N47" s="954"/>
      <c r="O47" s="546"/>
      <c r="P47" s="954"/>
      <c r="Q47" s="546"/>
      <c r="R47" s="954"/>
      <c r="S47" s="546"/>
    </row>
    <row r="48" spans="1:19" ht="15.75" customHeight="1">
      <c r="A48" s="959"/>
      <c r="B48" s="972" t="s">
        <v>593</v>
      </c>
      <c r="C48" s="548"/>
      <c r="D48" s="548"/>
      <c r="E48" s="513"/>
      <c r="F48" s="513"/>
      <c r="G48" s="517"/>
      <c r="H48" s="954" t="s">
        <v>581</v>
      </c>
      <c r="I48" s="956"/>
      <c r="J48" s="954"/>
      <c r="K48" s="546"/>
      <c r="L48" s="954"/>
      <c r="M48" s="546"/>
      <c r="N48" s="954"/>
      <c r="O48" s="546"/>
      <c r="P48" s="954"/>
      <c r="Q48" s="546"/>
      <c r="R48" s="954"/>
      <c r="S48" s="546"/>
    </row>
    <row r="49" spans="1:19" ht="15.75" customHeight="1">
      <c r="A49" s="959"/>
      <c r="B49" s="972"/>
      <c r="C49" s="548"/>
      <c r="D49" s="548"/>
      <c r="E49" s="513"/>
      <c r="F49" s="513"/>
      <c r="G49" s="517"/>
      <c r="H49" s="954"/>
      <c r="I49" s="956"/>
      <c r="J49" s="954"/>
      <c r="K49" s="546"/>
      <c r="L49" s="954"/>
      <c r="M49" s="546"/>
      <c r="N49" s="954"/>
      <c r="O49" s="546"/>
      <c r="P49" s="954"/>
      <c r="Q49" s="546"/>
      <c r="R49" s="954"/>
      <c r="S49" s="546"/>
    </row>
    <row r="50" spans="1:19" ht="15.75" customHeight="1">
      <c r="A50" s="959"/>
      <c r="B50" s="969" t="s">
        <v>594</v>
      </c>
      <c r="C50" s="548"/>
      <c r="D50" s="548"/>
      <c r="E50" s="513"/>
      <c r="F50" s="513"/>
      <c r="G50" s="517"/>
      <c r="H50" s="954"/>
      <c r="I50" s="956"/>
      <c r="J50" s="954"/>
      <c r="K50" s="546"/>
      <c r="L50" s="954"/>
      <c r="M50" s="546"/>
      <c r="N50" s="954"/>
      <c r="O50" s="546"/>
      <c r="P50" s="954"/>
      <c r="Q50" s="546"/>
      <c r="R50" s="954"/>
      <c r="S50" s="546"/>
    </row>
    <row r="51" spans="1:19" ht="15.75" customHeight="1">
      <c r="A51" s="959"/>
      <c r="B51" s="972" t="s">
        <v>595</v>
      </c>
      <c r="C51" s="548"/>
      <c r="D51" s="548"/>
      <c r="E51" s="513"/>
      <c r="F51" s="513"/>
      <c r="G51" s="517"/>
      <c r="H51" s="954" t="s">
        <v>579</v>
      </c>
      <c r="I51" s="956"/>
      <c r="J51" s="954"/>
      <c r="K51" s="546"/>
      <c r="L51" s="954"/>
      <c r="M51" s="546"/>
      <c r="N51" s="954"/>
      <c r="O51" s="546"/>
      <c r="P51" s="954"/>
      <c r="Q51" s="546"/>
      <c r="R51" s="954"/>
      <c r="S51" s="546"/>
    </row>
    <row r="52" spans="1:19" ht="15.75" customHeight="1">
      <c r="A52" s="959"/>
      <c r="B52" s="972" t="s">
        <v>596</v>
      </c>
      <c r="C52" s="548"/>
      <c r="D52" s="548"/>
      <c r="E52" s="513"/>
      <c r="F52" s="513"/>
      <c r="G52" s="517"/>
      <c r="H52" s="954" t="s">
        <v>579</v>
      </c>
      <c r="I52" s="956"/>
      <c r="J52" s="954"/>
      <c r="K52" s="546"/>
      <c r="L52" s="954"/>
      <c r="M52" s="546"/>
      <c r="N52" s="954"/>
      <c r="O52" s="546"/>
      <c r="P52" s="954"/>
      <c r="Q52" s="546"/>
      <c r="R52" s="954"/>
      <c r="S52" s="546"/>
    </row>
    <row r="53" spans="1:19" ht="15.75" customHeight="1">
      <c r="A53" s="959"/>
      <c r="B53" s="972" t="s">
        <v>597</v>
      </c>
      <c r="C53" s="548"/>
      <c r="D53" s="548"/>
      <c r="E53" s="513"/>
      <c r="F53" s="513"/>
      <c r="G53" s="517"/>
      <c r="H53" s="954" t="s">
        <v>579</v>
      </c>
      <c r="I53" s="956"/>
      <c r="J53" s="954"/>
      <c r="K53" s="546"/>
      <c r="L53" s="954"/>
      <c r="M53" s="546"/>
      <c r="N53" s="954"/>
      <c r="O53" s="546"/>
      <c r="P53" s="954"/>
      <c r="Q53" s="546"/>
      <c r="R53" s="954"/>
      <c r="S53" s="546"/>
    </row>
    <row r="54" spans="1:19" ht="15.75" customHeight="1">
      <c r="A54" s="959"/>
      <c r="B54" s="972" t="s">
        <v>598</v>
      </c>
      <c r="C54" s="548"/>
      <c r="D54" s="548"/>
      <c r="E54" s="513"/>
      <c r="F54" s="513"/>
      <c r="G54" s="517"/>
      <c r="H54" s="954" t="s">
        <v>579</v>
      </c>
      <c r="I54" s="956"/>
      <c r="J54" s="954"/>
      <c r="K54" s="546"/>
      <c r="L54" s="954"/>
      <c r="M54" s="546"/>
      <c r="N54" s="954"/>
      <c r="O54" s="546"/>
      <c r="P54" s="954"/>
      <c r="Q54" s="546"/>
      <c r="R54" s="954"/>
      <c r="S54" s="546"/>
    </row>
    <row r="55" spans="1:19" ht="15.75" customHeight="1">
      <c r="A55" s="959"/>
      <c r="B55" s="972" t="s">
        <v>599</v>
      </c>
      <c r="C55" s="548"/>
      <c r="D55" s="548"/>
      <c r="E55" s="513"/>
      <c r="F55" s="513"/>
      <c r="G55" s="517"/>
      <c r="H55" s="954" t="s">
        <v>579</v>
      </c>
      <c r="I55" s="956"/>
      <c r="J55" s="954"/>
      <c r="K55" s="546"/>
      <c r="L55" s="954"/>
      <c r="M55" s="546"/>
      <c r="N55" s="954"/>
      <c r="O55" s="546"/>
      <c r="P55" s="954"/>
      <c r="Q55" s="546"/>
      <c r="R55" s="954"/>
      <c r="S55" s="546"/>
    </row>
    <row r="56" spans="1:19" ht="15.75" customHeight="1">
      <c r="A56" s="959"/>
      <c r="B56" s="972" t="s">
        <v>600</v>
      </c>
      <c r="C56" s="548"/>
      <c r="D56" s="548"/>
      <c r="E56" s="513"/>
      <c r="F56" s="513"/>
      <c r="G56" s="517"/>
      <c r="H56" s="954" t="s">
        <v>581</v>
      </c>
      <c r="I56" s="956"/>
      <c r="J56" s="954"/>
      <c r="K56" s="546"/>
      <c r="L56" s="954"/>
      <c r="M56" s="546"/>
      <c r="N56" s="954"/>
      <c r="O56" s="546"/>
      <c r="P56" s="954"/>
      <c r="Q56" s="546"/>
      <c r="R56" s="954"/>
      <c r="S56" s="546"/>
    </row>
    <row r="57" spans="1:19" ht="15.75" customHeight="1">
      <c r="A57" s="959"/>
      <c r="B57" s="972" t="s">
        <v>601</v>
      </c>
      <c r="C57" s="548"/>
      <c r="D57" s="548"/>
      <c r="E57" s="513"/>
      <c r="F57" s="513"/>
      <c r="G57" s="517"/>
      <c r="H57" s="954" t="s">
        <v>581</v>
      </c>
      <c r="I57" s="956"/>
      <c r="J57" s="954"/>
      <c r="K57" s="546"/>
      <c r="L57" s="954"/>
      <c r="M57" s="546"/>
      <c r="N57" s="954"/>
      <c r="O57" s="546"/>
      <c r="P57" s="954"/>
      <c r="Q57" s="546"/>
      <c r="R57" s="954"/>
      <c r="S57" s="546"/>
    </row>
    <row r="58" spans="1:19" ht="15.75" customHeight="1">
      <c r="A58" s="959"/>
      <c r="B58" s="972" t="s">
        <v>602</v>
      </c>
      <c r="C58" s="548"/>
      <c r="D58" s="548"/>
      <c r="E58" s="513"/>
      <c r="F58" s="513"/>
      <c r="G58" s="517"/>
      <c r="H58" s="954" t="s">
        <v>581</v>
      </c>
      <c r="I58" s="956"/>
      <c r="J58" s="954"/>
      <c r="K58" s="546"/>
      <c r="L58" s="954"/>
      <c r="M58" s="546"/>
      <c r="N58" s="954"/>
      <c r="O58" s="546"/>
      <c r="P58" s="954"/>
      <c r="Q58" s="546"/>
      <c r="R58" s="954"/>
      <c r="S58" s="546"/>
    </row>
    <row r="59" spans="1:19" ht="15.75" customHeight="1">
      <c r="A59" s="959"/>
      <c r="B59" s="972" t="s">
        <v>603</v>
      </c>
      <c r="C59" s="548"/>
      <c r="D59" s="548"/>
      <c r="E59" s="513"/>
      <c r="F59" s="513"/>
      <c r="G59" s="517"/>
      <c r="H59" s="954" t="s">
        <v>581</v>
      </c>
      <c r="I59" s="956"/>
      <c r="J59" s="954"/>
      <c r="K59" s="546"/>
      <c r="L59" s="954"/>
      <c r="M59" s="546"/>
      <c r="N59" s="954"/>
      <c r="O59" s="546"/>
      <c r="P59" s="954"/>
      <c r="Q59" s="546"/>
      <c r="R59" s="954"/>
      <c r="S59" s="546"/>
    </row>
    <row r="60" spans="1:19" ht="15.75" customHeight="1">
      <c r="A60" s="959"/>
      <c r="B60" s="972"/>
      <c r="C60" s="548"/>
      <c r="D60" s="548"/>
      <c r="E60" s="513"/>
      <c r="F60" s="513"/>
      <c r="G60" s="517"/>
      <c r="H60" s="954"/>
      <c r="I60" s="956"/>
      <c r="J60" s="954"/>
      <c r="K60" s="546"/>
      <c r="L60" s="954"/>
      <c r="M60" s="546"/>
      <c r="N60" s="954"/>
      <c r="O60" s="546"/>
      <c r="P60" s="954"/>
      <c r="Q60" s="546"/>
      <c r="R60" s="954"/>
      <c r="S60" s="546"/>
    </row>
    <row r="61" spans="1:19" ht="15.75" customHeight="1">
      <c r="A61" s="959"/>
      <c r="B61" s="969" t="s">
        <v>604</v>
      </c>
      <c r="C61" s="548"/>
      <c r="D61" s="548"/>
      <c r="E61" s="513"/>
      <c r="F61" s="513"/>
      <c r="G61" s="517"/>
      <c r="H61" s="954"/>
      <c r="I61" s="956"/>
      <c r="J61" s="954"/>
      <c r="K61" s="546"/>
      <c r="L61" s="954"/>
      <c r="M61" s="546"/>
      <c r="N61" s="954"/>
      <c r="O61" s="546"/>
      <c r="P61" s="954"/>
      <c r="Q61" s="546"/>
      <c r="R61" s="954"/>
      <c r="S61" s="546"/>
    </row>
    <row r="62" spans="1:19" ht="15.75" customHeight="1">
      <c r="A62" s="959"/>
      <c r="B62" s="972" t="s">
        <v>595</v>
      </c>
      <c r="C62" s="548"/>
      <c r="D62" s="548"/>
      <c r="E62" s="513"/>
      <c r="F62" s="513"/>
      <c r="G62" s="517"/>
      <c r="H62" s="954" t="s">
        <v>579</v>
      </c>
      <c r="I62" s="956"/>
      <c r="J62" s="954"/>
      <c r="K62" s="546"/>
      <c r="L62" s="954"/>
      <c r="M62" s="546"/>
      <c r="N62" s="954"/>
      <c r="O62" s="546"/>
      <c r="P62" s="954"/>
      <c r="Q62" s="546"/>
      <c r="R62" s="954"/>
      <c r="S62" s="546"/>
    </row>
    <row r="63" spans="1:19" ht="15.75" customHeight="1">
      <c r="A63" s="959"/>
      <c r="B63" s="972" t="s">
        <v>596</v>
      </c>
      <c r="C63" s="548"/>
      <c r="D63" s="548"/>
      <c r="E63" s="513"/>
      <c r="F63" s="513"/>
      <c r="G63" s="517"/>
      <c r="H63" s="954" t="s">
        <v>579</v>
      </c>
      <c r="I63" s="956"/>
      <c r="J63" s="954"/>
      <c r="K63" s="546"/>
      <c r="L63" s="954"/>
      <c r="M63" s="546"/>
      <c r="N63" s="954"/>
      <c r="O63" s="546"/>
      <c r="P63" s="954"/>
      <c r="Q63" s="546"/>
      <c r="R63" s="954"/>
      <c r="S63" s="546"/>
    </row>
    <row r="64" spans="1:19" ht="15.75" customHeight="1">
      <c r="A64" s="959"/>
      <c r="B64" s="972" t="s">
        <v>597</v>
      </c>
      <c r="C64" s="548"/>
      <c r="D64" s="548"/>
      <c r="E64" s="513"/>
      <c r="F64" s="513"/>
      <c r="G64" s="517"/>
      <c r="H64" s="954" t="s">
        <v>579</v>
      </c>
      <c r="I64" s="956"/>
      <c r="J64" s="954"/>
      <c r="K64" s="546"/>
      <c r="L64" s="954"/>
      <c r="M64" s="546"/>
      <c r="N64" s="954"/>
      <c r="O64" s="546"/>
      <c r="P64" s="954"/>
      <c r="Q64" s="546"/>
      <c r="R64" s="954"/>
      <c r="S64" s="546"/>
    </row>
    <row r="65" spans="1:19" ht="15.75" customHeight="1">
      <c r="A65" s="959"/>
      <c r="B65" s="972" t="s">
        <v>598</v>
      </c>
      <c r="C65" s="548"/>
      <c r="D65" s="548"/>
      <c r="E65" s="513"/>
      <c r="F65" s="513"/>
      <c r="G65" s="517"/>
      <c r="H65" s="954" t="s">
        <v>579</v>
      </c>
      <c r="I65" s="956"/>
      <c r="J65" s="954"/>
      <c r="K65" s="546"/>
      <c r="L65" s="954"/>
      <c r="M65" s="546"/>
      <c r="N65" s="954"/>
      <c r="O65" s="546"/>
      <c r="P65" s="954"/>
      <c r="Q65" s="546"/>
      <c r="R65" s="954"/>
      <c r="S65" s="546"/>
    </row>
    <row r="66" spans="1:19" ht="15.75" customHeight="1">
      <c r="A66" s="959"/>
      <c r="B66" s="972" t="s">
        <v>599</v>
      </c>
      <c r="C66" s="548"/>
      <c r="D66" s="548"/>
      <c r="E66" s="513"/>
      <c r="F66" s="513"/>
      <c r="G66" s="517"/>
      <c r="H66" s="954" t="s">
        <v>579</v>
      </c>
      <c r="I66" s="956"/>
      <c r="J66" s="954"/>
      <c r="K66" s="546"/>
      <c r="L66" s="954"/>
      <c r="M66" s="546"/>
      <c r="N66" s="954"/>
      <c r="O66" s="546"/>
      <c r="P66" s="954"/>
      <c r="Q66" s="546"/>
      <c r="R66" s="954"/>
      <c r="S66" s="546"/>
    </row>
    <row r="67" spans="1:19" ht="15.75" customHeight="1">
      <c r="A67" s="959"/>
      <c r="B67" s="972" t="s">
        <v>600</v>
      </c>
      <c r="C67" s="548"/>
      <c r="D67" s="548"/>
      <c r="E67" s="513"/>
      <c r="F67" s="513"/>
      <c r="G67" s="517"/>
      <c r="H67" s="954" t="s">
        <v>581</v>
      </c>
      <c r="I67" s="956"/>
      <c r="J67" s="954"/>
      <c r="K67" s="546"/>
      <c r="L67" s="954"/>
      <c r="M67" s="546"/>
      <c r="N67" s="954"/>
      <c r="O67" s="546"/>
      <c r="P67" s="954"/>
      <c r="Q67" s="546"/>
      <c r="R67" s="954"/>
      <c r="S67" s="546"/>
    </row>
    <row r="68" spans="1:19" ht="15.75" customHeight="1">
      <c r="A68" s="959"/>
      <c r="B68" s="972" t="s">
        <v>601</v>
      </c>
      <c r="C68" s="548"/>
      <c r="D68" s="548"/>
      <c r="E68" s="513"/>
      <c r="F68" s="513"/>
      <c r="G68" s="517"/>
      <c r="H68" s="954" t="s">
        <v>581</v>
      </c>
      <c r="I68" s="956"/>
      <c r="J68" s="954"/>
      <c r="K68" s="546"/>
      <c r="L68" s="954"/>
      <c r="M68" s="546"/>
      <c r="N68" s="954"/>
      <c r="O68" s="546"/>
      <c r="P68" s="954"/>
      <c r="Q68" s="546"/>
      <c r="R68" s="954"/>
      <c r="S68" s="546"/>
    </row>
    <row r="69" spans="1:19" ht="15.75" customHeight="1">
      <c r="A69" s="959"/>
      <c r="B69" s="972" t="s">
        <v>602</v>
      </c>
      <c r="C69" s="548"/>
      <c r="D69" s="548"/>
      <c r="E69" s="513"/>
      <c r="F69" s="513"/>
      <c r="G69" s="517"/>
      <c r="H69" s="954" t="s">
        <v>581</v>
      </c>
      <c r="I69" s="956"/>
      <c r="J69" s="954"/>
      <c r="K69" s="546"/>
      <c r="L69" s="954"/>
      <c r="M69" s="546"/>
      <c r="N69" s="954"/>
      <c r="O69" s="546"/>
      <c r="P69" s="954"/>
      <c r="Q69" s="546"/>
      <c r="R69" s="954"/>
      <c r="S69" s="546"/>
    </row>
    <row r="70" spans="1:19" ht="15.75" customHeight="1">
      <c r="A70" s="959"/>
      <c r="B70" s="972" t="s">
        <v>603</v>
      </c>
      <c r="C70" s="548"/>
      <c r="D70" s="548"/>
      <c r="E70" s="513"/>
      <c r="F70" s="513"/>
      <c r="G70" s="517"/>
      <c r="H70" s="954" t="s">
        <v>581</v>
      </c>
      <c r="I70" s="956"/>
      <c r="J70" s="954"/>
      <c r="K70" s="546"/>
      <c r="L70" s="954"/>
      <c r="M70" s="546"/>
      <c r="N70" s="954"/>
      <c r="O70" s="546"/>
      <c r="P70" s="954"/>
      <c r="Q70" s="546"/>
      <c r="R70" s="954"/>
      <c r="S70" s="546"/>
    </row>
    <row r="71" spans="1:19" ht="15.75" customHeight="1">
      <c r="A71" s="959"/>
      <c r="B71" s="973"/>
      <c r="C71" s="548"/>
      <c r="D71" s="548"/>
      <c r="E71" s="513"/>
      <c r="F71" s="513"/>
      <c r="G71" s="517"/>
      <c r="H71" s="954"/>
      <c r="I71" s="956"/>
      <c r="J71" s="954"/>
      <c r="K71" s="546"/>
      <c r="L71" s="954"/>
      <c r="M71" s="546"/>
      <c r="N71" s="954"/>
      <c r="O71" s="546"/>
      <c r="P71" s="954"/>
      <c r="Q71" s="546"/>
      <c r="R71" s="954"/>
      <c r="S71" s="546"/>
    </row>
    <row r="72" spans="1:19" ht="15.75" customHeight="1">
      <c r="A72" s="959"/>
      <c r="B72" s="969" t="s">
        <v>605</v>
      </c>
      <c r="C72" s="548"/>
      <c r="D72" s="548"/>
      <c r="E72" s="513"/>
      <c r="F72" s="513"/>
      <c r="G72" s="517"/>
      <c r="H72" s="954"/>
      <c r="I72" s="956"/>
      <c r="J72" s="954"/>
      <c r="K72" s="546"/>
      <c r="L72" s="954"/>
      <c r="M72" s="546"/>
      <c r="N72" s="954"/>
      <c r="O72" s="546"/>
      <c r="P72" s="954"/>
      <c r="Q72" s="546"/>
      <c r="R72" s="954"/>
      <c r="S72" s="546"/>
    </row>
    <row r="73" spans="1:19" ht="15.75" customHeight="1">
      <c r="A73" s="959"/>
      <c r="B73" s="972" t="s">
        <v>606</v>
      </c>
      <c r="C73" s="548"/>
      <c r="D73" s="548"/>
      <c r="E73" s="513"/>
      <c r="F73" s="513"/>
      <c r="G73" s="517"/>
      <c r="H73" s="954" t="s">
        <v>581</v>
      </c>
      <c r="I73" s="956"/>
      <c r="J73" s="954"/>
      <c r="K73" s="546"/>
      <c r="L73" s="954"/>
      <c r="M73" s="546"/>
      <c r="N73" s="954"/>
      <c r="O73" s="546"/>
      <c r="P73" s="954"/>
      <c r="Q73" s="546"/>
      <c r="R73" s="954"/>
      <c r="S73" s="546"/>
    </row>
    <row r="74" spans="1:19" ht="15.75" customHeight="1">
      <c r="A74" s="959"/>
      <c r="B74" s="400" t="s">
        <v>607</v>
      </c>
      <c r="C74" s="548"/>
      <c r="D74" s="548"/>
      <c r="E74" s="513"/>
      <c r="F74" s="513"/>
      <c r="G74" s="517"/>
      <c r="H74" s="954" t="s">
        <v>581</v>
      </c>
      <c r="I74" s="956"/>
      <c r="J74" s="954"/>
      <c r="K74" s="546"/>
      <c r="L74" s="954"/>
      <c r="M74" s="546"/>
      <c r="N74" s="954"/>
      <c r="O74" s="546"/>
      <c r="P74" s="954"/>
      <c r="Q74" s="546"/>
      <c r="R74" s="954"/>
      <c r="S74" s="546"/>
    </row>
    <row r="75" spans="1:19" ht="15.75" customHeight="1">
      <c r="A75" s="959"/>
      <c r="B75" s="971"/>
      <c r="C75" s="548"/>
      <c r="D75" s="548"/>
      <c r="E75" s="513"/>
      <c r="F75" s="513"/>
      <c r="G75" s="517"/>
      <c r="H75" s="954"/>
      <c r="I75" s="956"/>
      <c r="J75" s="954"/>
      <c r="K75" s="546"/>
      <c r="L75" s="954"/>
      <c r="M75" s="546"/>
      <c r="N75" s="954"/>
      <c r="O75" s="546"/>
      <c r="P75" s="954"/>
      <c r="Q75" s="546"/>
      <c r="R75" s="954"/>
      <c r="S75" s="546"/>
    </row>
    <row r="76" spans="1:19" ht="15.75" customHeight="1">
      <c r="A76" s="959"/>
      <c r="B76" s="969" t="s">
        <v>608</v>
      </c>
      <c r="C76" s="548"/>
      <c r="D76" s="548"/>
      <c r="E76" s="513"/>
      <c r="F76" s="513"/>
      <c r="G76" s="517"/>
      <c r="H76" s="954"/>
      <c r="I76" s="956"/>
      <c r="J76" s="954"/>
      <c r="K76" s="546"/>
      <c r="L76" s="954"/>
      <c r="M76" s="546"/>
      <c r="N76" s="954"/>
      <c r="O76" s="546"/>
      <c r="P76" s="954"/>
      <c r="Q76" s="546"/>
      <c r="R76" s="954"/>
      <c r="S76" s="546"/>
    </row>
    <row r="77" spans="1:19" ht="15.75" customHeight="1">
      <c r="A77" s="959"/>
      <c r="B77" s="972" t="s">
        <v>609</v>
      </c>
      <c r="C77" s="548"/>
      <c r="D77" s="548"/>
      <c r="E77" s="513"/>
      <c r="F77" s="513"/>
      <c r="G77" s="517"/>
      <c r="H77" s="954" t="s">
        <v>581</v>
      </c>
      <c r="I77" s="956"/>
      <c r="J77" s="954"/>
      <c r="K77" s="546"/>
      <c r="L77" s="954"/>
      <c r="M77" s="546"/>
      <c r="N77" s="954"/>
      <c r="O77" s="546"/>
      <c r="P77" s="954"/>
      <c r="Q77" s="546"/>
      <c r="R77" s="954"/>
      <c r="S77" s="546"/>
    </row>
    <row r="78" spans="1:19" ht="15.75" customHeight="1">
      <c r="A78" s="959"/>
      <c r="B78" s="972" t="s">
        <v>610</v>
      </c>
      <c r="C78" s="548"/>
      <c r="D78" s="548"/>
      <c r="E78" s="513"/>
      <c r="F78" s="513"/>
      <c r="G78" s="517"/>
      <c r="H78" s="954" t="s">
        <v>581</v>
      </c>
      <c r="I78" s="956"/>
      <c r="J78" s="954"/>
      <c r="K78" s="546"/>
      <c r="L78" s="954"/>
      <c r="M78" s="546"/>
      <c r="N78" s="954"/>
      <c r="O78" s="546"/>
      <c r="P78" s="954"/>
      <c r="Q78" s="546"/>
      <c r="R78" s="954"/>
      <c r="S78" s="546"/>
    </row>
    <row r="79" spans="1:19" ht="15.75" customHeight="1">
      <c r="A79" s="959"/>
      <c r="B79" s="972" t="s">
        <v>611</v>
      </c>
      <c r="C79" s="548"/>
      <c r="D79" s="548"/>
      <c r="E79" s="513"/>
      <c r="F79" s="513"/>
      <c r="G79" s="517"/>
      <c r="H79" s="954" t="s">
        <v>581</v>
      </c>
      <c r="I79" s="956"/>
      <c r="J79" s="954"/>
      <c r="K79" s="546"/>
      <c r="L79" s="954"/>
      <c r="M79" s="546"/>
      <c r="N79" s="954"/>
      <c r="O79" s="546"/>
      <c r="P79" s="954"/>
      <c r="Q79" s="546"/>
      <c r="R79" s="954"/>
      <c r="S79" s="546"/>
    </row>
    <row r="80" spans="1:19" ht="15.75" customHeight="1">
      <c r="A80" s="959"/>
      <c r="B80" s="972" t="s">
        <v>612</v>
      </c>
      <c r="C80" s="548"/>
      <c r="D80" s="548"/>
      <c r="E80" s="513"/>
      <c r="F80" s="513"/>
      <c r="G80" s="517"/>
      <c r="H80" s="954" t="s">
        <v>581</v>
      </c>
      <c r="I80" s="956"/>
      <c r="J80" s="954"/>
      <c r="K80" s="546"/>
      <c r="L80" s="954"/>
      <c r="M80" s="546"/>
      <c r="N80" s="954"/>
      <c r="O80" s="546"/>
      <c r="P80" s="954"/>
      <c r="Q80" s="546"/>
      <c r="R80" s="954"/>
      <c r="S80" s="546"/>
    </row>
    <row r="81" spans="1:19" ht="15.75" customHeight="1">
      <c r="A81" s="959"/>
      <c r="B81" s="971"/>
      <c r="C81" s="548"/>
      <c r="D81" s="548"/>
      <c r="E81" s="513"/>
      <c r="F81" s="513"/>
      <c r="G81" s="517"/>
      <c r="H81" s="954"/>
      <c r="I81" s="956"/>
      <c r="J81" s="954"/>
      <c r="K81" s="546"/>
      <c r="L81" s="954"/>
      <c r="M81" s="546"/>
      <c r="N81" s="954"/>
      <c r="O81" s="546"/>
      <c r="P81" s="954"/>
      <c r="Q81" s="546"/>
      <c r="R81" s="954"/>
      <c r="S81" s="546"/>
    </row>
    <row r="82" spans="1:19" ht="15.75" customHeight="1">
      <c r="A82" s="959"/>
      <c r="B82" s="969" t="s">
        <v>613</v>
      </c>
      <c r="C82" s="548"/>
      <c r="D82" s="548"/>
      <c r="E82" s="513"/>
      <c r="F82" s="513"/>
      <c r="G82" s="517"/>
      <c r="H82" s="954"/>
      <c r="I82" s="956"/>
      <c r="J82" s="954"/>
      <c r="K82" s="546"/>
      <c r="L82" s="954"/>
      <c r="M82" s="546"/>
      <c r="N82" s="954"/>
      <c r="O82" s="546"/>
      <c r="P82" s="954"/>
      <c r="Q82" s="546"/>
      <c r="R82" s="954"/>
      <c r="S82" s="546"/>
    </row>
    <row r="83" spans="1:19" ht="15.75" customHeight="1">
      <c r="A83" s="959"/>
      <c r="B83" s="972" t="s">
        <v>614</v>
      </c>
      <c r="C83" s="548"/>
      <c r="D83" s="548"/>
      <c r="E83" s="513"/>
      <c r="F83" s="513"/>
      <c r="G83" s="517"/>
      <c r="H83" s="954" t="s">
        <v>581</v>
      </c>
      <c r="I83" s="956"/>
      <c r="J83" s="954"/>
      <c r="K83" s="546"/>
      <c r="L83" s="954"/>
      <c r="M83" s="546"/>
      <c r="N83" s="954"/>
      <c r="O83" s="546"/>
      <c r="P83" s="954"/>
      <c r="Q83" s="546"/>
      <c r="R83" s="954"/>
      <c r="S83" s="546"/>
    </row>
    <row r="84" spans="1:19" ht="15.75" customHeight="1">
      <c r="A84" s="959"/>
      <c r="B84" s="972" t="s">
        <v>615</v>
      </c>
      <c r="C84" s="548"/>
      <c r="D84" s="548"/>
      <c r="E84" s="513"/>
      <c r="F84" s="513"/>
      <c r="G84" s="517"/>
      <c r="H84" s="954" t="s">
        <v>581</v>
      </c>
      <c r="I84" s="956"/>
      <c r="J84" s="954"/>
      <c r="K84" s="546"/>
      <c r="L84" s="954"/>
      <c r="M84" s="546"/>
      <c r="N84" s="954"/>
      <c r="O84" s="546"/>
      <c r="P84" s="954"/>
      <c r="Q84" s="546"/>
      <c r="R84" s="954"/>
      <c r="S84" s="546"/>
    </row>
    <row r="85" spans="1:19" ht="15.75" customHeight="1">
      <c r="A85" s="959"/>
      <c r="B85" s="972" t="s">
        <v>616</v>
      </c>
      <c r="C85" s="548"/>
      <c r="D85" s="548"/>
      <c r="E85" s="513"/>
      <c r="F85" s="513"/>
      <c r="G85" s="517"/>
      <c r="H85" s="954" t="s">
        <v>581</v>
      </c>
      <c r="I85" s="956"/>
      <c r="J85" s="954"/>
      <c r="K85" s="546"/>
      <c r="L85" s="954"/>
      <c r="M85" s="546"/>
      <c r="N85" s="954"/>
      <c r="O85" s="546"/>
      <c r="P85" s="954"/>
      <c r="Q85" s="546"/>
      <c r="R85" s="954"/>
      <c r="S85" s="546"/>
    </row>
    <row r="86" spans="1:19" ht="15.75" customHeight="1">
      <c r="A86" s="959"/>
      <c r="B86" s="972" t="s">
        <v>617</v>
      </c>
      <c r="C86" s="548"/>
      <c r="D86" s="548"/>
      <c r="E86" s="513"/>
      <c r="F86" s="513"/>
      <c r="G86" s="517"/>
      <c r="H86" s="954" t="s">
        <v>581</v>
      </c>
      <c r="I86" s="956"/>
      <c r="J86" s="954"/>
      <c r="K86" s="546"/>
      <c r="L86" s="954"/>
      <c r="M86" s="546"/>
      <c r="N86" s="954"/>
      <c r="O86" s="546"/>
      <c r="P86" s="954"/>
      <c r="Q86" s="546"/>
      <c r="R86" s="954"/>
      <c r="S86" s="546"/>
    </row>
    <row r="87" spans="1:19" ht="15.75" customHeight="1">
      <c r="A87" s="959"/>
      <c r="B87" s="972" t="s">
        <v>618</v>
      </c>
      <c r="C87" s="548"/>
      <c r="D87" s="548"/>
      <c r="E87" s="513"/>
      <c r="F87" s="513"/>
      <c r="G87" s="517"/>
      <c r="H87" s="954" t="s">
        <v>581</v>
      </c>
      <c r="I87" s="956"/>
      <c r="J87" s="954"/>
      <c r="K87" s="546"/>
      <c r="L87" s="954"/>
      <c r="M87" s="546"/>
      <c r="N87" s="954"/>
      <c r="O87" s="546"/>
      <c r="P87" s="954"/>
      <c r="Q87" s="546"/>
      <c r="R87" s="954"/>
      <c r="S87" s="546"/>
    </row>
    <row r="88" spans="1:19" ht="15.75" customHeight="1">
      <c r="A88" s="959"/>
      <c r="B88" s="972" t="s">
        <v>619</v>
      </c>
      <c r="C88" s="548"/>
      <c r="D88" s="548"/>
      <c r="E88" s="513"/>
      <c r="F88" s="513"/>
      <c r="G88" s="517"/>
      <c r="H88" s="954" t="s">
        <v>581</v>
      </c>
      <c r="I88" s="956"/>
      <c r="J88" s="954"/>
      <c r="K88" s="546"/>
      <c r="L88" s="954"/>
      <c r="M88" s="546"/>
      <c r="N88" s="954"/>
      <c r="O88" s="546"/>
      <c r="P88" s="954"/>
      <c r="Q88" s="546"/>
      <c r="R88" s="954"/>
      <c r="S88" s="546"/>
    </row>
    <row r="89" spans="1:19" ht="15.75" customHeight="1">
      <c r="A89" s="959"/>
      <c r="B89" s="972" t="s">
        <v>620</v>
      </c>
      <c r="C89" s="548"/>
      <c r="D89" s="548"/>
      <c r="E89" s="513"/>
      <c r="F89" s="513"/>
      <c r="G89" s="517"/>
      <c r="H89" s="954" t="s">
        <v>581</v>
      </c>
      <c r="I89" s="956"/>
      <c r="J89" s="954"/>
      <c r="K89" s="546"/>
      <c r="L89" s="954"/>
      <c r="M89" s="546"/>
      <c r="N89" s="954"/>
      <c r="O89" s="546"/>
      <c r="P89" s="954"/>
      <c r="Q89" s="546"/>
      <c r="R89" s="954"/>
      <c r="S89" s="546"/>
    </row>
    <row r="90" spans="1:19" ht="15.75" customHeight="1">
      <c r="A90" s="959"/>
      <c r="B90" s="972" t="s">
        <v>621</v>
      </c>
      <c r="C90" s="548"/>
      <c r="D90" s="548"/>
      <c r="E90" s="513"/>
      <c r="F90" s="513"/>
      <c r="G90" s="517"/>
      <c r="H90" s="954" t="s">
        <v>581</v>
      </c>
      <c r="I90" s="956"/>
      <c r="J90" s="954"/>
      <c r="K90" s="546"/>
      <c r="L90" s="954"/>
      <c r="M90" s="546"/>
      <c r="N90" s="954"/>
      <c r="O90" s="546"/>
      <c r="P90" s="954"/>
      <c r="Q90" s="546"/>
      <c r="R90" s="954"/>
      <c r="S90" s="546"/>
    </row>
    <row r="91" spans="1:19" ht="15.75" customHeight="1">
      <c r="A91" s="959"/>
      <c r="B91" s="972" t="s">
        <v>622</v>
      </c>
      <c r="C91" s="548"/>
      <c r="D91" s="548"/>
      <c r="E91" s="513"/>
      <c r="F91" s="513"/>
      <c r="G91" s="517"/>
      <c r="H91" s="954" t="s">
        <v>581</v>
      </c>
      <c r="I91" s="956"/>
      <c r="J91" s="954"/>
      <c r="K91" s="546"/>
      <c r="L91" s="954"/>
      <c r="M91" s="546"/>
      <c r="N91" s="954"/>
      <c r="O91" s="546"/>
      <c r="P91" s="954"/>
      <c r="Q91" s="546"/>
      <c r="R91" s="954"/>
      <c r="S91" s="546"/>
    </row>
    <row r="92" spans="1:19" ht="15.75" customHeight="1">
      <c r="A92" s="959"/>
      <c r="B92" s="972" t="s">
        <v>623</v>
      </c>
      <c r="C92" s="548"/>
      <c r="D92" s="548"/>
      <c r="E92" s="513"/>
      <c r="F92" s="513"/>
      <c r="G92" s="517"/>
      <c r="H92" s="954" t="s">
        <v>581</v>
      </c>
      <c r="I92" s="956"/>
      <c r="J92" s="954"/>
      <c r="K92" s="546"/>
      <c r="L92" s="954"/>
      <c r="M92" s="546"/>
      <c r="N92" s="954"/>
      <c r="O92" s="546"/>
      <c r="P92" s="954"/>
      <c r="Q92" s="546"/>
      <c r="R92" s="954"/>
      <c r="S92" s="546"/>
    </row>
    <row r="93" spans="1:19" ht="15.75" customHeight="1">
      <c r="A93" s="959"/>
      <c r="B93" s="972" t="s">
        <v>624</v>
      </c>
      <c r="C93" s="548"/>
      <c r="D93" s="548"/>
      <c r="E93" s="513"/>
      <c r="F93" s="513"/>
      <c r="G93" s="517"/>
      <c r="H93" s="954" t="s">
        <v>581</v>
      </c>
      <c r="I93" s="956"/>
      <c r="J93" s="954"/>
      <c r="K93" s="546"/>
      <c r="L93" s="954"/>
      <c r="M93" s="546"/>
      <c r="N93" s="954"/>
      <c r="O93" s="546"/>
      <c r="P93" s="954"/>
      <c r="Q93" s="546"/>
      <c r="R93" s="954"/>
      <c r="S93" s="546"/>
    </row>
    <row r="94" spans="1:19" ht="15.75" customHeight="1">
      <c r="A94" s="959"/>
      <c r="B94" s="971"/>
      <c r="C94" s="548"/>
      <c r="D94" s="548"/>
      <c r="E94" s="513"/>
      <c r="F94" s="513"/>
      <c r="G94" s="517"/>
      <c r="H94" s="954"/>
      <c r="I94" s="956"/>
      <c r="J94" s="954"/>
      <c r="K94" s="546"/>
      <c r="L94" s="954"/>
      <c r="M94" s="546"/>
      <c r="N94" s="954"/>
      <c r="O94" s="546"/>
      <c r="P94" s="954"/>
      <c r="Q94" s="546"/>
      <c r="R94" s="954"/>
      <c r="S94" s="546"/>
    </row>
    <row r="95" spans="1:19">
      <c r="A95" s="14"/>
      <c r="B95" s="15"/>
      <c r="C95" s="16"/>
      <c r="D95" s="16"/>
      <c r="E95" s="17"/>
      <c r="F95" s="18" t="s">
        <v>625</v>
      </c>
      <c r="G95" s="19"/>
      <c r="H95" s="20"/>
      <c r="I95" s="401">
        <f>SUM(I31:I94)</f>
        <v>0</v>
      </c>
      <c r="J95" s="20"/>
      <c r="K95" s="62">
        <f>SUM(K31:K94)</f>
        <v>0</v>
      </c>
      <c r="L95" s="20"/>
      <c r="M95" s="62">
        <f>SUM(M31:M94)</f>
        <v>0</v>
      </c>
      <c r="N95" s="20"/>
      <c r="O95" s="62">
        <f>SUM(O31:O94)</f>
        <v>0</v>
      </c>
      <c r="P95" s="20"/>
      <c r="Q95" s="62">
        <f>SUM(Q31:Q94)</f>
        <v>0</v>
      </c>
      <c r="R95" s="20"/>
      <c r="S95" s="62">
        <f>SUM(S31:S94)</f>
        <v>0</v>
      </c>
    </row>
    <row r="96" spans="1:19">
      <c r="A96" s="974"/>
      <c r="B96" s="502"/>
      <c r="C96" s="503"/>
      <c r="D96" s="503"/>
      <c r="E96" s="504"/>
      <c r="F96" s="505" t="s">
        <v>626</v>
      </c>
      <c r="G96" s="506"/>
      <c r="H96" s="975">
        <v>0</v>
      </c>
      <c r="I96" s="299"/>
      <c r="J96" s="975">
        <v>0</v>
      </c>
      <c r="K96" s="299"/>
      <c r="L96" s="975">
        <v>0</v>
      </c>
      <c r="M96" s="299"/>
      <c r="N96" s="975">
        <v>0</v>
      </c>
      <c r="O96" s="299"/>
      <c r="P96" s="975">
        <v>0</v>
      </c>
      <c r="Q96" s="299"/>
      <c r="R96" s="975">
        <v>0</v>
      </c>
      <c r="S96" s="299"/>
    </row>
    <row r="97" spans="1:34">
      <c r="A97" s="974"/>
      <c r="B97" s="502"/>
      <c r="C97" s="503"/>
      <c r="D97" s="503"/>
      <c r="E97" s="504"/>
      <c r="F97" s="505" t="s">
        <v>627</v>
      </c>
      <c r="G97" s="506"/>
      <c r="H97" s="976"/>
      <c r="I97" s="977">
        <f>H96*I95</f>
        <v>0</v>
      </c>
      <c r="J97" s="976"/>
      <c r="K97" s="977">
        <f>J96*K95</f>
        <v>0</v>
      </c>
      <c r="L97" s="976"/>
      <c r="M97" s="977">
        <f>L96*M95</f>
        <v>0</v>
      </c>
      <c r="N97" s="976"/>
      <c r="O97" s="977">
        <f>N96*O95</f>
        <v>0</v>
      </c>
      <c r="P97" s="976"/>
      <c r="Q97" s="977">
        <f>P96*Q95</f>
        <v>0</v>
      </c>
      <c r="R97" s="976"/>
      <c r="S97" s="977">
        <f>R96*S95</f>
        <v>0</v>
      </c>
    </row>
    <row r="98" spans="1:34">
      <c r="A98" s="974"/>
      <c r="B98" s="502"/>
      <c r="C98" s="503"/>
      <c r="D98" s="503"/>
      <c r="E98" s="504"/>
      <c r="F98" s="505"/>
      <c r="G98" s="506"/>
      <c r="H98" s="976"/>
      <c r="I98" s="978"/>
      <c r="J98" s="976"/>
      <c r="K98" s="978"/>
      <c r="L98" s="976"/>
      <c r="M98" s="978"/>
      <c r="N98" s="976"/>
      <c r="O98" s="978"/>
      <c r="P98" s="976"/>
      <c r="Q98" s="978"/>
      <c r="R98" s="976"/>
      <c r="S98" s="978"/>
    </row>
    <row r="99" spans="1:34">
      <c r="A99" s="974"/>
      <c r="B99" s="502"/>
      <c r="C99" s="503"/>
      <c r="D99" s="503"/>
      <c r="E99" s="504"/>
      <c r="F99" s="505" t="s">
        <v>628</v>
      </c>
      <c r="G99" s="506"/>
      <c r="H99" s="979"/>
      <c r="I99" s="977">
        <f>SUM(I95:I97)</f>
        <v>0</v>
      </c>
      <c r="J99" s="979"/>
      <c r="K99" s="977">
        <f>SUM(K95:K97)</f>
        <v>0</v>
      </c>
      <c r="L99" s="979"/>
      <c r="M99" s="977">
        <f>SUM(M95:M97)</f>
        <v>0</v>
      </c>
      <c r="N99" s="979"/>
      <c r="O99" s="977">
        <f>SUM(O95:O97)</f>
        <v>0</v>
      </c>
      <c r="P99" s="979"/>
      <c r="Q99" s="977">
        <f>SUM(Q95:Q97)</f>
        <v>0</v>
      </c>
      <c r="R99" s="979"/>
      <c r="S99" s="977">
        <f>SUM(S95:S97)</f>
        <v>0</v>
      </c>
    </row>
    <row r="100" spans="1:34">
      <c r="A100" s="974"/>
      <c r="B100" s="502"/>
      <c r="C100" s="503"/>
      <c r="D100" s="503"/>
      <c r="E100" s="504"/>
      <c r="F100" s="507" t="s">
        <v>629</v>
      </c>
      <c r="G100" s="508"/>
      <c r="H100" s="980"/>
      <c r="I100" s="981" t="e">
        <f>I99/'[1]Area Calculations'!$G$4</f>
        <v>#DIV/0!</v>
      </c>
      <c r="J100" s="980"/>
      <c r="K100" s="981" t="e">
        <f>K99/'[1]Area Calculations'!$G$4</f>
        <v>#DIV/0!</v>
      </c>
      <c r="L100" s="980"/>
      <c r="M100" s="981" t="e">
        <f>M99/'[1]Area Calculations'!$G$4</f>
        <v>#DIV/0!</v>
      </c>
      <c r="N100" s="980"/>
      <c r="O100" s="981" t="e">
        <f>O99/'[1]Area Calculations'!$G$4</f>
        <v>#DIV/0!</v>
      </c>
      <c r="P100" s="980"/>
      <c r="Q100" s="981" t="e">
        <f>Q99/'[1]Area Calculations'!$G$4</f>
        <v>#DIV/0!</v>
      </c>
      <c r="R100" s="981" t="e">
        <f>R99/'[1]Area Calculations'!$G$4</f>
        <v>#DIV/0!</v>
      </c>
      <c r="S100" s="981" t="e">
        <f>S99/'[1]Cost Summary'!#REF!</f>
        <v>#REF!</v>
      </c>
    </row>
    <row r="101" spans="1:34">
      <c r="A101" s="974"/>
      <c r="B101" s="502"/>
      <c r="C101" s="503"/>
      <c r="D101" s="503"/>
      <c r="E101" s="504"/>
      <c r="F101" s="507" t="s">
        <v>630</v>
      </c>
      <c r="G101" s="509"/>
      <c r="H101" s="980"/>
      <c r="I101" s="981" t="e">
        <f>I99/'[1]Area Calculations'!$G$9</f>
        <v>#DIV/0!</v>
      </c>
      <c r="J101" s="980"/>
      <c r="K101" s="981" t="e">
        <f>K99/'[1]Area Calculations'!$G$9</f>
        <v>#DIV/0!</v>
      </c>
      <c r="L101" s="980"/>
      <c r="M101" s="981" t="e">
        <f>M99/'[1]Area Calculations'!$G$9</f>
        <v>#DIV/0!</v>
      </c>
      <c r="N101" s="980"/>
      <c r="O101" s="981" t="e">
        <f>O99/'[1]Area Calculations'!$G$9</f>
        <v>#DIV/0!</v>
      </c>
      <c r="P101" s="980"/>
      <c r="Q101" s="981" t="e">
        <f>Q99/'[1]Area Calculations'!$G$9</f>
        <v>#DIV/0!</v>
      </c>
      <c r="R101" s="981" t="e">
        <f>R99/'[1]Area Calculations'!$G$9</f>
        <v>#DIV/0!</v>
      </c>
      <c r="S101" s="981" t="e">
        <f>S99/'[1]Cost Summary'!#REF!</f>
        <v>#REF!</v>
      </c>
    </row>
    <row r="102" spans="1:34">
      <c r="A102" s="974"/>
      <c r="B102" s="502"/>
      <c r="C102" s="503"/>
      <c r="D102" s="503"/>
      <c r="E102" s="504"/>
      <c r="F102" s="505"/>
      <c r="G102" s="506"/>
      <c r="H102" s="982"/>
      <c r="I102" s="982"/>
      <c r="J102" s="982"/>
      <c r="K102" s="982"/>
      <c r="L102" s="982"/>
      <c r="M102" s="982"/>
      <c r="N102" s="982"/>
      <c r="O102" s="982"/>
      <c r="P102" s="982"/>
      <c r="Q102" s="982"/>
      <c r="R102" s="982"/>
      <c r="S102" s="982"/>
    </row>
    <row r="103" spans="1:34">
      <c r="A103" s="652" t="s">
        <v>631</v>
      </c>
      <c r="B103" s="653"/>
      <c r="C103" s="12"/>
      <c r="D103" s="12"/>
      <c r="E103" s="12"/>
      <c r="F103" s="12"/>
      <c r="G103" s="54"/>
      <c r="H103" s="52"/>
      <c r="I103" s="21"/>
      <c r="J103" s="21"/>
      <c r="K103" s="21"/>
      <c r="L103" s="21"/>
      <c r="M103" s="21"/>
      <c r="N103" s="21"/>
      <c r="O103" s="21"/>
      <c r="P103" s="21"/>
      <c r="Q103" s="21"/>
      <c r="R103" s="21"/>
      <c r="S103" s="21"/>
    </row>
    <row r="104" spans="1:34">
      <c r="A104" s="582"/>
      <c r="B104" s="512"/>
      <c r="C104" s="560"/>
      <c r="D104" s="560"/>
      <c r="E104" s="560"/>
      <c r="F104" s="560"/>
      <c r="G104" s="983"/>
      <c r="H104" s="984"/>
      <c r="I104" s="583"/>
      <c r="J104" s="583"/>
      <c r="K104" s="583"/>
      <c r="L104" s="583"/>
      <c r="M104" s="583"/>
      <c r="N104" s="583"/>
      <c r="O104" s="583"/>
      <c r="P104" s="583"/>
      <c r="Q104" s="583"/>
      <c r="R104" s="583"/>
      <c r="S104" s="583"/>
    </row>
    <row r="105" spans="1:34">
      <c r="A105" s="582"/>
      <c r="B105" s="512"/>
      <c r="C105" s="560"/>
      <c r="D105" s="560"/>
      <c r="E105" s="560"/>
      <c r="F105" s="560"/>
      <c r="G105" s="983"/>
      <c r="H105" s="984"/>
      <c r="I105" s="583"/>
      <c r="J105" s="583"/>
      <c r="K105" s="583"/>
      <c r="L105" s="583"/>
      <c r="M105" s="583"/>
      <c r="N105" s="583"/>
      <c r="O105" s="583"/>
      <c r="P105" s="583"/>
      <c r="Q105" s="583"/>
      <c r="R105" s="583"/>
      <c r="S105" s="583"/>
    </row>
    <row r="106" spans="1:34">
      <c r="A106" s="582"/>
      <c r="B106" s="512"/>
      <c r="C106" s="560"/>
      <c r="D106" s="560"/>
      <c r="E106" s="560"/>
      <c r="F106" s="560"/>
      <c r="G106" s="983"/>
      <c r="H106" s="984"/>
      <c r="I106" s="583"/>
      <c r="J106" s="583"/>
      <c r="K106" s="583"/>
      <c r="L106" s="583"/>
      <c r="M106" s="583"/>
      <c r="N106" s="583"/>
      <c r="O106" s="583"/>
      <c r="P106" s="583"/>
      <c r="Q106" s="583"/>
      <c r="R106" s="583"/>
      <c r="S106" s="583"/>
    </row>
    <row r="107" spans="1:34" s="2" customFormat="1">
      <c r="A107" s="652" t="s">
        <v>632</v>
      </c>
      <c r="B107" s="653"/>
      <c r="C107" s="12"/>
      <c r="D107" s="12"/>
      <c r="E107" s="12"/>
      <c r="F107" s="12"/>
      <c r="G107" s="54"/>
      <c r="H107" s="52"/>
      <c r="I107" s="21"/>
      <c r="J107" s="21"/>
      <c r="K107" s="21"/>
      <c r="L107" s="21"/>
      <c r="M107" s="21"/>
      <c r="N107" s="21"/>
      <c r="O107" s="21"/>
      <c r="P107" s="21"/>
      <c r="Q107" s="21"/>
      <c r="R107" s="21"/>
      <c r="S107" s="21"/>
      <c r="T107"/>
      <c r="U107"/>
      <c r="V107"/>
      <c r="W107"/>
      <c r="X107"/>
      <c r="Y107"/>
      <c r="Z107"/>
      <c r="AA107"/>
      <c r="AB107"/>
      <c r="AC107"/>
      <c r="AD107"/>
      <c r="AE107"/>
      <c r="AF107"/>
      <c r="AG107"/>
      <c r="AH107"/>
    </row>
    <row r="108" spans="1:34" s="2" customFormat="1">
      <c r="A108" s="582"/>
      <c r="B108" s="512"/>
      <c r="C108" s="560"/>
      <c r="D108" s="560"/>
      <c r="E108" s="560"/>
      <c r="F108" s="560"/>
      <c r="G108" s="983"/>
      <c r="H108" s="984"/>
      <c r="I108" s="583"/>
      <c r="J108" s="583"/>
      <c r="K108" s="583"/>
      <c r="L108" s="583"/>
      <c r="M108" s="583"/>
      <c r="N108" s="583"/>
      <c r="O108" s="583"/>
      <c r="P108" s="583"/>
      <c r="Q108" s="583"/>
      <c r="R108" s="583"/>
      <c r="S108" s="583"/>
      <c r="T108"/>
      <c r="U108"/>
      <c r="V108"/>
      <c r="W108"/>
      <c r="X108"/>
      <c r="Y108"/>
      <c r="Z108"/>
      <c r="AA108"/>
      <c r="AB108"/>
      <c r="AC108"/>
      <c r="AD108"/>
      <c r="AE108"/>
      <c r="AF108"/>
      <c r="AG108"/>
      <c r="AH108"/>
    </row>
    <row r="109" spans="1:34" s="2" customFormat="1">
      <c r="A109" s="582"/>
      <c r="B109" s="512"/>
      <c r="C109" s="560"/>
      <c r="D109" s="560"/>
      <c r="E109" s="560"/>
      <c r="F109" s="560"/>
      <c r="G109" s="983"/>
      <c r="H109" s="984"/>
      <c r="I109" s="583"/>
      <c r="J109" s="583"/>
      <c r="K109" s="583"/>
      <c r="L109" s="583"/>
      <c r="M109" s="583"/>
      <c r="N109" s="583"/>
      <c r="O109" s="583"/>
      <c r="P109" s="583"/>
      <c r="Q109" s="583"/>
      <c r="R109" s="583"/>
      <c r="S109" s="583"/>
      <c r="T109"/>
      <c r="U109"/>
      <c r="V109"/>
      <c r="W109"/>
      <c r="X109"/>
      <c r="Y109"/>
      <c r="Z109"/>
      <c r="AA109"/>
      <c r="AB109"/>
      <c r="AC109"/>
      <c r="AD109"/>
      <c r="AE109"/>
      <c r="AF109"/>
      <c r="AG109"/>
      <c r="AH109"/>
    </row>
    <row r="110" spans="1:34">
      <c r="A110" s="582"/>
      <c r="B110" s="512"/>
      <c r="C110" s="560"/>
      <c r="D110" s="560"/>
      <c r="E110" s="560"/>
      <c r="F110" s="560"/>
      <c r="G110" s="983"/>
      <c r="H110" s="984"/>
      <c r="I110" s="583"/>
      <c r="J110" s="583"/>
      <c r="K110" s="583"/>
      <c r="L110" s="583"/>
      <c r="M110" s="583"/>
      <c r="N110" s="583"/>
      <c r="O110" s="583"/>
      <c r="P110" s="583"/>
      <c r="Q110" s="583"/>
      <c r="R110" s="583"/>
      <c r="S110" s="583"/>
    </row>
    <row r="111" spans="1:34" s="2" customFormat="1">
      <c r="A111" s="652" t="s">
        <v>633</v>
      </c>
      <c r="B111" s="653"/>
      <c r="C111" s="12"/>
      <c r="D111" s="12"/>
      <c r="E111" s="12"/>
      <c r="F111" s="12"/>
      <c r="G111" s="54"/>
      <c r="H111" s="52"/>
      <c r="I111" s="21"/>
      <c r="J111" s="21"/>
      <c r="K111" s="21"/>
      <c r="L111" s="21"/>
      <c r="M111" s="21"/>
      <c r="N111" s="21"/>
      <c r="O111" s="21"/>
      <c r="P111" s="21"/>
      <c r="Q111" s="21"/>
      <c r="R111" s="21"/>
      <c r="S111" s="21"/>
      <c r="T111"/>
      <c r="U111"/>
      <c r="V111"/>
      <c r="W111"/>
      <c r="X111"/>
      <c r="Y111"/>
      <c r="Z111"/>
      <c r="AA111"/>
      <c r="AB111"/>
      <c r="AC111"/>
      <c r="AD111"/>
      <c r="AE111"/>
      <c r="AF111"/>
      <c r="AG111"/>
      <c r="AH111"/>
    </row>
    <row r="112" spans="1:34" s="2" customFormat="1">
      <c r="A112" s="582"/>
      <c r="B112" s="512"/>
      <c r="C112" s="560"/>
      <c r="D112" s="560"/>
      <c r="E112" s="560"/>
      <c r="F112" s="560"/>
      <c r="G112" s="983"/>
      <c r="H112" s="984"/>
      <c r="I112" s="583"/>
      <c r="J112" s="583"/>
      <c r="K112" s="583"/>
      <c r="L112" s="583"/>
      <c r="M112" s="583"/>
      <c r="N112" s="583"/>
      <c r="O112" s="583"/>
      <c r="P112" s="583"/>
      <c r="Q112" s="583"/>
      <c r="R112" s="583"/>
      <c r="S112" s="583"/>
      <c r="T112"/>
      <c r="U112"/>
      <c r="V112"/>
      <c r="W112"/>
      <c r="X112"/>
      <c r="Y112"/>
      <c r="Z112"/>
      <c r="AA112"/>
      <c r="AB112"/>
      <c r="AC112"/>
      <c r="AD112"/>
      <c r="AE112"/>
      <c r="AF112"/>
      <c r="AG112"/>
      <c r="AH112"/>
    </row>
    <row r="113" spans="1:34" s="2" customFormat="1">
      <c r="A113" s="952"/>
      <c r="B113" s="512"/>
      <c r="C113" s="513"/>
      <c r="D113" s="513"/>
      <c r="E113" s="513"/>
      <c r="F113" s="513"/>
      <c r="G113" s="536"/>
      <c r="H113" s="527"/>
      <c r="I113" s="985"/>
      <c r="J113" s="985"/>
      <c r="K113" s="985"/>
      <c r="L113" s="985"/>
      <c r="M113" s="985"/>
      <c r="N113" s="985"/>
      <c r="O113" s="985"/>
      <c r="P113" s="985"/>
      <c r="Q113" s="985"/>
      <c r="R113" s="985"/>
      <c r="S113" s="985"/>
      <c r="T113"/>
      <c r="U113"/>
      <c r="V113"/>
      <c r="W113"/>
      <c r="X113"/>
      <c r="Y113"/>
      <c r="Z113"/>
      <c r="AA113"/>
      <c r="AB113"/>
      <c r="AC113"/>
      <c r="AD113"/>
      <c r="AE113"/>
      <c r="AF113"/>
      <c r="AG113"/>
      <c r="AH113"/>
    </row>
    <row r="114" spans="1:34" s="2" customFormat="1">
      <c r="A114" s="986"/>
      <c r="B114" s="511"/>
      <c r="C114" s="513"/>
      <c r="D114" s="513"/>
      <c r="E114" s="513"/>
      <c r="F114" s="513"/>
      <c r="G114" s="536"/>
      <c r="H114" s="528"/>
      <c r="I114" s="987"/>
      <c r="J114" s="987"/>
      <c r="K114" s="987"/>
      <c r="L114" s="987"/>
      <c r="M114" s="987"/>
      <c r="N114" s="987"/>
      <c r="O114" s="987"/>
      <c r="P114" s="987"/>
      <c r="Q114" s="987"/>
      <c r="R114" s="987"/>
      <c r="S114" s="987"/>
    </row>
    <row r="115" spans="1:34" s="2" customFormat="1">
      <c r="A115" s="652" t="s">
        <v>634</v>
      </c>
      <c r="B115" s="653"/>
      <c r="C115" s="12"/>
      <c r="D115" s="12"/>
      <c r="E115" s="12"/>
      <c r="F115" s="12"/>
      <c r="G115" s="54"/>
      <c r="H115" s="52"/>
      <c r="I115" s="21"/>
      <c r="J115" s="21"/>
      <c r="K115" s="21"/>
      <c r="L115" s="21"/>
      <c r="M115" s="21"/>
      <c r="N115" s="21"/>
      <c r="O115" s="21"/>
      <c r="P115" s="21"/>
      <c r="Q115" s="21"/>
      <c r="R115" s="21"/>
      <c r="S115" s="21"/>
      <c r="T115"/>
      <c r="U115"/>
      <c r="V115"/>
      <c r="W115"/>
      <c r="X115"/>
      <c r="Y115"/>
      <c r="Z115"/>
      <c r="AA115"/>
      <c r="AB115"/>
      <c r="AC115"/>
      <c r="AD115"/>
      <c r="AE115"/>
      <c r="AF115"/>
      <c r="AG115"/>
      <c r="AH115"/>
    </row>
    <row r="116" spans="1:34">
      <c r="A116" s="584"/>
      <c r="B116" s="561"/>
      <c r="C116" s="560"/>
      <c r="D116" s="560"/>
      <c r="E116" s="560"/>
      <c r="F116" s="560"/>
      <c r="G116" s="983"/>
      <c r="H116" s="984"/>
      <c r="I116" s="583"/>
      <c r="J116" s="583"/>
      <c r="K116" s="583"/>
      <c r="L116" s="583"/>
      <c r="M116" s="583"/>
      <c r="N116" s="583"/>
      <c r="O116" s="583"/>
      <c r="P116" s="583"/>
      <c r="Q116" s="583"/>
      <c r="R116" s="583"/>
      <c r="S116" s="583"/>
      <c r="T116" s="2"/>
      <c r="U116" s="2"/>
      <c r="V116" s="2"/>
      <c r="W116" s="2"/>
      <c r="X116" s="2"/>
      <c r="Y116" s="2"/>
      <c r="Z116" s="2"/>
      <c r="AA116" s="2"/>
      <c r="AB116" s="2"/>
      <c r="AC116" s="2"/>
      <c r="AD116" s="2"/>
      <c r="AE116" s="2"/>
      <c r="AF116" s="2"/>
      <c r="AG116" s="2"/>
      <c r="AH116" s="2"/>
    </row>
    <row r="117" spans="1:34">
      <c r="A117" s="986"/>
      <c r="B117" s="511"/>
      <c r="C117" s="513"/>
      <c r="D117" s="513"/>
      <c r="E117" s="513"/>
      <c r="F117" s="513"/>
      <c r="G117" s="536"/>
      <c r="H117" s="530"/>
      <c r="I117" s="988"/>
      <c r="J117" s="988"/>
      <c r="K117" s="988"/>
      <c r="L117" s="988"/>
      <c r="M117" s="988"/>
      <c r="N117" s="988"/>
      <c r="O117" s="988"/>
      <c r="P117" s="988"/>
      <c r="Q117" s="988"/>
      <c r="R117" s="988"/>
      <c r="S117" s="988"/>
      <c r="T117" s="2"/>
      <c r="U117" s="2"/>
      <c r="V117" s="2"/>
      <c r="W117" s="2"/>
      <c r="X117" s="2"/>
      <c r="Y117" s="2"/>
      <c r="Z117" s="2"/>
      <c r="AA117" s="2"/>
      <c r="AB117" s="2"/>
      <c r="AC117" s="2"/>
      <c r="AD117" s="2"/>
      <c r="AE117" s="2"/>
      <c r="AF117" s="2"/>
      <c r="AG117" s="2"/>
      <c r="AH117" s="2"/>
    </row>
    <row r="118" spans="1:34">
      <c r="A118" s="986"/>
      <c r="B118" s="511"/>
      <c r="C118" s="513"/>
      <c r="D118" s="513"/>
      <c r="E118" s="513"/>
      <c r="F118" s="513"/>
      <c r="G118" s="536"/>
      <c r="H118" s="530"/>
      <c r="I118" s="988"/>
      <c r="J118" s="988"/>
      <c r="K118" s="988"/>
      <c r="L118" s="988"/>
      <c r="M118" s="988"/>
      <c r="N118" s="988"/>
      <c r="O118" s="988"/>
      <c r="P118" s="988"/>
      <c r="Q118" s="988"/>
      <c r="R118" s="988"/>
      <c r="S118" s="988"/>
      <c r="T118" s="2"/>
      <c r="U118" s="2"/>
      <c r="V118" s="2"/>
      <c r="W118" s="2"/>
      <c r="X118" s="2"/>
      <c r="Y118" s="2"/>
      <c r="Z118" s="2"/>
      <c r="AA118" s="2"/>
      <c r="AB118" s="2"/>
      <c r="AC118" s="2"/>
      <c r="AD118" s="2"/>
      <c r="AE118" s="2"/>
      <c r="AF118" s="2"/>
      <c r="AG118" s="2"/>
      <c r="AH118" s="2"/>
    </row>
    <row r="119" spans="1:34">
      <c r="A119" s="652" t="s">
        <v>635</v>
      </c>
      <c r="B119" s="653"/>
      <c r="C119" s="12"/>
      <c r="D119" s="12"/>
      <c r="E119" s="12"/>
      <c r="F119" s="12"/>
      <c r="G119" s="54"/>
      <c r="H119" s="52"/>
      <c r="I119" s="21"/>
      <c r="J119" s="21"/>
      <c r="K119" s="21"/>
      <c r="L119" s="21"/>
      <c r="M119" s="21"/>
      <c r="N119" s="21"/>
      <c r="O119" s="21"/>
      <c r="P119" s="21"/>
      <c r="Q119" s="21"/>
      <c r="R119" s="21"/>
      <c r="S119" s="21"/>
    </row>
    <row r="120" spans="1:34">
      <c r="A120" s="952"/>
      <c r="B120" s="512" t="s">
        <v>636</v>
      </c>
      <c r="C120" s="513"/>
      <c r="D120" s="513"/>
      <c r="E120" s="513"/>
      <c r="F120" s="513"/>
      <c r="G120" s="536"/>
      <c r="H120" s="530"/>
      <c r="I120" s="988"/>
      <c r="J120" s="988"/>
      <c r="K120" s="988"/>
      <c r="L120" s="988"/>
      <c r="M120" s="988"/>
      <c r="N120" s="988"/>
      <c r="O120" s="988"/>
      <c r="P120" s="988"/>
      <c r="Q120" s="988"/>
      <c r="R120" s="988"/>
      <c r="S120" s="988"/>
    </row>
    <row r="121" spans="1:34">
      <c r="A121" s="952"/>
      <c r="B121" s="512" t="s">
        <v>637</v>
      </c>
      <c r="C121" s="513"/>
      <c r="D121" s="513"/>
      <c r="E121" s="513"/>
      <c r="F121" s="513"/>
      <c r="G121" s="536"/>
      <c r="H121" s="530"/>
      <c r="I121" s="988"/>
      <c r="J121" s="988"/>
      <c r="K121" s="988"/>
      <c r="L121" s="988"/>
      <c r="M121" s="988"/>
      <c r="N121" s="988"/>
      <c r="O121" s="988"/>
      <c r="P121" s="988"/>
      <c r="Q121" s="988"/>
      <c r="R121" s="988"/>
      <c r="S121" s="988"/>
    </row>
    <row r="122" spans="1:34">
      <c r="A122" s="952"/>
      <c r="B122" s="512" t="s">
        <v>638</v>
      </c>
      <c r="C122" s="513"/>
      <c r="D122" s="513"/>
      <c r="E122" s="513"/>
      <c r="F122" s="513"/>
      <c r="G122" s="536"/>
      <c r="H122" s="530"/>
      <c r="I122" s="988"/>
      <c r="J122" s="988"/>
      <c r="K122" s="988"/>
      <c r="L122" s="988"/>
      <c r="M122" s="988"/>
      <c r="N122" s="988"/>
      <c r="O122" s="988"/>
      <c r="P122" s="988"/>
      <c r="Q122" s="988"/>
      <c r="R122" s="988"/>
      <c r="S122" s="988"/>
    </row>
    <row r="123" spans="1:34">
      <c r="A123" s="952"/>
      <c r="B123" s="512" t="s">
        <v>639</v>
      </c>
      <c r="C123" s="513"/>
      <c r="D123" s="513"/>
      <c r="E123" s="513"/>
      <c r="F123" s="513"/>
      <c r="G123" s="536"/>
      <c r="H123" s="530"/>
      <c r="I123" s="988"/>
      <c r="J123" s="988"/>
      <c r="K123" s="988"/>
      <c r="L123" s="988"/>
      <c r="M123" s="988"/>
      <c r="N123" s="988"/>
      <c r="O123" s="988"/>
      <c r="P123" s="988"/>
      <c r="Q123" s="988"/>
      <c r="R123" s="988"/>
      <c r="S123" s="988"/>
    </row>
    <row r="124" spans="1:34">
      <c r="A124" s="358"/>
      <c r="B124" s="357"/>
      <c r="C124" s="188"/>
      <c r="D124" s="188"/>
      <c r="E124" s="188"/>
      <c r="F124" s="188"/>
      <c r="G124" s="55"/>
      <c r="H124" s="53"/>
      <c r="I124" s="300"/>
      <c r="J124" s="300"/>
      <c r="K124" s="300"/>
      <c r="L124" s="300"/>
      <c r="M124" s="300"/>
      <c r="N124" s="300"/>
      <c r="O124" s="300"/>
      <c r="P124" s="300"/>
      <c r="Q124" s="300"/>
      <c r="R124" s="300"/>
      <c r="S124" s="300"/>
    </row>
    <row r="125" spans="1:34">
      <c r="A125" s="7" t="s">
        <v>640</v>
      </c>
      <c r="B125" s="8"/>
      <c r="C125" s="12"/>
      <c r="D125" s="12"/>
      <c r="E125" s="12"/>
      <c r="F125" s="12"/>
      <c r="G125" s="54"/>
      <c r="H125" s="52"/>
      <c r="I125" s="21"/>
      <c r="J125" s="21"/>
      <c r="K125" s="21"/>
      <c r="L125" s="21"/>
      <c r="M125" s="21"/>
      <c r="N125" s="21"/>
      <c r="O125" s="21"/>
      <c r="P125" s="21"/>
      <c r="Q125" s="21"/>
      <c r="R125" s="21"/>
      <c r="S125" s="21"/>
    </row>
    <row r="126" spans="1:34">
      <c r="A126" s="582"/>
      <c r="B126" s="562" t="s">
        <v>641</v>
      </c>
      <c r="C126" s="560"/>
      <c r="D126" s="560"/>
      <c r="E126" s="560"/>
      <c r="F126" s="560"/>
      <c r="G126" s="983"/>
      <c r="H126" s="546"/>
      <c r="I126" s="586"/>
      <c r="J126" s="586"/>
      <c r="K126" s="586"/>
      <c r="L126" s="586"/>
      <c r="M126" s="586"/>
      <c r="N126" s="586"/>
      <c r="O126" s="586"/>
      <c r="P126" s="586"/>
      <c r="Q126" s="586"/>
      <c r="R126" s="586"/>
      <c r="S126" s="586"/>
    </row>
    <row r="127" spans="1:34">
      <c r="A127" s="952"/>
      <c r="B127" s="512" t="s">
        <v>642</v>
      </c>
      <c r="C127" s="513"/>
      <c r="D127" s="513"/>
      <c r="E127" s="513"/>
      <c r="F127" s="513"/>
      <c r="G127" s="536"/>
      <c r="H127" s="532"/>
      <c r="I127" s="989"/>
      <c r="J127" s="989"/>
      <c r="K127" s="989"/>
      <c r="L127" s="989"/>
      <c r="M127" s="989"/>
      <c r="N127" s="989"/>
      <c r="O127" s="989"/>
      <c r="P127" s="989"/>
      <c r="Q127" s="989"/>
      <c r="R127" s="989"/>
      <c r="S127" s="989"/>
    </row>
    <row r="128" spans="1:34">
      <c r="A128" s="496"/>
      <c r="B128" s="497" t="s">
        <v>643</v>
      </c>
      <c r="C128" s="498"/>
      <c r="D128" s="498"/>
      <c r="E128" s="498"/>
      <c r="F128" s="498"/>
      <c r="G128" s="990"/>
      <c r="H128" s="991"/>
      <c r="I128" s="992"/>
      <c r="J128" s="992"/>
      <c r="K128" s="992"/>
      <c r="L128" s="992"/>
      <c r="M128" s="992"/>
      <c r="N128" s="992"/>
      <c r="O128" s="992"/>
      <c r="P128" s="992"/>
      <c r="Q128" s="992"/>
      <c r="R128" s="992"/>
      <c r="S128" s="992"/>
    </row>
    <row r="130" spans="1:2">
      <c r="A130" s="94" t="s">
        <v>644</v>
      </c>
      <c r="B130" s="96"/>
    </row>
    <row r="131" spans="1:2">
      <c r="A131" s="95" t="s">
        <v>542</v>
      </c>
      <c r="B131" s="993" t="str">
        <f>H4</f>
        <v>HB Construction</v>
      </c>
    </row>
    <row r="132" spans="1:2">
      <c r="A132" s="994" t="s">
        <v>546</v>
      </c>
      <c r="B132" s="993" t="str">
        <f>H5</f>
        <v>Butch Carmichael</v>
      </c>
    </row>
    <row r="133" spans="1:2">
      <c r="A133" s="995" t="s">
        <v>549</v>
      </c>
      <c r="B133" s="996" t="str">
        <f>H6</f>
        <v>561-225-4868</v>
      </c>
    </row>
    <row r="134" spans="1:2">
      <c r="A134" s="995" t="s">
        <v>552</v>
      </c>
      <c r="B134" s="997" t="str">
        <f>H7</f>
        <v xml:space="preserve"> &lt;bcarmichael@hedrickbrothers.com&gt;</v>
      </c>
    </row>
    <row r="135" spans="1:2">
      <c r="A135" s="500" t="s">
        <v>645</v>
      </c>
      <c r="B135" s="998">
        <f>H8</f>
        <v>0</v>
      </c>
    </row>
    <row r="137" spans="1:2">
      <c r="A137" s="97"/>
      <c r="B137" s="1" t="s">
        <v>646</v>
      </c>
    </row>
    <row r="138" spans="1:2">
      <c r="A138" s="98"/>
      <c r="B138" s="1" t="s">
        <v>647</v>
      </c>
    </row>
  </sheetData>
  <mergeCells count="47">
    <mergeCell ref="A103:B103"/>
    <mergeCell ref="A107:B107"/>
    <mergeCell ref="A111:B111"/>
    <mergeCell ref="A115:B115"/>
    <mergeCell ref="A119:B11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223" priority="13" operator="equal">
      <formula>"X"</formula>
    </cfRule>
    <cfRule type="cellIs" dxfId="2222" priority="14" operator="equal">
      <formula>"I"</formula>
    </cfRule>
  </conditionalFormatting>
  <conditionalFormatting sqref="H32:H94">
    <cfRule type="cellIs" dxfId="2221" priority="1" operator="equal">
      <formula>"X"</formula>
    </cfRule>
    <cfRule type="cellIs" dxfId="2220" priority="2" operator="equal">
      <formula>"I"</formula>
    </cfRule>
  </conditionalFormatting>
  <conditionalFormatting sqref="J20:J30">
    <cfRule type="cellIs" dxfId="2219" priority="15" operator="equal">
      <formula>"X"</formula>
    </cfRule>
    <cfRule type="cellIs" dxfId="2218" priority="16" operator="equal">
      <formula>"I"</formula>
    </cfRule>
  </conditionalFormatting>
  <conditionalFormatting sqref="J32:J94">
    <cfRule type="cellIs" dxfId="2217" priority="3" operator="equal">
      <formula>"X"</formula>
    </cfRule>
    <cfRule type="cellIs" dxfId="2216" priority="4" operator="equal">
      <formula>"I"</formula>
    </cfRule>
  </conditionalFormatting>
  <conditionalFormatting sqref="L20:L30">
    <cfRule type="cellIs" dxfId="2215" priority="17" operator="equal">
      <formula>"X"</formula>
    </cfRule>
    <cfRule type="cellIs" dxfId="2214" priority="18" operator="equal">
      <formula>"I"</formula>
    </cfRule>
  </conditionalFormatting>
  <conditionalFormatting sqref="L32:L94">
    <cfRule type="cellIs" dxfId="2213" priority="5" operator="equal">
      <formula>"X"</formula>
    </cfRule>
    <cfRule type="cellIs" dxfId="2212" priority="6" operator="equal">
      <formula>"I"</formula>
    </cfRule>
  </conditionalFormatting>
  <conditionalFormatting sqref="N20:N30">
    <cfRule type="cellIs" dxfId="2211" priority="19" operator="equal">
      <formula>"X"</formula>
    </cfRule>
    <cfRule type="cellIs" dxfId="2210" priority="20" operator="equal">
      <formula>"I"</formula>
    </cfRule>
  </conditionalFormatting>
  <conditionalFormatting sqref="N32:N94">
    <cfRule type="cellIs" dxfId="2209" priority="7" operator="equal">
      <formula>"X"</formula>
    </cfRule>
    <cfRule type="cellIs" dxfId="2208" priority="8" operator="equal">
      <formula>"I"</formula>
    </cfRule>
  </conditionalFormatting>
  <conditionalFormatting sqref="P20:P30">
    <cfRule type="cellIs" dxfId="2207" priority="21" operator="equal">
      <formula>"X"</formula>
    </cfRule>
    <cfRule type="cellIs" dxfId="2206" priority="22" operator="equal">
      <formula>"I"</formula>
    </cfRule>
  </conditionalFormatting>
  <conditionalFormatting sqref="P32:P94">
    <cfRule type="cellIs" dxfId="2205" priority="9" operator="equal">
      <formula>"X"</formula>
    </cfRule>
    <cfRule type="cellIs" dxfId="2204" priority="10" operator="equal">
      <formula>"I"</formula>
    </cfRule>
  </conditionalFormatting>
  <conditionalFormatting sqref="R20:R30">
    <cfRule type="cellIs" dxfId="2203" priority="23" operator="equal">
      <formula>"X"</formula>
    </cfRule>
    <cfRule type="cellIs" dxfId="2202" priority="24" operator="equal">
      <formula>"I"</formula>
    </cfRule>
  </conditionalFormatting>
  <conditionalFormatting sqref="R32:R94">
    <cfRule type="cellIs" dxfId="2201" priority="11" operator="equal">
      <formula>"X"</formula>
    </cfRule>
    <cfRule type="cellIs" dxfId="2200" priority="12" operator="equal">
      <formula>"I"</formula>
    </cfRule>
  </conditionalFormatting>
  <hyperlinks>
    <hyperlink ref="B3" location="'Cost Summary'!A1" display="BACK TO SUMMARY SHEET" xr:uid="{F98B45CA-E35F-4F5D-B9EC-B7C753F54F0E}"/>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92D050"/>
  </sheetPr>
  <dimension ref="A1:AH120"/>
  <sheetViews>
    <sheetView zoomScale="89" zoomScaleNormal="89" workbookViewId="0">
      <pane xSplit="2" ySplit="9" topLeftCell="C20" activePane="bottomRight" state="frozen"/>
      <selection pane="bottomRight" activeCell="B35" sqref="B3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ht="15.75" thickBot="1">
      <c r="E2" s="113"/>
      <c r="F2" s="149" t="s">
        <v>530</v>
      </c>
      <c r="G2" s="150" t="s">
        <v>531</v>
      </c>
      <c r="H2" s="647"/>
      <c r="I2" s="647"/>
      <c r="J2" s="647"/>
      <c r="K2" s="647"/>
      <c r="L2" s="647"/>
      <c r="M2" s="647"/>
      <c r="N2" s="647"/>
      <c r="O2" s="647"/>
      <c r="P2" s="647"/>
      <c r="Q2" s="647"/>
      <c r="R2" s="647"/>
      <c r="S2" s="647"/>
    </row>
    <row r="3" spans="1:19" ht="21" thickBot="1">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315</v>
      </c>
      <c r="C5" s="513"/>
      <c r="D5" s="513"/>
      <c r="E5" s="513"/>
      <c r="F5" s="513"/>
      <c r="G5" s="514" t="s">
        <v>546</v>
      </c>
      <c r="H5" s="949"/>
      <c r="I5" s="684"/>
      <c r="J5" s="949"/>
      <c r="K5" s="684"/>
      <c r="L5" s="949"/>
      <c r="M5" s="684"/>
      <c r="N5" s="949"/>
      <c r="O5" s="684"/>
      <c r="P5" s="949"/>
      <c r="Q5" s="684"/>
      <c r="R5" s="949"/>
      <c r="S5" s="684"/>
    </row>
    <row r="6" spans="1:19">
      <c r="A6" s="948" t="s">
        <v>548</v>
      </c>
      <c r="B6" s="515" t="s">
        <v>314</v>
      </c>
      <c r="C6" s="513"/>
      <c r="D6" s="513"/>
      <c r="E6" s="513"/>
      <c r="F6" s="513"/>
      <c r="G6" s="556" t="s">
        <v>549</v>
      </c>
      <c r="H6" s="950"/>
      <c r="I6" s="687"/>
      <c r="J6" s="950"/>
      <c r="K6" s="687"/>
      <c r="L6" s="950"/>
      <c r="M6" s="687"/>
      <c r="N6" s="950"/>
      <c r="O6" s="687"/>
      <c r="P6" s="950"/>
      <c r="Q6" s="687"/>
      <c r="R6" s="950"/>
      <c r="S6" s="687"/>
    </row>
    <row r="7" spans="1:19">
      <c r="A7" s="948" t="s">
        <v>551</v>
      </c>
      <c r="B7" s="516"/>
      <c r="C7" s="513"/>
      <c r="D7" s="513"/>
      <c r="E7" s="513"/>
      <c r="F7" s="513"/>
      <c r="G7" s="556" t="s">
        <v>552</v>
      </c>
      <c r="H7" s="951"/>
      <c r="I7" s="685"/>
      <c r="J7" s="951"/>
      <c r="K7" s="685"/>
      <c r="L7" s="951"/>
      <c r="M7" s="685"/>
      <c r="N7" s="951"/>
      <c r="O7" s="685"/>
      <c r="P7" s="951"/>
      <c r="Q7" s="685"/>
      <c r="R7" s="951"/>
      <c r="S7" s="685"/>
    </row>
    <row r="8" spans="1:19" ht="15.75" thickBot="1">
      <c r="A8" s="356" t="s">
        <v>554</v>
      </c>
      <c r="B8" s="357"/>
      <c r="C8" s="188"/>
      <c r="D8" s="188"/>
      <c r="E8" s="188"/>
      <c r="F8" s="188"/>
      <c r="G8" s="356" t="s">
        <v>554</v>
      </c>
      <c r="H8" s="682">
        <f>I81</f>
        <v>0</v>
      </c>
      <c r="I8" s="683"/>
      <c r="J8" s="682">
        <f>K81</f>
        <v>0</v>
      </c>
      <c r="K8" s="683"/>
      <c r="L8" s="682">
        <f>M81</f>
        <v>0</v>
      </c>
      <c r="M8" s="683"/>
      <c r="N8" s="682">
        <f>O81</f>
        <v>0</v>
      </c>
      <c r="O8" s="683"/>
      <c r="P8" s="682">
        <f>Q81</f>
        <v>0</v>
      </c>
      <c r="Q8" s="683"/>
      <c r="R8" s="682">
        <f>S81</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563"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955"/>
      <c r="B21" s="519" t="s">
        <v>315</v>
      </c>
      <c r="C21" s="518"/>
      <c r="D21" s="513"/>
      <c r="E21" s="513"/>
      <c r="F21" s="513"/>
      <c r="G21" s="517"/>
      <c r="H21" s="954"/>
      <c r="I21" s="956"/>
      <c r="J21" s="954"/>
      <c r="K21" s="546"/>
      <c r="L21" s="954"/>
      <c r="M21" s="546"/>
      <c r="N21" s="954"/>
      <c r="O21" s="546"/>
      <c r="P21" s="954"/>
      <c r="Q21" s="546"/>
      <c r="R21" s="954"/>
      <c r="S21" s="546"/>
    </row>
    <row r="22" spans="1:19" ht="16.5" hidden="1" thickBot="1">
      <c r="A22" s="955"/>
      <c r="B22" s="580" t="s">
        <v>566</v>
      </c>
      <c r="C22" s="518"/>
      <c r="D22" s="513"/>
      <c r="E22" s="513"/>
      <c r="F22" s="513"/>
      <c r="G22" s="517"/>
      <c r="H22" s="954"/>
      <c r="I22" s="956"/>
      <c r="J22" s="954"/>
      <c r="K22" s="546"/>
      <c r="L22" s="954"/>
      <c r="M22" s="546"/>
      <c r="N22" s="954"/>
      <c r="O22" s="546"/>
      <c r="P22" s="954"/>
      <c r="Q22" s="546"/>
      <c r="R22" s="954"/>
      <c r="S22" s="546"/>
    </row>
    <row r="23" spans="1:19" ht="16.5" thickBot="1">
      <c r="A23" s="957"/>
      <c r="B23" s="480" t="s">
        <v>567</v>
      </c>
      <c r="C23" s="557"/>
      <c r="D23" s="513"/>
      <c r="E23" s="513"/>
      <c r="F23" s="513"/>
      <c r="G23" s="517"/>
      <c r="H23" s="954"/>
      <c r="I23" s="956"/>
      <c r="J23" s="954"/>
      <c r="K23" s="99"/>
      <c r="L23" s="954"/>
      <c r="M23" s="546"/>
      <c r="N23" s="954"/>
      <c r="O23" s="546"/>
      <c r="P23" s="954"/>
      <c r="Q23" s="546"/>
      <c r="R23" s="954"/>
      <c r="S23" s="546"/>
    </row>
    <row r="24" spans="1:19">
      <c r="A24" s="955"/>
      <c r="B24" s="958" t="s">
        <v>568</v>
      </c>
      <c r="C24" s="518"/>
      <c r="D24" s="513"/>
      <c r="E24" s="513"/>
      <c r="F24" s="513"/>
      <c r="G24" s="517"/>
      <c r="H24" s="954"/>
      <c r="I24" s="956"/>
      <c r="J24" s="954"/>
      <c r="K24" s="546"/>
      <c r="L24" s="954"/>
      <c r="M24" s="546"/>
      <c r="N24" s="954"/>
      <c r="O24" s="546"/>
      <c r="P24" s="954"/>
      <c r="Q24" s="546"/>
      <c r="R24" s="954"/>
      <c r="S24" s="546"/>
    </row>
    <row r="25" spans="1:19">
      <c r="A25" s="959"/>
      <c r="B25" s="960" t="s">
        <v>569</v>
      </c>
      <c r="C25" s="518"/>
      <c r="D25" s="513"/>
      <c r="E25" s="513"/>
      <c r="F25" s="513"/>
      <c r="G25" s="517"/>
      <c r="H25" s="954"/>
      <c r="I25" s="956"/>
      <c r="J25" s="954"/>
      <c r="K25" s="546"/>
      <c r="L25" s="954"/>
      <c r="M25" s="546"/>
      <c r="N25" s="954"/>
      <c r="O25" s="546"/>
      <c r="P25" s="954"/>
      <c r="Q25" s="546"/>
      <c r="R25" s="954"/>
      <c r="S25" s="546"/>
    </row>
    <row r="26" spans="1:19">
      <c r="A26" s="959"/>
      <c r="B26" s="961" t="s">
        <v>570</v>
      </c>
      <c r="C26" s="518"/>
      <c r="D26" s="513"/>
      <c r="E26" s="513"/>
      <c r="F26" s="513"/>
      <c r="G26" s="517"/>
      <c r="H26" s="954"/>
      <c r="I26" s="956"/>
      <c r="J26" s="954"/>
      <c r="K26" s="546"/>
      <c r="L26" s="954"/>
      <c r="M26" s="546"/>
      <c r="N26" s="954"/>
      <c r="O26" s="546"/>
      <c r="P26" s="954"/>
      <c r="Q26" s="546"/>
      <c r="R26" s="954"/>
      <c r="S26" s="546"/>
    </row>
    <row r="27" spans="1:19">
      <c r="A27" s="959"/>
      <c r="B27" s="961" t="s">
        <v>571</v>
      </c>
      <c r="C27" s="518"/>
      <c r="D27" s="513"/>
      <c r="E27" s="513"/>
      <c r="F27" s="513"/>
      <c r="G27" s="517"/>
      <c r="H27" s="954"/>
      <c r="I27" s="956"/>
      <c r="J27" s="954"/>
      <c r="K27" s="956"/>
      <c r="L27" s="954"/>
      <c r="M27" s="956"/>
      <c r="N27" s="954"/>
      <c r="O27" s="956"/>
      <c r="P27" s="954"/>
      <c r="Q27" s="956"/>
      <c r="R27" s="954"/>
      <c r="S27" s="956"/>
    </row>
    <row r="28" spans="1:19">
      <c r="A28" s="959"/>
      <c r="B28" s="961" t="s">
        <v>572</v>
      </c>
      <c r="C28" s="518"/>
      <c r="D28" s="513"/>
      <c r="E28" s="513"/>
      <c r="F28" s="513"/>
      <c r="G28" s="517"/>
      <c r="H28" s="954"/>
      <c r="I28" s="956"/>
      <c r="J28" s="954"/>
      <c r="K28" s="546"/>
      <c r="L28" s="954"/>
      <c r="M28" s="546"/>
      <c r="N28" s="954"/>
      <c r="O28" s="546"/>
      <c r="P28" s="954"/>
      <c r="Q28" s="546"/>
      <c r="R28" s="954"/>
      <c r="S28" s="546"/>
    </row>
    <row r="29" spans="1:19">
      <c r="A29" s="959"/>
      <c r="B29" s="961" t="s">
        <v>573</v>
      </c>
      <c r="C29" s="518"/>
      <c r="D29" s="513"/>
      <c r="E29" s="513"/>
      <c r="F29" s="513"/>
      <c r="G29" s="517"/>
      <c r="H29" s="954"/>
      <c r="I29" s="956"/>
      <c r="J29" s="954"/>
      <c r="K29" s="546"/>
      <c r="L29" s="954"/>
      <c r="M29" s="546"/>
      <c r="N29" s="954"/>
      <c r="O29" s="546"/>
      <c r="P29" s="954"/>
      <c r="Q29" s="546"/>
      <c r="R29" s="954"/>
      <c r="S29" s="546"/>
    </row>
    <row r="30" spans="1:19">
      <c r="A30" s="959"/>
      <c r="B30" s="961" t="s">
        <v>648</v>
      </c>
      <c r="C30" s="518"/>
      <c r="D30" s="513"/>
      <c r="E30" s="513"/>
      <c r="F30" s="513"/>
      <c r="G30" s="517"/>
      <c r="H30" s="954"/>
      <c r="I30" s="999"/>
      <c r="J30" s="954"/>
      <c r="K30" s="1000"/>
      <c r="L30" s="954"/>
      <c r="M30" s="1000"/>
      <c r="N30" s="954"/>
      <c r="O30" s="1000"/>
      <c r="P30" s="954"/>
      <c r="Q30" s="1000"/>
      <c r="R30" s="954"/>
      <c r="S30" s="1000"/>
    </row>
    <row r="31" spans="1:19">
      <c r="A31" s="959"/>
      <c r="B31" s="962" t="s">
        <v>574</v>
      </c>
      <c r="C31" s="518"/>
      <c r="D31" s="513"/>
      <c r="E31" s="513"/>
      <c r="F31" s="513"/>
      <c r="G31" s="517"/>
      <c r="H31" s="954"/>
      <c r="I31" s="956"/>
      <c r="J31" s="954"/>
      <c r="K31" s="546"/>
      <c r="L31" s="954"/>
      <c r="M31" s="546"/>
      <c r="N31" s="954"/>
      <c r="O31" s="546"/>
      <c r="P31" s="954"/>
      <c r="Q31" s="546"/>
      <c r="R31" s="954"/>
      <c r="S31" s="546"/>
    </row>
    <row r="32" spans="1:19">
      <c r="A32" s="959"/>
      <c r="B32" s="963" t="s">
        <v>575</v>
      </c>
      <c r="C32" s="540"/>
      <c r="D32" s="541">
        <v>1</v>
      </c>
      <c r="E32" s="541" t="s">
        <v>576</v>
      </c>
      <c r="F32" s="544"/>
      <c r="G32" s="964"/>
      <c r="H32" s="965"/>
      <c r="I32" s="1001"/>
      <c r="J32" s="965"/>
      <c r="K32" s="967"/>
      <c r="L32" s="965"/>
      <c r="M32" s="967"/>
      <c r="N32" s="965"/>
      <c r="O32" s="967"/>
      <c r="P32" s="965"/>
      <c r="Q32" s="967"/>
      <c r="R32" s="965"/>
      <c r="S32" s="967"/>
    </row>
    <row r="33" spans="1:19">
      <c r="A33" s="959"/>
      <c r="B33" s="968"/>
      <c r="C33" s="518"/>
      <c r="D33" s="513"/>
      <c r="E33" s="513"/>
      <c r="F33" s="520"/>
      <c r="G33" s="517"/>
      <c r="H33" s="954"/>
      <c r="I33" s="999"/>
      <c r="J33" s="954"/>
      <c r="K33" s="1000"/>
      <c r="L33" s="954"/>
      <c r="M33" s="1000"/>
      <c r="N33" s="954"/>
      <c r="O33" s="1000"/>
      <c r="P33" s="954"/>
      <c r="Q33" s="1000"/>
      <c r="R33" s="954"/>
      <c r="S33" s="1000"/>
    </row>
    <row r="34" spans="1:19">
      <c r="A34" s="959"/>
      <c r="B34" s="971" t="s">
        <v>649</v>
      </c>
      <c r="C34" s="518"/>
      <c r="D34" s="513"/>
      <c r="E34" s="513"/>
      <c r="F34" s="513"/>
      <c r="G34" s="517"/>
      <c r="H34" s="954"/>
      <c r="I34" s="999"/>
      <c r="J34" s="954"/>
      <c r="K34" s="1000"/>
      <c r="L34" s="954"/>
      <c r="M34" s="1000"/>
      <c r="N34" s="954"/>
      <c r="O34" s="1000"/>
      <c r="P34" s="954"/>
      <c r="Q34" s="1000"/>
      <c r="R34" s="954"/>
      <c r="S34" s="1000"/>
    </row>
    <row r="35" spans="1:19">
      <c r="A35" s="959"/>
      <c r="B35" s="971" t="s">
        <v>650</v>
      </c>
      <c r="C35" s="518"/>
      <c r="D35" s="513"/>
      <c r="E35" s="513"/>
      <c r="F35" s="513"/>
      <c r="G35" s="517"/>
      <c r="H35" s="954"/>
      <c r="I35" s="999"/>
      <c r="J35" s="954"/>
      <c r="K35" s="1000"/>
      <c r="L35" s="954"/>
      <c r="M35" s="1000"/>
      <c r="N35" s="954"/>
      <c r="O35" s="1000"/>
      <c r="P35" s="954"/>
      <c r="Q35" s="1000"/>
      <c r="R35" s="954"/>
      <c r="S35" s="1000"/>
    </row>
    <row r="36" spans="1:19">
      <c r="A36" s="959"/>
      <c r="B36" s="971" t="s">
        <v>651</v>
      </c>
      <c r="C36" s="548"/>
      <c r="D36" s="548"/>
      <c r="E36" s="513"/>
      <c r="F36" s="513"/>
      <c r="G36" s="517"/>
      <c r="H36" s="954"/>
      <c r="I36" s="999"/>
      <c r="J36" s="954"/>
      <c r="K36" s="1000"/>
      <c r="L36" s="954"/>
      <c r="M36" s="999"/>
      <c r="N36" s="954"/>
      <c r="O36" s="999"/>
      <c r="P36" s="954"/>
      <c r="Q36" s="1000"/>
      <c r="R36" s="954"/>
      <c r="S36" s="1000"/>
    </row>
    <row r="37" spans="1:19">
      <c r="A37" s="959"/>
      <c r="B37" s="971" t="s">
        <v>652</v>
      </c>
      <c r="C37" s="548"/>
      <c r="D37" s="548"/>
      <c r="E37" s="513"/>
      <c r="F37" s="513"/>
      <c r="G37" s="517"/>
      <c r="H37" s="954"/>
      <c r="I37" s="999"/>
      <c r="J37" s="954"/>
      <c r="K37" s="1000"/>
      <c r="L37" s="954"/>
      <c r="M37" s="1000"/>
      <c r="N37" s="954"/>
      <c r="O37" s="1000"/>
      <c r="P37" s="954"/>
      <c r="Q37" s="1000"/>
      <c r="R37" s="954"/>
      <c r="S37" s="1000"/>
    </row>
    <row r="38" spans="1:19">
      <c r="A38" s="959"/>
      <c r="B38" s="971" t="s">
        <v>653</v>
      </c>
      <c r="C38" s="548"/>
      <c r="D38" s="548"/>
      <c r="E38" s="513"/>
      <c r="F38" s="513"/>
      <c r="G38" s="517"/>
      <c r="H38" s="954"/>
      <c r="I38" s="999"/>
      <c r="J38" s="954"/>
      <c r="K38" s="1000"/>
      <c r="L38" s="954"/>
      <c r="M38" s="1000"/>
      <c r="N38" s="954"/>
      <c r="O38" s="1000"/>
      <c r="P38" s="954"/>
      <c r="Q38" s="1000"/>
      <c r="R38" s="954"/>
      <c r="S38" s="1000"/>
    </row>
    <row r="39" spans="1:19">
      <c r="A39" s="959"/>
      <c r="B39" s="971" t="s">
        <v>654</v>
      </c>
      <c r="C39" s="548"/>
      <c r="D39" s="548"/>
      <c r="E39" s="513"/>
      <c r="F39" s="513"/>
      <c r="G39" s="517"/>
      <c r="H39" s="954"/>
      <c r="I39" s="999"/>
      <c r="J39" s="954"/>
      <c r="K39" s="1000"/>
      <c r="L39" s="954"/>
      <c r="M39" s="1000"/>
      <c r="N39" s="954"/>
      <c r="O39" s="1000"/>
      <c r="P39" s="954"/>
      <c r="Q39" s="1000"/>
      <c r="R39" s="954"/>
      <c r="S39" s="1000"/>
    </row>
    <row r="40" spans="1:19">
      <c r="A40" s="959"/>
      <c r="B40" s="971" t="s">
        <v>655</v>
      </c>
      <c r="C40" s="548"/>
      <c r="D40" s="548"/>
      <c r="E40" s="513"/>
      <c r="F40" s="513"/>
      <c r="G40" s="517"/>
      <c r="H40" s="954" t="s">
        <v>579</v>
      </c>
      <c r="I40" s="999"/>
      <c r="J40" s="954"/>
      <c r="K40" s="1000"/>
      <c r="L40" s="954"/>
      <c r="M40" s="1000"/>
      <c r="N40" s="954"/>
      <c r="O40" s="1000"/>
      <c r="P40" s="954"/>
      <c r="Q40" s="1000"/>
      <c r="R40" s="954"/>
      <c r="S40" s="1000"/>
    </row>
    <row r="41" spans="1:19">
      <c r="A41" s="959"/>
      <c r="B41" s="971" t="s">
        <v>656</v>
      </c>
      <c r="C41" s="548"/>
      <c r="D41" s="548"/>
      <c r="E41" s="513"/>
      <c r="F41" s="513"/>
      <c r="G41" s="517"/>
      <c r="H41" s="954"/>
      <c r="I41" s="999"/>
      <c r="J41" s="954"/>
      <c r="K41" s="1000"/>
      <c r="L41" s="954"/>
      <c r="M41" s="1000"/>
      <c r="N41" s="954"/>
      <c r="O41" s="1000"/>
      <c r="P41" s="954"/>
      <c r="Q41" s="1000"/>
      <c r="R41" s="954"/>
      <c r="S41" s="1000"/>
    </row>
    <row r="42" spans="1:19" ht="15.75" customHeight="1">
      <c r="A42" s="959"/>
      <c r="B42" s="971" t="s">
        <v>657</v>
      </c>
      <c r="C42" s="548"/>
      <c r="D42" s="548"/>
      <c r="E42" s="513"/>
      <c r="F42" s="513"/>
      <c r="G42" s="517"/>
      <c r="H42" s="954"/>
      <c r="I42" s="999"/>
      <c r="J42" s="954"/>
      <c r="K42" s="1000"/>
      <c r="L42" s="954"/>
      <c r="M42" s="1000"/>
      <c r="N42" s="954"/>
      <c r="O42" s="1000"/>
      <c r="P42" s="954"/>
      <c r="Q42" s="1000"/>
      <c r="R42" s="954"/>
      <c r="S42" s="1000"/>
    </row>
    <row r="43" spans="1:19" ht="15.75" customHeight="1">
      <c r="A43" s="959"/>
      <c r="B43" s="971"/>
      <c r="C43" s="548"/>
      <c r="D43" s="548"/>
      <c r="E43" s="513"/>
      <c r="F43" s="513"/>
      <c r="G43" s="517"/>
      <c r="H43" s="954" t="s">
        <v>581</v>
      </c>
      <c r="I43" s="999"/>
      <c r="J43" s="954"/>
      <c r="K43" s="1000"/>
      <c r="L43" s="954"/>
      <c r="M43" s="1000"/>
      <c r="N43" s="954"/>
      <c r="O43" s="1000"/>
      <c r="P43" s="954"/>
      <c r="Q43" s="1000"/>
      <c r="R43" s="954"/>
      <c r="S43" s="1000"/>
    </row>
    <row r="44" spans="1:19" ht="15.75" customHeight="1">
      <c r="A44" s="959"/>
      <c r="B44" s="1002" t="s">
        <v>658</v>
      </c>
      <c r="C44" s="548"/>
      <c r="D44" s="548"/>
      <c r="E44" s="513"/>
      <c r="F44" s="513"/>
      <c r="G44" s="517"/>
      <c r="H44" s="954"/>
      <c r="I44" s="999"/>
      <c r="J44" s="954"/>
      <c r="K44" s="1000"/>
      <c r="L44" s="954"/>
      <c r="M44" s="1000"/>
      <c r="N44" s="954"/>
      <c r="O44" s="1000"/>
      <c r="P44" s="954"/>
      <c r="Q44" s="1000"/>
      <c r="R44" s="954"/>
      <c r="S44" s="1000"/>
    </row>
    <row r="45" spans="1:19" ht="15.75" customHeight="1">
      <c r="A45" s="959"/>
      <c r="B45" s="971" t="s">
        <v>659</v>
      </c>
      <c r="C45" s="548"/>
      <c r="D45" s="548"/>
      <c r="E45" s="513"/>
      <c r="F45" s="513"/>
      <c r="G45" s="517"/>
      <c r="H45" s="954" t="s">
        <v>581</v>
      </c>
      <c r="I45" s="999"/>
      <c r="J45" s="954"/>
      <c r="K45" s="1000"/>
      <c r="L45" s="954"/>
      <c r="M45" s="1000"/>
      <c r="N45" s="954"/>
      <c r="O45" s="1000"/>
      <c r="P45" s="954"/>
      <c r="Q45" s="1000"/>
      <c r="R45" s="954"/>
      <c r="S45" s="1000"/>
    </row>
    <row r="46" spans="1:19" ht="15.75" customHeight="1">
      <c r="A46" s="959"/>
      <c r="B46" s="971" t="s">
        <v>660</v>
      </c>
      <c r="C46" s="548"/>
      <c r="D46" s="548"/>
      <c r="E46" s="513"/>
      <c r="F46" s="513"/>
      <c r="G46" s="517"/>
      <c r="H46" s="954"/>
      <c r="I46" s="999"/>
      <c r="J46" s="954"/>
      <c r="K46" s="1000"/>
      <c r="L46" s="954"/>
      <c r="M46" s="1000"/>
      <c r="N46" s="954"/>
      <c r="O46" s="1000"/>
      <c r="P46" s="954"/>
      <c r="Q46" s="1000"/>
      <c r="R46" s="954"/>
      <c r="S46" s="1000"/>
    </row>
    <row r="47" spans="1:19" ht="15.75" customHeight="1">
      <c r="A47" s="959"/>
      <c r="B47" s="971" t="s">
        <v>661</v>
      </c>
      <c r="C47" s="548"/>
      <c r="D47" s="548"/>
      <c r="E47" s="513"/>
      <c r="F47" s="513"/>
      <c r="G47" s="517"/>
      <c r="H47" s="954" t="s">
        <v>579</v>
      </c>
      <c r="I47" s="999"/>
      <c r="J47" s="954"/>
      <c r="K47" s="1000"/>
      <c r="L47" s="954"/>
      <c r="M47" s="1000"/>
      <c r="N47" s="954"/>
      <c r="O47" s="1000"/>
      <c r="P47" s="954"/>
      <c r="Q47" s="1000"/>
      <c r="R47" s="954"/>
      <c r="S47" s="1000"/>
    </row>
    <row r="48" spans="1:19" ht="15.75" customHeight="1">
      <c r="A48" s="959"/>
      <c r="B48" s="971"/>
      <c r="C48" s="548"/>
      <c r="D48" s="548"/>
      <c r="E48" s="513"/>
      <c r="F48" s="513"/>
      <c r="G48" s="517"/>
      <c r="H48" s="954"/>
      <c r="I48" s="999"/>
      <c r="J48" s="954"/>
      <c r="K48" s="1000"/>
      <c r="L48" s="954"/>
      <c r="M48" s="1000"/>
      <c r="N48" s="954"/>
      <c r="O48" s="1000"/>
      <c r="P48" s="954"/>
      <c r="Q48" s="1000"/>
      <c r="R48" s="954"/>
      <c r="S48" s="1000"/>
    </row>
    <row r="49" spans="1:19" ht="15.75" customHeight="1">
      <c r="A49" s="959"/>
      <c r="B49" s="1002" t="s">
        <v>13</v>
      </c>
      <c r="C49" s="548"/>
      <c r="D49" s="548"/>
      <c r="E49" s="513"/>
      <c r="F49" s="513"/>
      <c r="G49" s="517"/>
      <c r="H49" s="954"/>
      <c r="I49" s="999"/>
      <c r="J49" s="954"/>
      <c r="K49" s="1000"/>
      <c r="L49" s="954"/>
      <c r="M49" s="1000"/>
      <c r="N49" s="954"/>
      <c r="O49" s="1000"/>
      <c r="P49" s="954"/>
      <c r="Q49" s="1000"/>
      <c r="R49" s="954"/>
      <c r="S49" s="1000"/>
    </row>
    <row r="50" spans="1:19" ht="15.75" customHeight="1">
      <c r="A50" s="959"/>
      <c r="B50" s="971" t="s">
        <v>662</v>
      </c>
      <c r="C50" s="548"/>
      <c r="D50" s="548"/>
      <c r="E50" s="513"/>
      <c r="F50" s="513"/>
      <c r="G50" s="517"/>
      <c r="H50" s="954"/>
      <c r="I50" s="999"/>
      <c r="J50" s="954"/>
      <c r="K50" s="1000"/>
      <c r="L50" s="954"/>
      <c r="M50" s="1000"/>
      <c r="N50" s="954"/>
      <c r="O50" s="1000"/>
      <c r="P50" s="954"/>
      <c r="Q50" s="1000"/>
      <c r="R50" s="954"/>
      <c r="S50" s="1000"/>
    </row>
    <row r="51" spans="1:19" ht="15.75" customHeight="1">
      <c r="A51" s="959"/>
      <c r="B51" s="973" t="s">
        <v>663</v>
      </c>
      <c r="C51" s="548"/>
      <c r="D51" s="548"/>
      <c r="E51" s="513"/>
      <c r="F51" s="513"/>
      <c r="G51" s="517"/>
      <c r="H51" s="954"/>
      <c r="I51" s="999"/>
      <c r="J51" s="954"/>
      <c r="K51" s="1000"/>
      <c r="L51" s="954"/>
      <c r="M51" s="1000"/>
      <c r="N51" s="954"/>
      <c r="O51" s="1000"/>
      <c r="P51" s="954"/>
      <c r="Q51" s="1000"/>
      <c r="R51" s="954"/>
      <c r="S51" s="1000"/>
    </row>
    <row r="52" spans="1:19" ht="15.75" customHeight="1">
      <c r="A52" s="959"/>
      <c r="B52" s="973" t="s">
        <v>664</v>
      </c>
      <c r="C52" s="548"/>
      <c r="D52" s="548"/>
      <c r="E52" s="513"/>
      <c r="F52" s="513"/>
      <c r="G52" s="517"/>
      <c r="H52" s="954"/>
      <c r="I52" s="999"/>
      <c r="J52" s="954"/>
      <c r="K52" s="1000"/>
      <c r="L52" s="954"/>
      <c r="M52" s="1000"/>
      <c r="N52" s="954"/>
      <c r="O52" s="1000"/>
      <c r="P52" s="954"/>
      <c r="Q52" s="1000"/>
      <c r="R52" s="954"/>
      <c r="S52" s="1000"/>
    </row>
    <row r="53" spans="1:19" ht="15.75" customHeight="1">
      <c r="A53" s="959"/>
      <c r="B53" s="973" t="s">
        <v>665</v>
      </c>
      <c r="C53" s="548"/>
      <c r="D53" s="548"/>
      <c r="E53" s="513"/>
      <c r="F53" s="513"/>
      <c r="G53" s="517"/>
      <c r="H53" s="954"/>
      <c r="I53" s="999"/>
      <c r="J53" s="954"/>
      <c r="K53" s="1000"/>
      <c r="L53" s="954"/>
      <c r="M53" s="1000"/>
      <c r="N53" s="954"/>
      <c r="O53" s="1000"/>
      <c r="P53" s="954"/>
      <c r="Q53" s="1000"/>
      <c r="R53" s="954"/>
      <c r="S53" s="1000"/>
    </row>
    <row r="54" spans="1:19" ht="15.75" customHeight="1">
      <c r="A54" s="959"/>
      <c r="B54" s="973" t="s">
        <v>666</v>
      </c>
      <c r="C54" s="548"/>
      <c r="D54" s="548"/>
      <c r="E54" s="513"/>
      <c r="F54" s="513"/>
      <c r="G54" s="517"/>
      <c r="H54" s="954"/>
      <c r="I54" s="999"/>
      <c r="J54" s="954"/>
      <c r="K54" s="1000"/>
      <c r="L54" s="954"/>
      <c r="M54" s="1000"/>
      <c r="N54" s="954"/>
      <c r="O54" s="1000"/>
      <c r="P54" s="954"/>
      <c r="Q54" s="1000"/>
      <c r="R54" s="954"/>
      <c r="S54" s="1000"/>
    </row>
    <row r="55" spans="1:19" ht="15.75" customHeight="1">
      <c r="A55" s="959"/>
      <c r="B55" s="973" t="s">
        <v>667</v>
      </c>
      <c r="C55" s="548"/>
      <c r="D55" s="548"/>
      <c r="E55" s="513"/>
      <c r="F55" s="513"/>
      <c r="G55" s="517"/>
      <c r="H55" s="954"/>
      <c r="I55" s="999"/>
      <c r="J55" s="954"/>
      <c r="K55" s="1000"/>
      <c r="L55" s="954"/>
      <c r="M55" s="1000"/>
      <c r="N55" s="954"/>
      <c r="O55" s="1000"/>
      <c r="P55" s="954"/>
      <c r="Q55" s="1000"/>
      <c r="R55" s="954"/>
      <c r="S55" s="1000"/>
    </row>
    <row r="56" spans="1:19" ht="15.75" customHeight="1">
      <c r="A56" s="959"/>
      <c r="B56" s="973" t="s">
        <v>668</v>
      </c>
      <c r="C56" s="548"/>
      <c r="D56" s="548"/>
      <c r="E56" s="513"/>
      <c r="F56" s="513"/>
      <c r="G56" s="517"/>
      <c r="H56" s="954"/>
      <c r="I56" s="999"/>
      <c r="J56" s="954"/>
      <c r="K56" s="1000"/>
      <c r="L56" s="954"/>
      <c r="M56" s="1000"/>
      <c r="N56" s="954"/>
      <c r="O56" s="1000"/>
      <c r="P56" s="954"/>
      <c r="Q56" s="1000"/>
      <c r="R56" s="954"/>
      <c r="S56" s="1000"/>
    </row>
    <row r="57" spans="1:19" ht="15.75" customHeight="1">
      <c r="A57" s="959"/>
      <c r="B57" s="973"/>
      <c r="C57" s="548"/>
      <c r="D57" s="548"/>
      <c r="E57" s="513"/>
      <c r="F57" s="513"/>
      <c r="G57" s="517"/>
      <c r="H57" s="954"/>
      <c r="I57" s="999"/>
      <c r="J57" s="954"/>
      <c r="K57" s="1000"/>
      <c r="L57" s="954"/>
      <c r="M57" s="1000"/>
      <c r="N57" s="954"/>
      <c r="O57" s="1000"/>
      <c r="P57" s="954"/>
      <c r="Q57" s="1000"/>
      <c r="R57" s="954"/>
      <c r="S57" s="1000"/>
    </row>
    <row r="58" spans="1:19" ht="15.75" customHeight="1">
      <c r="A58" s="959"/>
      <c r="B58" s="1002" t="s">
        <v>669</v>
      </c>
      <c r="C58" s="548"/>
      <c r="D58" s="548"/>
      <c r="E58" s="513"/>
      <c r="F58" s="513"/>
      <c r="G58" s="517"/>
      <c r="H58" s="954"/>
      <c r="I58" s="999"/>
      <c r="J58" s="954"/>
      <c r="K58" s="1000"/>
      <c r="L58" s="954"/>
      <c r="M58" s="1000"/>
      <c r="N58" s="954"/>
      <c r="O58" s="1000"/>
      <c r="P58" s="954"/>
      <c r="Q58" s="1000"/>
      <c r="R58" s="954"/>
      <c r="S58" s="1000"/>
    </row>
    <row r="59" spans="1:19" ht="15.75" customHeight="1">
      <c r="A59" s="959"/>
      <c r="B59" s="973" t="s">
        <v>670</v>
      </c>
      <c r="C59" s="548"/>
      <c r="D59" s="548"/>
      <c r="E59" s="513"/>
      <c r="F59" s="513"/>
      <c r="G59" s="517"/>
      <c r="H59" s="954"/>
      <c r="I59" s="999"/>
      <c r="J59" s="954"/>
      <c r="K59" s="1000"/>
      <c r="L59" s="954"/>
      <c r="M59" s="1000"/>
      <c r="N59" s="954"/>
      <c r="O59" s="1000"/>
      <c r="P59" s="954"/>
      <c r="Q59" s="1000"/>
      <c r="R59" s="954"/>
      <c r="S59" s="1000"/>
    </row>
    <row r="60" spans="1:19" ht="15.75" customHeight="1">
      <c r="A60" s="959"/>
      <c r="B60" s="973" t="s">
        <v>671</v>
      </c>
      <c r="C60" s="548"/>
      <c r="D60" s="548"/>
      <c r="E60" s="513"/>
      <c r="F60" s="513"/>
      <c r="G60" s="517"/>
      <c r="H60" s="954"/>
      <c r="I60" s="999"/>
      <c r="J60" s="954"/>
      <c r="K60" s="1000"/>
      <c r="L60" s="954"/>
      <c r="M60" s="1000"/>
      <c r="N60" s="954"/>
      <c r="O60" s="1000"/>
      <c r="P60" s="954"/>
      <c r="Q60" s="1000"/>
      <c r="R60" s="954"/>
      <c r="S60" s="1000"/>
    </row>
    <row r="61" spans="1:19" ht="15.75" customHeight="1">
      <c r="A61" s="959"/>
      <c r="B61" s="973" t="s">
        <v>672</v>
      </c>
      <c r="C61" s="548"/>
      <c r="D61" s="548"/>
      <c r="E61" s="513"/>
      <c r="F61" s="513"/>
      <c r="G61" s="517"/>
      <c r="H61" s="954"/>
      <c r="I61" s="999"/>
      <c r="J61" s="954"/>
      <c r="K61" s="1000"/>
      <c r="L61" s="954"/>
      <c r="M61" s="1000"/>
      <c r="N61" s="954"/>
      <c r="O61" s="1000"/>
      <c r="P61" s="954"/>
      <c r="Q61" s="1000"/>
      <c r="R61" s="954"/>
      <c r="S61" s="1000"/>
    </row>
    <row r="62" spans="1:19" ht="15.75" customHeight="1">
      <c r="A62" s="959"/>
      <c r="B62" s="973" t="s">
        <v>673</v>
      </c>
      <c r="C62" s="548"/>
      <c r="D62" s="548"/>
      <c r="E62" s="513"/>
      <c r="F62" s="513"/>
      <c r="G62" s="517"/>
      <c r="H62" s="954"/>
      <c r="I62" s="999"/>
      <c r="J62" s="954"/>
      <c r="K62" s="1000"/>
      <c r="L62" s="954"/>
      <c r="M62" s="1000"/>
      <c r="N62" s="954"/>
      <c r="O62" s="1000"/>
      <c r="P62" s="954"/>
      <c r="Q62" s="1000"/>
      <c r="R62" s="954"/>
      <c r="S62" s="1000"/>
    </row>
    <row r="63" spans="1:19" ht="15.75" customHeight="1">
      <c r="A63" s="959"/>
      <c r="B63" s="973" t="s">
        <v>674</v>
      </c>
      <c r="C63" s="548"/>
      <c r="D63" s="548"/>
      <c r="E63" s="513"/>
      <c r="F63" s="513"/>
      <c r="G63" s="517"/>
      <c r="H63" s="954"/>
      <c r="I63" s="999"/>
      <c r="J63" s="954"/>
      <c r="K63" s="1000"/>
      <c r="L63" s="954"/>
      <c r="M63" s="1000"/>
      <c r="N63" s="954"/>
      <c r="O63" s="1000"/>
      <c r="P63" s="954"/>
      <c r="Q63" s="1000"/>
      <c r="R63" s="954"/>
      <c r="S63" s="1000"/>
    </row>
    <row r="64" spans="1:19" ht="15.75" customHeight="1">
      <c r="A64" s="959"/>
      <c r="B64" s="148"/>
      <c r="C64" s="548"/>
      <c r="D64" s="548"/>
      <c r="E64" s="513"/>
      <c r="F64" s="513"/>
      <c r="G64" s="517"/>
      <c r="H64" s="954"/>
      <c r="I64" s="999"/>
      <c r="J64" s="954"/>
      <c r="K64" s="1000"/>
      <c r="L64" s="954"/>
      <c r="M64" s="1000"/>
      <c r="N64" s="954"/>
      <c r="O64" s="1000"/>
      <c r="P64" s="954"/>
      <c r="Q64" s="1000"/>
      <c r="R64" s="954"/>
      <c r="S64" s="1000"/>
    </row>
    <row r="65" spans="1:19" ht="15.75" customHeight="1">
      <c r="A65" s="959"/>
      <c r="B65" s="971" t="s">
        <v>675</v>
      </c>
      <c r="C65" s="548"/>
      <c r="D65" s="548"/>
      <c r="E65" s="513"/>
      <c r="F65" s="513"/>
      <c r="G65" s="517"/>
      <c r="H65" s="954"/>
      <c r="I65" s="999"/>
      <c r="J65" s="954"/>
      <c r="K65" s="1000"/>
      <c r="L65" s="954"/>
      <c r="M65" s="1000"/>
      <c r="N65" s="954"/>
      <c r="O65" s="1000"/>
      <c r="P65" s="954"/>
      <c r="Q65" s="1000"/>
      <c r="R65" s="954"/>
      <c r="S65" s="1000"/>
    </row>
    <row r="66" spans="1:19" ht="15.75" customHeight="1">
      <c r="A66" s="959"/>
      <c r="B66" s="1003"/>
      <c r="C66" s="548"/>
      <c r="D66" s="548"/>
      <c r="E66" s="513"/>
      <c r="F66" s="513"/>
      <c r="G66" s="517"/>
      <c r="H66" s="954"/>
      <c r="I66" s="999"/>
      <c r="J66" s="954"/>
      <c r="K66" s="1000"/>
      <c r="L66" s="954"/>
      <c r="M66" s="1000"/>
      <c r="N66" s="954"/>
      <c r="O66" s="1000"/>
      <c r="P66" s="954"/>
      <c r="Q66" s="1000"/>
      <c r="R66" s="954"/>
      <c r="S66" s="1000"/>
    </row>
    <row r="67" spans="1:19" ht="15.75" customHeight="1">
      <c r="A67" s="959"/>
      <c r="B67" s="1003"/>
      <c r="C67" s="548"/>
      <c r="D67" s="548"/>
      <c r="E67" s="513"/>
      <c r="F67" s="513"/>
      <c r="G67" s="517"/>
      <c r="H67" s="954"/>
      <c r="I67" s="999"/>
      <c r="J67" s="954"/>
      <c r="K67" s="1000"/>
      <c r="L67" s="954"/>
      <c r="M67" s="1000"/>
      <c r="N67" s="954"/>
      <c r="O67" s="1000"/>
      <c r="P67" s="954"/>
      <c r="Q67" s="1000"/>
      <c r="R67" s="954"/>
      <c r="S67" s="1000"/>
    </row>
    <row r="68" spans="1:19" ht="15.75" customHeight="1">
      <c r="A68" s="959"/>
      <c r="B68" s="1003"/>
      <c r="C68" s="548"/>
      <c r="D68" s="548"/>
      <c r="E68" s="513"/>
      <c r="F68" s="513"/>
      <c r="G68" s="517"/>
      <c r="H68" s="954"/>
      <c r="I68" s="999"/>
      <c r="J68" s="954"/>
      <c r="K68" s="1000"/>
      <c r="L68" s="954"/>
      <c r="M68" s="1000"/>
      <c r="N68" s="954"/>
      <c r="O68" s="1000"/>
      <c r="P68" s="954"/>
      <c r="Q68" s="1000"/>
      <c r="R68" s="954"/>
      <c r="S68" s="1000"/>
    </row>
    <row r="69" spans="1:19" ht="15.75" customHeight="1">
      <c r="A69" s="959"/>
      <c r="B69" s="1003"/>
      <c r="C69" s="548"/>
      <c r="D69" s="548"/>
      <c r="E69" s="513"/>
      <c r="F69" s="513"/>
      <c r="G69" s="517"/>
      <c r="H69" s="954"/>
      <c r="I69" s="999"/>
      <c r="J69" s="954"/>
      <c r="K69" s="1000"/>
      <c r="L69" s="954"/>
      <c r="M69" s="1000"/>
      <c r="N69" s="954"/>
      <c r="O69" s="1000"/>
      <c r="P69" s="954"/>
      <c r="Q69" s="1000"/>
      <c r="R69" s="954"/>
      <c r="S69" s="1000"/>
    </row>
    <row r="70" spans="1:19" ht="15.75" customHeight="1">
      <c r="A70" s="959"/>
      <c r="B70" s="1003"/>
      <c r="C70" s="548"/>
      <c r="D70" s="548"/>
      <c r="E70" s="513"/>
      <c r="F70" s="513"/>
      <c r="G70" s="517"/>
      <c r="H70" s="954"/>
      <c r="I70" s="999"/>
      <c r="J70" s="954"/>
      <c r="K70" s="1000"/>
      <c r="L70" s="954"/>
      <c r="M70" s="1000"/>
      <c r="N70" s="954"/>
      <c r="O70" s="1000"/>
      <c r="P70" s="954"/>
      <c r="Q70" s="1000"/>
      <c r="R70" s="954"/>
      <c r="S70" s="1000"/>
    </row>
    <row r="71" spans="1:19" ht="15.75" customHeight="1">
      <c r="A71" s="959"/>
      <c r="B71" s="1003"/>
      <c r="C71" s="548"/>
      <c r="D71" s="548"/>
      <c r="E71" s="513"/>
      <c r="F71" s="513"/>
      <c r="G71" s="517"/>
      <c r="H71" s="954"/>
      <c r="I71" s="999"/>
      <c r="J71" s="954"/>
      <c r="K71" s="1000"/>
      <c r="L71" s="954"/>
      <c r="M71" s="1000"/>
      <c r="N71" s="954"/>
      <c r="O71" s="1000"/>
      <c r="P71" s="954"/>
      <c r="Q71" s="1000"/>
      <c r="R71" s="954"/>
      <c r="S71" s="1000"/>
    </row>
    <row r="72" spans="1:19" ht="15.75" customHeight="1">
      <c r="A72" s="959"/>
      <c r="B72" s="1003"/>
      <c r="C72" s="548"/>
      <c r="D72" s="548"/>
      <c r="E72" s="513"/>
      <c r="F72" s="513"/>
      <c r="G72" s="517"/>
      <c r="H72" s="954"/>
      <c r="I72" s="999"/>
      <c r="J72" s="954"/>
      <c r="K72" s="1000"/>
      <c r="L72" s="954"/>
      <c r="M72" s="1000"/>
      <c r="N72" s="954"/>
      <c r="O72" s="1000"/>
      <c r="P72" s="954"/>
      <c r="Q72" s="1000"/>
      <c r="R72" s="954"/>
      <c r="S72" s="1000"/>
    </row>
    <row r="73" spans="1:19" ht="15.75" customHeight="1">
      <c r="A73" s="959"/>
      <c r="B73" s="1003"/>
      <c r="C73" s="548"/>
      <c r="D73" s="548"/>
      <c r="E73" s="513"/>
      <c r="F73" s="513"/>
      <c r="G73" s="517"/>
      <c r="H73" s="954"/>
      <c r="I73" s="999"/>
      <c r="J73" s="954"/>
      <c r="K73" s="1000"/>
      <c r="L73" s="954"/>
      <c r="M73" s="1000"/>
      <c r="N73" s="954"/>
      <c r="O73" s="1000"/>
      <c r="P73" s="954"/>
      <c r="Q73" s="1000"/>
      <c r="R73" s="954"/>
      <c r="S73" s="1000"/>
    </row>
    <row r="74" spans="1:19" ht="15.75" customHeight="1">
      <c r="A74" s="959"/>
      <c r="B74" s="1003"/>
      <c r="C74" s="548"/>
      <c r="D74" s="548"/>
      <c r="E74" s="513"/>
      <c r="F74" s="513"/>
      <c r="G74" s="517"/>
      <c r="H74" s="954"/>
      <c r="I74" s="999"/>
      <c r="J74" s="954"/>
      <c r="K74" s="1000"/>
      <c r="L74" s="954"/>
      <c r="M74" s="1000"/>
      <c r="N74" s="954"/>
      <c r="O74" s="1000"/>
      <c r="P74" s="954"/>
      <c r="Q74" s="1000"/>
      <c r="R74" s="954"/>
      <c r="S74" s="1000"/>
    </row>
    <row r="75" spans="1:19" ht="15.75" customHeight="1">
      <c r="A75" s="959"/>
      <c r="B75" s="1003"/>
      <c r="C75" s="548"/>
      <c r="D75" s="548"/>
      <c r="E75" s="513"/>
      <c r="F75" s="513"/>
      <c r="G75" s="517"/>
      <c r="H75" s="954"/>
      <c r="I75" s="999"/>
      <c r="J75" s="954"/>
      <c r="K75" s="1000"/>
      <c r="L75" s="954"/>
      <c r="M75" s="1000"/>
      <c r="N75" s="954"/>
      <c r="O75" s="1000"/>
      <c r="P75" s="954"/>
      <c r="Q75" s="1000"/>
      <c r="R75" s="954"/>
      <c r="S75" s="1000"/>
    </row>
    <row r="76" spans="1:19" ht="15.75" thickBot="1">
      <c r="A76" s="959"/>
      <c r="B76" s="1004"/>
      <c r="C76" s="548"/>
      <c r="D76" s="548"/>
      <c r="E76" s="513"/>
      <c r="F76" s="513"/>
      <c r="G76" s="517"/>
      <c r="H76" s="954"/>
      <c r="I76" s="999"/>
      <c r="J76" s="954"/>
      <c r="K76" s="1000"/>
      <c r="L76" s="954"/>
      <c r="M76" s="1000"/>
      <c r="N76" s="954"/>
      <c r="O76" s="1000"/>
      <c r="P76" s="954"/>
      <c r="Q76" s="1000"/>
      <c r="R76" s="954"/>
      <c r="S76" s="1000"/>
    </row>
    <row r="77" spans="1:19" ht="15.75" thickTop="1">
      <c r="A77" s="14"/>
      <c r="B77" s="15"/>
      <c r="C77" s="16"/>
      <c r="D77" s="16"/>
      <c r="E77" s="17"/>
      <c r="F77" s="18" t="s">
        <v>625</v>
      </c>
      <c r="G77" s="19"/>
      <c r="H77" s="20"/>
      <c r="I77" s="62">
        <f>SUM(I32:I76)</f>
        <v>0</v>
      </c>
      <c r="J77" s="20"/>
      <c r="K77" s="62">
        <f>SUM(K32:K76)</f>
        <v>0</v>
      </c>
      <c r="L77" s="20"/>
      <c r="M77" s="62">
        <f>SUM(M32:M76)</f>
        <v>0</v>
      </c>
      <c r="N77" s="20"/>
      <c r="O77" s="62">
        <f>SUM(O32:O76)</f>
        <v>0</v>
      </c>
      <c r="P77" s="20"/>
      <c r="Q77" s="62">
        <f>SUM(Q32:Q76)</f>
        <v>0</v>
      </c>
      <c r="R77" s="20"/>
      <c r="S77" s="62">
        <f>SUM(S32:S76)</f>
        <v>0</v>
      </c>
    </row>
    <row r="78" spans="1:19">
      <c r="A78" s="974"/>
      <c r="B78" s="502"/>
      <c r="C78" s="503"/>
      <c r="D78" s="503"/>
      <c r="E78" s="504"/>
      <c r="F78" s="505" t="s">
        <v>626</v>
      </c>
      <c r="G78" s="506"/>
      <c r="H78" s="975">
        <v>0</v>
      </c>
      <c r="I78" s="299"/>
      <c r="J78" s="975">
        <v>0</v>
      </c>
      <c r="K78" s="299"/>
      <c r="L78" s="975">
        <v>0</v>
      </c>
      <c r="M78" s="299"/>
      <c r="N78" s="975">
        <v>0</v>
      </c>
      <c r="O78" s="299"/>
      <c r="P78" s="975">
        <v>0</v>
      </c>
      <c r="Q78" s="299"/>
      <c r="R78" s="975">
        <v>0</v>
      </c>
      <c r="S78" s="299"/>
    </row>
    <row r="79" spans="1:19">
      <c r="A79" s="974"/>
      <c r="B79" s="502"/>
      <c r="C79" s="503"/>
      <c r="D79" s="503"/>
      <c r="E79" s="504"/>
      <c r="F79" s="505" t="s">
        <v>627</v>
      </c>
      <c r="G79" s="506"/>
      <c r="H79" s="976"/>
      <c r="I79" s="977">
        <f>H78*I77</f>
        <v>0</v>
      </c>
      <c r="J79" s="976"/>
      <c r="K79" s="977">
        <f>J78*K77</f>
        <v>0</v>
      </c>
      <c r="L79" s="976"/>
      <c r="M79" s="977">
        <f>L78*M77</f>
        <v>0</v>
      </c>
      <c r="N79" s="976"/>
      <c r="O79" s="977">
        <f>N78*O77</f>
        <v>0</v>
      </c>
      <c r="P79" s="976"/>
      <c r="Q79" s="977">
        <f>P78*Q77</f>
        <v>0</v>
      </c>
      <c r="R79" s="976"/>
      <c r="S79" s="977">
        <f>R78*S77</f>
        <v>0</v>
      </c>
    </row>
    <row r="80" spans="1:19">
      <c r="A80" s="974"/>
      <c r="B80" s="502"/>
      <c r="C80" s="503"/>
      <c r="D80" s="503"/>
      <c r="E80" s="504"/>
      <c r="F80" s="505"/>
      <c r="G80" s="506"/>
      <c r="H80" s="976"/>
      <c r="I80" s="978"/>
      <c r="J80" s="976"/>
      <c r="K80" s="978"/>
      <c r="L80" s="976"/>
      <c r="M80" s="978"/>
      <c r="N80" s="976"/>
      <c r="O80" s="978"/>
      <c r="P80" s="976"/>
      <c r="Q80" s="978"/>
      <c r="R80" s="976"/>
      <c r="S80" s="978"/>
    </row>
    <row r="81" spans="1:34">
      <c r="A81" s="974"/>
      <c r="B81" s="502"/>
      <c r="C81" s="503"/>
      <c r="D81" s="503"/>
      <c r="E81" s="504"/>
      <c r="F81" s="505" t="s">
        <v>628</v>
      </c>
      <c r="G81" s="506"/>
      <c r="H81" s="979"/>
      <c r="I81" s="977">
        <f>SUM(I77:I79)</f>
        <v>0</v>
      </c>
      <c r="J81" s="979"/>
      <c r="K81" s="977">
        <f>SUM(K77:K79)</f>
        <v>0</v>
      </c>
      <c r="L81" s="979"/>
      <c r="M81" s="977">
        <f>SUM(M77:M79)</f>
        <v>0</v>
      </c>
      <c r="N81" s="979"/>
      <c r="O81" s="977">
        <f>SUM(O77:O79)</f>
        <v>0</v>
      </c>
      <c r="P81" s="979"/>
      <c r="Q81" s="977">
        <f>SUM(Q77:Q79)</f>
        <v>0</v>
      </c>
      <c r="R81" s="979"/>
      <c r="S81" s="977">
        <f>SUM(S77:S79)</f>
        <v>0</v>
      </c>
    </row>
    <row r="82" spans="1:34">
      <c r="A82" s="974"/>
      <c r="B82" s="502"/>
      <c r="C82" s="503"/>
      <c r="D82" s="503"/>
      <c r="E82" s="504"/>
      <c r="F82" s="507" t="s">
        <v>629</v>
      </c>
      <c r="G82" s="508"/>
      <c r="H82" s="980"/>
      <c r="I82" s="981" t="e">
        <f>I81/'Area Calculations'!$I$4</f>
        <v>#DIV/0!</v>
      </c>
      <c r="J82" s="980"/>
      <c r="K82" s="981" t="e">
        <f>K81/'Area Calculations'!$I$4</f>
        <v>#DIV/0!</v>
      </c>
      <c r="L82" s="980"/>
      <c r="M82" s="981" t="e">
        <f>M81/'Area Calculations'!$I$4</f>
        <v>#DIV/0!</v>
      </c>
      <c r="N82" s="980"/>
      <c r="O82" s="981" t="e">
        <f>O81/'Area Calculations'!$I$4</f>
        <v>#DIV/0!</v>
      </c>
      <c r="P82" s="980"/>
      <c r="Q82" s="981" t="e">
        <f>Q81/'Area Calculations'!$I$4</f>
        <v>#DIV/0!</v>
      </c>
      <c r="R82" s="981" t="e">
        <f>R81/'Area Calculations'!$I$4</f>
        <v>#DIV/0!</v>
      </c>
      <c r="S82" s="981" t="e">
        <f>S81/'Cost Summary'!#REF!</f>
        <v>#REF!</v>
      </c>
    </row>
    <row r="83" spans="1:34">
      <c r="A83" s="974"/>
      <c r="B83" s="502"/>
      <c r="C83" s="503"/>
      <c r="D83" s="503"/>
      <c r="E83" s="504"/>
      <c r="F83" s="507" t="s">
        <v>630</v>
      </c>
      <c r="G83" s="509"/>
      <c r="H83" s="980"/>
      <c r="I83" s="981" t="e">
        <f>I81/'Area Calculations'!#REF!</f>
        <v>#REF!</v>
      </c>
      <c r="J83" s="980"/>
      <c r="K83" s="981" t="e">
        <f>K81/'Area Calculations'!#REF!</f>
        <v>#REF!</v>
      </c>
      <c r="L83" s="980"/>
      <c r="M83" s="981" t="e">
        <f>M81/'Area Calculations'!#REF!</f>
        <v>#REF!</v>
      </c>
      <c r="N83" s="980"/>
      <c r="O83" s="981" t="e">
        <f>O81/'Area Calculations'!#REF!</f>
        <v>#REF!</v>
      </c>
      <c r="P83" s="980"/>
      <c r="Q83" s="981" t="e">
        <f>Q81/'Area Calculations'!#REF!</f>
        <v>#REF!</v>
      </c>
      <c r="R83" s="981" t="e">
        <f>R81/'Area Calculations'!#REF!</f>
        <v>#REF!</v>
      </c>
      <c r="S83" s="981" t="e">
        <f>S81/'Cost Summary'!#REF!</f>
        <v>#REF!</v>
      </c>
    </row>
    <row r="84" spans="1:34" ht="15.75" thickBot="1">
      <c r="A84" s="974"/>
      <c r="B84" s="502"/>
      <c r="C84" s="503"/>
      <c r="D84" s="503"/>
      <c r="E84" s="504"/>
      <c r="F84" s="505"/>
      <c r="G84" s="506"/>
      <c r="H84" s="982"/>
      <c r="I84" s="982"/>
      <c r="J84" s="982"/>
      <c r="K84" s="982"/>
      <c r="L84" s="982"/>
      <c r="M84" s="982"/>
      <c r="N84" s="982"/>
      <c r="O84" s="982"/>
      <c r="P84" s="982"/>
      <c r="Q84" s="982"/>
      <c r="R84" s="982"/>
      <c r="S84" s="982"/>
    </row>
    <row r="85" spans="1:34" ht="16.5" thickTop="1" thickBot="1">
      <c r="A85" s="652" t="s">
        <v>631</v>
      </c>
      <c r="B85" s="653"/>
      <c r="C85" s="12"/>
      <c r="D85" s="12"/>
      <c r="E85" s="12"/>
      <c r="F85" s="12"/>
      <c r="G85" s="54"/>
      <c r="H85" s="52"/>
      <c r="I85" s="21"/>
      <c r="J85" s="21"/>
      <c r="K85" s="21"/>
      <c r="L85" s="21"/>
      <c r="M85" s="21"/>
      <c r="N85" s="21"/>
      <c r="O85" s="21"/>
      <c r="P85" s="21"/>
      <c r="Q85" s="21"/>
      <c r="R85" s="21"/>
      <c r="S85" s="21"/>
    </row>
    <row r="86" spans="1:34" ht="15.75" thickTop="1">
      <c r="A86" s="582"/>
      <c r="B86" s="512"/>
      <c r="C86" s="560"/>
      <c r="D86" s="560"/>
      <c r="E86" s="560"/>
      <c r="F86" s="560"/>
      <c r="G86" s="983"/>
      <c r="H86" s="984"/>
      <c r="I86" s="583"/>
      <c r="J86" s="583"/>
      <c r="K86" s="583"/>
      <c r="L86" s="583"/>
      <c r="M86" s="583"/>
      <c r="N86" s="583"/>
      <c r="O86" s="583"/>
      <c r="P86" s="583"/>
      <c r="Q86" s="583"/>
      <c r="R86" s="583"/>
      <c r="S86" s="583"/>
    </row>
    <row r="87" spans="1:34">
      <c r="A87" s="582"/>
      <c r="B87" s="512"/>
      <c r="C87" s="560"/>
      <c r="D87" s="560"/>
      <c r="E87" s="560"/>
      <c r="F87" s="560"/>
      <c r="G87" s="983"/>
      <c r="H87" s="984"/>
      <c r="I87" s="583"/>
      <c r="J87" s="583"/>
      <c r="K87" s="583"/>
      <c r="L87" s="583"/>
      <c r="M87" s="583"/>
      <c r="N87" s="583"/>
      <c r="O87" s="583"/>
      <c r="P87" s="583"/>
      <c r="Q87" s="583"/>
      <c r="R87" s="583"/>
      <c r="S87" s="583"/>
    </row>
    <row r="88" spans="1:34" ht="15.75" thickBot="1">
      <c r="A88" s="582"/>
      <c r="B88" s="512"/>
      <c r="C88" s="560"/>
      <c r="D88" s="560"/>
      <c r="E88" s="560"/>
      <c r="F88" s="560"/>
      <c r="G88" s="983"/>
      <c r="H88" s="984"/>
      <c r="I88" s="583"/>
      <c r="J88" s="583"/>
      <c r="K88" s="583"/>
      <c r="L88" s="583"/>
      <c r="M88" s="583"/>
      <c r="N88" s="583"/>
      <c r="O88" s="583"/>
      <c r="P88" s="583"/>
      <c r="Q88" s="583"/>
      <c r="R88" s="583"/>
      <c r="S88" s="583"/>
    </row>
    <row r="89" spans="1:34" s="2" customFormat="1" ht="16.5" thickTop="1" thickBot="1">
      <c r="A89" s="652" t="s">
        <v>632</v>
      </c>
      <c r="B89" s="653"/>
      <c r="C89" s="12"/>
      <c r="D89" s="12"/>
      <c r="E89" s="12"/>
      <c r="F89" s="12"/>
      <c r="G89" s="54"/>
      <c r="H89" s="52"/>
      <c r="I89" s="21"/>
      <c r="J89" s="21"/>
      <c r="K89" s="21"/>
      <c r="L89" s="21"/>
      <c r="M89" s="21"/>
      <c r="N89" s="21"/>
      <c r="O89" s="21"/>
      <c r="P89" s="21"/>
      <c r="Q89" s="21"/>
      <c r="R89" s="21"/>
      <c r="S89" s="21"/>
      <c r="T89"/>
      <c r="U89"/>
      <c r="V89"/>
      <c r="W89"/>
      <c r="X89"/>
      <c r="Y89"/>
      <c r="Z89"/>
      <c r="AA89"/>
      <c r="AB89"/>
      <c r="AC89"/>
      <c r="AD89"/>
      <c r="AE89"/>
      <c r="AF89"/>
      <c r="AG89"/>
      <c r="AH89"/>
    </row>
    <row r="90" spans="1:34" s="2" customFormat="1" ht="15.75" thickTop="1">
      <c r="A90" s="582"/>
      <c r="B90" s="512"/>
      <c r="C90" s="560"/>
      <c r="D90" s="560"/>
      <c r="E90" s="560"/>
      <c r="F90" s="560"/>
      <c r="G90" s="983"/>
      <c r="H90" s="984"/>
      <c r="I90" s="583"/>
      <c r="J90" s="583"/>
      <c r="K90" s="583"/>
      <c r="L90" s="583"/>
      <c r="M90" s="583"/>
      <c r="N90" s="583"/>
      <c r="O90" s="583"/>
      <c r="P90" s="583"/>
      <c r="Q90" s="583"/>
      <c r="R90" s="583"/>
      <c r="S90" s="583"/>
      <c r="T90"/>
      <c r="U90"/>
      <c r="V90"/>
      <c r="W90"/>
      <c r="X90"/>
      <c r="Y90"/>
      <c r="Z90"/>
      <c r="AA90"/>
      <c r="AB90"/>
      <c r="AC90"/>
      <c r="AD90"/>
      <c r="AE90"/>
      <c r="AF90"/>
      <c r="AG90"/>
      <c r="AH90"/>
    </row>
    <row r="91" spans="1:34" s="2" customFormat="1">
      <c r="A91" s="582"/>
      <c r="B91" s="512"/>
      <c r="C91" s="560"/>
      <c r="D91" s="560"/>
      <c r="E91" s="560"/>
      <c r="F91" s="560"/>
      <c r="G91" s="983"/>
      <c r="H91" s="984"/>
      <c r="I91" s="583"/>
      <c r="J91" s="583"/>
      <c r="K91" s="583"/>
      <c r="L91" s="583"/>
      <c r="M91" s="583"/>
      <c r="N91" s="583"/>
      <c r="O91" s="583"/>
      <c r="P91" s="583"/>
      <c r="Q91" s="583"/>
      <c r="R91" s="583"/>
      <c r="S91" s="583"/>
      <c r="T91"/>
      <c r="U91"/>
      <c r="V91"/>
      <c r="W91"/>
      <c r="X91"/>
      <c r="Y91"/>
      <c r="Z91"/>
      <c r="AA91"/>
      <c r="AB91"/>
      <c r="AC91"/>
      <c r="AD91"/>
      <c r="AE91"/>
      <c r="AF91"/>
      <c r="AG91"/>
      <c r="AH91"/>
    </row>
    <row r="92" spans="1:34" ht="15.75" thickBot="1">
      <c r="A92" s="582"/>
      <c r="B92" s="512"/>
      <c r="C92" s="560"/>
      <c r="D92" s="560"/>
      <c r="E92" s="560"/>
      <c r="F92" s="560"/>
      <c r="G92" s="983"/>
      <c r="H92" s="984"/>
      <c r="I92" s="583"/>
      <c r="J92" s="583"/>
      <c r="K92" s="583"/>
      <c r="L92" s="583"/>
      <c r="M92" s="583"/>
      <c r="N92" s="583"/>
      <c r="O92" s="583"/>
      <c r="P92" s="583"/>
      <c r="Q92" s="583"/>
      <c r="R92" s="583"/>
      <c r="S92" s="583"/>
    </row>
    <row r="93" spans="1:34" s="2" customFormat="1" ht="16.5" thickTop="1" thickBot="1">
      <c r="A93" s="652" t="s">
        <v>633</v>
      </c>
      <c r="B93" s="653"/>
      <c r="C93" s="12"/>
      <c r="D93" s="12"/>
      <c r="E93" s="12"/>
      <c r="F93" s="12"/>
      <c r="G93" s="54"/>
      <c r="H93" s="52"/>
      <c r="I93" s="21"/>
      <c r="J93" s="21"/>
      <c r="K93" s="21"/>
      <c r="L93" s="21"/>
      <c r="M93" s="21"/>
      <c r="N93" s="21"/>
      <c r="O93" s="21"/>
      <c r="P93" s="21"/>
      <c r="Q93" s="21"/>
      <c r="R93" s="21"/>
      <c r="S93" s="21"/>
      <c r="T93"/>
      <c r="U93"/>
      <c r="V93"/>
      <c r="W93"/>
      <c r="X93"/>
      <c r="Y93"/>
      <c r="Z93"/>
      <c r="AA93"/>
      <c r="AB93"/>
      <c r="AC93"/>
      <c r="AD93"/>
      <c r="AE93"/>
      <c r="AF93"/>
      <c r="AG93"/>
      <c r="AH93"/>
    </row>
    <row r="94" spans="1:34" s="2" customFormat="1" ht="15.75" thickTop="1">
      <c r="A94" s="582"/>
      <c r="B94" s="512"/>
      <c r="C94" s="560"/>
      <c r="D94" s="560"/>
      <c r="E94" s="560"/>
      <c r="F94" s="560"/>
      <c r="G94" s="983"/>
      <c r="H94" s="984"/>
      <c r="I94" s="583"/>
      <c r="J94" s="583"/>
      <c r="K94" s="583"/>
      <c r="L94" s="583"/>
      <c r="M94" s="583"/>
      <c r="N94" s="583"/>
      <c r="O94" s="583"/>
      <c r="P94" s="583"/>
      <c r="Q94" s="583"/>
      <c r="R94" s="583"/>
      <c r="S94" s="583"/>
      <c r="T94"/>
      <c r="U94"/>
      <c r="V94"/>
      <c r="W94"/>
      <c r="X94"/>
      <c r="Y94"/>
      <c r="Z94"/>
      <c r="AA94"/>
      <c r="AB94"/>
      <c r="AC94"/>
      <c r="AD94"/>
      <c r="AE94"/>
      <c r="AF94"/>
      <c r="AG94"/>
      <c r="AH94"/>
    </row>
    <row r="95" spans="1:34" s="2" customFormat="1">
      <c r="A95" s="952"/>
      <c r="B95" s="512"/>
      <c r="C95" s="513"/>
      <c r="D95" s="513"/>
      <c r="E95" s="513"/>
      <c r="F95" s="513"/>
      <c r="G95" s="536"/>
      <c r="H95" s="527"/>
      <c r="I95" s="985"/>
      <c r="J95" s="985"/>
      <c r="K95" s="985"/>
      <c r="L95" s="985"/>
      <c r="M95" s="985"/>
      <c r="N95" s="985"/>
      <c r="O95" s="985"/>
      <c r="P95" s="985"/>
      <c r="Q95" s="985"/>
      <c r="R95" s="985"/>
      <c r="S95" s="985"/>
      <c r="T95"/>
      <c r="U95"/>
      <c r="V95"/>
      <c r="W95"/>
      <c r="X95"/>
      <c r="Y95"/>
      <c r="Z95"/>
      <c r="AA95"/>
      <c r="AB95"/>
      <c r="AC95"/>
      <c r="AD95"/>
      <c r="AE95"/>
      <c r="AF95"/>
      <c r="AG95"/>
      <c r="AH95"/>
    </row>
    <row r="96" spans="1:34" s="2" customFormat="1" ht="15.75" thickBot="1">
      <c r="A96" s="986"/>
      <c r="B96" s="511"/>
      <c r="C96" s="513"/>
      <c r="D96" s="513"/>
      <c r="E96" s="513"/>
      <c r="F96" s="513"/>
      <c r="G96" s="536"/>
      <c r="H96" s="528"/>
      <c r="I96" s="987"/>
      <c r="J96" s="987"/>
      <c r="K96" s="987"/>
      <c r="L96" s="987"/>
      <c r="M96" s="987"/>
      <c r="N96" s="987"/>
      <c r="O96" s="987"/>
      <c r="P96" s="987"/>
      <c r="Q96" s="987"/>
      <c r="R96" s="987"/>
      <c r="S96" s="987"/>
    </row>
    <row r="97" spans="1:34" s="2" customFormat="1" ht="16.5" thickTop="1" thickBot="1">
      <c r="A97" s="652" t="s">
        <v>634</v>
      </c>
      <c r="B97" s="653"/>
      <c r="C97" s="12"/>
      <c r="D97" s="12"/>
      <c r="E97" s="12"/>
      <c r="F97" s="12"/>
      <c r="G97" s="54"/>
      <c r="H97" s="52"/>
      <c r="I97" s="21"/>
      <c r="J97" s="21"/>
      <c r="K97" s="21"/>
      <c r="L97" s="21"/>
      <c r="M97" s="21"/>
      <c r="N97" s="21"/>
      <c r="O97" s="21"/>
      <c r="P97" s="21"/>
      <c r="Q97" s="21"/>
      <c r="R97" s="21"/>
      <c r="S97" s="21"/>
      <c r="T97"/>
      <c r="U97"/>
      <c r="V97"/>
      <c r="W97"/>
      <c r="X97"/>
      <c r="Y97"/>
      <c r="Z97"/>
      <c r="AA97"/>
      <c r="AB97"/>
      <c r="AC97"/>
      <c r="AD97"/>
      <c r="AE97"/>
      <c r="AF97"/>
      <c r="AG97"/>
      <c r="AH97"/>
    </row>
    <row r="98" spans="1:34" ht="15.75" thickTop="1">
      <c r="A98" s="584"/>
      <c r="B98" s="561"/>
      <c r="C98" s="560"/>
      <c r="D98" s="560"/>
      <c r="E98" s="560"/>
      <c r="F98" s="560"/>
      <c r="G98" s="983"/>
      <c r="H98" s="984"/>
      <c r="I98" s="583"/>
      <c r="J98" s="583"/>
      <c r="K98" s="583"/>
      <c r="L98" s="583"/>
      <c r="M98" s="583"/>
      <c r="N98" s="583"/>
      <c r="O98" s="583"/>
      <c r="P98" s="583"/>
      <c r="Q98" s="583"/>
      <c r="R98" s="583"/>
      <c r="S98" s="583"/>
      <c r="T98" s="2"/>
      <c r="U98" s="2"/>
      <c r="V98" s="2"/>
      <c r="W98" s="2"/>
      <c r="X98" s="2"/>
      <c r="Y98" s="2"/>
      <c r="Z98" s="2"/>
      <c r="AA98" s="2"/>
      <c r="AB98" s="2"/>
      <c r="AC98" s="2"/>
      <c r="AD98" s="2"/>
      <c r="AE98" s="2"/>
      <c r="AF98" s="2"/>
      <c r="AG98" s="2"/>
      <c r="AH98" s="2"/>
    </row>
    <row r="99" spans="1:34">
      <c r="A99" s="986"/>
      <c r="B99" s="511"/>
      <c r="C99" s="513"/>
      <c r="D99" s="513"/>
      <c r="E99" s="513"/>
      <c r="F99" s="513"/>
      <c r="G99" s="536"/>
      <c r="H99" s="530"/>
      <c r="I99" s="988"/>
      <c r="J99" s="988"/>
      <c r="K99" s="988"/>
      <c r="L99" s="988"/>
      <c r="M99" s="988"/>
      <c r="N99" s="988"/>
      <c r="O99" s="988"/>
      <c r="P99" s="988"/>
      <c r="Q99" s="988"/>
      <c r="R99" s="988"/>
      <c r="S99" s="988"/>
      <c r="T99" s="2"/>
      <c r="U99" s="2"/>
      <c r="V99" s="2"/>
      <c r="W99" s="2"/>
      <c r="X99" s="2"/>
      <c r="Y99" s="2"/>
      <c r="Z99" s="2"/>
      <c r="AA99" s="2"/>
      <c r="AB99" s="2"/>
      <c r="AC99" s="2"/>
      <c r="AD99" s="2"/>
      <c r="AE99" s="2"/>
      <c r="AF99" s="2"/>
      <c r="AG99" s="2"/>
      <c r="AH99" s="2"/>
    </row>
    <row r="100" spans="1:34" ht="15.75" thickBot="1">
      <c r="A100" s="986"/>
      <c r="B100" s="511"/>
      <c r="C100" s="513"/>
      <c r="D100" s="513"/>
      <c r="E100" s="513"/>
      <c r="F100" s="513"/>
      <c r="G100" s="536"/>
      <c r="H100" s="530"/>
      <c r="I100" s="988"/>
      <c r="J100" s="988"/>
      <c r="K100" s="988"/>
      <c r="L100" s="988"/>
      <c r="M100" s="988"/>
      <c r="N100" s="988"/>
      <c r="O100" s="988"/>
      <c r="P100" s="988"/>
      <c r="Q100" s="988"/>
      <c r="R100" s="988"/>
      <c r="S100" s="988"/>
      <c r="T100" s="2"/>
      <c r="U100" s="2"/>
      <c r="V100" s="2"/>
      <c r="W100" s="2"/>
      <c r="X100" s="2"/>
      <c r="Y100" s="2"/>
      <c r="Z100" s="2"/>
      <c r="AA100" s="2"/>
      <c r="AB100" s="2"/>
      <c r="AC100" s="2"/>
      <c r="AD100" s="2"/>
      <c r="AE100" s="2"/>
      <c r="AF100" s="2"/>
      <c r="AG100" s="2"/>
      <c r="AH100" s="2"/>
    </row>
    <row r="101" spans="1:34" ht="16.5" thickTop="1" thickBot="1">
      <c r="A101" s="652" t="s">
        <v>635</v>
      </c>
      <c r="B101" s="653"/>
      <c r="C101" s="12"/>
      <c r="D101" s="12"/>
      <c r="E101" s="12"/>
      <c r="F101" s="12"/>
      <c r="G101" s="54"/>
      <c r="H101" s="52"/>
      <c r="I101" s="21"/>
      <c r="J101" s="21"/>
      <c r="K101" s="21"/>
      <c r="L101" s="21"/>
      <c r="M101" s="21"/>
      <c r="N101" s="21"/>
      <c r="O101" s="21"/>
      <c r="P101" s="21"/>
      <c r="Q101" s="21"/>
      <c r="R101" s="21"/>
      <c r="S101" s="21"/>
    </row>
    <row r="102" spans="1:34" ht="15.75" thickTop="1">
      <c r="A102" s="952"/>
      <c r="B102" s="512" t="s">
        <v>636</v>
      </c>
      <c r="C102" s="513"/>
      <c r="D102" s="513"/>
      <c r="E102" s="513"/>
      <c r="F102" s="513"/>
      <c r="G102" s="536"/>
      <c r="H102" s="530"/>
      <c r="I102" s="988"/>
      <c r="J102" s="988"/>
      <c r="K102" s="988"/>
      <c r="L102" s="988"/>
      <c r="M102" s="988"/>
      <c r="N102" s="988"/>
      <c r="O102" s="988"/>
      <c r="P102" s="988"/>
      <c r="Q102" s="988"/>
      <c r="R102" s="988"/>
      <c r="S102" s="988"/>
    </row>
    <row r="103" spans="1:34">
      <c r="A103" s="952"/>
      <c r="B103" s="512" t="s">
        <v>637</v>
      </c>
      <c r="C103" s="513"/>
      <c r="D103" s="513"/>
      <c r="E103" s="513"/>
      <c r="F103" s="513"/>
      <c r="G103" s="536"/>
      <c r="H103" s="530"/>
      <c r="I103" s="988"/>
      <c r="J103" s="988"/>
      <c r="K103" s="988"/>
      <c r="L103" s="988"/>
      <c r="M103" s="988"/>
      <c r="N103" s="988"/>
      <c r="O103" s="988"/>
      <c r="P103" s="988"/>
      <c r="Q103" s="988"/>
      <c r="R103" s="988"/>
      <c r="S103" s="988"/>
    </row>
    <row r="104" spans="1:34">
      <c r="A104" s="952"/>
      <c r="B104" s="512" t="s">
        <v>638</v>
      </c>
      <c r="C104" s="513"/>
      <c r="D104" s="513"/>
      <c r="E104" s="513"/>
      <c r="F104" s="513"/>
      <c r="G104" s="536"/>
      <c r="H104" s="530"/>
      <c r="I104" s="988"/>
      <c r="J104" s="988"/>
      <c r="K104" s="988"/>
      <c r="L104" s="988"/>
      <c r="M104" s="988"/>
      <c r="N104" s="988"/>
      <c r="O104" s="988"/>
      <c r="P104" s="988"/>
      <c r="Q104" s="988"/>
      <c r="R104" s="988"/>
      <c r="S104" s="988"/>
    </row>
    <row r="105" spans="1:34">
      <c r="A105" s="952"/>
      <c r="B105" s="512" t="s">
        <v>639</v>
      </c>
      <c r="C105" s="513"/>
      <c r="D105" s="513"/>
      <c r="E105" s="513"/>
      <c r="F105" s="513"/>
      <c r="G105" s="536"/>
      <c r="H105" s="530"/>
      <c r="I105" s="988"/>
      <c r="J105" s="988"/>
      <c r="K105" s="988"/>
      <c r="L105" s="988"/>
      <c r="M105" s="988"/>
      <c r="N105" s="988"/>
      <c r="O105" s="988"/>
      <c r="P105" s="988"/>
      <c r="Q105" s="988"/>
      <c r="R105" s="988"/>
      <c r="S105" s="988"/>
    </row>
    <row r="106" spans="1:34" ht="15.75" thickBot="1">
      <c r="A106" s="358"/>
      <c r="B106" s="357"/>
      <c r="C106" s="188"/>
      <c r="D106" s="188"/>
      <c r="E106" s="188"/>
      <c r="F106" s="188"/>
      <c r="G106" s="55"/>
      <c r="H106" s="53"/>
      <c r="I106" s="300"/>
      <c r="J106" s="300"/>
      <c r="K106" s="300"/>
      <c r="L106" s="300"/>
      <c r="M106" s="300"/>
      <c r="N106" s="300"/>
      <c r="O106" s="300"/>
      <c r="P106" s="300"/>
      <c r="Q106" s="300"/>
      <c r="R106" s="300"/>
      <c r="S106" s="300"/>
    </row>
    <row r="107" spans="1:34" ht="16.5" thickTop="1" thickBot="1">
      <c r="A107" s="7" t="s">
        <v>640</v>
      </c>
      <c r="B107" s="8"/>
      <c r="C107" s="12"/>
      <c r="D107" s="12"/>
      <c r="E107" s="12"/>
      <c r="F107" s="12"/>
      <c r="G107" s="54"/>
      <c r="H107" s="52"/>
      <c r="I107" s="21"/>
      <c r="J107" s="21"/>
      <c r="K107" s="21"/>
      <c r="L107" s="21"/>
      <c r="M107" s="21"/>
      <c r="N107" s="21"/>
      <c r="O107" s="21"/>
      <c r="P107" s="21"/>
      <c r="Q107" s="21"/>
      <c r="R107" s="21"/>
      <c r="S107" s="21"/>
    </row>
    <row r="108" spans="1:34" ht="15.75" thickTop="1">
      <c r="A108" s="582"/>
      <c r="B108" s="1005" t="s">
        <v>641</v>
      </c>
      <c r="C108" s="560"/>
      <c r="D108" s="560"/>
      <c r="E108" s="560"/>
      <c r="F108" s="560"/>
      <c r="G108" s="983"/>
      <c r="H108" s="1000"/>
      <c r="I108" s="1006"/>
      <c r="J108" s="1006"/>
      <c r="K108" s="1006"/>
      <c r="L108" s="1006"/>
      <c r="M108" s="1006"/>
      <c r="N108" s="1006"/>
      <c r="O108" s="1006"/>
      <c r="P108" s="1006"/>
      <c r="Q108" s="1006"/>
      <c r="R108" s="1006"/>
      <c r="S108" s="1006"/>
    </row>
    <row r="109" spans="1:34">
      <c r="A109" s="952"/>
      <c r="B109" s="512" t="s">
        <v>642</v>
      </c>
      <c r="C109" s="513"/>
      <c r="D109" s="513"/>
      <c r="E109" s="513"/>
      <c r="F109" s="513"/>
      <c r="G109" s="536"/>
      <c r="H109" s="532"/>
      <c r="I109" s="989"/>
      <c r="J109" s="989"/>
      <c r="K109" s="989"/>
      <c r="L109" s="989"/>
      <c r="M109" s="989"/>
      <c r="N109" s="989"/>
      <c r="O109" s="989"/>
      <c r="P109" s="989"/>
      <c r="Q109" s="989"/>
      <c r="R109" s="989"/>
      <c r="S109" s="989"/>
    </row>
    <row r="110" spans="1:34" ht="15.75" thickBot="1">
      <c r="A110" s="496"/>
      <c r="B110" s="497" t="s">
        <v>643</v>
      </c>
      <c r="C110" s="498"/>
      <c r="D110" s="498"/>
      <c r="E110" s="498"/>
      <c r="F110" s="498"/>
      <c r="G110" s="990"/>
      <c r="H110" s="991"/>
      <c r="I110" s="992"/>
      <c r="J110" s="992"/>
      <c r="K110" s="992"/>
      <c r="L110" s="992"/>
      <c r="M110" s="992"/>
      <c r="N110" s="992"/>
      <c r="O110" s="992"/>
      <c r="P110" s="992"/>
      <c r="Q110" s="992"/>
      <c r="R110" s="992"/>
      <c r="S110" s="992"/>
    </row>
    <row r="111" spans="1:34" ht="16.5" thickTop="1" thickBot="1"/>
    <row r="112" spans="1:34" ht="16.5" thickTop="1" thickBot="1">
      <c r="A112" s="94" t="s">
        <v>644</v>
      </c>
      <c r="B112" s="96"/>
    </row>
    <row r="113" spans="1:2" ht="15.75" thickTop="1">
      <c r="A113" s="95" t="s">
        <v>542</v>
      </c>
      <c r="B113" s="993"/>
    </row>
    <row r="114" spans="1:2">
      <c r="A114" s="994" t="s">
        <v>546</v>
      </c>
      <c r="B114" s="993"/>
    </row>
    <row r="115" spans="1:2">
      <c r="A115" s="995" t="s">
        <v>549</v>
      </c>
      <c r="B115" s="996"/>
    </row>
    <row r="116" spans="1:2">
      <c r="A116" s="995" t="s">
        <v>552</v>
      </c>
      <c r="B116" s="997"/>
    </row>
    <row r="117" spans="1:2" ht="15.75" thickBot="1">
      <c r="A117" s="500" t="s">
        <v>645</v>
      </c>
      <c r="B117" s="998"/>
    </row>
    <row r="118" spans="1:2" ht="15.75" thickTop="1"/>
    <row r="119" spans="1:2">
      <c r="A119" s="97"/>
      <c r="B119" s="1" t="s">
        <v>646</v>
      </c>
    </row>
    <row r="120" spans="1:2">
      <c r="A120" s="98"/>
      <c r="B120" s="1" t="s">
        <v>647</v>
      </c>
    </row>
  </sheetData>
  <mergeCells count="47">
    <mergeCell ref="A85:B85"/>
    <mergeCell ref="A89:B89"/>
    <mergeCell ref="A93:B93"/>
    <mergeCell ref="A97:B97"/>
    <mergeCell ref="A101:B101"/>
    <mergeCell ref="P7:Q7"/>
    <mergeCell ref="P8:Q8"/>
    <mergeCell ref="L7:M7"/>
    <mergeCell ref="L8:M8"/>
    <mergeCell ref="N4:O4"/>
    <mergeCell ref="N5:O5"/>
    <mergeCell ref="N6:O6"/>
    <mergeCell ref="N7:O7"/>
    <mergeCell ref="N8:O8"/>
    <mergeCell ref="H7:I7"/>
    <mergeCell ref="H8:I8"/>
    <mergeCell ref="J4:K4"/>
    <mergeCell ref="J5:K5"/>
    <mergeCell ref="J6:K6"/>
    <mergeCell ref="J7:K7"/>
    <mergeCell ref="J8:K8"/>
    <mergeCell ref="R2:S2"/>
    <mergeCell ref="R3:S3"/>
    <mergeCell ref="H4:I4"/>
    <mergeCell ref="H5:I5"/>
    <mergeCell ref="H6:I6"/>
    <mergeCell ref="L4:M4"/>
    <mergeCell ref="L5:M5"/>
    <mergeCell ref="L6:M6"/>
    <mergeCell ref="P4:Q4"/>
    <mergeCell ref="P5:Q5"/>
    <mergeCell ref="P6:Q6"/>
    <mergeCell ref="H3:I3"/>
    <mergeCell ref="J3:K3"/>
    <mergeCell ref="L3:M3"/>
    <mergeCell ref="N3:O3"/>
    <mergeCell ref="P3:Q3"/>
    <mergeCell ref="H2:I2"/>
    <mergeCell ref="J2:K2"/>
    <mergeCell ref="L2:M2"/>
    <mergeCell ref="N2:O2"/>
    <mergeCell ref="P2:Q2"/>
    <mergeCell ref="R4:S4"/>
    <mergeCell ref="R5:S5"/>
    <mergeCell ref="R6:S6"/>
    <mergeCell ref="R7:S7"/>
    <mergeCell ref="R8:S8"/>
  </mergeCells>
  <conditionalFormatting sqref="H20:H31">
    <cfRule type="cellIs" dxfId="2199" priority="13" operator="equal">
      <formula>"X"</formula>
    </cfRule>
    <cfRule type="cellIs" dxfId="2198" priority="14" operator="equal">
      <formula>"I"</formula>
    </cfRule>
  </conditionalFormatting>
  <conditionalFormatting sqref="H33:H76">
    <cfRule type="cellIs" dxfId="2197" priority="1" operator="equal">
      <formula>"X"</formula>
    </cfRule>
    <cfRule type="cellIs" dxfId="2196" priority="2" operator="equal">
      <formula>"I"</formula>
    </cfRule>
  </conditionalFormatting>
  <conditionalFormatting sqref="J20:J31">
    <cfRule type="cellIs" dxfId="2195" priority="15" operator="equal">
      <formula>"X"</formula>
    </cfRule>
    <cfRule type="cellIs" dxfId="2194" priority="16" operator="equal">
      <formula>"I"</formula>
    </cfRule>
  </conditionalFormatting>
  <conditionalFormatting sqref="J33:J76">
    <cfRule type="cellIs" dxfId="2193" priority="3" operator="equal">
      <formula>"X"</formula>
    </cfRule>
    <cfRule type="cellIs" dxfId="2192" priority="4" operator="equal">
      <formula>"I"</formula>
    </cfRule>
  </conditionalFormatting>
  <conditionalFormatting sqref="L20:L31">
    <cfRule type="cellIs" dxfId="2191" priority="17" operator="equal">
      <formula>"X"</formula>
    </cfRule>
    <cfRule type="cellIs" dxfId="2190" priority="18" operator="equal">
      <formula>"I"</formula>
    </cfRule>
  </conditionalFormatting>
  <conditionalFormatting sqref="L33:L76">
    <cfRule type="cellIs" dxfId="2189" priority="5" operator="equal">
      <formula>"X"</formula>
    </cfRule>
    <cfRule type="cellIs" dxfId="2188" priority="6" operator="equal">
      <formula>"I"</formula>
    </cfRule>
  </conditionalFormatting>
  <conditionalFormatting sqref="N20:N31">
    <cfRule type="cellIs" dxfId="2187" priority="19" operator="equal">
      <formula>"X"</formula>
    </cfRule>
    <cfRule type="cellIs" dxfId="2186" priority="20" operator="equal">
      <formula>"I"</formula>
    </cfRule>
  </conditionalFormatting>
  <conditionalFormatting sqref="N33:N76">
    <cfRule type="cellIs" dxfId="2185" priority="7" operator="equal">
      <formula>"X"</formula>
    </cfRule>
    <cfRule type="cellIs" dxfId="2184" priority="8" operator="equal">
      <formula>"I"</formula>
    </cfRule>
  </conditionalFormatting>
  <conditionalFormatting sqref="P20:P31">
    <cfRule type="cellIs" dxfId="2183" priority="21" operator="equal">
      <formula>"X"</formula>
    </cfRule>
    <cfRule type="cellIs" dxfId="2182" priority="22" operator="equal">
      <formula>"I"</formula>
    </cfRule>
  </conditionalFormatting>
  <conditionalFormatting sqref="P33:P76">
    <cfRule type="cellIs" dxfId="2181" priority="9" operator="equal">
      <formula>"X"</formula>
    </cfRule>
    <cfRule type="cellIs" dxfId="2180" priority="10" operator="equal">
      <formula>"I"</formula>
    </cfRule>
  </conditionalFormatting>
  <conditionalFormatting sqref="R20:R31">
    <cfRule type="cellIs" dxfId="2179" priority="23" operator="equal">
      <formula>"X"</formula>
    </cfRule>
    <cfRule type="cellIs" dxfId="2178" priority="24" operator="equal">
      <formula>"I"</formula>
    </cfRule>
  </conditionalFormatting>
  <conditionalFormatting sqref="R33:R76">
    <cfRule type="cellIs" dxfId="2177" priority="11" operator="equal">
      <formula>"X"</formula>
    </cfRule>
    <cfRule type="cellIs" dxfId="2176" priority="12" operator="equal">
      <formula>"I"</formula>
    </cfRule>
  </conditionalFormatting>
  <hyperlinks>
    <hyperlink ref="B3" location="'Cost Summary'!A1" display="BACK TO SUMMARY SHEET" xr:uid="{8AE62C27-223F-4544-9636-1AED5CAD37FB}"/>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9C2D-5E47-4C31-8113-6D12DCB661B2}">
  <sheetPr>
    <tabColor rgb="FF92D050"/>
  </sheetPr>
  <dimension ref="A1:S109"/>
  <sheetViews>
    <sheetView zoomScale="89" zoomScaleNormal="89" workbookViewId="0">
      <pane xSplit="2" ySplit="9" topLeftCell="C20" activePane="bottomRight" state="frozen"/>
      <selection pane="bottomRight" activeCell="B29" sqref="B29"/>
      <selection pane="bottomLeft" activeCell="A12" sqref="A12"/>
      <selection pane="topRight" activeCell="C1" sqref="C1"/>
    </sheetView>
  </sheetViews>
  <sheetFormatPr defaultRowHeight="1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ht="15.75" thickBot="1">
      <c r="E2" s="113"/>
      <c r="F2" s="149" t="s">
        <v>530</v>
      </c>
      <c r="G2" s="150" t="s">
        <v>531</v>
      </c>
      <c r="H2" s="647"/>
      <c r="I2" s="647"/>
      <c r="J2" s="647"/>
      <c r="K2" s="647"/>
      <c r="L2" s="647"/>
      <c r="M2" s="647"/>
      <c r="N2" s="647"/>
      <c r="O2" s="647"/>
      <c r="P2" s="647"/>
      <c r="Q2" s="647"/>
      <c r="R2" s="647"/>
      <c r="S2" s="647"/>
    </row>
    <row r="3" spans="1:19" ht="21" thickBot="1">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676</v>
      </c>
      <c r="C5" s="513"/>
      <c r="D5" s="513"/>
      <c r="E5" s="513"/>
      <c r="F5" s="513"/>
      <c r="G5" s="514" t="s">
        <v>546</v>
      </c>
      <c r="H5" s="949"/>
      <c r="I5" s="684"/>
      <c r="J5" s="949"/>
      <c r="K5" s="684"/>
      <c r="L5" s="949"/>
      <c r="M5" s="684"/>
      <c r="N5" s="949"/>
      <c r="O5" s="684"/>
      <c r="P5" s="949"/>
      <c r="Q5" s="684"/>
      <c r="R5" s="949"/>
      <c r="S5" s="684"/>
    </row>
    <row r="6" spans="1:19">
      <c r="A6" s="948" t="s">
        <v>548</v>
      </c>
      <c r="B6" s="515" t="s">
        <v>316</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I70</f>
        <v>0</v>
      </c>
      <c r="I8" s="683"/>
      <c r="J8" s="682">
        <f>K70</f>
        <v>0</v>
      </c>
      <c r="K8" s="683"/>
      <c r="L8" s="682">
        <f>M70</f>
        <v>0</v>
      </c>
      <c r="M8" s="683"/>
      <c r="N8" s="682">
        <f>O70</f>
        <v>0</v>
      </c>
      <c r="O8" s="683"/>
      <c r="P8" s="682">
        <f>Q70</f>
        <v>0</v>
      </c>
      <c r="Q8" s="683"/>
      <c r="R8" s="682">
        <f>S70</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1008"/>
      <c r="B21" s="519" t="s">
        <v>676</v>
      </c>
      <c r="C21" s="518"/>
      <c r="D21" s="513"/>
      <c r="E21" s="513"/>
      <c r="F21" s="513"/>
      <c r="G21" s="517"/>
      <c r="H21" s="954"/>
      <c r="I21" s="999"/>
      <c r="J21" s="954"/>
      <c r="K21" s="1000"/>
      <c r="L21" s="954"/>
      <c r="M21" s="1000"/>
      <c r="N21" s="954"/>
      <c r="O21" s="1000"/>
      <c r="P21" s="954"/>
      <c r="Q21" s="1000"/>
      <c r="R21" s="954"/>
      <c r="S21" s="1000"/>
    </row>
    <row r="22" spans="1:19" ht="16.5" thickBot="1">
      <c r="A22" s="1009"/>
      <c r="B22" s="480" t="s">
        <v>567</v>
      </c>
      <c r="C22" s="557"/>
      <c r="D22" s="513"/>
      <c r="E22" s="513"/>
      <c r="F22" s="513"/>
      <c r="G22" s="517"/>
      <c r="H22" s="954"/>
      <c r="I22" s="999"/>
      <c r="J22" s="954"/>
      <c r="K22" s="99"/>
      <c r="L22" s="954"/>
      <c r="M22" s="1000"/>
      <c r="N22" s="954"/>
      <c r="O22" s="1000"/>
      <c r="P22" s="954"/>
      <c r="Q22" s="1000"/>
      <c r="R22" s="954"/>
      <c r="S22" s="1000"/>
    </row>
    <row r="23" spans="1:19">
      <c r="A23" s="1008"/>
      <c r="B23" s="958" t="s">
        <v>568</v>
      </c>
      <c r="C23" s="518"/>
      <c r="D23" s="513"/>
      <c r="E23" s="513"/>
      <c r="F23" s="513"/>
      <c r="G23" s="517"/>
      <c r="H23" s="954"/>
      <c r="I23" s="999"/>
      <c r="J23" s="954"/>
      <c r="K23" s="1000"/>
      <c r="L23" s="954"/>
      <c r="M23" s="1000"/>
      <c r="N23" s="954"/>
      <c r="O23" s="1000"/>
      <c r="P23" s="954"/>
      <c r="Q23" s="1000"/>
      <c r="R23" s="954"/>
      <c r="S23" s="1000"/>
    </row>
    <row r="24" spans="1:19">
      <c r="A24" s="959"/>
      <c r="B24" s="1010" t="s">
        <v>569</v>
      </c>
      <c r="C24" s="518"/>
      <c r="D24" s="513"/>
      <c r="E24" s="513"/>
      <c r="F24" s="513"/>
      <c r="G24" s="517"/>
      <c r="H24" s="954"/>
      <c r="I24" s="999"/>
      <c r="J24" s="954"/>
      <c r="K24" s="1000"/>
      <c r="L24" s="954"/>
      <c r="M24" s="1000"/>
      <c r="N24" s="954"/>
      <c r="O24" s="1000"/>
      <c r="P24" s="954"/>
      <c r="Q24" s="1000"/>
      <c r="R24" s="954"/>
      <c r="S24" s="1000"/>
    </row>
    <row r="25" spans="1:19">
      <c r="A25" s="1008"/>
      <c r="B25" s="1011" t="s">
        <v>570</v>
      </c>
      <c r="C25" s="518"/>
      <c r="D25" s="513"/>
      <c r="E25" s="513"/>
      <c r="F25" s="513"/>
      <c r="G25" s="517"/>
      <c r="H25" s="954"/>
      <c r="I25" s="999"/>
      <c r="J25" s="954"/>
      <c r="K25" s="1000"/>
      <c r="L25" s="954"/>
      <c r="M25" s="1000"/>
      <c r="N25" s="954"/>
      <c r="O25" s="1000"/>
      <c r="P25" s="954"/>
      <c r="Q25" s="1000"/>
      <c r="R25" s="954"/>
      <c r="S25" s="1000"/>
    </row>
    <row r="26" spans="1:19">
      <c r="A26" s="959"/>
      <c r="B26" s="1011" t="s">
        <v>571</v>
      </c>
      <c r="C26" s="518"/>
      <c r="D26" s="513"/>
      <c r="E26" s="513"/>
      <c r="F26" s="513"/>
      <c r="G26" s="517"/>
      <c r="H26" s="954"/>
      <c r="I26" s="999"/>
      <c r="J26" s="954"/>
      <c r="K26" s="999"/>
      <c r="L26" s="954"/>
      <c r="M26" s="999"/>
      <c r="N26" s="954"/>
      <c r="O26" s="999"/>
      <c r="P26" s="954"/>
      <c r="Q26" s="999"/>
      <c r="R26" s="954"/>
      <c r="S26" s="999"/>
    </row>
    <row r="27" spans="1:19">
      <c r="A27" s="1008"/>
      <c r="B27" s="1011" t="s">
        <v>572</v>
      </c>
      <c r="C27" s="518"/>
      <c r="D27" s="513"/>
      <c r="E27" s="513"/>
      <c r="F27" s="513"/>
      <c r="G27" s="517"/>
      <c r="H27" s="954"/>
      <c r="I27" s="999"/>
      <c r="J27" s="954"/>
      <c r="K27" s="1000"/>
      <c r="L27" s="954"/>
      <c r="M27" s="1000"/>
      <c r="N27" s="954"/>
      <c r="O27" s="1000"/>
      <c r="P27" s="954"/>
      <c r="Q27" s="1000"/>
      <c r="R27" s="954"/>
      <c r="S27" s="1000"/>
    </row>
    <row r="28" spans="1:19">
      <c r="A28" s="959"/>
      <c r="B28" s="1011" t="s">
        <v>573</v>
      </c>
      <c r="C28" s="518"/>
      <c r="D28" s="513"/>
      <c r="E28" s="513"/>
      <c r="F28" s="513"/>
      <c r="G28" s="517"/>
      <c r="H28" s="954"/>
      <c r="I28" s="999"/>
      <c r="J28" s="954"/>
      <c r="K28" s="1000"/>
      <c r="L28" s="954"/>
      <c r="M28" s="1000"/>
      <c r="N28" s="954"/>
      <c r="O28" s="1000"/>
      <c r="P28" s="954"/>
      <c r="Q28" s="1000"/>
      <c r="R28" s="954"/>
      <c r="S28" s="1000"/>
    </row>
    <row r="29" spans="1:19">
      <c r="A29" s="1008"/>
      <c r="B29" s="1011" t="s">
        <v>648</v>
      </c>
      <c r="C29" s="518"/>
      <c r="D29" s="513"/>
      <c r="E29" s="513"/>
      <c r="F29" s="513"/>
      <c r="G29" s="517"/>
      <c r="H29" s="954"/>
      <c r="I29" s="1012"/>
      <c r="J29" s="954"/>
      <c r="K29" s="1013"/>
      <c r="L29" s="954"/>
      <c r="M29" s="1013"/>
      <c r="N29" s="954"/>
      <c r="O29" s="1013"/>
      <c r="P29" s="954"/>
      <c r="Q29" s="1013"/>
      <c r="R29" s="954"/>
      <c r="S29" s="1013"/>
    </row>
    <row r="30" spans="1:19">
      <c r="A30" s="1008"/>
      <c r="B30" s="1014" t="s">
        <v>574</v>
      </c>
      <c r="C30" s="518"/>
      <c r="D30" s="513"/>
      <c r="E30" s="513"/>
      <c r="F30" s="513"/>
      <c r="G30" s="517"/>
      <c r="H30" s="954"/>
      <c r="I30" s="999"/>
      <c r="J30" s="954"/>
      <c r="K30" s="1000"/>
      <c r="L30" s="954"/>
      <c r="M30" s="1000"/>
      <c r="N30" s="954"/>
      <c r="O30" s="1000"/>
      <c r="P30" s="954"/>
      <c r="Q30" s="1000"/>
      <c r="R30" s="954"/>
      <c r="S30" s="1000"/>
    </row>
    <row r="31" spans="1:19">
      <c r="A31" s="959"/>
      <c r="B31" s="1015" t="s">
        <v>575</v>
      </c>
      <c r="C31" s="540"/>
      <c r="D31" s="541"/>
      <c r="E31" s="541"/>
      <c r="F31" s="541"/>
      <c r="G31" s="964"/>
      <c r="H31" s="965"/>
      <c r="I31" s="1016"/>
      <c r="J31" s="965"/>
      <c r="K31" s="1017"/>
      <c r="L31" s="965"/>
      <c r="M31" s="1017"/>
      <c r="N31" s="965"/>
      <c r="O31" s="1017"/>
      <c r="P31" s="965"/>
      <c r="Q31" s="1017"/>
      <c r="R31" s="965"/>
      <c r="S31" s="1017"/>
    </row>
    <row r="32" spans="1:19">
      <c r="A32" s="1008"/>
      <c r="B32" s="1018"/>
      <c r="C32" s="518"/>
      <c r="D32" s="513"/>
      <c r="E32" s="513"/>
      <c r="F32" s="513"/>
      <c r="G32" s="517"/>
      <c r="H32" s="954"/>
      <c r="I32" s="999"/>
      <c r="J32" s="954"/>
      <c r="K32" s="1000"/>
      <c r="L32" s="954"/>
      <c r="M32" s="1000"/>
      <c r="N32" s="954"/>
      <c r="O32" s="1000"/>
      <c r="P32" s="954"/>
      <c r="Q32" s="1000"/>
      <c r="R32" s="954"/>
      <c r="S32" s="1000"/>
    </row>
    <row r="33" spans="1:19">
      <c r="A33" s="959"/>
      <c r="B33" s="1002"/>
      <c r="C33" s="518"/>
      <c r="D33" s="513"/>
      <c r="E33" s="513"/>
      <c r="F33" s="513"/>
      <c r="G33" s="517"/>
      <c r="H33" s="954"/>
      <c r="I33" s="999"/>
      <c r="J33" s="954"/>
      <c r="K33" s="1000"/>
      <c r="L33" s="954"/>
      <c r="M33" s="1000"/>
      <c r="N33" s="954"/>
      <c r="O33" s="1000"/>
      <c r="P33" s="954"/>
      <c r="Q33" s="1000"/>
      <c r="R33" s="954"/>
      <c r="S33" s="1000"/>
    </row>
    <row r="34" spans="1:19">
      <c r="A34" s="1008"/>
      <c r="B34" s="971"/>
      <c r="C34" s="518"/>
      <c r="D34" s="513"/>
      <c r="E34" s="513"/>
      <c r="F34" s="513"/>
      <c r="G34" s="517"/>
      <c r="H34" s="954"/>
      <c r="I34" s="999"/>
      <c r="J34" s="954"/>
      <c r="K34" s="1000"/>
      <c r="L34" s="954"/>
      <c r="M34" s="1000"/>
      <c r="N34" s="954"/>
      <c r="O34" s="1000"/>
      <c r="P34" s="954"/>
      <c r="Q34" s="1000"/>
      <c r="R34" s="954"/>
      <c r="S34" s="1000"/>
    </row>
    <row r="35" spans="1:19">
      <c r="A35" s="959"/>
      <c r="B35" s="971"/>
      <c r="C35" s="518"/>
      <c r="D35" s="513"/>
      <c r="E35" s="513"/>
      <c r="F35" s="513"/>
      <c r="G35" s="517"/>
      <c r="H35" s="954"/>
      <c r="I35" s="999"/>
      <c r="J35" s="954"/>
      <c r="K35" s="1000"/>
      <c r="L35" s="954"/>
      <c r="M35" s="1000"/>
      <c r="N35" s="954"/>
      <c r="O35" s="1000"/>
      <c r="P35" s="954"/>
      <c r="Q35" s="1000"/>
      <c r="R35" s="954"/>
      <c r="S35" s="1000"/>
    </row>
    <row r="36" spans="1:19">
      <c r="A36" s="1008"/>
      <c r="B36" s="971"/>
      <c r="C36" s="548"/>
      <c r="D36" s="548"/>
      <c r="E36" s="513"/>
      <c r="F36" s="513"/>
      <c r="G36" s="517"/>
      <c r="H36" s="954" t="s">
        <v>581</v>
      </c>
      <c r="I36" s="999"/>
      <c r="J36" s="954"/>
      <c r="K36" s="1000"/>
      <c r="L36" s="954"/>
      <c r="M36" s="999"/>
      <c r="N36" s="954"/>
      <c r="O36" s="999"/>
      <c r="P36" s="954"/>
      <c r="Q36" s="1000"/>
      <c r="R36" s="954"/>
      <c r="S36" s="1000"/>
    </row>
    <row r="37" spans="1:19">
      <c r="A37" s="959"/>
      <c r="B37" s="971"/>
      <c r="C37" s="548"/>
      <c r="D37" s="548"/>
      <c r="E37" s="513"/>
      <c r="F37" s="513"/>
      <c r="G37" s="517"/>
      <c r="H37" s="954" t="s">
        <v>579</v>
      </c>
      <c r="I37" s="999"/>
      <c r="J37" s="954"/>
      <c r="K37" s="1000"/>
      <c r="L37" s="954"/>
      <c r="M37" s="1000"/>
      <c r="N37" s="954"/>
      <c r="O37" s="1000"/>
      <c r="P37" s="954"/>
      <c r="Q37" s="1000"/>
      <c r="R37" s="954"/>
      <c r="S37" s="1000"/>
    </row>
    <row r="38" spans="1:19">
      <c r="A38" s="1008"/>
      <c r="B38" s="971"/>
      <c r="C38" s="548"/>
      <c r="D38" s="548"/>
      <c r="E38" s="513"/>
      <c r="F38" s="513"/>
      <c r="G38" s="517"/>
      <c r="H38" s="954"/>
      <c r="I38" s="999"/>
      <c r="J38" s="954"/>
      <c r="K38" s="1000"/>
      <c r="L38" s="954"/>
      <c r="M38" s="1000"/>
      <c r="N38" s="954"/>
      <c r="O38" s="1000"/>
      <c r="P38" s="954"/>
      <c r="Q38" s="1000"/>
      <c r="R38" s="954"/>
      <c r="S38" s="1000"/>
    </row>
    <row r="39" spans="1:19">
      <c r="A39" s="959"/>
      <c r="B39" s="971"/>
      <c r="C39" s="548"/>
      <c r="D39" s="548"/>
      <c r="E39" s="513"/>
      <c r="F39" s="513"/>
      <c r="G39" s="517"/>
      <c r="H39" s="954"/>
      <c r="I39" s="999"/>
      <c r="J39" s="954"/>
      <c r="K39" s="1000"/>
      <c r="L39" s="954"/>
      <c r="M39" s="1000"/>
      <c r="N39" s="954"/>
      <c r="O39" s="1000"/>
      <c r="P39" s="954"/>
      <c r="Q39" s="1000"/>
      <c r="R39" s="954"/>
      <c r="S39" s="1000"/>
    </row>
    <row r="40" spans="1:19">
      <c r="A40" s="1008"/>
      <c r="B40" s="971"/>
      <c r="C40" s="548"/>
      <c r="D40" s="548"/>
      <c r="E40" s="513"/>
      <c r="F40" s="513"/>
      <c r="G40" s="517"/>
      <c r="H40" s="954"/>
      <c r="I40" s="999"/>
      <c r="J40" s="954"/>
      <c r="K40" s="1000"/>
      <c r="L40" s="954"/>
      <c r="M40" s="1000"/>
      <c r="N40" s="954"/>
      <c r="O40" s="1000"/>
      <c r="P40" s="954"/>
      <c r="Q40" s="1000"/>
      <c r="R40" s="954"/>
      <c r="S40" s="1000"/>
    </row>
    <row r="41" spans="1:19">
      <c r="A41" s="959"/>
      <c r="B41" s="971"/>
      <c r="C41" s="548"/>
      <c r="D41" s="548"/>
      <c r="E41" s="513"/>
      <c r="F41" s="513"/>
      <c r="G41" s="517"/>
      <c r="H41" s="954"/>
      <c r="I41" s="999"/>
      <c r="J41" s="954"/>
      <c r="K41" s="1000"/>
      <c r="L41" s="954"/>
      <c r="M41" s="1000"/>
      <c r="N41" s="954"/>
      <c r="O41" s="1000"/>
      <c r="P41" s="954"/>
      <c r="Q41" s="1000"/>
      <c r="R41" s="954"/>
      <c r="S41" s="1000"/>
    </row>
    <row r="42" spans="1:19" ht="15.75" customHeight="1">
      <c r="A42" s="1008"/>
      <c r="B42" s="971"/>
      <c r="C42" s="548"/>
      <c r="D42" s="548"/>
      <c r="E42" s="513"/>
      <c r="F42" s="513"/>
      <c r="G42" s="517"/>
      <c r="H42" s="954"/>
      <c r="I42" s="999"/>
      <c r="J42" s="954"/>
      <c r="K42" s="1000"/>
      <c r="L42" s="954"/>
      <c r="M42" s="1000"/>
      <c r="N42" s="954"/>
      <c r="O42" s="1000"/>
      <c r="P42" s="954"/>
      <c r="Q42" s="1000"/>
      <c r="R42" s="954"/>
      <c r="S42" s="1000"/>
    </row>
    <row r="43" spans="1:19">
      <c r="A43" s="959"/>
      <c r="B43" s="971"/>
      <c r="C43" s="548"/>
      <c r="D43" s="548"/>
      <c r="E43" s="513"/>
      <c r="F43" s="513"/>
      <c r="G43" s="517"/>
      <c r="H43" s="954"/>
      <c r="I43" s="999"/>
      <c r="J43" s="954"/>
      <c r="K43" s="1000"/>
      <c r="L43" s="954"/>
      <c r="M43" s="1000"/>
      <c r="N43" s="954"/>
      <c r="O43" s="1000"/>
      <c r="P43" s="954"/>
      <c r="Q43" s="1000"/>
      <c r="R43" s="954"/>
      <c r="S43" s="1000"/>
    </row>
    <row r="44" spans="1:19">
      <c r="A44" s="1008"/>
      <c r="B44" s="1002"/>
      <c r="C44" s="548"/>
      <c r="D44" s="548"/>
      <c r="E44" s="513"/>
      <c r="F44" s="513"/>
      <c r="G44" s="517"/>
      <c r="H44" s="954"/>
      <c r="I44" s="999"/>
      <c r="J44" s="954"/>
      <c r="K44" s="1000"/>
      <c r="L44" s="954"/>
      <c r="M44" s="1000"/>
      <c r="N44" s="954"/>
      <c r="O44" s="1000"/>
      <c r="P44" s="954"/>
      <c r="Q44" s="1000"/>
      <c r="R44" s="954"/>
      <c r="S44" s="1000"/>
    </row>
    <row r="45" spans="1:19">
      <c r="A45" s="959"/>
      <c r="B45" s="971"/>
      <c r="C45" s="548"/>
      <c r="D45" s="548"/>
      <c r="E45" s="513"/>
      <c r="F45" s="513"/>
      <c r="G45" s="517"/>
      <c r="H45" s="954"/>
      <c r="I45" s="999"/>
      <c r="J45" s="954"/>
      <c r="K45" s="1000"/>
      <c r="L45" s="954"/>
      <c r="M45" s="1000"/>
      <c r="N45" s="954"/>
      <c r="O45" s="1000"/>
      <c r="P45" s="954"/>
      <c r="Q45" s="1000"/>
      <c r="R45" s="954"/>
      <c r="S45" s="1000"/>
    </row>
    <row r="46" spans="1:19">
      <c r="A46" s="1008"/>
      <c r="B46" s="971"/>
      <c r="C46" s="548"/>
      <c r="D46" s="548"/>
      <c r="E46" s="513"/>
      <c r="F46" s="513"/>
      <c r="G46" s="517"/>
      <c r="H46" s="954"/>
      <c r="I46" s="999"/>
      <c r="J46" s="954"/>
      <c r="K46" s="1000"/>
      <c r="L46" s="954"/>
      <c r="M46" s="1000"/>
      <c r="N46" s="954"/>
      <c r="O46" s="1000"/>
      <c r="P46" s="954"/>
      <c r="Q46" s="1000"/>
      <c r="R46" s="954"/>
      <c r="S46" s="1000"/>
    </row>
    <row r="47" spans="1:19">
      <c r="A47" s="959"/>
      <c r="B47" s="971"/>
      <c r="C47" s="548"/>
      <c r="D47" s="548"/>
      <c r="E47" s="513"/>
      <c r="F47" s="513"/>
      <c r="G47" s="517"/>
      <c r="H47" s="954"/>
      <c r="I47" s="999"/>
      <c r="J47" s="954"/>
      <c r="K47" s="1000"/>
      <c r="L47" s="954"/>
      <c r="M47" s="1000"/>
      <c r="N47" s="954"/>
      <c r="O47" s="1000"/>
      <c r="P47" s="954"/>
      <c r="Q47" s="1000"/>
      <c r="R47" s="954"/>
      <c r="S47" s="1000"/>
    </row>
    <row r="48" spans="1:19">
      <c r="A48" s="1008"/>
      <c r="B48" s="971"/>
      <c r="C48" s="548"/>
      <c r="D48" s="548"/>
      <c r="E48" s="513"/>
      <c r="F48" s="513"/>
      <c r="G48" s="517"/>
      <c r="H48" s="954"/>
      <c r="I48" s="999"/>
      <c r="J48" s="954"/>
      <c r="K48" s="1000"/>
      <c r="L48" s="954"/>
      <c r="M48" s="1000"/>
      <c r="N48" s="954"/>
      <c r="O48" s="1000"/>
      <c r="P48" s="954"/>
      <c r="Q48" s="1000"/>
      <c r="R48" s="954"/>
      <c r="S48" s="1000"/>
    </row>
    <row r="49" spans="1:19">
      <c r="A49" s="959"/>
      <c r="B49" s="1002"/>
      <c r="C49" s="548"/>
      <c r="D49" s="548"/>
      <c r="E49" s="513"/>
      <c r="F49" s="513"/>
      <c r="G49" s="517"/>
      <c r="H49" s="954"/>
      <c r="I49" s="999"/>
      <c r="J49" s="954"/>
      <c r="K49" s="1000"/>
      <c r="L49" s="954"/>
      <c r="M49" s="1000"/>
      <c r="N49" s="954"/>
      <c r="O49" s="1000"/>
      <c r="P49" s="954"/>
      <c r="Q49" s="1000"/>
      <c r="R49" s="954"/>
      <c r="S49" s="1000"/>
    </row>
    <row r="50" spans="1:19">
      <c r="A50" s="1008"/>
      <c r="B50" s="971"/>
      <c r="C50" s="548"/>
      <c r="D50" s="548"/>
      <c r="E50" s="513"/>
      <c r="F50" s="513"/>
      <c r="G50" s="517"/>
      <c r="H50" s="954"/>
      <c r="I50" s="999"/>
      <c r="J50" s="954"/>
      <c r="K50" s="1000"/>
      <c r="L50" s="954"/>
      <c r="M50" s="1000"/>
      <c r="N50" s="954"/>
      <c r="O50" s="1000"/>
      <c r="P50" s="954"/>
      <c r="Q50" s="1000"/>
      <c r="R50" s="954"/>
      <c r="S50" s="1000"/>
    </row>
    <row r="51" spans="1:19">
      <c r="A51" s="959"/>
      <c r="B51" s="973"/>
      <c r="C51" s="548"/>
      <c r="D51" s="548"/>
      <c r="E51" s="513"/>
      <c r="F51" s="513"/>
      <c r="G51" s="517"/>
      <c r="H51" s="954"/>
      <c r="I51" s="999"/>
      <c r="J51" s="954"/>
      <c r="K51" s="1000"/>
      <c r="L51" s="954"/>
      <c r="M51" s="1000"/>
      <c r="N51" s="954"/>
      <c r="O51" s="1000"/>
      <c r="P51" s="954"/>
      <c r="Q51" s="1000"/>
      <c r="R51" s="954"/>
      <c r="S51" s="1000"/>
    </row>
    <row r="52" spans="1:19">
      <c r="A52" s="1008"/>
      <c r="B52" s="973"/>
      <c r="C52" s="548"/>
      <c r="D52" s="548"/>
      <c r="E52" s="513"/>
      <c r="F52" s="513"/>
      <c r="G52" s="517"/>
      <c r="H52" s="954"/>
      <c r="I52" s="999"/>
      <c r="J52" s="954"/>
      <c r="K52" s="1000"/>
      <c r="L52" s="954"/>
      <c r="M52" s="1000"/>
      <c r="N52" s="954"/>
      <c r="O52" s="1000"/>
      <c r="P52" s="954"/>
      <c r="Q52" s="1000"/>
      <c r="R52" s="954"/>
      <c r="S52" s="1000"/>
    </row>
    <row r="53" spans="1:19">
      <c r="A53" s="959"/>
      <c r="B53" s="973"/>
      <c r="C53" s="518"/>
      <c r="D53" s="513"/>
      <c r="E53" s="513"/>
      <c r="F53" s="513"/>
      <c r="G53" s="517"/>
      <c r="H53" s="954"/>
      <c r="I53" s="999"/>
      <c r="J53" s="954"/>
      <c r="K53" s="1000"/>
      <c r="L53" s="954"/>
      <c r="M53" s="1000"/>
      <c r="N53" s="954"/>
      <c r="O53" s="1000"/>
      <c r="P53" s="954"/>
      <c r="Q53" s="1000"/>
      <c r="R53" s="954"/>
      <c r="S53" s="1000"/>
    </row>
    <row r="54" spans="1:19">
      <c r="A54" s="1008"/>
      <c r="B54" s="973"/>
      <c r="C54" s="518"/>
      <c r="D54" s="513"/>
      <c r="E54" s="513"/>
      <c r="F54" s="513"/>
      <c r="G54" s="517"/>
      <c r="H54" s="954"/>
      <c r="I54" s="999"/>
      <c r="J54" s="954"/>
      <c r="K54" s="1000"/>
      <c r="L54" s="954"/>
      <c r="M54" s="1000"/>
      <c r="N54" s="954"/>
      <c r="O54" s="1000"/>
      <c r="P54" s="954"/>
      <c r="Q54" s="1000"/>
      <c r="R54" s="954"/>
      <c r="S54" s="1000"/>
    </row>
    <row r="55" spans="1:19">
      <c r="A55" s="959"/>
      <c r="B55" s="973"/>
      <c r="C55" s="518"/>
      <c r="D55" s="513"/>
      <c r="E55" s="513"/>
      <c r="F55" s="513"/>
      <c r="G55" s="517"/>
      <c r="H55" s="954"/>
      <c r="I55" s="999"/>
      <c r="J55" s="954"/>
      <c r="K55" s="1000"/>
      <c r="L55" s="954"/>
      <c r="M55" s="1000"/>
      <c r="N55" s="954"/>
      <c r="O55" s="1000"/>
      <c r="P55" s="954"/>
      <c r="Q55" s="999"/>
      <c r="R55" s="954"/>
      <c r="S55" s="999"/>
    </row>
    <row r="56" spans="1:19">
      <c r="A56" s="1008"/>
      <c r="B56" s="973"/>
      <c r="C56" s="518"/>
      <c r="D56" s="513"/>
      <c r="E56" s="513"/>
      <c r="F56" s="513"/>
      <c r="G56" s="517"/>
      <c r="H56" s="954"/>
      <c r="I56" s="999"/>
      <c r="J56" s="954"/>
      <c r="K56" s="1000"/>
      <c r="L56" s="954"/>
      <c r="M56" s="1000"/>
      <c r="N56" s="954"/>
      <c r="O56" s="1000"/>
      <c r="P56" s="954"/>
      <c r="Q56" s="1000"/>
      <c r="R56" s="954"/>
      <c r="S56" s="1000"/>
    </row>
    <row r="57" spans="1:19">
      <c r="A57" s="959"/>
      <c r="B57" s="973"/>
      <c r="C57" s="518"/>
      <c r="D57" s="513"/>
      <c r="E57" s="513"/>
      <c r="F57" s="513"/>
      <c r="G57" s="517"/>
      <c r="H57" s="954"/>
      <c r="I57" s="999"/>
      <c r="J57" s="954"/>
      <c r="K57" s="1000"/>
      <c r="L57" s="954"/>
      <c r="M57" s="1000"/>
      <c r="N57" s="954"/>
      <c r="O57" s="1000"/>
      <c r="P57" s="954"/>
      <c r="Q57" s="1000"/>
      <c r="R57" s="954"/>
      <c r="S57" s="1000"/>
    </row>
    <row r="58" spans="1:19">
      <c r="A58" s="1008"/>
      <c r="B58" s="1002"/>
      <c r="C58" s="518"/>
      <c r="D58" s="513"/>
      <c r="E58" s="513"/>
      <c r="F58" s="513"/>
      <c r="G58" s="517"/>
      <c r="H58" s="954"/>
      <c r="I58" s="999"/>
      <c r="J58" s="954"/>
      <c r="K58" s="1000"/>
      <c r="L58" s="954"/>
      <c r="M58" s="1000"/>
      <c r="N58" s="954"/>
      <c r="O58" s="1000"/>
      <c r="P58" s="954"/>
      <c r="Q58" s="1000"/>
      <c r="R58" s="954"/>
      <c r="S58" s="1000"/>
    </row>
    <row r="59" spans="1:19">
      <c r="A59" s="959"/>
      <c r="B59" s="973"/>
      <c r="C59" s="518"/>
      <c r="D59" s="513"/>
      <c r="E59" s="513"/>
      <c r="F59" s="513"/>
      <c r="G59" s="517"/>
      <c r="H59" s="954"/>
      <c r="I59" s="999"/>
      <c r="J59" s="954"/>
      <c r="K59" s="1000"/>
      <c r="L59" s="954"/>
      <c r="M59" s="1000"/>
      <c r="N59" s="954"/>
      <c r="O59" s="1000"/>
      <c r="P59" s="954"/>
      <c r="Q59" s="1000"/>
      <c r="R59" s="954"/>
      <c r="S59" s="1000"/>
    </row>
    <row r="60" spans="1:19">
      <c r="A60" s="1008"/>
      <c r="B60" s="973"/>
      <c r="C60" s="518"/>
      <c r="D60" s="513"/>
      <c r="E60" s="513"/>
      <c r="F60" s="513"/>
      <c r="G60" s="517"/>
      <c r="H60" s="954"/>
      <c r="I60" s="999"/>
      <c r="J60" s="954"/>
      <c r="K60" s="1000"/>
      <c r="L60" s="954"/>
      <c r="M60" s="1000"/>
      <c r="N60" s="954"/>
      <c r="O60" s="1000"/>
      <c r="P60" s="954"/>
      <c r="Q60" s="1000"/>
      <c r="R60" s="954"/>
      <c r="S60" s="1000"/>
    </row>
    <row r="61" spans="1:19">
      <c r="A61" s="959"/>
      <c r="B61" s="973"/>
      <c r="C61" s="518"/>
      <c r="D61" s="513"/>
      <c r="E61" s="513"/>
      <c r="F61" s="513"/>
      <c r="G61" s="517"/>
      <c r="H61" s="954"/>
      <c r="I61" s="999"/>
      <c r="J61" s="954"/>
      <c r="K61" s="1000"/>
      <c r="L61" s="954"/>
      <c r="M61" s="1000"/>
      <c r="N61" s="954"/>
      <c r="O61" s="1000"/>
      <c r="P61" s="954"/>
      <c r="Q61" s="1000"/>
      <c r="R61" s="954"/>
      <c r="S61" s="1000"/>
    </row>
    <row r="62" spans="1:19">
      <c r="A62" s="1008"/>
      <c r="B62" s="973"/>
      <c r="C62" s="518"/>
      <c r="D62" s="513"/>
      <c r="E62" s="513"/>
      <c r="F62" s="513"/>
      <c r="G62" s="517"/>
      <c r="H62" s="954"/>
      <c r="I62" s="999"/>
      <c r="J62" s="954"/>
      <c r="K62" s="1000"/>
      <c r="L62" s="954"/>
      <c r="M62" s="1000"/>
      <c r="N62" s="954"/>
      <c r="O62" s="1000"/>
      <c r="P62" s="954"/>
      <c r="Q62" s="1000"/>
      <c r="R62" s="954"/>
      <c r="S62" s="1000"/>
    </row>
    <row r="63" spans="1:19">
      <c r="A63" s="959"/>
      <c r="B63" s="973"/>
      <c r="C63" s="518"/>
      <c r="D63" s="513"/>
      <c r="E63" s="513"/>
      <c r="F63" s="513"/>
      <c r="G63" s="517"/>
      <c r="H63" s="954"/>
      <c r="I63" s="999"/>
      <c r="J63" s="954"/>
      <c r="K63" s="1000"/>
      <c r="L63" s="954"/>
      <c r="M63" s="1000"/>
      <c r="N63" s="954"/>
      <c r="O63" s="1000"/>
      <c r="P63" s="954"/>
      <c r="Q63" s="1000"/>
      <c r="R63" s="954"/>
      <c r="S63" s="1000"/>
    </row>
    <row r="64" spans="1:19">
      <c r="A64" s="1008"/>
      <c r="B64" s="148"/>
      <c r="C64" s="518"/>
      <c r="D64" s="513"/>
      <c r="E64" s="513"/>
      <c r="F64" s="513"/>
      <c r="G64" s="517"/>
      <c r="H64" s="954"/>
      <c r="I64" s="999"/>
      <c r="J64" s="954"/>
      <c r="K64" s="1000"/>
      <c r="L64" s="954"/>
      <c r="M64" s="1000"/>
      <c r="N64" s="954"/>
      <c r="O64" s="1000"/>
      <c r="P64" s="954"/>
      <c r="Q64" s="1000"/>
      <c r="R64" s="954"/>
      <c r="S64" s="1000"/>
    </row>
    <row r="65" spans="1:19" ht="15.75" thickBot="1">
      <c r="A65" s="959"/>
      <c r="B65" s="971"/>
      <c r="C65" s="518"/>
      <c r="D65" s="513"/>
      <c r="E65" s="513"/>
      <c r="F65" s="513"/>
      <c r="G65" s="517"/>
      <c r="H65" s="954"/>
      <c r="I65" s="999"/>
      <c r="J65" s="954"/>
      <c r="K65" s="1000"/>
      <c r="L65" s="954"/>
      <c r="M65" s="1000"/>
      <c r="N65" s="954"/>
      <c r="O65" s="1000"/>
      <c r="P65" s="954"/>
      <c r="Q65" s="1000"/>
      <c r="R65" s="954"/>
      <c r="S65" s="1000"/>
    </row>
    <row r="66" spans="1:19" ht="15.75" thickTop="1">
      <c r="A66" s="14"/>
      <c r="B66" s="15"/>
      <c r="C66" s="16"/>
      <c r="D66" s="16"/>
      <c r="E66" s="17"/>
      <c r="F66" s="18" t="s">
        <v>625</v>
      </c>
      <c r="G66" s="19"/>
      <c r="H66" s="20"/>
      <c r="I66" s="62">
        <f>SUM(I22:I65)</f>
        <v>0</v>
      </c>
      <c r="J66" s="20"/>
      <c r="K66" s="62">
        <f>SUM(K22:K65)</f>
        <v>0</v>
      </c>
      <c r="L66" s="20"/>
      <c r="M66" s="62">
        <f>SUM(M22:M65)</f>
        <v>0</v>
      </c>
      <c r="N66" s="20"/>
      <c r="O66" s="62">
        <f>SUM(O22:O65)</f>
        <v>0</v>
      </c>
      <c r="P66" s="20"/>
      <c r="Q66" s="62">
        <f>SUM(Q22:Q65)</f>
        <v>0</v>
      </c>
      <c r="R66" s="20"/>
      <c r="S66" s="62">
        <f>SUM(S22:S65)</f>
        <v>0</v>
      </c>
    </row>
    <row r="67" spans="1:19">
      <c r="A67" s="974"/>
      <c r="B67" s="502"/>
      <c r="C67" s="503"/>
      <c r="D67" s="503"/>
      <c r="E67" s="504"/>
      <c r="F67" s="505" t="s">
        <v>626</v>
      </c>
      <c r="G67" s="506"/>
      <c r="H67" s="975">
        <v>0</v>
      </c>
      <c r="I67" s="299"/>
      <c r="J67" s="975">
        <v>0</v>
      </c>
      <c r="K67" s="299"/>
      <c r="L67" s="975">
        <v>0</v>
      </c>
      <c r="M67" s="299"/>
      <c r="N67" s="975">
        <v>0</v>
      </c>
      <c r="O67" s="299"/>
      <c r="P67" s="975">
        <v>0</v>
      </c>
      <c r="Q67" s="299"/>
      <c r="R67" s="975">
        <v>0</v>
      </c>
      <c r="S67" s="299"/>
    </row>
    <row r="68" spans="1:19">
      <c r="A68" s="974"/>
      <c r="B68" s="502"/>
      <c r="C68" s="503"/>
      <c r="D68" s="503"/>
      <c r="E68" s="504"/>
      <c r="F68" s="505" t="s">
        <v>627</v>
      </c>
      <c r="G68" s="506"/>
      <c r="H68" s="976"/>
      <c r="I68" s="977">
        <f>H67*I66</f>
        <v>0</v>
      </c>
      <c r="J68" s="976"/>
      <c r="K68" s="977">
        <f>J67*K66</f>
        <v>0</v>
      </c>
      <c r="L68" s="976"/>
      <c r="M68" s="977">
        <f>L67*M66</f>
        <v>0</v>
      </c>
      <c r="N68" s="976"/>
      <c r="O68" s="977">
        <f>N67*O66</f>
        <v>0</v>
      </c>
      <c r="P68" s="976"/>
      <c r="Q68" s="977">
        <f>P67*Q66</f>
        <v>0</v>
      </c>
      <c r="R68" s="976"/>
      <c r="S68" s="977">
        <f>R67*S66</f>
        <v>0</v>
      </c>
    </row>
    <row r="69" spans="1:19">
      <c r="A69" s="974"/>
      <c r="B69" s="502"/>
      <c r="C69" s="503"/>
      <c r="D69" s="503"/>
      <c r="E69" s="504"/>
      <c r="F69" s="505"/>
      <c r="G69" s="506"/>
      <c r="H69" s="976"/>
      <c r="I69" s="978"/>
      <c r="J69" s="976"/>
      <c r="K69" s="978"/>
      <c r="L69" s="976"/>
      <c r="M69" s="978"/>
      <c r="N69" s="976"/>
      <c r="O69" s="978"/>
      <c r="P69" s="976"/>
      <c r="Q69" s="978"/>
      <c r="R69" s="976"/>
      <c r="S69" s="978"/>
    </row>
    <row r="70" spans="1:19">
      <c r="A70" s="974"/>
      <c r="B70" s="502"/>
      <c r="C70" s="503"/>
      <c r="D70" s="503"/>
      <c r="E70" s="504"/>
      <c r="F70" s="505" t="s">
        <v>628</v>
      </c>
      <c r="G70" s="506"/>
      <c r="H70" s="979"/>
      <c r="I70" s="977">
        <f>SUM(I66:I68)</f>
        <v>0</v>
      </c>
      <c r="J70" s="979"/>
      <c r="K70" s="977">
        <f>SUM(K66:K68)</f>
        <v>0</v>
      </c>
      <c r="L70" s="979"/>
      <c r="M70" s="977">
        <f>SUM(M66:M68)</f>
        <v>0</v>
      </c>
      <c r="N70" s="979"/>
      <c r="O70" s="977">
        <f>SUM(O66:O68)</f>
        <v>0</v>
      </c>
      <c r="P70" s="979"/>
      <c r="Q70" s="977">
        <f>SUM(Q66:Q68)</f>
        <v>0</v>
      </c>
      <c r="R70" s="979"/>
      <c r="S70" s="977">
        <f>SUM(S66:S68)</f>
        <v>0</v>
      </c>
    </row>
    <row r="71" spans="1:19">
      <c r="A71" s="974"/>
      <c r="B71" s="502"/>
      <c r="C71" s="503"/>
      <c r="D71" s="503"/>
      <c r="E71" s="504"/>
      <c r="F71" s="507" t="s">
        <v>629</v>
      </c>
      <c r="G71" s="508"/>
      <c r="H71" s="980"/>
      <c r="I71" s="981" t="e">
        <f>I70/'Area Calculations'!$I$4</f>
        <v>#DIV/0!</v>
      </c>
      <c r="J71" s="980"/>
      <c r="K71" s="981" t="e">
        <f>K70/'Area Calculations'!$I$4</f>
        <v>#DIV/0!</v>
      </c>
      <c r="L71" s="980"/>
      <c r="M71" s="981" t="e">
        <f>M70/'Area Calculations'!$I$4</f>
        <v>#DIV/0!</v>
      </c>
      <c r="N71" s="980"/>
      <c r="O71" s="981" t="e">
        <f>O70/'Area Calculations'!$I$4</f>
        <v>#DIV/0!</v>
      </c>
      <c r="P71" s="980"/>
      <c r="Q71" s="981" t="e">
        <f>Q70/'Area Calculations'!$I$4</f>
        <v>#DIV/0!</v>
      </c>
      <c r="R71" s="980"/>
      <c r="S71" s="981" t="e">
        <f>S70/'Area Calculations'!$I$4</f>
        <v>#DIV/0!</v>
      </c>
    </row>
    <row r="72" spans="1:19">
      <c r="A72" s="974"/>
      <c r="B72" s="502"/>
      <c r="C72" s="503"/>
      <c r="D72" s="503"/>
      <c r="E72" s="504"/>
      <c r="F72" s="507" t="s">
        <v>630</v>
      </c>
      <c r="G72" s="509"/>
      <c r="H72" s="980"/>
      <c r="I72" s="981" t="e">
        <f>I70/'Area Calculations'!#REF!</f>
        <v>#REF!</v>
      </c>
      <c r="J72" s="980"/>
      <c r="K72" s="981" t="e">
        <f>K70/'Area Calculations'!#REF!</f>
        <v>#REF!</v>
      </c>
      <c r="L72" s="980"/>
      <c r="M72" s="981" t="e">
        <f>M70/'Area Calculations'!#REF!</f>
        <v>#REF!</v>
      </c>
      <c r="N72" s="980"/>
      <c r="O72" s="981" t="e">
        <f>O70/'Area Calculations'!#REF!</f>
        <v>#REF!</v>
      </c>
      <c r="P72" s="980"/>
      <c r="Q72" s="981" t="e">
        <f>Q70/'Area Calculations'!#REF!</f>
        <v>#REF!</v>
      </c>
      <c r="R72" s="980"/>
      <c r="S72" s="981" t="e">
        <f>S70/'Area Calculations'!#REF!</f>
        <v>#REF!</v>
      </c>
    </row>
    <row r="73" spans="1:19" ht="15.75" thickBot="1">
      <c r="A73" s="974"/>
      <c r="B73" s="502"/>
      <c r="C73" s="503"/>
      <c r="D73" s="503"/>
      <c r="E73" s="504"/>
      <c r="F73" s="505"/>
      <c r="G73" s="506"/>
      <c r="H73" s="982"/>
      <c r="I73" s="982"/>
      <c r="J73" s="982"/>
      <c r="K73" s="982"/>
      <c r="L73" s="982"/>
      <c r="M73" s="982"/>
      <c r="N73" s="982"/>
      <c r="O73" s="982"/>
      <c r="P73" s="982"/>
      <c r="Q73" s="982"/>
      <c r="R73" s="982"/>
      <c r="S73" s="982"/>
    </row>
    <row r="74" spans="1:19" ht="16.5" thickTop="1" thickBot="1">
      <c r="A74" s="652" t="s">
        <v>631</v>
      </c>
      <c r="B74" s="653"/>
      <c r="C74" s="12"/>
      <c r="D74" s="12"/>
      <c r="E74" s="12"/>
      <c r="F74" s="12"/>
      <c r="G74" s="13"/>
      <c r="H74" s="21"/>
      <c r="I74" s="21"/>
      <c r="J74" s="21"/>
      <c r="K74" s="21"/>
      <c r="L74" s="21"/>
      <c r="M74" s="21"/>
      <c r="N74" s="21"/>
      <c r="O74" s="21"/>
      <c r="P74" s="21"/>
      <c r="Q74" s="21"/>
      <c r="R74" s="21"/>
      <c r="S74" s="21"/>
    </row>
    <row r="75" spans="1:19" ht="15.75" thickTop="1">
      <c r="A75" s="1019"/>
      <c r="B75" s="512"/>
      <c r="C75" s="1020"/>
      <c r="D75" s="1020"/>
      <c r="E75" s="1020"/>
      <c r="F75" s="1020"/>
      <c r="G75" s="1021"/>
      <c r="H75" s="1022"/>
      <c r="I75" s="1022"/>
      <c r="J75" s="1022"/>
      <c r="K75" s="1022"/>
      <c r="L75" s="1022"/>
      <c r="M75" s="1022"/>
      <c r="N75" s="1022"/>
      <c r="O75" s="1022"/>
      <c r="P75" s="1022"/>
      <c r="Q75" s="1022"/>
      <c r="R75" s="1022"/>
      <c r="S75" s="1022"/>
    </row>
    <row r="76" spans="1:19">
      <c r="A76" s="1019"/>
      <c r="B76" s="512"/>
      <c r="C76" s="1020"/>
      <c r="D76" s="1020"/>
      <c r="E76" s="1020"/>
      <c r="F76" s="1020"/>
      <c r="G76" s="1021"/>
      <c r="H76" s="1022"/>
      <c r="I76" s="1022"/>
      <c r="J76" s="1022"/>
      <c r="K76" s="1022"/>
      <c r="L76" s="1022"/>
      <c r="M76" s="1022"/>
      <c r="N76" s="1022"/>
      <c r="O76" s="1022"/>
      <c r="P76" s="1022"/>
      <c r="Q76" s="1022"/>
      <c r="R76" s="1022"/>
      <c r="S76" s="1022"/>
    </row>
    <row r="77" spans="1:19" ht="15.75" thickBot="1">
      <c r="A77" s="1019"/>
      <c r="B77" s="512"/>
      <c r="C77" s="1020"/>
      <c r="D77" s="1020"/>
      <c r="E77" s="1020"/>
      <c r="F77" s="1020"/>
      <c r="G77" s="1021"/>
      <c r="H77" s="1022"/>
      <c r="I77" s="1022"/>
      <c r="J77" s="1022"/>
      <c r="K77" s="1022"/>
      <c r="L77" s="1022"/>
      <c r="M77" s="1022"/>
      <c r="N77" s="1022"/>
      <c r="O77" s="1022"/>
      <c r="P77" s="1022"/>
      <c r="Q77" s="1022"/>
      <c r="R77" s="1022"/>
      <c r="S77" s="1022"/>
    </row>
    <row r="78" spans="1:19" s="2" customFormat="1" ht="16.5" thickTop="1" thickBot="1">
      <c r="A78" s="652" t="s">
        <v>632</v>
      </c>
      <c r="B78" s="653"/>
      <c r="C78" s="12"/>
      <c r="D78" s="12"/>
      <c r="E78" s="12"/>
      <c r="F78" s="12"/>
      <c r="G78" s="13"/>
      <c r="H78" s="21"/>
      <c r="I78" s="21"/>
      <c r="J78" s="21"/>
      <c r="K78" s="21"/>
      <c r="L78" s="21"/>
      <c r="M78" s="21"/>
      <c r="N78" s="21"/>
      <c r="O78" s="21"/>
      <c r="P78" s="21"/>
      <c r="Q78" s="21"/>
      <c r="R78" s="21"/>
      <c r="S78" s="21"/>
    </row>
    <row r="79" spans="1:19" s="2" customFormat="1" ht="15.75" thickTop="1">
      <c r="A79" s="1019"/>
      <c r="B79" s="512"/>
      <c r="C79" s="1020"/>
      <c r="D79" s="1020"/>
      <c r="E79" s="1020"/>
      <c r="F79" s="1020"/>
      <c r="G79" s="1021"/>
      <c r="H79" s="1022"/>
      <c r="I79" s="1022"/>
      <c r="J79" s="1022"/>
      <c r="K79" s="1022"/>
      <c r="L79" s="1022"/>
      <c r="M79" s="1022"/>
      <c r="N79" s="1022"/>
      <c r="O79" s="1022"/>
      <c r="P79" s="1022"/>
      <c r="Q79" s="1022"/>
      <c r="R79" s="1022"/>
      <c r="S79" s="1022"/>
    </row>
    <row r="80" spans="1:19" s="2" customFormat="1">
      <c r="A80" s="1019"/>
      <c r="B80" s="512"/>
      <c r="C80" s="1020"/>
      <c r="D80" s="1020"/>
      <c r="E80" s="1020"/>
      <c r="F80" s="1020"/>
      <c r="G80" s="1021"/>
      <c r="H80" s="1022"/>
      <c r="I80" s="1022"/>
      <c r="J80" s="1022"/>
      <c r="K80" s="1022"/>
      <c r="L80" s="1022"/>
      <c r="M80" s="1022"/>
      <c r="N80" s="1022"/>
      <c r="O80" s="1022"/>
      <c r="P80" s="1022"/>
      <c r="Q80" s="1022"/>
      <c r="R80" s="1022"/>
      <c r="S80" s="1022"/>
    </row>
    <row r="81" spans="1:19" ht="15.75" thickBot="1">
      <c r="A81" s="1019"/>
      <c r="B81" s="512"/>
      <c r="C81" s="1020"/>
      <c r="D81" s="1020"/>
      <c r="E81" s="1020"/>
      <c r="F81" s="1020"/>
      <c r="G81" s="1021"/>
      <c r="H81" s="1022"/>
      <c r="I81" s="1022"/>
      <c r="J81" s="1022"/>
      <c r="K81" s="1022"/>
      <c r="L81" s="1022"/>
      <c r="M81" s="1022"/>
      <c r="N81" s="1022"/>
      <c r="O81" s="1022"/>
      <c r="P81" s="1022"/>
      <c r="Q81" s="1022"/>
      <c r="R81" s="1022"/>
      <c r="S81" s="1022"/>
    </row>
    <row r="82" spans="1:19" s="2" customFormat="1" ht="16.5" thickTop="1" thickBot="1">
      <c r="A82" s="652" t="s">
        <v>633</v>
      </c>
      <c r="B82" s="653"/>
      <c r="C82" s="12"/>
      <c r="D82" s="12"/>
      <c r="E82" s="12"/>
      <c r="F82" s="12"/>
      <c r="G82" s="13"/>
      <c r="H82" s="21"/>
      <c r="I82" s="21"/>
      <c r="J82" s="21"/>
      <c r="K82" s="21"/>
      <c r="L82" s="21"/>
      <c r="M82" s="21"/>
      <c r="N82" s="21"/>
      <c r="O82" s="21"/>
      <c r="P82" s="21"/>
      <c r="Q82" s="21"/>
      <c r="R82" s="21"/>
      <c r="S82" s="21"/>
    </row>
    <row r="83" spans="1:19" s="2" customFormat="1" ht="15.75" thickTop="1">
      <c r="A83" s="1019"/>
      <c r="B83" s="512"/>
      <c r="C83" s="1020"/>
      <c r="D83" s="1020"/>
      <c r="E83" s="1020"/>
      <c r="F83" s="1020"/>
      <c r="G83" s="1021"/>
      <c r="H83" s="1022"/>
      <c r="I83" s="1022"/>
      <c r="J83" s="1022"/>
      <c r="K83" s="1022"/>
      <c r="L83" s="1022"/>
      <c r="M83" s="1022"/>
      <c r="N83" s="1022"/>
      <c r="O83" s="1022"/>
      <c r="P83" s="1022"/>
      <c r="Q83" s="1022"/>
      <c r="R83" s="1022"/>
      <c r="S83" s="1022"/>
    </row>
    <row r="84" spans="1:19" s="2" customFormat="1">
      <c r="A84" s="952"/>
      <c r="B84" s="512"/>
      <c r="C84" s="513"/>
      <c r="D84" s="513"/>
      <c r="E84" s="513"/>
      <c r="F84" s="513"/>
      <c r="G84" s="517"/>
      <c r="H84" s="985"/>
      <c r="I84" s="985"/>
      <c r="J84" s="985"/>
      <c r="K84" s="985"/>
      <c r="L84" s="985"/>
      <c r="M84" s="985"/>
      <c r="N84" s="985"/>
      <c r="O84" s="985"/>
      <c r="P84" s="985"/>
      <c r="Q84" s="985"/>
      <c r="R84" s="985"/>
      <c r="S84" s="985"/>
    </row>
    <row r="85" spans="1:19" s="2" customFormat="1" ht="15.75" thickBot="1">
      <c r="A85" s="986"/>
      <c r="B85" s="511"/>
      <c r="C85" s="513"/>
      <c r="D85" s="513"/>
      <c r="E85" s="513"/>
      <c r="F85" s="513"/>
      <c r="G85" s="517"/>
      <c r="H85" s="987"/>
      <c r="I85" s="987"/>
      <c r="J85" s="987"/>
      <c r="K85" s="987"/>
      <c r="L85" s="987"/>
      <c r="M85" s="987"/>
      <c r="N85" s="987"/>
      <c r="O85" s="987"/>
      <c r="P85" s="987"/>
      <c r="Q85" s="987"/>
      <c r="R85" s="987"/>
      <c r="S85" s="987"/>
    </row>
    <row r="86" spans="1:19" s="2" customFormat="1" ht="16.5" thickTop="1" thickBot="1">
      <c r="A86" s="652" t="s">
        <v>634</v>
      </c>
      <c r="B86" s="653"/>
      <c r="C86" s="12"/>
      <c r="D86" s="12"/>
      <c r="E86" s="12"/>
      <c r="F86" s="12"/>
      <c r="G86" s="13"/>
      <c r="H86" s="21"/>
      <c r="I86" s="21"/>
      <c r="J86" s="21"/>
      <c r="K86" s="21"/>
      <c r="L86" s="21"/>
      <c r="M86" s="21"/>
      <c r="N86" s="21"/>
      <c r="O86" s="21"/>
      <c r="P86" s="21"/>
      <c r="Q86" s="21"/>
      <c r="R86" s="21"/>
      <c r="S86" s="21"/>
    </row>
    <row r="87" spans="1:19" ht="15.75" thickTop="1">
      <c r="A87" s="1023"/>
      <c r="B87" s="1024"/>
      <c r="C87" s="1020"/>
      <c r="D87" s="1020"/>
      <c r="E87" s="1020"/>
      <c r="F87" s="1020"/>
      <c r="G87" s="1021"/>
      <c r="H87" s="1022"/>
      <c r="I87" s="1022"/>
      <c r="J87" s="1022"/>
      <c r="K87" s="1022"/>
      <c r="L87" s="1022"/>
      <c r="M87" s="1022"/>
      <c r="N87" s="1022"/>
      <c r="O87" s="1022"/>
      <c r="P87" s="1022"/>
      <c r="Q87" s="1022"/>
      <c r="R87" s="1022"/>
      <c r="S87" s="1022"/>
    </row>
    <row r="88" spans="1:19">
      <c r="A88" s="986"/>
      <c r="B88" s="511"/>
      <c r="C88" s="513"/>
      <c r="D88" s="513"/>
      <c r="E88" s="513"/>
      <c r="F88" s="513"/>
      <c r="G88" s="517"/>
      <c r="H88" s="988"/>
      <c r="I88" s="988"/>
      <c r="J88" s="988"/>
      <c r="K88" s="988"/>
      <c r="L88" s="988"/>
      <c r="M88" s="988"/>
      <c r="N88" s="988"/>
      <c r="O88" s="988"/>
      <c r="P88" s="988"/>
      <c r="Q88" s="988"/>
      <c r="R88" s="988"/>
      <c r="S88" s="988"/>
    </row>
    <row r="89" spans="1:19" ht="15.75" thickBot="1">
      <c r="A89" s="986"/>
      <c r="B89" s="511"/>
      <c r="C89" s="513"/>
      <c r="D89" s="513"/>
      <c r="E89" s="513"/>
      <c r="F89" s="513"/>
      <c r="G89" s="517"/>
      <c r="H89" s="988"/>
      <c r="I89" s="988"/>
      <c r="J89" s="988"/>
      <c r="K89" s="988"/>
      <c r="L89" s="988"/>
      <c r="M89" s="988"/>
      <c r="N89" s="988"/>
      <c r="O89" s="988"/>
      <c r="P89" s="988"/>
      <c r="Q89" s="988"/>
      <c r="R89" s="988"/>
      <c r="S89" s="988"/>
    </row>
    <row r="90" spans="1:19" ht="16.5" thickTop="1" thickBot="1">
      <c r="A90" s="652" t="s">
        <v>635</v>
      </c>
      <c r="B90" s="653"/>
      <c r="C90" s="12"/>
      <c r="D90" s="12"/>
      <c r="E90" s="12"/>
      <c r="F90" s="12"/>
      <c r="G90" s="13"/>
      <c r="H90" s="21"/>
      <c r="I90" s="21"/>
      <c r="J90" s="21"/>
      <c r="K90" s="21"/>
      <c r="L90" s="21"/>
      <c r="M90" s="21"/>
      <c r="N90" s="21"/>
      <c r="O90" s="21"/>
      <c r="P90" s="21"/>
      <c r="Q90" s="21"/>
      <c r="R90" s="21"/>
      <c r="S90" s="21"/>
    </row>
    <row r="91" spans="1:19" ht="15.75" thickTop="1">
      <c r="A91" s="952"/>
      <c r="B91" s="512" t="s">
        <v>636</v>
      </c>
      <c r="C91" s="513"/>
      <c r="D91" s="513"/>
      <c r="E91" s="513"/>
      <c r="F91" s="513"/>
      <c r="G91" s="517"/>
      <c r="H91" s="988"/>
      <c r="I91" s="988"/>
      <c r="J91" s="988"/>
      <c r="K91" s="988"/>
      <c r="L91" s="988"/>
      <c r="M91" s="988"/>
      <c r="N91" s="988"/>
      <c r="O91" s="988"/>
      <c r="P91" s="988"/>
      <c r="Q91" s="988"/>
      <c r="R91" s="988"/>
      <c r="S91" s="988"/>
    </row>
    <row r="92" spans="1:19">
      <c r="A92" s="952"/>
      <c r="B92" s="512" t="s">
        <v>637</v>
      </c>
      <c r="C92" s="513"/>
      <c r="D92" s="513"/>
      <c r="E92" s="513"/>
      <c r="F92" s="513"/>
      <c r="G92" s="517"/>
      <c r="H92" s="988"/>
      <c r="I92" s="988"/>
      <c r="J92" s="988"/>
      <c r="K92" s="988"/>
      <c r="L92" s="988"/>
      <c r="M92" s="988"/>
      <c r="N92" s="988"/>
      <c r="O92" s="988"/>
      <c r="P92" s="988"/>
      <c r="Q92" s="988"/>
      <c r="R92" s="988"/>
      <c r="S92" s="988"/>
    </row>
    <row r="93" spans="1:19">
      <c r="A93" s="952"/>
      <c r="B93" s="512" t="s">
        <v>638</v>
      </c>
      <c r="C93" s="513"/>
      <c r="D93" s="513"/>
      <c r="E93" s="513"/>
      <c r="F93" s="513"/>
      <c r="G93" s="517"/>
      <c r="H93" s="988"/>
      <c r="I93" s="988"/>
      <c r="J93" s="988"/>
      <c r="K93" s="988"/>
      <c r="L93" s="988"/>
      <c r="M93" s="988"/>
      <c r="N93" s="988"/>
      <c r="O93" s="988"/>
      <c r="P93" s="988"/>
      <c r="Q93" s="988"/>
      <c r="R93" s="988"/>
      <c r="S93" s="988"/>
    </row>
    <row r="94" spans="1:19">
      <c r="A94" s="952"/>
      <c r="B94" s="512" t="s">
        <v>639</v>
      </c>
      <c r="C94" s="513"/>
      <c r="D94" s="513"/>
      <c r="E94" s="513"/>
      <c r="F94" s="513"/>
      <c r="G94" s="517"/>
      <c r="H94" s="988"/>
      <c r="I94" s="988"/>
      <c r="J94" s="988"/>
      <c r="K94" s="988"/>
      <c r="L94" s="988"/>
      <c r="M94" s="988"/>
      <c r="N94" s="988"/>
      <c r="O94" s="988"/>
      <c r="P94" s="988"/>
      <c r="Q94" s="988"/>
      <c r="R94" s="988"/>
      <c r="S94" s="988"/>
    </row>
    <row r="95" spans="1:19" ht="15.75" thickBot="1">
      <c r="A95" s="358"/>
      <c r="B95" s="357"/>
      <c r="C95" s="188"/>
      <c r="D95" s="188"/>
      <c r="E95" s="188"/>
      <c r="F95" s="188"/>
      <c r="G95" s="359"/>
      <c r="H95" s="300"/>
      <c r="I95" s="300"/>
      <c r="J95" s="300"/>
      <c r="K95" s="300"/>
      <c r="L95" s="300"/>
      <c r="M95" s="300"/>
      <c r="N95" s="300"/>
      <c r="O95" s="300"/>
      <c r="P95" s="300"/>
      <c r="Q95" s="300"/>
      <c r="R95" s="300"/>
      <c r="S95" s="300"/>
    </row>
    <row r="96" spans="1:19" ht="16.5" thickTop="1" thickBot="1">
      <c r="A96" s="7" t="s">
        <v>640</v>
      </c>
      <c r="B96" s="8"/>
      <c r="C96" s="12"/>
      <c r="D96" s="12"/>
      <c r="E96" s="12"/>
      <c r="F96" s="12"/>
      <c r="G96" s="13"/>
      <c r="H96" s="21"/>
      <c r="I96" s="21"/>
      <c r="J96" s="21"/>
      <c r="K96" s="21"/>
      <c r="L96" s="21"/>
      <c r="M96" s="21"/>
      <c r="N96" s="21"/>
      <c r="O96" s="21"/>
      <c r="P96" s="21"/>
      <c r="Q96" s="21"/>
      <c r="R96" s="21"/>
      <c r="S96" s="21"/>
    </row>
    <row r="97" spans="1:19" ht="15.75" thickTop="1">
      <c r="A97" s="1019"/>
      <c r="B97" s="1025" t="s">
        <v>641</v>
      </c>
      <c r="C97" s="1020"/>
      <c r="D97" s="1020"/>
      <c r="E97" s="1020"/>
      <c r="F97" s="1020"/>
      <c r="G97" s="1021"/>
      <c r="H97" s="1026"/>
      <c r="I97" s="1026"/>
      <c r="J97" s="1026"/>
      <c r="K97" s="1026"/>
      <c r="L97" s="1026"/>
      <c r="M97" s="1026"/>
      <c r="N97" s="1026"/>
      <c r="O97" s="1026"/>
      <c r="P97" s="1026"/>
      <c r="Q97" s="1026"/>
      <c r="R97" s="1026"/>
      <c r="S97" s="1026"/>
    </row>
    <row r="98" spans="1:19">
      <c r="A98" s="952"/>
      <c r="B98" s="512" t="s">
        <v>642</v>
      </c>
      <c r="C98" s="513"/>
      <c r="D98" s="513"/>
      <c r="E98" s="513"/>
      <c r="F98" s="513"/>
      <c r="G98" s="517"/>
      <c r="H98" s="989"/>
      <c r="I98" s="989"/>
      <c r="J98" s="989"/>
      <c r="K98" s="989"/>
      <c r="L98" s="989"/>
      <c r="M98" s="989"/>
      <c r="N98" s="989"/>
      <c r="O98" s="989"/>
      <c r="P98" s="989"/>
      <c r="Q98" s="989"/>
      <c r="R98" s="989"/>
      <c r="S98" s="989"/>
    </row>
    <row r="99" spans="1:19" ht="15.75" thickBot="1">
      <c r="A99" s="496"/>
      <c r="B99" s="497" t="s">
        <v>643</v>
      </c>
      <c r="C99" s="498"/>
      <c r="D99" s="498"/>
      <c r="E99" s="498"/>
      <c r="F99" s="498"/>
      <c r="G99" s="499"/>
      <c r="H99" s="992"/>
      <c r="I99" s="992"/>
      <c r="J99" s="992"/>
      <c r="K99" s="992"/>
      <c r="L99" s="992"/>
      <c r="M99" s="992"/>
      <c r="N99" s="992"/>
      <c r="O99" s="992"/>
      <c r="P99" s="992"/>
      <c r="Q99" s="992"/>
      <c r="R99" s="992"/>
      <c r="S99" s="992"/>
    </row>
    <row r="100" spans="1:19" ht="16.5" thickTop="1" thickBot="1"/>
    <row r="101" spans="1:19" ht="16.5" thickTop="1" thickBot="1">
      <c r="A101" s="94" t="s">
        <v>644</v>
      </c>
      <c r="B101" s="96"/>
    </row>
    <row r="102" spans="1:19" ht="16.5" thickTop="1" thickBot="1">
      <c r="A102" s="95" t="s">
        <v>542</v>
      </c>
      <c r="B102" s="96"/>
    </row>
    <row r="103" spans="1:19" ht="15.75" thickTop="1">
      <c r="A103" s="994" t="s">
        <v>546</v>
      </c>
      <c r="B103" s="993"/>
    </row>
    <row r="104" spans="1:19">
      <c r="A104" s="995" t="s">
        <v>549</v>
      </c>
      <c r="B104" s="996"/>
    </row>
    <row r="105" spans="1:19">
      <c r="A105" s="995" t="s">
        <v>552</v>
      </c>
      <c r="B105" s="997"/>
    </row>
    <row r="106" spans="1:19" ht="15.75" thickBot="1">
      <c r="A106" s="500" t="s">
        <v>645</v>
      </c>
      <c r="B106" s="998"/>
    </row>
    <row r="107" spans="1:19" ht="15.75" thickTop="1"/>
    <row r="108" spans="1:19">
      <c r="A108" s="97"/>
      <c r="B108" s="1" t="s">
        <v>646</v>
      </c>
    </row>
    <row r="109" spans="1:19">
      <c r="A109" s="98"/>
      <c r="B109" s="1" t="s">
        <v>647</v>
      </c>
    </row>
  </sheetData>
  <mergeCells count="47">
    <mergeCell ref="A74:B74"/>
    <mergeCell ref="A78:B78"/>
    <mergeCell ref="A82:B82"/>
    <mergeCell ref="A86:B86"/>
    <mergeCell ref="A90:B90"/>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2175" priority="19" operator="equal">
      <formula>"X"</formula>
    </cfRule>
    <cfRule type="cellIs" dxfId="2174" priority="20" operator="equal">
      <formula>"I"</formula>
    </cfRule>
  </conditionalFormatting>
  <conditionalFormatting sqref="H32:H65">
    <cfRule type="cellIs" dxfId="2173" priority="1" operator="equal">
      <formula>"X"</formula>
    </cfRule>
    <cfRule type="cellIs" dxfId="2172" priority="2" operator="equal">
      <formula>"I"</formula>
    </cfRule>
  </conditionalFormatting>
  <conditionalFormatting sqref="J20:J30">
    <cfRule type="cellIs" dxfId="2171" priority="21" operator="equal">
      <formula>"X"</formula>
    </cfRule>
    <cfRule type="cellIs" dxfId="2170" priority="22" operator="equal">
      <formula>"I"</formula>
    </cfRule>
  </conditionalFormatting>
  <conditionalFormatting sqref="J32:J65">
    <cfRule type="cellIs" dxfId="2169" priority="3" operator="equal">
      <formula>"X"</formula>
    </cfRule>
    <cfRule type="cellIs" dxfId="2168" priority="4" operator="equal">
      <formula>"I"</formula>
    </cfRule>
  </conditionalFormatting>
  <conditionalFormatting sqref="L20:L30">
    <cfRule type="cellIs" dxfId="2167" priority="23" operator="equal">
      <formula>"X"</formula>
    </cfRule>
    <cfRule type="cellIs" dxfId="2166" priority="24" operator="equal">
      <formula>"I"</formula>
    </cfRule>
  </conditionalFormatting>
  <conditionalFormatting sqref="L32:L65">
    <cfRule type="cellIs" dxfId="2165" priority="5" operator="equal">
      <formula>"X"</formula>
    </cfRule>
    <cfRule type="cellIs" dxfId="2164" priority="6" operator="equal">
      <formula>"I"</formula>
    </cfRule>
  </conditionalFormatting>
  <conditionalFormatting sqref="N20:N30">
    <cfRule type="cellIs" dxfId="2163" priority="25" operator="equal">
      <formula>"X"</formula>
    </cfRule>
    <cfRule type="cellIs" dxfId="2162" priority="26" operator="equal">
      <formula>"I"</formula>
    </cfRule>
  </conditionalFormatting>
  <conditionalFormatting sqref="N32:N65">
    <cfRule type="cellIs" dxfId="2161" priority="9" operator="equal">
      <formula>"X"</formula>
    </cfRule>
    <cfRule type="cellIs" dxfId="2160" priority="10" operator="equal">
      <formula>"I"</formula>
    </cfRule>
  </conditionalFormatting>
  <conditionalFormatting sqref="P20:P30">
    <cfRule type="cellIs" dxfId="2159" priority="15" operator="equal">
      <formula>"X"</formula>
    </cfRule>
    <cfRule type="cellIs" dxfId="2158" priority="16" operator="equal">
      <formula>"I"</formula>
    </cfRule>
  </conditionalFormatting>
  <conditionalFormatting sqref="P32:P65">
    <cfRule type="cellIs" dxfId="2157" priority="11" operator="equal">
      <formula>"X"</formula>
    </cfRule>
    <cfRule type="cellIs" dxfId="2156" priority="12" operator="equal">
      <formula>"I"</formula>
    </cfRule>
  </conditionalFormatting>
  <conditionalFormatting sqref="R20:R30">
    <cfRule type="cellIs" dxfId="2155" priority="17" operator="equal">
      <formula>"X"</formula>
    </cfRule>
    <cfRule type="cellIs" dxfId="2154" priority="18" operator="equal">
      <formula>"I"</formula>
    </cfRule>
  </conditionalFormatting>
  <conditionalFormatting sqref="R32:R65">
    <cfRule type="cellIs" dxfId="2153" priority="13" operator="equal">
      <formula>"X"</formula>
    </cfRule>
    <cfRule type="cellIs" dxfId="2152" priority="14" operator="equal">
      <formula>"I"</formula>
    </cfRule>
  </conditionalFormatting>
  <hyperlinks>
    <hyperlink ref="B3" location="'Cost Summary'!A1" display="BACK TO SUMMARY SHEET" xr:uid="{4DB11358-25C2-4BDD-9145-51BDBF04DFA6}"/>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B5E5-B34C-468F-B0B0-9DE911AA3C30}">
  <sheetPr>
    <tabColor rgb="FF92D050"/>
  </sheetPr>
  <dimension ref="A1:S109"/>
  <sheetViews>
    <sheetView zoomScale="89" zoomScaleNormal="89" workbookViewId="0">
      <pane xSplit="2" ySplit="9" topLeftCell="C20" activePane="bottomRight" state="frozen"/>
      <selection pane="bottomRight" activeCell="B36" sqref="B36"/>
      <selection pane="bottomLeft" activeCell="A12" sqref="A12"/>
      <selection pane="topRight" activeCell="C1" sqref="C1"/>
    </sheetView>
  </sheetViews>
  <sheetFormatPr defaultRowHeight="1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c r="E2" s="113"/>
      <c r="F2" s="149" t="s">
        <v>530</v>
      </c>
      <c r="G2" s="150" t="s">
        <v>531</v>
      </c>
      <c r="H2" s="647"/>
      <c r="I2" s="647"/>
      <c r="J2" s="647"/>
      <c r="K2" s="647"/>
      <c r="L2" s="647"/>
      <c r="M2" s="647"/>
      <c r="N2" s="647"/>
      <c r="O2" s="647"/>
      <c r="P2" s="647"/>
      <c r="Q2" s="647"/>
      <c r="R2" s="647"/>
      <c r="S2" s="647"/>
    </row>
    <row r="3" spans="1:19" ht="20.25">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319</v>
      </c>
      <c r="C5" s="513"/>
      <c r="D5" s="513"/>
      <c r="E5" s="513"/>
      <c r="F5" s="513"/>
      <c r="G5" s="514" t="s">
        <v>546</v>
      </c>
      <c r="H5" s="949"/>
      <c r="I5" s="684"/>
      <c r="J5" s="949"/>
      <c r="K5" s="684"/>
      <c r="L5" s="949"/>
      <c r="M5" s="684"/>
      <c r="N5" s="949"/>
      <c r="O5" s="684"/>
      <c r="P5" s="949"/>
      <c r="Q5" s="684"/>
      <c r="R5" s="949"/>
      <c r="S5" s="684"/>
    </row>
    <row r="6" spans="1:19">
      <c r="A6" s="948" t="s">
        <v>548</v>
      </c>
      <c r="B6" s="515" t="s">
        <v>318</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c r="A8" s="356" t="s">
        <v>554</v>
      </c>
      <c r="B8" s="357"/>
      <c r="C8" s="188"/>
      <c r="D8" s="188"/>
      <c r="E8" s="188"/>
      <c r="F8" s="188"/>
      <c r="G8" s="298" t="s">
        <v>554</v>
      </c>
      <c r="H8" s="682">
        <f>I70</f>
        <v>0</v>
      </c>
      <c r="I8" s="683"/>
      <c r="J8" s="682">
        <f>K70</f>
        <v>0</v>
      </c>
      <c r="K8" s="683"/>
      <c r="L8" s="682">
        <f>M70</f>
        <v>0</v>
      </c>
      <c r="M8" s="683"/>
      <c r="N8" s="682">
        <f>O70</f>
        <v>0</v>
      </c>
      <c r="O8" s="683"/>
      <c r="P8" s="682">
        <f>Q70</f>
        <v>0</v>
      </c>
      <c r="Q8" s="683"/>
      <c r="R8" s="682">
        <f>S70</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1027"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idden="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idden="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1028"/>
      <c r="B21" s="519" t="s">
        <v>319</v>
      </c>
      <c r="C21" s="518"/>
      <c r="D21" s="513"/>
      <c r="E21" s="513"/>
      <c r="F21" s="513"/>
      <c r="G21" s="517"/>
      <c r="H21" s="954"/>
      <c r="I21" s="1012"/>
      <c r="J21" s="954"/>
      <c r="K21" s="1013"/>
      <c r="L21" s="954"/>
      <c r="M21" s="1013"/>
      <c r="N21" s="954"/>
      <c r="O21" s="1013"/>
      <c r="P21" s="954"/>
      <c r="Q21" s="1013"/>
      <c r="R21" s="954"/>
      <c r="S21" s="1013"/>
    </row>
    <row r="22" spans="1:19" ht="15.75">
      <c r="A22" s="1029"/>
      <c r="B22" s="480" t="s">
        <v>567</v>
      </c>
      <c r="C22" s="557"/>
      <c r="D22" s="513"/>
      <c r="E22" s="513"/>
      <c r="F22" s="513"/>
      <c r="G22" s="517"/>
      <c r="H22" s="954"/>
      <c r="I22" s="1012"/>
      <c r="J22" s="954"/>
      <c r="K22" s="99"/>
      <c r="L22" s="954"/>
      <c r="M22" s="1013"/>
      <c r="N22" s="954"/>
      <c r="O22" s="1013"/>
      <c r="P22" s="954"/>
      <c r="Q22" s="1013"/>
      <c r="R22" s="954"/>
      <c r="S22" s="1013"/>
    </row>
    <row r="23" spans="1:19">
      <c r="A23" s="1028"/>
      <c r="B23" s="958" t="s">
        <v>568</v>
      </c>
      <c r="C23" s="518"/>
      <c r="D23" s="513"/>
      <c r="E23" s="513"/>
      <c r="F23" s="513"/>
      <c r="G23" s="517"/>
      <c r="H23" s="954"/>
      <c r="I23" s="1012"/>
      <c r="J23" s="954"/>
      <c r="K23" s="1013"/>
      <c r="L23" s="954"/>
      <c r="M23" s="1013"/>
      <c r="N23" s="954"/>
      <c r="O23" s="1013"/>
      <c r="P23" s="954"/>
      <c r="Q23" s="1013"/>
      <c r="R23" s="954"/>
      <c r="S23" s="1013"/>
    </row>
    <row r="24" spans="1:19">
      <c r="A24" s="959"/>
      <c r="B24" s="1030" t="s">
        <v>569</v>
      </c>
      <c r="C24" s="518"/>
      <c r="D24" s="513"/>
      <c r="E24" s="513"/>
      <c r="F24" s="513"/>
      <c r="G24" s="517"/>
      <c r="H24" s="954"/>
      <c r="I24" s="1012"/>
      <c r="J24" s="954"/>
      <c r="K24" s="1013"/>
      <c r="L24" s="954"/>
      <c r="M24" s="1013"/>
      <c r="N24" s="954"/>
      <c r="O24" s="1013"/>
      <c r="P24" s="954"/>
      <c r="Q24" s="1013"/>
      <c r="R24" s="954"/>
      <c r="S24" s="1013"/>
    </row>
    <row r="25" spans="1:19">
      <c r="A25" s="1028"/>
      <c r="B25" s="1031" t="s">
        <v>570</v>
      </c>
      <c r="C25" s="518"/>
      <c r="D25" s="513"/>
      <c r="E25" s="513"/>
      <c r="F25" s="513"/>
      <c r="G25" s="517"/>
      <c r="H25" s="954"/>
      <c r="I25" s="1012"/>
      <c r="J25" s="954"/>
      <c r="K25" s="1013"/>
      <c r="L25" s="954"/>
      <c r="M25" s="1013"/>
      <c r="N25" s="954"/>
      <c r="O25" s="1013"/>
      <c r="P25" s="954"/>
      <c r="Q25" s="1013"/>
      <c r="R25" s="954"/>
      <c r="S25" s="1013"/>
    </row>
    <row r="26" spans="1:19">
      <c r="A26" s="959"/>
      <c r="B26" s="1031" t="s">
        <v>571</v>
      </c>
      <c r="C26" s="518"/>
      <c r="D26" s="513"/>
      <c r="E26" s="513"/>
      <c r="F26" s="513"/>
      <c r="G26" s="517"/>
      <c r="H26" s="954"/>
      <c r="I26" s="1012"/>
      <c r="J26" s="954"/>
      <c r="K26" s="1012"/>
      <c r="L26" s="954"/>
      <c r="M26" s="1012"/>
      <c r="N26" s="954"/>
      <c r="O26" s="1012"/>
      <c r="P26" s="954"/>
      <c r="Q26" s="1012"/>
      <c r="R26" s="954"/>
      <c r="S26" s="1012"/>
    </row>
    <row r="27" spans="1:19">
      <c r="A27" s="1028"/>
      <c r="B27" s="1031" t="s">
        <v>572</v>
      </c>
      <c r="C27" s="518"/>
      <c r="D27" s="513"/>
      <c r="E27" s="513"/>
      <c r="F27" s="513"/>
      <c r="G27" s="517"/>
      <c r="H27" s="954"/>
      <c r="I27" s="1012"/>
      <c r="J27" s="954"/>
      <c r="K27" s="1013"/>
      <c r="L27" s="954"/>
      <c r="M27" s="1013"/>
      <c r="N27" s="954"/>
      <c r="O27" s="1013"/>
      <c r="P27" s="954"/>
      <c r="Q27" s="1013"/>
      <c r="R27" s="954"/>
      <c r="S27" s="1013"/>
    </row>
    <row r="28" spans="1:19">
      <c r="A28" s="959"/>
      <c r="B28" s="1031" t="s">
        <v>573</v>
      </c>
      <c r="C28" s="518"/>
      <c r="D28" s="513"/>
      <c r="E28" s="513"/>
      <c r="F28" s="513"/>
      <c r="G28" s="517"/>
      <c r="H28" s="954"/>
      <c r="I28" s="1012"/>
      <c r="J28" s="954"/>
      <c r="K28" s="1013"/>
      <c r="L28" s="954"/>
      <c r="M28" s="1013"/>
      <c r="N28" s="954"/>
      <c r="O28" s="1013"/>
      <c r="P28" s="954"/>
      <c r="Q28" s="1013"/>
      <c r="R28" s="954"/>
      <c r="S28" s="1013"/>
    </row>
    <row r="29" spans="1:19">
      <c r="A29" s="1028"/>
      <c r="B29" s="1031" t="s">
        <v>648</v>
      </c>
      <c r="C29" s="518"/>
      <c r="D29" s="513"/>
      <c r="E29" s="513"/>
      <c r="F29" s="513"/>
      <c r="G29" s="517"/>
      <c r="H29" s="954"/>
      <c r="I29" s="1032"/>
      <c r="J29" s="954"/>
      <c r="K29" s="1033"/>
      <c r="L29" s="954"/>
      <c r="M29" s="1033"/>
      <c r="N29" s="954"/>
      <c r="O29" s="1033"/>
      <c r="P29" s="954"/>
      <c r="Q29" s="1033"/>
      <c r="R29" s="954"/>
      <c r="S29" s="1033"/>
    </row>
    <row r="30" spans="1:19">
      <c r="A30" s="1028"/>
      <c r="B30" s="1034" t="s">
        <v>574</v>
      </c>
      <c r="C30" s="518"/>
      <c r="D30" s="513"/>
      <c r="E30" s="513"/>
      <c r="F30" s="513"/>
      <c r="G30" s="517"/>
      <c r="H30" s="954"/>
      <c r="I30" s="1012"/>
      <c r="J30" s="954"/>
      <c r="K30" s="1013"/>
      <c r="L30" s="954"/>
      <c r="M30" s="1013"/>
      <c r="N30" s="954"/>
      <c r="O30" s="1013"/>
      <c r="P30" s="954"/>
      <c r="Q30" s="1013"/>
      <c r="R30" s="954"/>
      <c r="S30" s="1013"/>
    </row>
    <row r="31" spans="1:19">
      <c r="A31" s="959"/>
      <c r="B31" s="1035" t="s">
        <v>575</v>
      </c>
      <c r="C31" s="540"/>
      <c r="D31" s="541"/>
      <c r="E31" s="541"/>
      <c r="F31" s="541"/>
      <c r="G31" s="964"/>
      <c r="H31" s="965"/>
      <c r="I31" s="1036"/>
      <c r="J31" s="965"/>
      <c r="K31" s="1037"/>
      <c r="L31" s="965"/>
      <c r="M31" s="1037"/>
      <c r="N31" s="965"/>
      <c r="O31" s="1037"/>
      <c r="P31" s="965"/>
      <c r="Q31" s="1037"/>
      <c r="R31" s="965"/>
      <c r="S31" s="1037"/>
    </row>
    <row r="32" spans="1:19">
      <c r="A32" s="1028"/>
      <c r="B32" s="1038"/>
      <c r="C32" s="518"/>
      <c r="D32" s="513"/>
      <c r="E32" s="513"/>
      <c r="F32" s="513"/>
      <c r="G32" s="517"/>
      <c r="H32" s="954"/>
      <c r="I32" s="1012"/>
      <c r="J32" s="954"/>
      <c r="K32" s="1013"/>
      <c r="L32" s="954"/>
      <c r="M32" s="1013"/>
      <c r="N32" s="954"/>
      <c r="O32" s="1013"/>
      <c r="P32" s="954"/>
      <c r="Q32" s="1013"/>
      <c r="R32" s="954"/>
      <c r="S32" s="1013"/>
    </row>
    <row r="33" spans="1:19">
      <c r="A33" s="959"/>
      <c r="B33" s="1002"/>
      <c r="C33" s="518"/>
      <c r="D33" s="513"/>
      <c r="E33" s="513"/>
      <c r="F33" s="513"/>
      <c r="G33" s="517"/>
      <c r="H33" s="954"/>
      <c r="I33" s="1012"/>
      <c r="J33" s="954"/>
      <c r="K33" s="1013"/>
      <c r="L33" s="954"/>
      <c r="M33" s="1013"/>
      <c r="N33" s="954"/>
      <c r="O33" s="1013"/>
      <c r="P33" s="954"/>
      <c r="Q33" s="1013"/>
      <c r="R33" s="954"/>
      <c r="S33" s="1013"/>
    </row>
    <row r="34" spans="1:19">
      <c r="A34" s="1028"/>
      <c r="B34" s="971"/>
      <c r="C34" s="518"/>
      <c r="D34" s="513"/>
      <c r="E34" s="513"/>
      <c r="F34" s="513"/>
      <c r="G34" s="517"/>
      <c r="H34" s="954"/>
      <c r="I34" s="1012"/>
      <c r="J34" s="954"/>
      <c r="K34" s="1013"/>
      <c r="L34" s="954"/>
      <c r="M34" s="1013"/>
      <c r="N34" s="954"/>
      <c r="O34" s="1013"/>
      <c r="P34" s="954"/>
      <c r="Q34" s="1013"/>
      <c r="R34" s="954"/>
      <c r="S34" s="1013"/>
    </row>
    <row r="35" spans="1:19">
      <c r="A35" s="959"/>
      <c r="B35" s="971"/>
      <c r="C35" s="518"/>
      <c r="D35" s="513"/>
      <c r="E35" s="513"/>
      <c r="F35" s="513"/>
      <c r="G35" s="517"/>
      <c r="H35" s="954"/>
      <c r="I35" s="1012"/>
      <c r="J35" s="954"/>
      <c r="K35" s="1013"/>
      <c r="L35" s="954"/>
      <c r="M35" s="1013"/>
      <c r="N35" s="954"/>
      <c r="O35" s="1013"/>
      <c r="P35" s="954"/>
      <c r="Q35" s="1013"/>
      <c r="R35" s="954"/>
      <c r="S35" s="1013"/>
    </row>
    <row r="36" spans="1:19">
      <c r="A36" s="1028"/>
      <c r="B36" s="971"/>
      <c r="C36" s="548"/>
      <c r="D36" s="548"/>
      <c r="E36" s="513"/>
      <c r="F36" s="513"/>
      <c r="G36" s="517"/>
      <c r="H36" s="954" t="s">
        <v>581</v>
      </c>
      <c r="I36" s="1012"/>
      <c r="J36" s="954"/>
      <c r="K36" s="1013"/>
      <c r="L36" s="954"/>
      <c r="M36" s="1012"/>
      <c r="N36" s="954"/>
      <c r="O36" s="1012"/>
      <c r="P36" s="954"/>
      <c r="Q36" s="1013"/>
      <c r="R36" s="954"/>
      <c r="S36" s="1013"/>
    </row>
    <row r="37" spans="1:19">
      <c r="A37" s="959"/>
      <c r="B37" s="971"/>
      <c r="C37" s="548"/>
      <c r="D37" s="548"/>
      <c r="E37" s="513"/>
      <c r="F37" s="513"/>
      <c r="G37" s="517"/>
      <c r="H37" s="954" t="s">
        <v>579</v>
      </c>
      <c r="I37" s="1012"/>
      <c r="J37" s="954"/>
      <c r="K37" s="1013"/>
      <c r="L37" s="954"/>
      <c r="M37" s="1013"/>
      <c r="N37" s="954"/>
      <c r="O37" s="1013"/>
      <c r="P37" s="954"/>
      <c r="Q37" s="1013"/>
      <c r="R37" s="954"/>
      <c r="S37" s="1013"/>
    </row>
    <row r="38" spans="1:19">
      <c r="A38" s="1028"/>
      <c r="B38" s="971"/>
      <c r="C38" s="548"/>
      <c r="D38" s="548"/>
      <c r="E38" s="513"/>
      <c r="F38" s="513"/>
      <c r="G38" s="517"/>
      <c r="H38" s="954"/>
      <c r="I38" s="1012"/>
      <c r="J38" s="954"/>
      <c r="K38" s="1013"/>
      <c r="L38" s="954"/>
      <c r="M38" s="1013"/>
      <c r="N38" s="954"/>
      <c r="O38" s="1013"/>
      <c r="P38" s="954"/>
      <c r="Q38" s="1013"/>
      <c r="R38" s="954"/>
      <c r="S38" s="1013"/>
    </row>
    <row r="39" spans="1:19">
      <c r="A39" s="959"/>
      <c r="B39" s="971"/>
      <c r="C39" s="548"/>
      <c r="D39" s="548"/>
      <c r="E39" s="513"/>
      <c r="F39" s="513"/>
      <c r="G39" s="517"/>
      <c r="H39" s="954"/>
      <c r="I39" s="1012"/>
      <c r="J39" s="954"/>
      <c r="K39" s="1013"/>
      <c r="L39" s="954"/>
      <c r="M39" s="1013"/>
      <c r="N39" s="954"/>
      <c r="O39" s="1013"/>
      <c r="P39" s="954"/>
      <c r="Q39" s="1013"/>
      <c r="R39" s="954"/>
      <c r="S39" s="1013"/>
    </row>
    <row r="40" spans="1:19">
      <c r="A40" s="1028"/>
      <c r="B40" s="971"/>
      <c r="C40" s="548"/>
      <c r="D40" s="548"/>
      <c r="E40" s="513"/>
      <c r="F40" s="513"/>
      <c r="G40" s="517"/>
      <c r="H40" s="954"/>
      <c r="I40" s="1012"/>
      <c r="J40" s="954"/>
      <c r="K40" s="1013"/>
      <c r="L40" s="954"/>
      <c r="M40" s="1013"/>
      <c r="N40" s="954"/>
      <c r="O40" s="1013"/>
      <c r="P40" s="954"/>
      <c r="Q40" s="1013"/>
      <c r="R40" s="954"/>
      <c r="S40" s="1013"/>
    </row>
    <row r="41" spans="1:19">
      <c r="A41" s="959"/>
      <c r="B41" s="971"/>
      <c r="C41" s="548"/>
      <c r="D41" s="548"/>
      <c r="E41" s="513"/>
      <c r="F41" s="513"/>
      <c r="G41" s="517"/>
      <c r="H41" s="954"/>
      <c r="I41" s="1012"/>
      <c r="J41" s="954"/>
      <c r="K41" s="1013"/>
      <c r="L41" s="954"/>
      <c r="M41" s="1013"/>
      <c r="N41" s="954"/>
      <c r="O41" s="1013"/>
      <c r="P41" s="954"/>
      <c r="Q41" s="1013"/>
      <c r="R41" s="954"/>
      <c r="S41" s="1013"/>
    </row>
    <row r="42" spans="1:19" ht="15.75" customHeight="1">
      <c r="A42" s="1028"/>
      <c r="B42" s="971"/>
      <c r="C42" s="548"/>
      <c r="D42" s="548"/>
      <c r="E42" s="513"/>
      <c r="F42" s="513"/>
      <c r="G42" s="517"/>
      <c r="H42" s="954"/>
      <c r="I42" s="1012"/>
      <c r="J42" s="954"/>
      <c r="K42" s="1013"/>
      <c r="L42" s="954"/>
      <c r="M42" s="1013"/>
      <c r="N42" s="954"/>
      <c r="O42" s="1013"/>
      <c r="P42" s="954"/>
      <c r="Q42" s="1013"/>
      <c r="R42" s="954"/>
      <c r="S42" s="1013"/>
    </row>
    <row r="43" spans="1:19">
      <c r="A43" s="959"/>
      <c r="B43" s="971"/>
      <c r="C43" s="548"/>
      <c r="D43" s="548"/>
      <c r="E43" s="513"/>
      <c r="F43" s="513"/>
      <c r="G43" s="517"/>
      <c r="H43" s="954"/>
      <c r="I43" s="1012"/>
      <c r="J43" s="954"/>
      <c r="K43" s="1013"/>
      <c r="L43" s="954"/>
      <c r="M43" s="1013"/>
      <c r="N43" s="954"/>
      <c r="O43" s="1013"/>
      <c r="P43" s="954"/>
      <c r="Q43" s="1013"/>
      <c r="R43" s="954"/>
      <c r="S43" s="1013"/>
    </row>
    <row r="44" spans="1:19">
      <c r="A44" s="1028"/>
      <c r="B44" s="1002"/>
      <c r="C44" s="548"/>
      <c r="D44" s="548"/>
      <c r="E44" s="513"/>
      <c r="F44" s="513"/>
      <c r="G44" s="517"/>
      <c r="H44" s="954"/>
      <c r="I44" s="1012"/>
      <c r="J44" s="954"/>
      <c r="K44" s="1013"/>
      <c r="L44" s="954"/>
      <c r="M44" s="1013"/>
      <c r="N44" s="954"/>
      <c r="O44" s="1013"/>
      <c r="P44" s="954"/>
      <c r="Q44" s="1013"/>
      <c r="R44" s="954"/>
      <c r="S44" s="1013"/>
    </row>
    <row r="45" spans="1:19">
      <c r="A45" s="959"/>
      <c r="B45" s="971"/>
      <c r="C45" s="548"/>
      <c r="D45" s="548"/>
      <c r="E45" s="513"/>
      <c r="F45" s="513"/>
      <c r="G45" s="517"/>
      <c r="H45" s="954"/>
      <c r="I45" s="1012"/>
      <c r="J45" s="954"/>
      <c r="K45" s="1013"/>
      <c r="L45" s="954"/>
      <c r="M45" s="1013"/>
      <c r="N45" s="954"/>
      <c r="O45" s="1013"/>
      <c r="P45" s="954"/>
      <c r="Q45" s="1013"/>
      <c r="R45" s="954"/>
      <c r="S45" s="1013"/>
    </row>
    <row r="46" spans="1:19">
      <c r="A46" s="1028"/>
      <c r="B46" s="971"/>
      <c r="C46" s="548"/>
      <c r="D46" s="548"/>
      <c r="E46" s="513"/>
      <c r="F46" s="513"/>
      <c r="G46" s="517"/>
      <c r="H46" s="954"/>
      <c r="I46" s="1012"/>
      <c r="J46" s="954"/>
      <c r="K46" s="1013"/>
      <c r="L46" s="954"/>
      <c r="M46" s="1013"/>
      <c r="N46" s="954"/>
      <c r="O46" s="1013"/>
      <c r="P46" s="954"/>
      <c r="Q46" s="1013"/>
      <c r="R46" s="954"/>
      <c r="S46" s="1013"/>
    </row>
    <row r="47" spans="1:19">
      <c r="A47" s="959"/>
      <c r="B47" s="971"/>
      <c r="C47" s="548"/>
      <c r="D47" s="548"/>
      <c r="E47" s="513"/>
      <c r="F47" s="513"/>
      <c r="G47" s="517"/>
      <c r="H47" s="954"/>
      <c r="I47" s="1012"/>
      <c r="J47" s="954"/>
      <c r="K47" s="1013"/>
      <c r="L47" s="954"/>
      <c r="M47" s="1013"/>
      <c r="N47" s="954"/>
      <c r="O47" s="1013"/>
      <c r="P47" s="954"/>
      <c r="Q47" s="1013"/>
      <c r="R47" s="954"/>
      <c r="S47" s="1013"/>
    </row>
    <row r="48" spans="1:19">
      <c r="A48" s="1028"/>
      <c r="B48" s="971"/>
      <c r="C48" s="548"/>
      <c r="D48" s="548"/>
      <c r="E48" s="513"/>
      <c r="F48" s="513"/>
      <c r="G48" s="517"/>
      <c r="H48" s="954"/>
      <c r="I48" s="1012"/>
      <c r="J48" s="954"/>
      <c r="K48" s="1013"/>
      <c r="L48" s="954"/>
      <c r="M48" s="1013"/>
      <c r="N48" s="954"/>
      <c r="O48" s="1013"/>
      <c r="P48" s="954"/>
      <c r="Q48" s="1013"/>
      <c r="R48" s="954"/>
      <c r="S48" s="1013"/>
    </row>
    <row r="49" spans="1:19">
      <c r="A49" s="959"/>
      <c r="B49" s="1002"/>
      <c r="C49" s="548"/>
      <c r="D49" s="548"/>
      <c r="E49" s="513"/>
      <c r="F49" s="513"/>
      <c r="G49" s="517"/>
      <c r="H49" s="954"/>
      <c r="I49" s="1012"/>
      <c r="J49" s="954"/>
      <c r="K49" s="1013"/>
      <c r="L49" s="954"/>
      <c r="M49" s="1013"/>
      <c r="N49" s="954"/>
      <c r="O49" s="1013"/>
      <c r="P49" s="954"/>
      <c r="Q49" s="1013"/>
      <c r="R49" s="954"/>
      <c r="S49" s="1013"/>
    </row>
    <row r="50" spans="1:19">
      <c r="A50" s="1028"/>
      <c r="B50" s="971"/>
      <c r="C50" s="548"/>
      <c r="D50" s="548"/>
      <c r="E50" s="513"/>
      <c r="F50" s="513"/>
      <c r="G50" s="517"/>
      <c r="H50" s="954"/>
      <c r="I50" s="1012"/>
      <c r="J50" s="954"/>
      <c r="K50" s="1013"/>
      <c r="L50" s="954"/>
      <c r="M50" s="1013"/>
      <c r="N50" s="954"/>
      <c r="O50" s="1013"/>
      <c r="P50" s="954"/>
      <c r="Q50" s="1013"/>
      <c r="R50" s="954"/>
      <c r="S50" s="1013"/>
    </row>
    <row r="51" spans="1:19">
      <c r="A51" s="959"/>
      <c r="B51" s="973"/>
      <c r="C51" s="548"/>
      <c r="D51" s="548"/>
      <c r="E51" s="513"/>
      <c r="F51" s="513"/>
      <c r="G51" s="517"/>
      <c r="H51" s="954"/>
      <c r="I51" s="1012"/>
      <c r="J51" s="954"/>
      <c r="K51" s="1013"/>
      <c r="L51" s="954"/>
      <c r="M51" s="1013"/>
      <c r="N51" s="954"/>
      <c r="O51" s="1013"/>
      <c r="P51" s="954"/>
      <c r="Q51" s="1013"/>
      <c r="R51" s="954"/>
      <c r="S51" s="1013"/>
    </row>
    <row r="52" spans="1:19">
      <c r="A52" s="1028"/>
      <c r="B52" s="973"/>
      <c r="C52" s="548"/>
      <c r="D52" s="548"/>
      <c r="E52" s="513"/>
      <c r="F52" s="513"/>
      <c r="G52" s="517"/>
      <c r="H52" s="954"/>
      <c r="I52" s="1012"/>
      <c r="J52" s="954"/>
      <c r="K52" s="1013"/>
      <c r="L52" s="954"/>
      <c r="M52" s="1013"/>
      <c r="N52" s="954"/>
      <c r="O52" s="1013"/>
      <c r="P52" s="954"/>
      <c r="Q52" s="1013"/>
      <c r="R52" s="954"/>
      <c r="S52" s="1013"/>
    </row>
    <row r="53" spans="1:19">
      <c r="A53" s="959"/>
      <c r="B53" s="973"/>
      <c r="C53" s="518"/>
      <c r="D53" s="513"/>
      <c r="E53" s="513"/>
      <c r="F53" s="513"/>
      <c r="G53" s="517"/>
      <c r="H53" s="954"/>
      <c r="I53" s="1012"/>
      <c r="J53" s="954"/>
      <c r="K53" s="1013"/>
      <c r="L53" s="954"/>
      <c r="M53" s="1013"/>
      <c r="N53" s="954"/>
      <c r="O53" s="1013"/>
      <c r="P53" s="954"/>
      <c r="Q53" s="1013"/>
      <c r="R53" s="954"/>
      <c r="S53" s="1013"/>
    </row>
    <row r="54" spans="1:19">
      <c r="A54" s="1028"/>
      <c r="B54" s="973"/>
      <c r="C54" s="518"/>
      <c r="D54" s="513"/>
      <c r="E54" s="513"/>
      <c r="F54" s="513"/>
      <c r="G54" s="517"/>
      <c r="H54" s="954"/>
      <c r="I54" s="1012"/>
      <c r="J54" s="954"/>
      <c r="K54" s="1013"/>
      <c r="L54" s="954"/>
      <c r="M54" s="1013"/>
      <c r="N54" s="954"/>
      <c r="O54" s="1013"/>
      <c r="P54" s="954"/>
      <c r="Q54" s="1013"/>
      <c r="R54" s="954"/>
      <c r="S54" s="1013"/>
    </row>
    <row r="55" spans="1:19">
      <c r="A55" s="959"/>
      <c r="B55" s="973"/>
      <c r="C55" s="518"/>
      <c r="D55" s="513"/>
      <c r="E55" s="513"/>
      <c r="F55" s="513"/>
      <c r="G55" s="517"/>
      <c r="H55" s="954"/>
      <c r="I55" s="1012"/>
      <c r="J55" s="954"/>
      <c r="K55" s="1013"/>
      <c r="L55" s="954"/>
      <c r="M55" s="1013"/>
      <c r="N55" s="954"/>
      <c r="O55" s="1013"/>
      <c r="P55" s="954"/>
      <c r="Q55" s="1012"/>
      <c r="R55" s="954"/>
      <c r="S55" s="1012"/>
    </row>
    <row r="56" spans="1:19">
      <c r="A56" s="1028"/>
      <c r="B56" s="973"/>
      <c r="C56" s="518"/>
      <c r="D56" s="513"/>
      <c r="E56" s="513"/>
      <c r="F56" s="513"/>
      <c r="G56" s="517"/>
      <c r="H56" s="954"/>
      <c r="I56" s="1012"/>
      <c r="J56" s="954"/>
      <c r="K56" s="1013"/>
      <c r="L56" s="954"/>
      <c r="M56" s="1013"/>
      <c r="N56" s="954"/>
      <c r="O56" s="1013"/>
      <c r="P56" s="954"/>
      <c r="Q56" s="1013"/>
      <c r="R56" s="954"/>
      <c r="S56" s="1013"/>
    </row>
    <row r="57" spans="1:19">
      <c r="A57" s="959"/>
      <c r="B57" s="973"/>
      <c r="C57" s="518"/>
      <c r="D57" s="513"/>
      <c r="E57" s="513"/>
      <c r="F57" s="513"/>
      <c r="G57" s="517"/>
      <c r="H57" s="954"/>
      <c r="I57" s="1012"/>
      <c r="J57" s="954"/>
      <c r="K57" s="1013"/>
      <c r="L57" s="954"/>
      <c r="M57" s="1013"/>
      <c r="N57" s="954"/>
      <c r="O57" s="1013"/>
      <c r="P57" s="954"/>
      <c r="Q57" s="1013"/>
      <c r="R57" s="954"/>
      <c r="S57" s="1013"/>
    </row>
    <row r="58" spans="1:19">
      <c r="A58" s="1028"/>
      <c r="B58" s="1002"/>
      <c r="C58" s="518"/>
      <c r="D58" s="513"/>
      <c r="E58" s="513"/>
      <c r="F58" s="513"/>
      <c r="G58" s="517"/>
      <c r="H58" s="954"/>
      <c r="I58" s="1012"/>
      <c r="J58" s="954"/>
      <c r="K58" s="1013"/>
      <c r="L58" s="954"/>
      <c r="M58" s="1013"/>
      <c r="N58" s="954"/>
      <c r="O58" s="1013"/>
      <c r="P58" s="954"/>
      <c r="Q58" s="1013"/>
      <c r="R58" s="954"/>
      <c r="S58" s="1013"/>
    </row>
    <row r="59" spans="1:19">
      <c r="A59" s="959"/>
      <c r="B59" s="973"/>
      <c r="C59" s="518"/>
      <c r="D59" s="513"/>
      <c r="E59" s="513"/>
      <c r="F59" s="513"/>
      <c r="G59" s="517"/>
      <c r="H59" s="954"/>
      <c r="I59" s="1012"/>
      <c r="J59" s="954"/>
      <c r="K59" s="1013"/>
      <c r="L59" s="954"/>
      <c r="M59" s="1013"/>
      <c r="N59" s="954"/>
      <c r="O59" s="1013"/>
      <c r="P59" s="954"/>
      <c r="Q59" s="1013"/>
      <c r="R59" s="954"/>
      <c r="S59" s="1013"/>
    </row>
    <row r="60" spans="1:19">
      <c r="A60" s="1028"/>
      <c r="B60" s="973"/>
      <c r="C60" s="518"/>
      <c r="D60" s="513"/>
      <c r="E60" s="513"/>
      <c r="F60" s="513"/>
      <c r="G60" s="517"/>
      <c r="H60" s="954"/>
      <c r="I60" s="1012"/>
      <c r="J60" s="954"/>
      <c r="K60" s="1013"/>
      <c r="L60" s="954"/>
      <c r="M60" s="1013"/>
      <c r="N60" s="954"/>
      <c r="O60" s="1013"/>
      <c r="P60" s="954"/>
      <c r="Q60" s="1013"/>
      <c r="R60" s="954"/>
      <c r="S60" s="1013"/>
    </row>
    <row r="61" spans="1:19">
      <c r="A61" s="959"/>
      <c r="B61" s="973"/>
      <c r="C61" s="518"/>
      <c r="D61" s="513"/>
      <c r="E61" s="513"/>
      <c r="F61" s="513"/>
      <c r="G61" s="517"/>
      <c r="H61" s="954"/>
      <c r="I61" s="1012"/>
      <c r="J61" s="954"/>
      <c r="K61" s="1013"/>
      <c r="L61" s="954"/>
      <c r="M61" s="1013"/>
      <c r="N61" s="954"/>
      <c r="O61" s="1013"/>
      <c r="P61" s="954"/>
      <c r="Q61" s="1013"/>
      <c r="R61" s="954"/>
      <c r="S61" s="1013"/>
    </row>
    <row r="62" spans="1:19">
      <c r="A62" s="1028"/>
      <c r="B62" s="973"/>
      <c r="C62" s="518"/>
      <c r="D62" s="513"/>
      <c r="E62" s="513"/>
      <c r="F62" s="513"/>
      <c r="G62" s="517"/>
      <c r="H62" s="954"/>
      <c r="I62" s="1012"/>
      <c r="J62" s="954"/>
      <c r="K62" s="1013"/>
      <c r="L62" s="954"/>
      <c r="M62" s="1013"/>
      <c r="N62" s="954"/>
      <c r="O62" s="1013"/>
      <c r="P62" s="954"/>
      <c r="Q62" s="1013"/>
      <c r="R62" s="954"/>
      <c r="S62" s="1013"/>
    </row>
    <row r="63" spans="1:19">
      <c r="A63" s="959"/>
      <c r="B63" s="973"/>
      <c r="C63" s="518"/>
      <c r="D63" s="513"/>
      <c r="E63" s="513"/>
      <c r="F63" s="513"/>
      <c r="G63" s="517"/>
      <c r="H63" s="954"/>
      <c r="I63" s="1012"/>
      <c r="J63" s="954"/>
      <c r="K63" s="1013"/>
      <c r="L63" s="954"/>
      <c r="M63" s="1013"/>
      <c r="N63" s="954"/>
      <c r="O63" s="1013"/>
      <c r="P63" s="954"/>
      <c r="Q63" s="1013"/>
      <c r="R63" s="954"/>
      <c r="S63" s="1013"/>
    </row>
    <row r="64" spans="1:19">
      <c r="A64" s="1028"/>
      <c r="B64" s="148"/>
      <c r="C64" s="518"/>
      <c r="D64" s="513"/>
      <c r="E64" s="513"/>
      <c r="F64" s="513"/>
      <c r="G64" s="517"/>
      <c r="H64" s="954"/>
      <c r="I64" s="1012"/>
      <c r="J64" s="954"/>
      <c r="K64" s="1013"/>
      <c r="L64" s="954"/>
      <c r="M64" s="1013"/>
      <c r="N64" s="954"/>
      <c r="O64" s="1013"/>
      <c r="P64" s="954"/>
      <c r="Q64" s="1013"/>
      <c r="R64" s="954"/>
      <c r="S64" s="1013"/>
    </row>
    <row r="65" spans="1:19">
      <c r="A65" s="959"/>
      <c r="B65" s="971"/>
      <c r="C65" s="518"/>
      <c r="D65" s="513"/>
      <c r="E65" s="513"/>
      <c r="F65" s="513"/>
      <c r="G65" s="517"/>
      <c r="H65" s="954"/>
      <c r="I65" s="1012"/>
      <c r="J65" s="954"/>
      <c r="K65" s="1013"/>
      <c r="L65" s="954"/>
      <c r="M65" s="1013"/>
      <c r="N65" s="954"/>
      <c r="O65" s="1013"/>
      <c r="P65" s="954"/>
      <c r="Q65" s="1013"/>
      <c r="R65" s="954"/>
      <c r="S65" s="1013"/>
    </row>
    <row r="66" spans="1:19">
      <c r="A66" s="14"/>
      <c r="B66" s="15"/>
      <c r="C66" s="16"/>
      <c r="D66" s="16"/>
      <c r="E66" s="17"/>
      <c r="F66" s="18" t="s">
        <v>625</v>
      </c>
      <c r="G66" s="19"/>
      <c r="H66" s="20"/>
      <c r="I66" s="62">
        <f>SUM(I22:I65)</f>
        <v>0</v>
      </c>
      <c r="J66" s="20"/>
      <c r="K66" s="62">
        <f>SUM(K22:K65)</f>
        <v>0</v>
      </c>
      <c r="L66" s="20"/>
      <c r="M66" s="62">
        <f>SUM(M22:M65)</f>
        <v>0</v>
      </c>
      <c r="N66" s="20"/>
      <c r="O66" s="62">
        <f>SUM(O22:O65)</f>
        <v>0</v>
      </c>
      <c r="P66" s="20"/>
      <c r="Q66" s="62">
        <f>SUM(Q22:Q65)</f>
        <v>0</v>
      </c>
      <c r="R66" s="20"/>
      <c r="S66" s="62">
        <f>SUM(S22:S65)</f>
        <v>0</v>
      </c>
    </row>
    <row r="67" spans="1:19">
      <c r="A67" s="974"/>
      <c r="B67" s="502"/>
      <c r="C67" s="503"/>
      <c r="D67" s="503"/>
      <c r="E67" s="504"/>
      <c r="F67" s="505" t="s">
        <v>626</v>
      </c>
      <c r="G67" s="506"/>
      <c r="H67" s="975">
        <v>0</v>
      </c>
      <c r="I67" s="299"/>
      <c r="J67" s="975">
        <v>0</v>
      </c>
      <c r="K67" s="299"/>
      <c r="L67" s="975">
        <v>0</v>
      </c>
      <c r="M67" s="299"/>
      <c r="N67" s="975">
        <v>0</v>
      </c>
      <c r="O67" s="299"/>
      <c r="P67" s="975">
        <v>0</v>
      </c>
      <c r="Q67" s="299"/>
      <c r="R67" s="975">
        <v>0</v>
      </c>
      <c r="S67" s="299"/>
    </row>
    <row r="68" spans="1:19">
      <c r="A68" s="974"/>
      <c r="B68" s="502"/>
      <c r="C68" s="503"/>
      <c r="D68" s="503"/>
      <c r="E68" s="504"/>
      <c r="F68" s="505" t="s">
        <v>627</v>
      </c>
      <c r="G68" s="506"/>
      <c r="H68" s="976"/>
      <c r="I68" s="977">
        <f>H67*I66</f>
        <v>0</v>
      </c>
      <c r="J68" s="976"/>
      <c r="K68" s="977">
        <f>J67*K66</f>
        <v>0</v>
      </c>
      <c r="L68" s="976"/>
      <c r="M68" s="977">
        <f>L67*M66</f>
        <v>0</v>
      </c>
      <c r="N68" s="976"/>
      <c r="O68" s="977">
        <f>N67*O66</f>
        <v>0</v>
      </c>
      <c r="P68" s="976"/>
      <c r="Q68" s="977">
        <f>P67*Q66</f>
        <v>0</v>
      </c>
      <c r="R68" s="976"/>
      <c r="S68" s="977">
        <f>R67*S66</f>
        <v>0</v>
      </c>
    </row>
    <row r="69" spans="1:19">
      <c r="A69" s="974"/>
      <c r="B69" s="502"/>
      <c r="C69" s="503"/>
      <c r="D69" s="503"/>
      <c r="E69" s="504"/>
      <c r="F69" s="505"/>
      <c r="G69" s="506"/>
      <c r="H69" s="976"/>
      <c r="I69" s="978"/>
      <c r="J69" s="976"/>
      <c r="K69" s="978"/>
      <c r="L69" s="976"/>
      <c r="M69" s="978"/>
      <c r="N69" s="976"/>
      <c r="O69" s="978"/>
      <c r="P69" s="976"/>
      <c r="Q69" s="978"/>
      <c r="R69" s="976"/>
      <c r="S69" s="978"/>
    </row>
    <row r="70" spans="1:19">
      <c r="A70" s="974"/>
      <c r="B70" s="502"/>
      <c r="C70" s="503"/>
      <c r="D70" s="503"/>
      <c r="E70" s="504"/>
      <c r="F70" s="505" t="s">
        <v>628</v>
      </c>
      <c r="G70" s="506"/>
      <c r="H70" s="979"/>
      <c r="I70" s="977">
        <f>SUM(I66:I68)</f>
        <v>0</v>
      </c>
      <c r="J70" s="979"/>
      <c r="K70" s="977">
        <f>SUM(K66:K68)</f>
        <v>0</v>
      </c>
      <c r="L70" s="979"/>
      <c r="M70" s="977">
        <f>SUM(M66:M68)</f>
        <v>0</v>
      </c>
      <c r="N70" s="979"/>
      <c r="O70" s="977">
        <f>SUM(O66:O68)</f>
        <v>0</v>
      </c>
      <c r="P70" s="979"/>
      <c r="Q70" s="977">
        <f>SUM(Q66:Q68)</f>
        <v>0</v>
      </c>
      <c r="R70" s="979"/>
      <c r="S70" s="977">
        <f>SUM(S66:S68)</f>
        <v>0</v>
      </c>
    </row>
    <row r="71" spans="1:19">
      <c r="A71" s="974"/>
      <c r="B71" s="502"/>
      <c r="C71" s="503"/>
      <c r="D71" s="503"/>
      <c r="E71" s="504"/>
      <c r="F71" s="507" t="s">
        <v>629</v>
      </c>
      <c r="G71" s="508"/>
      <c r="H71" s="980"/>
      <c r="I71" s="981" t="e">
        <f>I70/'Area Calculations'!$I$4</f>
        <v>#DIV/0!</v>
      </c>
      <c r="J71" s="980"/>
      <c r="K71" s="981" t="e">
        <f>K70/'Area Calculations'!$I$4</f>
        <v>#DIV/0!</v>
      </c>
      <c r="L71" s="980"/>
      <c r="M71" s="981" t="e">
        <f>M70/'Area Calculations'!$I$4</f>
        <v>#DIV/0!</v>
      </c>
      <c r="N71" s="980"/>
      <c r="O71" s="981" t="e">
        <f>O70/'Area Calculations'!$I$4</f>
        <v>#DIV/0!</v>
      </c>
      <c r="P71" s="980"/>
      <c r="Q71" s="981" t="e">
        <f>Q70/'Area Calculations'!$I$4</f>
        <v>#DIV/0!</v>
      </c>
      <c r="R71" s="980"/>
      <c r="S71" s="981" t="e">
        <f>S70/'Area Calculations'!$I$4</f>
        <v>#DIV/0!</v>
      </c>
    </row>
    <row r="72" spans="1:19">
      <c r="A72" s="974"/>
      <c r="B72" s="502"/>
      <c r="C72" s="503"/>
      <c r="D72" s="503"/>
      <c r="E72" s="504"/>
      <c r="F72" s="507" t="s">
        <v>630</v>
      </c>
      <c r="G72" s="509"/>
      <c r="H72" s="980"/>
      <c r="I72" s="981" t="e">
        <f>I70/'Area Calculations'!#REF!</f>
        <v>#REF!</v>
      </c>
      <c r="J72" s="980"/>
      <c r="K72" s="981" t="e">
        <f>K70/'Area Calculations'!#REF!</f>
        <v>#REF!</v>
      </c>
      <c r="L72" s="980"/>
      <c r="M72" s="981" t="e">
        <f>M70/'Area Calculations'!#REF!</f>
        <v>#REF!</v>
      </c>
      <c r="N72" s="980"/>
      <c r="O72" s="981" t="e">
        <f>O70/'Area Calculations'!#REF!</f>
        <v>#REF!</v>
      </c>
      <c r="P72" s="980"/>
      <c r="Q72" s="981" t="e">
        <f>Q70/'Area Calculations'!#REF!</f>
        <v>#REF!</v>
      </c>
      <c r="R72" s="980"/>
      <c r="S72" s="981" t="e">
        <f>S70/'Area Calculations'!#REF!</f>
        <v>#REF!</v>
      </c>
    </row>
    <row r="73" spans="1:19">
      <c r="A73" s="974"/>
      <c r="B73" s="502"/>
      <c r="C73" s="503"/>
      <c r="D73" s="503"/>
      <c r="E73" s="504"/>
      <c r="F73" s="505"/>
      <c r="G73" s="506"/>
      <c r="H73" s="982"/>
      <c r="I73" s="982"/>
      <c r="J73" s="982"/>
      <c r="K73" s="982"/>
      <c r="L73" s="982"/>
      <c r="M73" s="982"/>
      <c r="N73" s="982"/>
      <c r="O73" s="982"/>
      <c r="P73" s="982"/>
      <c r="Q73" s="982"/>
      <c r="R73" s="982"/>
      <c r="S73" s="982"/>
    </row>
    <row r="74" spans="1:19">
      <c r="A74" s="652" t="s">
        <v>631</v>
      </c>
      <c r="B74" s="653"/>
      <c r="C74" s="12"/>
      <c r="D74" s="12"/>
      <c r="E74" s="12"/>
      <c r="F74" s="12"/>
      <c r="G74" s="13"/>
      <c r="H74" s="21"/>
      <c r="I74" s="21"/>
      <c r="J74" s="21"/>
      <c r="K74" s="21"/>
      <c r="L74" s="21"/>
      <c r="M74" s="21"/>
      <c r="N74" s="21"/>
      <c r="O74" s="21"/>
      <c r="P74" s="21"/>
      <c r="Q74" s="21"/>
      <c r="R74" s="21"/>
      <c r="S74" s="21"/>
    </row>
    <row r="75" spans="1:19">
      <c r="A75" s="1039"/>
      <c r="B75" s="512"/>
      <c r="C75" s="1040"/>
      <c r="D75" s="1040"/>
      <c r="E75" s="1040"/>
      <c r="F75" s="1040"/>
      <c r="G75" s="1041"/>
      <c r="H75" s="1042"/>
      <c r="I75" s="1042"/>
      <c r="J75" s="1042"/>
      <c r="K75" s="1042"/>
      <c r="L75" s="1042"/>
      <c r="M75" s="1042"/>
      <c r="N75" s="1042"/>
      <c r="O75" s="1042"/>
      <c r="P75" s="1042"/>
      <c r="Q75" s="1042"/>
      <c r="R75" s="1042"/>
      <c r="S75" s="1042"/>
    </row>
    <row r="76" spans="1:19">
      <c r="A76" s="1039"/>
      <c r="B76" s="512"/>
      <c r="C76" s="1040"/>
      <c r="D76" s="1040"/>
      <c r="E76" s="1040"/>
      <c r="F76" s="1040"/>
      <c r="G76" s="1041"/>
      <c r="H76" s="1042"/>
      <c r="I76" s="1042"/>
      <c r="J76" s="1042"/>
      <c r="K76" s="1042"/>
      <c r="L76" s="1042"/>
      <c r="M76" s="1042"/>
      <c r="N76" s="1042"/>
      <c r="O76" s="1042"/>
      <c r="P76" s="1042"/>
      <c r="Q76" s="1042"/>
      <c r="R76" s="1042"/>
      <c r="S76" s="1042"/>
    </row>
    <row r="77" spans="1:19">
      <c r="A77" s="1039"/>
      <c r="B77" s="512"/>
      <c r="C77" s="1040"/>
      <c r="D77" s="1040"/>
      <c r="E77" s="1040"/>
      <c r="F77" s="1040"/>
      <c r="G77" s="1041"/>
      <c r="H77" s="1042"/>
      <c r="I77" s="1042"/>
      <c r="J77" s="1042"/>
      <c r="K77" s="1042"/>
      <c r="L77" s="1042"/>
      <c r="M77" s="1042"/>
      <c r="N77" s="1042"/>
      <c r="O77" s="1042"/>
      <c r="P77" s="1042"/>
      <c r="Q77" s="1042"/>
      <c r="R77" s="1042"/>
      <c r="S77" s="1042"/>
    </row>
    <row r="78" spans="1:19" s="2" customFormat="1">
      <c r="A78" s="652" t="s">
        <v>632</v>
      </c>
      <c r="B78" s="653"/>
      <c r="C78" s="12"/>
      <c r="D78" s="12"/>
      <c r="E78" s="12"/>
      <c r="F78" s="12"/>
      <c r="G78" s="13"/>
      <c r="H78" s="21"/>
      <c r="I78" s="21"/>
      <c r="J78" s="21"/>
      <c r="K78" s="21"/>
      <c r="L78" s="21"/>
      <c r="M78" s="21"/>
      <c r="N78" s="21"/>
      <c r="O78" s="21"/>
      <c r="P78" s="21"/>
      <c r="Q78" s="21"/>
      <c r="R78" s="21"/>
      <c r="S78" s="21"/>
    </row>
    <row r="79" spans="1:19" s="2" customFormat="1">
      <c r="A79" s="1039"/>
      <c r="B79" s="512"/>
      <c r="C79" s="1040"/>
      <c r="D79" s="1040"/>
      <c r="E79" s="1040"/>
      <c r="F79" s="1040"/>
      <c r="G79" s="1041"/>
      <c r="H79" s="1042"/>
      <c r="I79" s="1042"/>
      <c r="J79" s="1042"/>
      <c r="K79" s="1042"/>
      <c r="L79" s="1042"/>
      <c r="M79" s="1042"/>
      <c r="N79" s="1042"/>
      <c r="O79" s="1042"/>
      <c r="P79" s="1042"/>
      <c r="Q79" s="1042"/>
      <c r="R79" s="1042"/>
      <c r="S79" s="1042"/>
    </row>
    <row r="80" spans="1:19" s="2" customFormat="1">
      <c r="A80" s="1039"/>
      <c r="B80" s="512"/>
      <c r="C80" s="1040"/>
      <c r="D80" s="1040"/>
      <c r="E80" s="1040"/>
      <c r="F80" s="1040"/>
      <c r="G80" s="1041"/>
      <c r="H80" s="1042"/>
      <c r="I80" s="1042"/>
      <c r="J80" s="1042"/>
      <c r="K80" s="1042"/>
      <c r="L80" s="1042"/>
      <c r="M80" s="1042"/>
      <c r="N80" s="1042"/>
      <c r="O80" s="1042"/>
      <c r="P80" s="1042"/>
      <c r="Q80" s="1042"/>
      <c r="R80" s="1042"/>
      <c r="S80" s="1042"/>
    </row>
    <row r="81" spans="1:19">
      <c r="A81" s="1039"/>
      <c r="B81" s="512"/>
      <c r="C81" s="1040"/>
      <c r="D81" s="1040"/>
      <c r="E81" s="1040"/>
      <c r="F81" s="1040"/>
      <c r="G81" s="1041"/>
      <c r="H81" s="1042"/>
      <c r="I81" s="1042"/>
      <c r="J81" s="1042"/>
      <c r="K81" s="1042"/>
      <c r="L81" s="1042"/>
      <c r="M81" s="1042"/>
      <c r="N81" s="1042"/>
      <c r="O81" s="1042"/>
      <c r="P81" s="1042"/>
      <c r="Q81" s="1042"/>
      <c r="R81" s="1042"/>
      <c r="S81" s="1042"/>
    </row>
    <row r="82" spans="1:19" s="2" customFormat="1">
      <c r="A82" s="652" t="s">
        <v>633</v>
      </c>
      <c r="B82" s="653"/>
      <c r="C82" s="12"/>
      <c r="D82" s="12"/>
      <c r="E82" s="12"/>
      <c r="F82" s="12"/>
      <c r="G82" s="13"/>
      <c r="H82" s="21"/>
      <c r="I82" s="21"/>
      <c r="J82" s="21"/>
      <c r="K82" s="21"/>
      <c r="L82" s="21"/>
      <c r="M82" s="21"/>
      <c r="N82" s="21"/>
      <c r="O82" s="21"/>
      <c r="P82" s="21"/>
      <c r="Q82" s="21"/>
      <c r="R82" s="21"/>
      <c r="S82" s="21"/>
    </row>
    <row r="83" spans="1:19" s="2" customFormat="1">
      <c r="A83" s="1039"/>
      <c r="B83" s="512"/>
      <c r="C83" s="1040"/>
      <c r="D83" s="1040"/>
      <c r="E83" s="1040"/>
      <c r="F83" s="1040"/>
      <c r="G83" s="1041"/>
      <c r="H83" s="1042"/>
      <c r="I83" s="1042"/>
      <c r="J83" s="1042"/>
      <c r="K83" s="1042"/>
      <c r="L83" s="1042"/>
      <c r="M83" s="1042"/>
      <c r="N83" s="1042"/>
      <c r="O83" s="1042"/>
      <c r="P83" s="1042"/>
      <c r="Q83" s="1042"/>
      <c r="R83" s="1042"/>
      <c r="S83" s="1042"/>
    </row>
    <row r="84" spans="1:19" s="2" customFormat="1">
      <c r="A84" s="952"/>
      <c r="B84" s="512"/>
      <c r="C84" s="513"/>
      <c r="D84" s="513"/>
      <c r="E84" s="513"/>
      <c r="F84" s="513"/>
      <c r="G84" s="517"/>
      <c r="H84" s="985"/>
      <c r="I84" s="985"/>
      <c r="J84" s="985"/>
      <c r="K84" s="985"/>
      <c r="L84" s="985"/>
      <c r="M84" s="985"/>
      <c r="N84" s="985"/>
      <c r="O84" s="985"/>
      <c r="P84" s="985"/>
      <c r="Q84" s="985"/>
      <c r="R84" s="985"/>
      <c r="S84" s="985"/>
    </row>
    <row r="85" spans="1:19" s="2" customFormat="1">
      <c r="A85" s="986"/>
      <c r="B85" s="511"/>
      <c r="C85" s="513"/>
      <c r="D85" s="513"/>
      <c r="E85" s="513"/>
      <c r="F85" s="513"/>
      <c r="G85" s="517"/>
      <c r="H85" s="987"/>
      <c r="I85" s="987"/>
      <c r="J85" s="987"/>
      <c r="K85" s="987"/>
      <c r="L85" s="987"/>
      <c r="M85" s="987"/>
      <c r="N85" s="987"/>
      <c r="O85" s="987"/>
      <c r="P85" s="987"/>
      <c r="Q85" s="987"/>
      <c r="R85" s="987"/>
      <c r="S85" s="987"/>
    </row>
    <row r="86" spans="1:19" s="2" customFormat="1">
      <c r="A86" s="652" t="s">
        <v>634</v>
      </c>
      <c r="B86" s="653"/>
      <c r="C86" s="12"/>
      <c r="D86" s="12"/>
      <c r="E86" s="12"/>
      <c r="F86" s="12"/>
      <c r="G86" s="13"/>
      <c r="H86" s="21"/>
      <c r="I86" s="21"/>
      <c r="J86" s="21"/>
      <c r="K86" s="21"/>
      <c r="L86" s="21"/>
      <c r="M86" s="21"/>
      <c r="N86" s="21"/>
      <c r="O86" s="21"/>
      <c r="P86" s="21"/>
      <c r="Q86" s="21"/>
      <c r="R86" s="21"/>
      <c r="S86" s="21"/>
    </row>
    <row r="87" spans="1:19">
      <c r="A87" s="1043"/>
      <c r="B87" s="1044"/>
      <c r="C87" s="1040"/>
      <c r="D87" s="1040"/>
      <c r="E87" s="1040"/>
      <c r="F87" s="1040"/>
      <c r="G87" s="1041"/>
      <c r="H87" s="1042"/>
      <c r="I87" s="1042"/>
      <c r="J87" s="1042"/>
      <c r="K87" s="1042"/>
      <c r="L87" s="1042"/>
      <c r="M87" s="1042"/>
      <c r="N87" s="1042"/>
      <c r="O87" s="1042"/>
      <c r="P87" s="1042"/>
      <c r="Q87" s="1042"/>
      <c r="R87" s="1042"/>
      <c r="S87" s="1042"/>
    </row>
    <row r="88" spans="1:19">
      <c r="A88" s="986"/>
      <c r="B88" s="511"/>
      <c r="C88" s="513"/>
      <c r="D88" s="513"/>
      <c r="E88" s="513"/>
      <c r="F88" s="513"/>
      <c r="G88" s="517"/>
      <c r="H88" s="988"/>
      <c r="I88" s="988"/>
      <c r="J88" s="988"/>
      <c r="K88" s="988"/>
      <c r="L88" s="988"/>
      <c r="M88" s="988"/>
      <c r="N88" s="988"/>
      <c r="O88" s="988"/>
      <c r="P88" s="988"/>
      <c r="Q88" s="988"/>
      <c r="R88" s="988"/>
      <c r="S88" s="988"/>
    </row>
    <row r="89" spans="1:19">
      <c r="A89" s="986"/>
      <c r="B89" s="511"/>
      <c r="C89" s="513"/>
      <c r="D89" s="513"/>
      <c r="E89" s="513"/>
      <c r="F89" s="513"/>
      <c r="G89" s="517"/>
      <c r="H89" s="988"/>
      <c r="I89" s="988"/>
      <c r="J89" s="988"/>
      <c r="K89" s="988"/>
      <c r="L89" s="988"/>
      <c r="M89" s="988"/>
      <c r="N89" s="988"/>
      <c r="O89" s="988"/>
      <c r="P89" s="988"/>
      <c r="Q89" s="988"/>
      <c r="R89" s="988"/>
      <c r="S89" s="988"/>
    </row>
    <row r="90" spans="1:19">
      <c r="A90" s="652" t="s">
        <v>635</v>
      </c>
      <c r="B90" s="653"/>
      <c r="C90" s="12"/>
      <c r="D90" s="12"/>
      <c r="E90" s="12"/>
      <c r="F90" s="12"/>
      <c r="G90" s="13"/>
      <c r="H90" s="21"/>
      <c r="I90" s="21"/>
      <c r="J90" s="21"/>
      <c r="K90" s="21"/>
      <c r="L90" s="21"/>
      <c r="M90" s="21"/>
      <c r="N90" s="21"/>
      <c r="O90" s="21"/>
      <c r="P90" s="21"/>
      <c r="Q90" s="21"/>
      <c r="R90" s="21"/>
      <c r="S90" s="21"/>
    </row>
    <row r="91" spans="1:19">
      <c r="A91" s="952"/>
      <c r="B91" s="512" t="s">
        <v>636</v>
      </c>
      <c r="C91" s="513"/>
      <c r="D91" s="513"/>
      <c r="E91" s="513"/>
      <c r="F91" s="513"/>
      <c r="G91" s="517"/>
      <c r="H91" s="988"/>
      <c r="I91" s="988"/>
      <c r="J91" s="988"/>
      <c r="K91" s="988"/>
      <c r="L91" s="988"/>
      <c r="M91" s="988"/>
      <c r="N91" s="988"/>
      <c r="O91" s="988"/>
      <c r="P91" s="988"/>
      <c r="Q91" s="988"/>
      <c r="R91" s="988"/>
      <c r="S91" s="988"/>
    </row>
    <row r="92" spans="1:19">
      <c r="A92" s="952"/>
      <c r="B92" s="512" t="s">
        <v>637</v>
      </c>
      <c r="C92" s="513"/>
      <c r="D92" s="513"/>
      <c r="E92" s="513"/>
      <c r="F92" s="513"/>
      <c r="G92" s="517"/>
      <c r="H92" s="988"/>
      <c r="I92" s="988"/>
      <c r="J92" s="988"/>
      <c r="K92" s="988"/>
      <c r="L92" s="988"/>
      <c r="M92" s="988"/>
      <c r="N92" s="988"/>
      <c r="O92" s="988"/>
      <c r="P92" s="988"/>
      <c r="Q92" s="988"/>
      <c r="R92" s="988"/>
      <c r="S92" s="988"/>
    </row>
    <row r="93" spans="1:19">
      <c r="A93" s="952"/>
      <c r="B93" s="512" t="s">
        <v>638</v>
      </c>
      <c r="C93" s="513"/>
      <c r="D93" s="513"/>
      <c r="E93" s="513"/>
      <c r="F93" s="513"/>
      <c r="G93" s="517"/>
      <c r="H93" s="988"/>
      <c r="I93" s="988"/>
      <c r="J93" s="988"/>
      <c r="K93" s="988"/>
      <c r="L93" s="988"/>
      <c r="M93" s="988"/>
      <c r="N93" s="988"/>
      <c r="O93" s="988"/>
      <c r="P93" s="988"/>
      <c r="Q93" s="988"/>
      <c r="R93" s="988"/>
      <c r="S93" s="988"/>
    </row>
    <row r="94" spans="1:19">
      <c r="A94" s="952"/>
      <c r="B94" s="512" t="s">
        <v>639</v>
      </c>
      <c r="C94" s="513"/>
      <c r="D94" s="513"/>
      <c r="E94" s="513"/>
      <c r="F94" s="513"/>
      <c r="G94" s="517"/>
      <c r="H94" s="988"/>
      <c r="I94" s="988"/>
      <c r="J94" s="988"/>
      <c r="K94" s="988"/>
      <c r="L94" s="988"/>
      <c r="M94" s="988"/>
      <c r="N94" s="988"/>
      <c r="O94" s="988"/>
      <c r="P94" s="988"/>
      <c r="Q94" s="988"/>
      <c r="R94" s="988"/>
      <c r="S94" s="988"/>
    </row>
    <row r="95" spans="1:19">
      <c r="A95" s="358"/>
      <c r="B95" s="357"/>
      <c r="C95" s="188"/>
      <c r="D95" s="188"/>
      <c r="E95" s="188"/>
      <c r="F95" s="188"/>
      <c r="G95" s="359"/>
      <c r="H95" s="300"/>
      <c r="I95" s="300"/>
      <c r="J95" s="300"/>
      <c r="K95" s="300"/>
      <c r="L95" s="300"/>
      <c r="M95" s="300"/>
      <c r="N95" s="300"/>
      <c r="O95" s="300"/>
      <c r="P95" s="300"/>
      <c r="Q95" s="300"/>
      <c r="R95" s="300"/>
      <c r="S95" s="300"/>
    </row>
    <row r="96" spans="1:19">
      <c r="A96" s="7" t="s">
        <v>640</v>
      </c>
      <c r="B96" s="8"/>
      <c r="C96" s="12"/>
      <c r="D96" s="12"/>
      <c r="E96" s="12"/>
      <c r="F96" s="12"/>
      <c r="G96" s="13"/>
      <c r="H96" s="21"/>
      <c r="I96" s="21"/>
      <c r="J96" s="21"/>
      <c r="K96" s="21"/>
      <c r="L96" s="21"/>
      <c r="M96" s="21"/>
      <c r="N96" s="21"/>
      <c r="O96" s="21"/>
      <c r="P96" s="21"/>
      <c r="Q96" s="21"/>
      <c r="R96" s="21"/>
      <c r="S96" s="21"/>
    </row>
    <row r="97" spans="1:19">
      <c r="A97" s="1039"/>
      <c r="B97" s="1045" t="s">
        <v>641</v>
      </c>
      <c r="C97" s="1040"/>
      <c r="D97" s="1040"/>
      <c r="E97" s="1040"/>
      <c r="F97" s="1040"/>
      <c r="G97" s="1041"/>
      <c r="H97" s="1046"/>
      <c r="I97" s="1046"/>
      <c r="J97" s="1046"/>
      <c r="K97" s="1046"/>
      <c r="L97" s="1046"/>
      <c r="M97" s="1046"/>
      <c r="N97" s="1046"/>
      <c r="O97" s="1046"/>
      <c r="P97" s="1046"/>
      <c r="Q97" s="1046"/>
      <c r="R97" s="1046"/>
      <c r="S97" s="1046"/>
    </row>
    <row r="98" spans="1:19">
      <c r="A98" s="952"/>
      <c r="B98" s="512" t="s">
        <v>642</v>
      </c>
      <c r="C98" s="513"/>
      <c r="D98" s="513"/>
      <c r="E98" s="513"/>
      <c r="F98" s="513"/>
      <c r="G98" s="517"/>
      <c r="H98" s="989"/>
      <c r="I98" s="989"/>
      <c r="J98" s="989"/>
      <c r="K98" s="989"/>
      <c r="L98" s="989"/>
      <c r="M98" s="989"/>
      <c r="N98" s="989"/>
      <c r="O98" s="989"/>
      <c r="P98" s="989"/>
      <c r="Q98" s="989"/>
      <c r="R98" s="989"/>
      <c r="S98" s="989"/>
    </row>
    <row r="99" spans="1:19">
      <c r="A99" s="496"/>
      <c r="B99" s="497" t="s">
        <v>643</v>
      </c>
      <c r="C99" s="498"/>
      <c r="D99" s="498"/>
      <c r="E99" s="498"/>
      <c r="F99" s="498"/>
      <c r="G99" s="499"/>
      <c r="H99" s="992"/>
      <c r="I99" s="992"/>
      <c r="J99" s="992"/>
      <c r="K99" s="992"/>
      <c r="L99" s="992"/>
      <c r="M99" s="992"/>
      <c r="N99" s="992"/>
      <c r="O99" s="992"/>
      <c r="P99" s="992"/>
      <c r="Q99" s="992"/>
      <c r="R99" s="992"/>
      <c r="S99" s="992"/>
    </row>
    <row r="101" spans="1:19">
      <c r="A101" s="94" t="s">
        <v>644</v>
      </c>
      <c r="B101" s="96"/>
    </row>
    <row r="102" spans="1:19">
      <c r="A102" s="95" t="s">
        <v>542</v>
      </c>
      <c r="B102" s="96"/>
    </row>
    <row r="103" spans="1:19">
      <c r="A103" s="994" t="s">
        <v>546</v>
      </c>
      <c r="B103" s="993"/>
    </row>
    <row r="104" spans="1:19">
      <c r="A104" s="995" t="s">
        <v>549</v>
      </c>
      <c r="B104" s="996"/>
    </row>
    <row r="105" spans="1:19">
      <c r="A105" s="995" t="s">
        <v>552</v>
      </c>
      <c r="B105" s="997"/>
    </row>
    <row r="106" spans="1:19">
      <c r="A106" s="500" t="s">
        <v>645</v>
      </c>
      <c r="B106" s="998"/>
    </row>
    <row r="108" spans="1:19">
      <c r="A108" s="97"/>
      <c r="B108" s="1" t="s">
        <v>646</v>
      </c>
    </row>
    <row r="109" spans="1:19">
      <c r="A109" s="98"/>
      <c r="B109" s="1" t="s">
        <v>647</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conditionalFormatting sqref="H20:H30">
    <cfRule type="cellIs" dxfId="2151" priority="17" operator="equal">
      <formula>"X"</formula>
    </cfRule>
    <cfRule type="cellIs" dxfId="2150" priority="18" operator="equal">
      <formula>"I"</formula>
    </cfRule>
  </conditionalFormatting>
  <conditionalFormatting sqref="H32:H65">
    <cfRule type="cellIs" dxfId="2149" priority="1" operator="equal">
      <formula>"X"</formula>
    </cfRule>
    <cfRule type="cellIs" dxfId="2148" priority="2" operator="equal">
      <formula>"I"</formula>
    </cfRule>
  </conditionalFormatting>
  <conditionalFormatting sqref="J20:J30">
    <cfRule type="cellIs" dxfId="2147" priority="19" operator="equal">
      <formula>"X"</formula>
    </cfRule>
    <cfRule type="cellIs" dxfId="2146" priority="20" operator="equal">
      <formula>"I"</formula>
    </cfRule>
  </conditionalFormatting>
  <conditionalFormatting sqref="J32:J65">
    <cfRule type="cellIs" dxfId="2145" priority="3" operator="equal">
      <formula>"X"</formula>
    </cfRule>
    <cfRule type="cellIs" dxfId="2144" priority="4" operator="equal">
      <formula>"I"</formula>
    </cfRule>
  </conditionalFormatting>
  <conditionalFormatting sqref="L20:L30">
    <cfRule type="cellIs" dxfId="2143" priority="21" operator="equal">
      <formula>"X"</formula>
    </cfRule>
    <cfRule type="cellIs" dxfId="2142" priority="22" operator="equal">
      <formula>"I"</formula>
    </cfRule>
  </conditionalFormatting>
  <conditionalFormatting sqref="L32:L65">
    <cfRule type="cellIs" dxfId="2141" priority="5" operator="equal">
      <formula>"X"</formula>
    </cfRule>
    <cfRule type="cellIs" dxfId="2140" priority="6" operator="equal">
      <formula>"I"</formula>
    </cfRule>
  </conditionalFormatting>
  <conditionalFormatting sqref="N20:N30">
    <cfRule type="cellIs" dxfId="2139" priority="23" operator="equal">
      <formula>"X"</formula>
    </cfRule>
    <cfRule type="cellIs" dxfId="2138" priority="24" operator="equal">
      <formula>"I"</formula>
    </cfRule>
  </conditionalFormatting>
  <conditionalFormatting sqref="N32:N65">
    <cfRule type="cellIs" dxfId="2137" priority="7" operator="equal">
      <formula>"X"</formula>
    </cfRule>
    <cfRule type="cellIs" dxfId="2136" priority="8" operator="equal">
      <formula>"I"</formula>
    </cfRule>
  </conditionalFormatting>
  <conditionalFormatting sqref="P20:P30">
    <cfRule type="cellIs" dxfId="2135" priority="13" operator="equal">
      <formula>"X"</formula>
    </cfRule>
    <cfRule type="cellIs" dxfId="2134" priority="14" operator="equal">
      <formula>"I"</formula>
    </cfRule>
  </conditionalFormatting>
  <conditionalFormatting sqref="P32:P65">
    <cfRule type="cellIs" dxfId="2133" priority="9" operator="equal">
      <formula>"X"</formula>
    </cfRule>
    <cfRule type="cellIs" dxfId="2132" priority="10" operator="equal">
      <formula>"I"</formula>
    </cfRule>
  </conditionalFormatting>
  <conditionalFormatting sqref="R20:R30">
    <cfRule type="cellIs" dxfId="2131" priority="15" operator="equal">
      <formula>"X"</formula>
    </cfRule>
    <cfRule type="cellIs" dxfId="2130" priority="16" operator="equal">
      <formula>"I"</formula>
    </cfRule>
  </conditionalFormatting>
  <conditionalFormatting sqref="R32:R65">
    <cfRule type="cellIs" dxfId="2129" priority="11" operator="equal">
      <formula>"X"</formula>
    </cfRule>
    <cfRule type="cellIs" dxfId="2128" priority="12" operator="equal">
      <formula>"I"</formula>
    </cfRule>
  </conditionalFormatting>
  <hyperlinks>
    <hyperlink ref="B3" location="'Cost Summary'!A1" display="BACK TO SUMMARY SHEET" xr:uid="{084B8CFD-82A5-4285-9CB6-FB95610C80B9}"/>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112C-8A45-4BB5-B8BB-9DC362764DD3}">
  <sheetPr>
    <tabColor rgb="FF92D050"/>
  </sheetPr>
  <dimension ref="A1:AD96"/>
  <sheetViews>
    <sheetView zoomScale="112" zoomScaleNormal="112" workbookViewId="0">
      <pane xSplit="2" ySplit="9" topLeftCell="C20" activePane="bottomRight" state="frozen"/>
      <selection pane="bottomRight" activeCell="B30" sqref="B30"/>
      <selection pane="bottomLeft" activeCell="A12" sqref="A12"/>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ht="15.75" thickBot="1">
      <c r="E2" s="113"/>
      <c r="F2" s="149" t="s">
        <v>530</v>
      </c>
      <c r="G2" s="150" t="s">
        <v>531</v>
      </c>
      <c r="H2" s="647"/>
      <c r="I2" s="647"/>
      <c r="J2" s="647"/>
      <c r="K2" s="647"/>
      <c r="L2" s="647"/>
      <c r="M2" s="647"/>
      <c r="N2" s="647"/>
      <c r="O2" s="647"/>
      <c r="P2" s="647"/>
      <c r="Q2" s="647"/>
      <c r="R2" s="647"/>
      <c r="S2" s="647"/>
    </row>
    <row r="3" spans="1:19" ht="21" thickBot="1">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321</v>
      </c>
      <c r="C5" s="513"/>
      <c r="D5" s="513"/>
      <c r="E5" s="513"/>
      <c r="F5" s="513"/>
      <c r="G5" s="514" t="s">
        <v>546</v>
      </c>
      <c r="H5" s="949"/>
      <c r="I5" s="684"/>
      <c r="J5" s="949"/>
      <c r="K5" s="684"/>
      <c r="L5" s="949"/>
      <c r="M5" s="684"/>
      <c r="N5" s="949"/>
      <c r="O5" s="684"/>
      <c r="P5" s="949"/>
      <c r="Q5" s="684"/>
      <c r="R5" s="949"/>
      <c r="S5" s="684"/>
    </row>
    <row r="6" spans="1:19">
      <c r="A6" s="948" t="s">
        <v>548</v>
      </c>
      <c r="B6" s="515" t="s">
        <v>320</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I57</f>
        <v>0</v>
      </c>
      <c r="I8" s="683"/>
      <c r="J8" s="682">
        <f>K57</f>
        <v>0</v>
      </c>
      <c r="K8" s="683"/>
      <c r="L8" s="682">
        <f>M57</f>
        <v>0</v>
      </c>
      <c r="M8" s="683"/>
      <c r="N8" s="682">
        <f>O57</f>
        <v>0</v>
      </c>
      <c r="O8" s="683"/>
      <c r="P8" s="682">
        <f>Q57</f>
        <v>0</v>
      </c>
      <c r="Q8" s="683"/>
      <c r="R8" s="682">
        <f>S57</f>
        <v>0</v>
      </c>
      <c r="S8" s="683"/>
    </row>
    <row r="9" spans="1:19" ht="31.5" thickTop="1" thickBot="1">
      <c r="A9" s="159" t="s">
        <v>555</v>
      </c>
      <c r="B9" s="162"/>
      <c r="C9" s="161" t="s">
        <v>556</v>
      </c>
      <c r="D9" s="160"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039"/>
      <c r="B10" s="1047" t="s">
        <v>563</v>
      </c>
      <c r="C10" s="1040"/>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1048"/>
      <c r="B20" s="360"/>
      <c r="C20" s="557"/>
      <c r="D20" s="513"/>
      <c r="E20" s="513"/>
      <c r="F20" s="513"/>
      <c r="G20" s="517"/>
      <c r="H20" s="954"/>
      <c r="I20" s="953"/>
      <c r="J20" s="954"/>
      <c r="K20" s="953"/>
      <c r="L20" s="954"/>
      <c r="M20" s="953"/>
      <c r="N20" s="954"/>
      <c r="O20" s="953"/>
      <c r="P20" s="954"/>
      <c r="Q20" s="953"/>
      <c r="R20" s="954"/>
      <c r="S20" s="953"/>
    </row>
    <row r="21" spans="1:19" ht="15.75" thickBot="1">
      <c r="A21" s="1049"/>
      <c r="B21" s="1050" t="s">
        <v>321</v>
      </c>
      <c r="C21" s="557"/>
      <c r="D21" s="513"/>
      <c r="E21" s="513"/>
      <c r="F21" s="513"/>
      <c r="G21" s="517"/>
      <c r="H21" s="954"/>
      <c r="I21" s="1032"/>
      <c r="J21" s="954"/>
      <c r="K21" s="1033"/>
      <c r="L21" s="954"/>
      <c r="M21" s="1033"/>
      <c r="N21" s="954"/>
      <c r="O21" s="1033"/>
      <c r="P21" s="954"/>
      <c r="Q21" s="1033"/>
      <c r="R21" s="954"/>
      <c r="S21" s="1033"/>
    </row>
    <row r="22" spans="1:19" ht="16.5" hidden="1" thickBot="1">
      <c r="A22" s="1049"/>
      <c r="B22" s="1051" t="s">
        <v>566</v>
      </c>
      <c r="C22" s="557"/>
      <c r="D22" s="513"/>
      <c r="E22" s="513"/>
      <c r="F22" s="513"/>
      <c r="G22" s="517"/>
      <c r="H22" s="954"/>
      <c r="I22" s="1032"/>
      <c r="J22" s="954"/>
      <c r="K22" s="1033"/>
      <c r="L22" s="954"/>
      <c r="M22" s="1033"/>
      <c r="N22" s="954"/>
      <c r="O22" s="1033"/>
      <c r="P22" s="954"/>
      <c r="Q22" s="1033"/>
      <c r="R22" s="954"/>
      <c r="S22" s="1033"/>
    </row>
    <row r="23" spans="1:19" ht="16.5" thickBot="1">
      <c r="A23" s="1049"/>
      <c r="B23" s="480" t="s">
        <v>567</v>
      </c>
      <c r="C23" s="557"/>
      <c r="D23" s="513"/>
      <c r="E23" s="513"/>
      <c r="F23" s="513"/>
      <c r="G23" s="517"/>
      <c r="H23" s="954"/>
      <c r="I23" s="1032"/>
      <c r="J23" s="954"/>
      <c r="K23" s="99"/>
      <c r="L23" s="954"/>
      <c r="M23" s="1033"/>
      <c r="N23" s="954"/>
      <c r="O23" s="1033"/>
      <c r="P23" s="954"/>
      <c r="Q23" s="1033"/>
      <c r="R23" s="954"/>
      <c r="S23" s="1033"/>
    </row>
    <row r="24" spans="1:19">
      <c r="A24" s="1052"/>
      <c r="B24" s="958" t="s">
        <v>568</v>
      </c>
      <c r="C24" s="518"/>
      <c r="D24" s="513"/>
      <c r="E24" s="513"/>
      <c r="F24" s="513"/>
      <c r="G24" s="517"/>
      <c r="H24" s="954"/>
      <c r="I24" s="1032"/>
      <c r="J24" s="954"/>
      <c r="K24" s="1033"/>
      <c r="L24" s="954"/>
      <c r="M24" s="1033"/>
      <c r="N24" s="954"/>
      <c r="O24" s="1033"/>
      <c r="P24" s="954"/>
      <c r="Q24" s="1033"/>
      <c r="R24" s="954"/>
      <c r="S24" s="1033"/>
    </row>
    <row r="25" spans="1:19">
      <c r="A25" s="959"/>
      <c r="B25" s="1053" t="s">
        <v>569</v>
      </c>
      <c r="C25" s="518"/>
      <c r="D25" s="513"/>
      <c r="E25" s="513"/>
      <c r="F25" s="513"/>
      <c r="G25" s="517"/>
      <c r="H25" s="954"/>
      <c r="I25" s="1032"/>
      <c r="J25" s="954"/>
      <c r="K25" s="1033"/>
      <c r="L25" s="954"/>
      <c r="M25" s="1033"/>
      <c r="N25" s="954"/>
      <c r="O25" s="1033"/>
      <c r="P25" s="954"/>
      <c r="Q25" s="1033"/>
      <c r="R25" s="954"/>
      <c r="S25" s="1033"/>
    </row>
    <row r="26" spans="1:19">
      <c r="A26" s="1052"/>
      <c r="B26" s="1054" t="s">
        <v>570</v>
      </c>
      <c r="C26" s="518"/>
      <c r="D26" s="513"/>
      <c r="E26" s="513"/>
      <c r="F26" s="513"/>
      <c r="G26" s="517"/>
      <c r="H26" s="954"/>
      <c r="I26" s="1032"/>
      <c r="J26" s="954"/>
      <c r="K26" s="1033"/>
      <c r="L26" s="954"/>
      <c r="M26" s="1033"/>
      <c r="N26" s="954"/>
      <c r="O26" s="1033"/>
      <c r="P26" s="954"/>
      <c r="Q26" s="1033"/>
      <c r="R26" s="954"/>
      <c r="S26" s="1033"/>
    </row>
    <row r="27" spans="1:19">
      <c r="A27" s="959"/>
      <c r="B27" s="1054" t="s">
        <v>571</v>
      </c>
      <c r="C27" s="518"/>
      <c r="D27" s="513"/>
      <c r="E27" s="513"/>
      <c r="F27" s="513"/>
      <c r="G27" s="517"/>
      <c r="H27" s="954"/>
      <c r="I27" s="1032"/>
      <c r="J27" s="954"/>
      <c r="K27" s="1032"/>
      <c r="L27" s="954"/>
      <c r="M27" s="1032"/>
      <c r="N27" s="954"/>
      <c r="O27" s="1032"/>
      <c r="P27" s="954"/>
      <c r="Q27" s="1032"/>
      <c r="R27" s="954"/>
      <c r="S27" s="1032"/>
    </row>
    <row r="28" spans="1:19">
      <c r="A28" s="1052"/>
      <c r="B28" s="1054" t="s">
        <v>572</v>
      </c>
      <c r="C28" s="518"/>
      <c r="D28" s="513"/>
      <c r="E28" s="513"/>
      <c r="F28" s="513"/>
      <c r="G28" s="517"/>
      <c r="H28" s="954"/>
      <c r="I28" s="1032"/>
      <c r="J28" s="954"/>
      <c r="K28" s="1033"/>
      <c r="L28" s="954"/>
      <c r="M28" s="1033"/>
      <c r="N28" s="954"/>
      <c r="O28" s="1033"/>
      <c r="P28" s="954"/>
      <c r="Q28" s="1033"/>
      <c r="R28" s="954"/>
      <c r="S28" s="1033"/>
    </row>
    <row r="29" spans="1:19">
      <c r="A29" s="959"/>
      <c r="B29" s="1054" t="s">
        <v>573</v>
      </c>
      <c r="C29" s="518"/>
      <c r="D29" s="513"/>
      <c r="E29" s="513"/>
      <c r="F29" s="513"/>
      <c r="G29" s="517"/>
      <c r="H29" s="954"/>
      <c r="I29" s="1032"/>
      <c r="J29" s="954"/>
      <c r="K29" s="1033"/>
      <c r="L29" s="954"/>
      <c r="M29" s="1033"/>
      <c r="N29" s="954"/>
      <c r="O29" s="1033"/>
      <c r="P29" s="954"/>
      <c r="Q29" s="1033"/>
      <c r="R29" s="954"/>
      <c r="S29" s="1033"/>
    </row>
    <row r="30" spans="1:19">
      <c r="A30" s="1052"/>
      <c r="B30" s="1054" t="s">
        <v>648</v>
      </c>
      <c r="C30" s="518"/>
      <c r="D30" s="513"/>
      <c r="E30" s="513"/>
      <c r="F30" s="513"/>
      <c r="G30" s="517"/>
      <c r="H30" s="954"/>
      <c r="I30" s="1055"/>
      <c r="J30" s="954"/>
      <c r="K30" s="1056"/>
      <c r="L30" s="954"/>
      <c r="M30" s="1056"/>
      <c r="N30" s="954"/>
      <c r="O30" s="1056"/>
      <c r="P30" s="954"/>
      <c r="Q30" s="1056"/>
      <c r="R30" s="954"/>
      <c r="S30" s="1056"/>
    </row>
    <row r="31" spans="1:19">
      <c r="A31" s="1052"/>
      <c r="B31" s="1057" t="s">
        <v>574</v>
      </c>
      <c r="C31" s="518"/>
      <c r="D31" s="513"/>
      <c r="E31" s="513"/>
      <c r="F31" s="513"/>
      <c r="G31" s="517"/>
      <c r="H31" s="954"/>
      <c r="I31" s="1032"/>
      <c r="J31" s="954"/>
      <c r="K31" s="1033"/>
      <c r="L31" s="954"/>
      <c r="M31" s="1033"/>
      <c r="N31" s="954"/>
      <c r="O31" s="1033"/>
      <c r="P31" s="954"/>
      <c r="Q31" s="1033"/>
      <c r="R31" s="954"/>
      <c r="S31" s="1033"/>
    </row>
    <row r="32" spans="1:19">
      <c r="A32" s="959"/>
      <c r="B32" s="1058" t="s">
        <v>575</v>
      </c>
      <c r="C32" s="540"/>
      <c r="D32" s="541"/>
      <c r="E32" s="541"/>
      <c r="F32" s="541"/>
      <c r="G32" s="964"/>
      <c r="H32" s="965"/>
      <c r="I32" s="1059"/>
      <c r="J32" s="965"/>
      <c r="K32" s="1060"/>
      <c r="L32" s="965"/>
      <c r="M32" s="1060"/>
      <c r="N32" s="965"/>
      <c r="O32" s="1060"/>
      <c r="P32" s="965"/>
      <c r="Q32" s="1060"/>
      <c r="R32" s="965"/>
      <c r="S32" s="1060"/>
    </row>
    <row r="33" spans="1:19">
      <c r="A33" s="1052"/>
      <c r="B33" s="1061"/>
      <c r="C33" s="518"/>
      <c r="D33" s="513"/>
      <c r="E33" s="513"/>
      <c r="F33" s="513"/>
      <c r="G33" s="517"/>
      <c r="H33" s="954"/>
      <c r="I33" s="1032"/>
      <c r="J33" s="954"/>
      <c r="K33" s="1033"/>
      <c r="L33" s="954"/>
      <c r="M33" s="1033"/>
      <c r="N33" s="954"/>
      <c r="O33" s="1033"/>
      <c r="P33" s="954"/>
      <c r="Q33" s="1033"/>
      <c r="R33" s="954"/>
      <c r="S33" s="1033"/>
    </row>
    <row r="34" spans="1:19">
      <c r="A34" s="959"/>
      <c r="B34" s="1002"/>
      <c r="C34" s="518"/>
      <c r="D34" s="513"/>
      <c r="E34" s="513"/>
      <c r="F34" s="513"/>
      <c r="G34" s="517"/>
      <c r="H34" s="954"/>
      <c r="I34" s="1032"/>
      <c r="J34" s="954"/>
      <c r="K34" s="1033"/>
      <c r="L34" s="954"/>
      <c r="M34" s="1033"/>
      <c r="N34" s="954"/>
      <c r="O34" s="1033"/>
      <c r="P34" s="954"/>
      <c r="Q34" s="1033"/>
      <c r="R34" s="954"/>
      <c r="S34" s="1033"/>
    </row>
    <row r="35" spans="1:19">
      <c r="A35" s="1052"/>
      <c r="B35" s="971"/>
      <c r="C35" s="518"/>
      <c r="D35" s="513"/>
      <c r="E35" s="513"/>
      <c r="F35" s="513"/>
      <c r="G35" s="517"/>
      <c r="H35" s="954" t="s">
        <v>581</v>
      </c>
      <c r="I35" s="1032"/>
      <c r="J35" s="954"/>
      <c r="K35" s="1033"/>
      <c r="L35" s="954"/>
      <c r="M35" s="1033"/>
      <c r="N35" s="954"/>
      <c r="O35" s="1033"/>
      <c r="P35" s="954"/>
      <c r="Q35" s="1033"/>
      <c r="R35" s="954"/>
      <c r="S35" s="1033"/>
    </row>
    <row r="36" spans="1:19">
      <c r="A36" s="959"/>
      <c r="B36" s="971"/>
      <c r="C36" s="518"/>
      <c r="D36" s="513"/>
      <c r="E36" s="513"/>
      <c r="F36" s="513"/>
      <c r="G36" s="517"/>
      <c r="H36" s="954"/>
      <c r="I36" s="1032"/>
      <c r="J36" s="954"/>
      <c r="K36" s="1033"/>
      <c r="L36" s="954"/>
      <c r="M36" s="1033"/>
      <c r="N36" s="954"/>
      <c r="O36" s="1033"/>
      <c r="P36" s="954"/>
      <c r="Q36" s="1033"/>
      <c r="R36" s="954"/>
      <c r="S36" s="1033"/>
    </row>
    <row r="37" spans="1:19">
      <c r="A37" s="1052"/>
      <c r="B37" s="971"/>
      <c r="C37" s="548"/>
      <c r="D37" s="548"/>
      <c r="E37" s="513"/>
      <c r="F37" s="513"/>
      <c r="G37" s="517"/>
      <c r="H37" s="954"/>
      <c r="I37" s="1032"/>
      <c r="J37" s="954"/>
      <c r="K37" s="1033"/>
      <c r="L37" s="954"/>
      <c r="M37" s="1032"/>
      <c r="N37" s="954"/>
      <c r="O37" s="1032"/>
      <c r="P37" s="954"/>
      <c r="Q37" s="1033"/>
      <c r="R37" s="954"/>
      <c r="S37" s="1033"/>
    </row>
    <row r="38" spans="1:19">
      <c r="A38" s="959"/>
      <c r="B38" s="971"/>
      <c r="C38" s="548"/>
      <c r="D38" s="548"/>
      <c r="E38" s="513"/>
      <c r="F38" s="513"/>
      <c r="G38" s="517"/>
      <c r="H38" s="954"/>
      <c r="I38" s="1032"/>
      <c r="J38" s="954"/>
      <c r="K38" s="1033"/>
      <c r="L38" s="954"/>
      <c r="M38" s="1033"/>
      <c r="N38" s="954"/>
      <c r="O38" s="1033"/>
      <c r="P38" s="954"/>
      <c r="Q38" s="1033"/>
      <c r="R38" s="954"/>
      <c r="S38" s="1033"/>
    </row>
    <row r="39" spans="1:19">
      <c r="A39" s="1052"/>
      <c r="B39" s="971"/>
      <c r="C39" s="548"/>
      <c r="D39" s="548"/>
      <c r="E39" s="513"/>
      <c r="F39" s="513"/>
      <c r="G39" s="517"/>
      <c r="H39" s="954"/>
      <c r="I39" s="1032"/>
      <c r="J39" s="954"/>
      <c r="K39" s="1033"/>
      <c r="L39" s="954"/>
      <c r="M39" s="1033"/>
      <c r="N39" s="954"/>
      <c r="O39" s="1033"/>
      <c r="P39" s="954"/>
      <c r="Q39" s="1033"/>
      <c r="R39" s="954"/>
      <c r="S39" s="1033"/>
    </row>
    <row r="40" spans="1:19">
      <c r="A40" s="959"/>
      <c r="B40" s="971"/>
      <c r="C40" s="548"/>
      <c r="D40" s="548"/>
      <c r="E40" s="513"/>
      <c r="F40" s="513"/>
      <c r="G40" s="517"/>
      <c r="H40" s="954"/>
      <c r="I40" s="1032"/>
      <c r="J40" s="954"/>
      <c r="K40" s="1033"/>
      <c r="L40" s="954"/>
      <c r="M40" s="1033"/>
      <c r="N40" s="954"/>
      <c r="O40" s="1033"/>
      <c r="P40" s="954"/>
      <c r="Q40" s="1033"/>
      <c r="R40" s="954"/>
      <c r="S40" s="1033"/>
    </row>
    <row r="41" spans="1:19">
      <c r="A41" s="1052"/>
      <c r="B41" s="971"/>
      <c r="C41" s="548"/>
      <c r="D41" s="548"/>
      <c r="E41" s="513"/>
      <c r="F41" s="513"/>
      <c r="G41" s="517"/>
      <c r="H41" s="954"/>
      <c r="I41" s="1032"/>
      <c r="J41" s="954"/>
      <c r="K41" s="1033"/>
      <c r="L41" s="954"/>
      <c r="M41" s="1033"/>
      <c r="N41" s="954"/>
      <c r="O41" s="1033"/>
      <c r="P41" s="954"/>
      <c r="Q41" s="1033"/>
      <c r="R41" s="954"/>
      <c r="S41" s="1033"/>
    </row>
    <row r="42" spans="1:19">
      <c r="A42" s="959"/>
      <c r="B42" s="971"/>
      <c r="C42" s="548"/>
      <c r="D42" s="548"/>
      <c r="E42" s="513"/>
      <c r="F42" s="513"/>
      <c r="G42" s="517"/>
      <c r="H42" s="954"/>
      <c r="I42" s="1032"/>
      <c r="J42" s="954"/>
      <c r="K42" s="1033"/>
      <c r="L42" s="954"/>
      <c r="M42" s="1033"/>
      <c r="N42" s="954"/>
      <c r="O42" s="1033"/>
      <c r="P42" s="954"/>
      <c r="Q42" s="1033"/>
      <c r="R42" s="954"/>
      <c r="S42" s="1033"/>
    </row>
    <row r="43" spans="1:19" ht="15.75" customHeight="1">
      <c r="A43" s="1052"/>
      <c r="B43" s="971"/>
      <c r="C43" s="548"/>
      <c r="D43" s="548"/>
      <c r="E43" s="513"/>
      <c r="F43" s="513"/>
      <c r="G43" s="517"/>
      <c r="H43" s="954"/>
      <c r="I43" s="1032"/>
      <c r="J43" s="954"/>
      <c r="K43" s="1033"/>
      <c r="L43" s="954"/>
      <c r="M43" s="1033"/>
      <c r="N43" s="954"/>
      <c r="O43" s="1033"/>
      <c r="P43" s="954"/>
      <c r="Q43" s="1033"/>
      <c r="R43" s="954"/>
      <c r="S43" s="1033"/>
    </row>
    <row r="44" spans="1:19">
      <c r="A44" s="959"/>
      <c r="B44" s="971"/>
      <c r="C44" s="548"/>
      <c r="D44" s="548"/>
      <c r="E44" s="513"/>
      <c r="F44" s="513"/>
      <c r="G44" s="517"/>
      <c r="H44" s="954"/>
      <c r="I44" s="1032"/>
      <c r="J44" s="954"/>
      <c r="K44" s="1033"/>
      <c r="L44" s="954"/>
      <c r="M44" s="1033"/>
      <c r="N44" s="954"/>
      <c r="O44" s="1033"/>
      <c r="P44" s="954"/>
      <c r="Q44" s="1033"/>
      <c r="R44" s="954"/>
      <c r="S44" s="1033"/>
    </row>
    <row r="45" spans="1:19">
      <c r="A45" s="1052"/>
      <c r="B45" s="1002"/>
      <c r="C45" s="548"/>
      <c r="D45" s="548"/>
      <c r="E45" s="513"/>
      <c r="F45" s="513"/>
      <c r="G45" s="517"/>
      <c r="H45" s="954"/>
      <c r="I45" s="1032"/>
      <c r="J45" s="954"/>
      <c r="K45" s="1033"/>
      <c r="L45" s="954"/>
      <c r="M45" s="1033"/>
      <c r="N45" s="954"/>
      <c r="O45" s="1033"/>
      <c r="P45" s="954"/>
      <c r="Q45" s="1033"/>
      <c r="R45" s="954"/>
      <c r="S45" s="1033"/>
    </row>
    <row r="46" spans="1:19">
      <c r="A46" s="959"/>
      <c r="B46" s="971"/>
      <c r="C46" s="548"/>
      <c r="D46" s="548"/>
      <c r="E46" s="513"/>
      <c r="F46" s="513"/>
      <c r="G46" s="517"/>
      <c r="H46" s="954"/>
      <c r="I46" s="1032"/>
      <c r="J46" s="954"/>
      <c r="K46" s="1033"/>
      <c r="L46" s="954"/>
      <c r="M46" s="1033"/>
      <c r="N46" s="954"/>
      <c r="O46" s="1033"/>
      <c r="P46" s="954"/>
      <c r="Q46" s="1033"/>
      <c r="R46" s="954"/>
      <c r="S46" s="1033"/>
    </row>
    <row r="47" spans="1:19">
      <c r="A47" s="1052"/>
      <c r="B47" s="971"/>
      <c r="C47" s="548"/>
      <c r="D47" s="548"/>
      <c r="E47" s="513"/>
      <c r="F47" s="513"/>
      <c r="G47" s="517"/>
      <c r="H47" s="954"/>
      <c r="I47" s="1032"/>
      <c r="J47" s="954"/>
      <c r="K47" s="1033"/>
      <c r="L47" s="954"/>
      <c r="M47" s="1033"/>
      <c r="N47" s="954"/>
      <c r="O47" s="1033"/>
      <c r="P47" s="954"/>
      <c r="Q47" s="1033"/>
      <c r="R47" s="954"/>
      <c r="S47" s="1033"/>
    </row>
    <row r="48" spans="1:19">
      <c r="A48" s="959"/>
      <c r="B48" s="971"/>
      <c r="C48" s="548"/>
      <c r="D48" s="548"/>
      <c r="E48" s="513"/>
      <c r="F48" s="513"/>
      <c r="G48" s="517"/>
      <c r="H48" s="954"/>
      <c r="I48" s="1032"/>
      <c r="J48" s="954"/>
      <c r="K48" s="1033"/>
      <c r="L48" s="954"/>
      <c r="M48" s="1033"/>
      <c r="N48" s="954"/>
      <c r="O48" s="1033"/>
      <c r="P48" s="954"/>
      <c r="Q48" s="1033"/>
      <c r="R48" s="954"/>
      <c r="S48" s="1033"/>
    </row>
    <row r="49" spans="1:19">
      <c r="A49" s="1052"/>
      <c r="B49" s="971"/>
      <c r="C49" s="548"/>
      <c r="D49" s="548"/>
      <c r="E49" s="513"/>
      <c r="F49" s="513"/>
      <c r="G49" s="517"/>
      <c r="H49" s="954"/>
      <c r="I49" s="1032"/>
      <c r="J49" s="954"/>
      <c r="K49" s="1033"/>
      <c r="L49" s="954"/>
      <c r="M49" s="1033"/>
      <c r="N49" s="954"/>
      <c r="O49" s="1033"/>
      <c r="P49" s="954"/>
      <c r="Q49" s="1033"/>
      <c r="R49" s="954"/>
      <c r="S49" s="1033"/>
    </row>
    <row r="50" spans="1:19">
      <c r="A50" s="959"/>
      <c r="B50" s="1002"/>
      <c r="C50" s="548"/>
      <c r="D50" s="548"/>
      <c r="E50" s="513"/>
      <c r="F50" s="513"/>
      <c r="G50" s="517"/>
      <c r="H50" s="954"/>
      <c r="I50" s="1032"/>
      <c r="J50" s="954"/>
      <c r="K50" s="1033"/>
      <c r="L50" s="954"/>
      <c r="M50" s="1033"/>
      <c r="N50" s="954"/>
      <c r="O50" s="1033"/>
      <c r="P50" s="954"/>
      <c r="Q50" s="1033"/>
      <c r="R50" s="954"/>
      <c r="S50" s="1033"/>
    </row>
    <row r="51" spans="1:19">
      <c r="A51" s="1052"/>
      <c r="B51" s="971"/>
      <c r="C51" s="548"/>
      <c r="D51" s="548"/>
      <c r="E51" s="513"/>
      <c r="F51" s="513"/>
      <c r="G51" s="517"/>
      <c r="H51" s="954"/>
      <c r="I51" s="1032"/>
      <c r="J51" s="954"/>
      <c r="K51" s="1033"/>
      <c r="L51" s="954"/>
      <c r="M51" s="1033"/>
      <c r="N51" s="954"/>
      <c r="O51" s="1033"/>
      <c r="P51" s="954"/>
      <c r="Q51" s="1033"/>
      <c r="R51" s="954"/>
      <c r="S51" s="1033"/>
    </row>
    <row r="52" spans="1:19" ht="15.75" thickBot="1">
      <c r="A52" s="959"/>
      <c r="B52" s="973"/>
      <c r="C52" s="548"/>
      <c r="D52" s="548"/>
      <c r="E52" s="513"/>
      <c r="F52" s="513"/>
      <c r="G52" s="517"/>
      <c r="H52" s="954"/>
      <c r="I52" s="1032"/>
      <c r="J52" s="954"/>
      <c r="K52" s="1033"/>
      <c r="L52" s="954"/>
      <c r="M52" s="1033"/>
      <c r="N52" s="954"/>
      <c r="O52" s="1033"/>
      <c r="P52" s="954"/>
      <c r="Q52" s="1033"/>
      <c r="R52" s="954"/>
      <c r="S52" s="1033"/>
    </row>
    <row r="53" spans="1:19" ht="15.75" thickTop="1">
      <c r="A53" s="14"/>
      <c r="B53" s="15"/>
      <c r="C53" s="16"/>
      <c r="D53" s="16"/>
      <c r="E53" s="17"/>
      <c r="F53" s="18" t="s">
        <v>625</v>
      </c>
      <c r="G53" s="19"/>
      <c r="H53" s="20"/>
      <c r="I53" s="62">
        <f>SUM(I22:I52)</f>
        <v>0</v>
      </c>
      <c r="J53" s="20"/>
      <c r="K53" s="62">
        <f>SUM(K22:K52)</f>
        <v>0</v>
      </c>
      <c r="L53" s="20"/>
      <c r="M53" s="62">
        <f>SUM(M22:M52)</f>
        <v>0</v>
      </c>
      <c r="N53" s="20"/>
      <c r="O53" s="62">
        <f>SUM(O22:O52)</f>
        <v>0</v>
      </c>
      <c r="P53" s="20"/>
      <c r="Q53" s="62">
        <f>SUM(Q22:Q52)</f>
        <v>0</v>
      </c>
      <c r="R53" s="20"/>
      <c r="S53" s="62">
        <f>SUM(S22:S52)</f>
        <v>0</v>
      </c>
    </row>
    <row r="54" spans="1:19">
      <c r="A54" s="974"/>
      <c r="B54" s="502"/>
      <c r="C54" s="503"/>
      <c r="D54" s="503"/>
      <c r="E54" s="504"/>
      <c r="F54" s="505" t="s">
        <v>626</v>
      </c>
      <c r="G54" s="506"/>
      <c r="H54" s="975">
        <v>0</v>
      </c>
      <c r="I54" s="299"/>
      <c r="J54" s="975">
        <v>0</v>
      </c>
      <c r="K54" s="299"/>
      <c r="L54" s="975">
        <v>0</v>
      </c>
      <c r="M54" s="299"/>
      <c r="N54" s="975">
        <v>0</v>
      </c>
      <c r="O54" s="299"/>
      <c r="P54" s="975">
        <v>0</v>
      </c>
      <c r="Q54" s="299"/>
      <c r="R54" s="975">
        <v>0</v>
      </c>
      <c r="S54" s="299"/>
    </row>
    <row r="55" spans="1:19">
      <c r="A55" s="974"/>
      <c r="B55" s="502"/>
      <c r="C55" s="503"/>
      <c r="D55" s="503"/>
      <c r="E55" s="504"/>
      <c r="F55" s="505" t="s">
        <v>627</v>
      </c>
      <c r="G55" s="506"/>
      <c r="H55" s="976"/>
      <c r="I55" s="977">
        <f>H54*I53</f>
        <v>0</v>
      </c>
      <c r="J55" s="976"/>
      <c r="K55" s="977">
        <f>J54*K53</f>
        <v>0</v>
      </c>
      <c r="L55" s="976"/>
      <c r="M55" s="977">
        <f>L54*M53</f>
        <v>0</v>
      </c>
      <c r="N55" s="976"/>
      <c r="O55" s="977">
        <f>N54*O53</f>
        <v>0</v>
      </c>
      <c r="P55" s="976"/>
      <c r="Q55" s="977">
        <f>P54*Q53</f>
        <v>0</v>
      </c>
      <c r="R55" s="976"/>
      <c r="S55" s="977">
        <f>R54*S53</f>
        <v>0</v>
      </c>
    </row>
    <row r="56" spans="1:19">
      <c r="A56" s="974"/>
      <c r="B56" s="502"/>
      <c r="C56" s="503"/>
      <c r="D56" s="503"/>
      <c r="E56" s="504"/>
      <c r="F56" s="505"/>
      <c r="G56" s="506"/>
      <c r="H56" s="976"/>
      <c r="I56" s="978"/>
      <c r="J56" s="976"/>
      <c r="K56" s="978"/>
      <c r="L56" s="976"/>
      <c r="M56" s="978"/>
      <c r="N56" s="976"/>
      <c r="O56" s="978"/>
      <c r="P56" s="976"/>
      <c r="Q56" s="978"/>
      <c r="R56" s="976"/>
      <c r="S56" s="978"/>
    </row>
    <row r="57" spans="1:19">
      <c r="A57" s="974"/>
      <c r="B57" s="502"/>
      <c r="C57" s="503"/>
      <c r="D57" s="503"/>
      <c r="E57" s="504"/>
      <c r="F57" s="505" t="s">
        <v>628</v>
      </c>
      <c r="G57" s="506"/>
      <c r="H57" s="979"/>
      <c r="I57" s="977">
        <f>SUM(I53:I55)</f>
        <v>0</v>
      </c>
      <c r="J57" s="979"/>
      <c r="K57" s="977">
        <f>SUM(K53:K55)</f>
        <v>0</v>
      </c>
      <c r="L57" s="979"/>
      <c r="M57" s="977">
        <f>SUM(M53:M55)</f>
        <v>0</v>
      </c>
      <c r="N57" s="979"/>
      <c r="O57" s="977">
        <f>SUM(O53:O55)</f>
        <v>0</v>
      </c>
      <c r="P57" s="979"/>
      <c r="Q57" s="977">
        <f>SUM(Q53:Q55)</f>
        <v>0</v>
      </c>
      <c r="R57" s="979"/>
      <c r="S57" s="977">
        <f>SUM(S53:S55)</f>
        <v>0</v>
      </c>
    </row>
    <row r="58" spans="1:19">
      <c r="A58" s="974"/>
      <c r="B58" s="502"/>
      <c r="C58" s="503"/>
      <c r="D58" s="503"/>
      <c r="E58" s="504"/>
      <c r="F58" s="507" t="s">
        <v>629</v>
      </c>
      <c r="G58" s="508"/>
      <c r="H58" s="980"/>
      <c r="I58" s="981" t="e">
        <f>I57/'Area Calculations'!$I$4</f>
        <v>#DIV/0!</v>
      </c>
      <c r="J58" s="980"/>
      <c r="K58" s="981" t="e">
        <f>K57/'Area Calculations'!$I$4</f>
        <v>#DIV/0!</v>
      </c>
      <c r="L58" s="980"/>
      <c r="M58" s="981" t="e">
        <f>M57/'Area Calculations'!$I$4</f>
        <v>#DIV/0!</v>
      </c>
      <c r="N58" s="980"/>
      <c r="O58" s="981" t="e">
        <f>O57/'Area Calculations'!$I$4</f>
        <v>#DIV/0!</v>
      </c>
      <c r="P58" s="980"/>
      <c r="Q58" s="981" t="e">
        <f>Q57/'Area Calculations'!$I$4</f>
        <v>#DIV/0!</v>
      </c>
      <c r="R58" s="980"/>
      <c r="S58" s="981" t="e">
        <f>S57/'Area Calculations'!$I$4</f>
        <v>#DIV/0!</v>
      </c>
    </row>
    <row r="59" spans="1:19">
      <c r="A59" s="974"/>
      <c r="B59" s="502"/>
      <c r="C59" s="503"/>
      <c r="D59" s="503"/>
      <c r="E59" s="504"/>
      <c r="F59" s="507" t="s">
        <v>630</v>
      </c>
      <c r="G59" s="509"/>
      <c r="H59" s="980"/>
      <c r="I59" s="981" t="e">
        <f>I57/'Area Calculations'!#REF!</f>
        <v>#REF!</v>
      </c>
      <c r="J59" s="980"/>
      <c r="K59" s="981" t="e">
        <f>K57/'Area Calculations'!#REF!</f>
        <v>#REF!</v>
      </c>
      <c r="L59" s="980"/>
      <c r="M59" s="981" t="e">
        <f>M57/'Area Calculations'!#REF!</f>
        <v>#REF!</v>
      </c>
      <c r="N59" s="980"/>
      <c r="O59" s="981" t="e">
        <f>O57/'Area Calculations'!#REF!</f>
        <v>#REF!</v>
      </c>
      <c r="P59" s="980"/>
      <c r="Q59" s="981" t="e">
        <f>Q57/'Area Calculations'!#REF!</f>
        <v>#REF!</v>
      </c>
      <c r="R59" s="980"/>
      <c r="S59" s="981" t="e">
        <f>S57/'Area Calculations'!#REF!</f>
        <v>#REF!</v>
      </c>
    </row>
    <row r="60" spans="1:19" ht="15.75" thickBot="1">
      <c r="A60" s="974"/>
      <c r="B60" s="502"/>
      <c r="C60" s="503"/>
      <c r="D60" s="503"/>
      <c r="E60" s="504"/>
      <c r="F60" s="505"/>
      <c r="G60" s="506"/>
      <c r="H60" s="982"/>
      <c r="I60" s="982"/>
      <c r="J60" s="982"/>
      <c r="K60" s="982"/>
      <c r="L60" s="982"/>
      <c r="M60" s="982"/>
      <c r="N60" s="982"/>
      <c r="O60" s="982"/>
      <c r="P60" s="982"/>
      <c r="Q60" s="982"/>
      <c r="R60" s="982"/>
      <c r="S60" s="982"/>
    </row>
    <row r="61" spans="1:19" ht="16.5" thickTop="1" thickBot="1">
      <c r="A61" s="652" t="s">
        <v>631</v>
      </c>
      <c r="B61" s="653"/>
      <c r="C61" s="12"/>
      <c r="D61" s="12"/>
      <c r="E61" s="12"/>
      <c r="F61" s="12"/>
      <c r="G61" s="13"/>
      <c r="H61" s="21"/>
      <c r="I61" s="21"/>
      <c r="J61" s="21"/>
      <c r="K61" s="21"/>
      <c r="L61" s="21"/>
      <c r="M61" s="21"/>
      <c r="N61" s="21"/>
      <c r="O61" s="21"/>
      <c r="P61" s="21"/>
      <c r="Q61" s="21"/>
      <c r="R61" s="21"/>
      <c r="S61" s="21"/>
    </row>
    <row r="62" spans="1:19" ht="15.75" thickTop="1">
      <c r="A62" s="1039"/>
      <c r="B62" s="512"/>
      <c r="C62" s="1040"/>
      <c r="D62" s="1040"/>
      <c r="E62" s="1040"/>
      <c r="F62" s="1040"/>
      <c r="G62" s="1062"/>
      <c r="H62" s="1063"/>
      <c r="I62" s="1063"/>
      <c r="J62" s="1063"/>
      <c r="K62" s="1063"/>
      <c r="L62" s="1063"/>
      <c r="M62" s="1063"/>
      <c r="N62" s="1063"/>
      <c r="O62" s="1063"/>
      <c r="P62" s="1063"/>
      <c r="Q62" s="1063"/>
      <c r="R62" s="1063"/>
      <c r="S62" s="1063"/>
    </row>
    <row r="63" spans="1:19">
      <c r="A63" s="1039"/>
      <c r="B63" s="512"/>
      <c r="C63" s="1040"/>
      <c r="D63" s="1040"/>
      <c r="E63" s="1040"/>
      <c r="F63" s="1040"/>
      <c r="G63" s="1062"/>
      <c r="H63" s="1063"/>
      <c r="I63" s="1063"/>
      <c r="J63" s="1063"/>
      <c r="K63" s="1063"/>
      <c r="L63" s="1063"/>
      <c r="M63" s="1063"/>
      <c r="N63" s="1063"/>
      <c r="O63" s="1063"/>
      <c r="P63" s="1063"/>
      <c r="Q63" s="1063"/>
      <c r="R63" s="1063"/>
      <c r="S63" s="1063"/>
    </row>
    <row r="64" spans="1:19" ht="15.75" thickBot="1">
      <c r="A64" s="1039"/>
      <c r="B64" s="512"/>
      <c r="C64" s="1040"/>
      <c r="D64" s="1040"/>
      <c r="E64" s="1040"/>
      <c r="F64" s="1040"/>
      <c r="G64" s="1062"/>
      <c r="H64" s="1063"/>
      <c r="I64" s="1063"/>
      <c r="J64" s="1063"/>
      <c r="K64" s="1063"/>
      <c r="L64" s="1063"/>
      <c r="M64" s="1063"/>
      <c r="N64" s="1063"/>
      <c r="O64" s="1063"/>
      <c r="P64" s="1063"/>
      <c r="Q64" s="1063"/>
      <c r="R64" s="1063"/>
      <c r="S64" s="1063"/>
    </row>
    <row r="65" spans="1:30" s="2" customFormat="1" ht="16.5" thickTop="1" thickBot="1">
      <c r="A65" s="652" t="s">
        <v>632</v>
      </c>
      <c r="B65" s="653"/>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ht="15.75" thickTop="1">
      <c r="A66" s="1039"/>
      <c r="B66" s="512"/>
      <c r="C66" s="1040"/>
      <c r="D66" s="1040"/>
      <c r="E66" s="1040"/>
      <c r="F66" s="1040"/>
      <c r="G66" s="1062"/>
      <c r="H66" s="1063"/>
      <c r="I66" s="1063"/>
      <c r="J66" s="1063"/>
      <c r="K66" s="1063"/>
      <c r="L66" s="1063"/>
      <c r="M66" s="1063"/>
      <c r="N66" s="1063"/>
      <c r="O66" s="1063"/>
      <c r="P66" s="1063"/>
      <c r="Q66" s="1063"/>
      <c r="R66" s="1063"/>
      <c r="S66" s="1063"/>
      <c r="T66"/>
      <c r="U66"/>
      <c r="V66"/>
      <c r="W66"/>
      <c r="X66"/>
      <c r="Y66"/>
      <c r="Z66"/>
      <c r="AA66"/>
      <c r="AB66"/>
      <c r="AC66"/>
      <c r="AD66"/>
    </row>
    <row r="67" spans="1:30" s="2" customFormat="1">
      <c r="A67" s="1039"/>
      <c r="B67" s="512"/>
      <c r="C67" s="1040"/>
      <c r="D67" s="1040"/>
      <c r="E67" s="1040"/>
      <c r="F67" s="1040"/>
      <c r="G67" s="1062"/>
      <c r="H67" s="1063"/>
      <c r="I67" s="1063"/>
      <c r="J67" s="1063"/>
      <c r="K67" s="1063"/>
      <c r="L67" s="1063"/>
      <c r="M67" s="1063"/>
      <c r="N67" s="1063"/>
      <c r="O67" s="1063"/>
      <c r="P67" s="1063"/>
      <c r="Q67" s="1063"/>
      <c r="R67" s="1063"/>
      <c r="S67" s="1063"/>
      <c r="T67"/>
      <c r="U67"/>
      <c r="V67"/>
      <c r="W67"/>
      <c r="X67"/>
      <c r="Y67"/>
      <c r="Z67"/>
      <c r="AA67"/>
      <c r="AB67"/>
      <c r="AC67"/>
      <c r="AD67"/>
    </row>
    <row r="68" spans="1:30" ht="15.75" thickBot="1">
      <c r="A68" s="1039"/>
      <c r="B68" s="512"/>
      <c r="C68" s="1040"/>
      <c r="D68" s="1040"/>
      <c r="E68" s="1040"/>
      <c r="F68" s="1040"/>
      <c r="G68" s="1062"/>
      <c r="H68" s="1063"/>
      <c r="I68" s="1063"/>
      <c r="J68" s="1063"/>
      <c r="K68" s="1063"/>
      <c r="L68" s="1063"/>
      <c r="M68" s="1063"/>
      <c r="N68" s="1063"/>
      <c r="O68" s="1063"/>
      <c r="P68" s="1063"/>
      <c r="Q68" s="1063"/>
      <c r="R68" s="1063"/>
      <c r="S68" s="1063"/>
    </row>
    <row r="69" spans="1:30" s="2" customFormat="1" ht="16.5" thickTop="1" thickBot="1">
      <c r="A69" s="652" t="s">
        <v>633</v>
      </c>
      <c r="B69" s="653"/>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ht="15.75" thickTop="1">
      <c r="A70" s="1039"/>
      <c r="B70" s="512"/>
      <c r="C70" s="1040"/>
      <c r="D70" s="1040"/>
      <c r="E70" s="1040"/>
      <c r="F70" s="1040"/>
      <c r="G70" s="1062"/>
      <c r="H70" s="1063"/>
      <c r="I70" s="1063"/>
      <c r="J70" s="1063"/>
      <c r="K70" s="1063"/>
      <c r="L70" s="1063"/>
      <c r="M70" s="1063"/>
      <c r="N70" s="1063"/>
      <c r="O70" s="1063"/>
      <c r="P70" s="1063"/>
      <c r="Q70" s="1063"/>
      <c r="R70" s="1063"/>
      <c r="S70" s="1063"/>
      <c r="T70"/>
      <c r="U70"/>
      <c r="V70"/>
      <c r="W70"/>
      <c r="X70"/>
      <c r="Y70"/>
      <c r="Z70"/>
      <c r="AA70"/>
      <c r="AB70"/>
      <c r="AC70"/>
      <c r="AD70"/>
    </row>
    <row r="71" spans="1:30" s="2" customFormat="1">
      <c r="A71" s="952"/>
      <c r="B71" s="512"/>
      <c r="C71" s="513"/>
      <c r="D71" s="513"/>
      <c r="E71" s="513"/>
      <c r="F71" s="513"/>
      <c r="G71" s="517"/>
      <c r="H71" s="985"/>
      <c r="I71" s="985"/>
      <c r="J71" s="985"/>
      <c r="K71" s="985"/>
      <c r="L71" s="985"/>
      <c r="M71" s="985"/>
      <c r="N71" s="985"/>
      <c r="O71" s="985"/>
      <c r="P71" s="985"/>
      <c r="Q71" s="985"/>
      <c r="R71" s="985"/>
      <c r="S71" s="985"/>
      <c r="T71"/>
      <c r="U71"/>
      <c r="V71"/>
      <c r="W71"/>
      <c r="X71"/>
      <c r="Y71"/>
      <c r="Z71"/>
      <c r="AA71"/>
      <c r="AB71"/>
      <c r="AC71"/>
      <c r="AD71"/>
    </row>
    <row r="72" spans="1:30" s="2" customFormat="1" ht="15.75" thickBot="1">
      <c r="A72" s="986"/>
      <c r="B72" s="511"/>
      <c r="C72" s="513"/>
      <c r="D72" s="513"/>
      <c r="E72" s="513"/>
      <c r="F72" s="513"/>
      <c r="G72" s="517"/>
      <c r="H72" s="987"/>
      <c r="I72" s="987"/>
      <c r="J72" s="987"/>
      <c r="K72" s="987"/>
      <c r="L72" s="987"/>
      <c r="M72" s="987"/>
      <c r="N72" s="987"/>
      <c r="O72" s="987"/>
      <c r="P72" s="987"/>
      <c r="Q72" s="987"/>
      <c r="R72" s="987"/>
      <c r="S72" s="987"/>
    </row>
    <row r="73" spans="1:30" s="2" customFormat="1" ht="16.5" thickTop="1" thickBot="1">
      <c r="A73" s="652" t="s">
        <v>634</v>
      </c>
      <c r="B73" s="653"/>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ht="15.75" thickTop="1">
      <c r="A74" s="1064"/>
      <c r="B74" s="1065"/>
      <c r="C74" s="1040"/>
      <c r="D74" s="1040"/>
      <c r="E74" s="1040"/>
      <c r="F74" s="1040"/>
      <c r="G74" s="1062"/>
      <c r="H74" s="1063"/>
      <c r="I74" s="1063"/>
      <c r="J74" s="1063"/>
      <c r="K74" s="1063"/>
      <c r="L74" s="1063"/>
      <c r="M74" s="1063"/>
      <c r="N74" s="1063"/>
      <c r="O74" s="1063"/>
      <c r="P74" s="1063"/>
      <c r="Q74" s="1063"/>
      <c r="R74" s="1063"/>
      <c r="S74" s="1063"/>
      <c r="T74" s="2"/>
      <c r="U74" s="2"/>
      <c r="V74" s="2"/>
      <c r="W74" s="2"/>
      <c r="X74" s="2"/>
      <c r="Y74" s="2"/>
      <c r="Z74" s="2"/>
      <c r="AA74" s="2"/>
      <c r="AB74" s="2"/>
      <c r="AC74" s="2"/>
      <c r="AD74" s="2"/>
    </row>
    <row r="75" spans="1:30">
      <c r="A75" s="986"/>
      <c r="B75" s="511"/>
      <c r="C75" s="513"/>
      <c r="D75" s="513"/>
      <c r="E75" s="513"/>
      <c r="F75" s="513"/>
      <c r="G75" s="517"/>
      <c r="H75" s="988"/>
      <c r="I75" s="988"/>
      <c r="J75" s="988"/>
      <c r="K75" s="988"/>
      <c r="L75" s="988"/>
      <c r="M75" s="988"/>
      <c r="N75" s="988"/>
      <c r="O75" s="988"/>
      <c r="P75" s="988"/>
      <c r="Q75" s="988"/>
      <c r="R75" s="988"/>
      <c r="S75" s="988"/>
      <c r="T75" s="2"/>
      <c r="U75" s="2"/>
      <c r="V75" s="2"/>
      <c r="W75" s="2"/>
      <c r="X75" s="2"/>
      <c r="Y75" s="2"/>
      <c r="Z75" s="2"/>
      <c r="AA75" s="2"/>
      <c r="AB75" s="2"/>
      <c r="AC75" s="2"/>
      <c r="AD75" s="2"/>
    </row>
    <row r="76" spans="1:30" ht="15.75" thickBot="1">
      <c r="A76" s="986"/>
      <c r="B76" s="511"/>
      <c r="C76" s="513"/>
      <c r="D76" s="513"/>
      <c r="E76" s="513"/>
      <c r="F76" s="513"/>
      <c r="G76" s="517"/>
      <c r="H76" s="988"/>
      <c r="I76" s="988"/>
      <c r="J76" s="988"/>
      <c r="K76" s="988"/>
      <c r="L76" s="988"/>
      <c r="M76" s="988"/>
      <c r="N76" s="988"/>
      <c r="O76" s="988"/>
      <c r="P76" s="988"/>
      <c r="Q76" s="988"/>
      <c r="R76" s="988"/>
      <c r="S76" s="988"/>
      <c r="T76" s="2"/>
      <c r="U76" s="2"/>
      <c r="V76" s="2"/>
      <c r="W76" s="2"/>
      <c r="X76" s="2"/>
      <c r="Y76" s="2"/>
      <c r="Z76" s="2"/>
      <c r="AA76" s="2"/>
      <c r="AB76" s="2"/>
      <c r="AC76" s="2"/>
      <c r="AD76" s="2"/>
    </row>
    <row r="77" spans="1:30" ht="16.5" thickTop="1" thickBot="1">
      <c r="A77" s="652" t="s">
        <v>635</v>
      </c>
      <c r="B77" s="653"/>
      <c r="C77" s="12"/>
      <c r="D77" s="12"/>
      <c r="E77" s="12"/>
      <c r="F77" s="12"/>
      <c r="G77" s="13"/>
      <c r="H77" s="21"/>
      <c r="I77" s="21"/>
      <c r="J77" s="21"/>
      <c r="K77" s="21"/>
      <c r="L77" s="21"/>
      <c r="M77" s="21"/>
      <c r="N77" s="21"/>
      <c r="O77" s="21"/>
      <c r="P77" s="21"/>
      <c r="Q77" s="21"/>
      <c r="R77" s="21"/>
      <c r="S77" s="21"/>
    </row>
    <row r="78" spans="1:30" ht="15.75" thickTop="1">
      <c r="A78" s="952"/>
      <c r="B78" s="512" t="s">
        <v>636</v>
      </c>
      <c r="C78" s="513"/>
      <c r="D78" s="513"/>
      <c r="E78" s="513"/>
      <c r="F78" s="513"/>
      <c r="G78" s="517"/>
      <c r="H78" s="988"/>
      <c r="I78" s="988"/>
      <c r="J78" s="988"/>
      <c r="K78" s="988"/>
      <c r="L78" s="988"/>
      <c r="M78" s="988"/>
      <c r="N78" s="988"/>
      <c r="O78" s="988"/>
      <c r="P78" s="988"/>
      <c r="Q78" s="988"/>
      <c r="R78" s="988"/>
      <c r="S78" s="988"/>
    </row>
    <row r="79" spans="1:30">
      <c r="A79" s="952"/>
      <c r="B79" s="512" t="s">
        <v>637</v>
      </c>
      <c r="C79" s="513"/>
      <c r="D79" s="513"/>
      <c r="E79" s="513"/>
      <c r="F79" s="513"/>
      <c r="G79" s="517"/>
      <c r="H79" s="988"/>
      <c r="I79" s="988"/>
      <c r="J79" s="988"/>
      <c r="K79" s="988"/>
      <c r="L79" s="988"/>
      <c r="M79" s="988"/>
      <c r="N79" s="988"/>
      <c r="O79" s="988"/>
      <c r="P79" s="988"/>
      <c r="Q79" s="988"/>
      <c r="R79" s="988"/>
      <c r="S79" s="988"/>
    </row>
    <row r="80" spans="1:30">
      <c r="A80" s="952"/>
      <c r="B80" s="512" t="s">
        <v>638</v>
      </c>
      <c r="C80" s="513"/>
      <c r="D80" s="513"/>
      <c r="E80" s="513"/>
      <c r="F80" s="513"/>
      <c r="G80" s="517"/>
      <c r="H80" s="988"/>
      <c r="I80" s="988"/>
      <c r="J80" s="988"/>
      <c r="K80" s="988"/>
      <c r="L80" s="988"/>
      <c r="M80" s="988"/>
      <c r="N80" s="988"/>
      <c r="O80" s="988"/>
      <c r="P80" s="988"/>
      <c r="Q80" s="988"/>
      <c r="R80" s="988"/>
      <c r="S80" s="988"/>
    </row>
    <row r="81" spans="1:19">
      <c r="A81" s="952"/>
      <c r="B81" s="512" t="s">
        <v>639</v>
      </c>
      <c r="C81" s="513"/>
      <c r="D81" s="513"/>
      <c r="E81" s="513"/>
      <c r="F81" s="513"/>
      <c r="G81" s="517"/>
      <c r="H81" s="988"/>
      <c r="I81" s="988"/>
      <c r="J81" s="988"/>
      <c r="K81" s="988"/>
      <c r="L81" s="988"/>
      <c r="M81" s="988"/>
      <c r="N81" s="988"/>
      <c r="O81" s="988"/>
      <c r="P81" s="988"/>
      <c r="Q81" s="988"/>
      <c r="R81" s="988"/>
      <c r="S81" s="988"/>
    </row>
    <row r="82" spans="1:19" ht="15.75" thickBot="1">
      <c r="A82" s="358"/>
      <c r="B82" s="357"/>
      <c r="C82" s="188"/>
      <c r="D82" s="188"/>
      <c r="E82" s="188"/>
      <c r="F82" s="188"/>
      <c r="G82" s="359"/>
      <c r="H82" s="300"/>
      <c r="I82" s="300"/>
      <c r="J82" s="300"/>
      <c r="K82" s="300"/>
      <c r="L82" s="300"/>
      <c r="M82" s="300"/>
      <c r="N82" s="300"/>
      <c r="O82" s="300"/>
      <c r="P82" s="300"/>
      <c r="Q82" s="300"/>
      <c r="R82" s="300"/>
      <c r="S82" s="300"/>
    </row>
    <row r="83" spans="1:19" ht="16.5" thickTop="1" thickBot="1">
      <c r="A83" s="7" t="s">
        <v>640</v>
      </c>
      <c r="B83" s="8"/>
      <c r="C83" s="12"/>
      <c r="D83" s="12"/>
      <c r="E83" s="12"/>
      <c r="F83" s="12"/>
      <c r="G83" s="13"/>
      <c r="H83" s="21"/>
      <c r="I83" s="21"/>
      <c r="J83" s="21"/>
      <c r="K83" s="21"/>
      <c r="L83" s="21"/>
      <c r="M83" s="21"/>
      <c r="N83" s="21"/>
      <c r="O83" s="21"/>
      <c r="P83" s="21"/>
      <c r="Q83" s="21"/>
      <c r="R83" s="21"/>
      <c r="S83" s="21"/>
    </row>
    <row r="84" spans="1:19" ht="15.75" thickTop="1">
      <c r="A84" s="1039"/>
      <c r="B84" s="1066" t="s">
        <v>641</v>
      </c>
      <c r="C84" s="1040"/>
      <c r="D84" s="1040"/>
      <c r="E84" s="1040"/>
      <c r="F84" s="1040"/>
      <c r="G84" s="1062"/>
      <c r="H84" s="1067"/>
      <c r="I84" s="1067"/>
      <c r="J84" s="1067"/>
      <c r="K84" s="1067"/>
      <c r="L84" s="1067"/>
      <c r="M84" s="1067"/>
      <c r="N84" s="1067"/>
      <c r="O84" s="1067"/>
      <c r="P84" s="1067"/>
      <c r="Q84" s="1067"/>
      <c r="R84" s="1067"/>
      <c r="S84" s="1067"/>
    </row>
    <row r="85" spans="1:19">
      <c r="A85" s="952"/>
      <c r="B85" s="512" t="s">
        <v>642</v>
      </c>
      <c r="C85" s="513"/>
      <c r="D85" s="513"/>
      <c r="E85" s="513"/>
      <c r="F85" s="513"/>
      <c r="G85" s="517"/>
      <c r="H85" s="989"/>
      <c r="I85" s="989"/>
      <c r="J85" s="989"/>
      <c r="K85" s="989"/>
      <c r="L85" s="989"/>
      <c r="M85" s="989"/>
      <c r="N85" s="989"/>
      <c r="O85" s="989"/>
      <c r="P85" s="989"/>
      <c r="Q85" s="989"/>
      <c r="R85" s="989"/>
      <c r="S85" s="989"/>
    </row>
    <row r="86" spans="1:19" ht="15.75" thickBot="1">
      <c r="A86" s="496"/>
      <c r="B86" s="497" t="s">
        <v>643</v>
      </c>
      <c r="C86" s="498"/>
      <c r="D86" s="498"/>
      <c r="E86" s="498"/>
      <c r="F86" s="498"/>
      <c r="G86" s="499"/>
      <c r="H86" s="992"/>
      <c r="I86" s="992"/>
      <c r="J86" s="992"/>
      <c r="K86" s="992"/>
      <c r="L86" s="992"/>
      <c r="M86" s="992"/>
      <c r="N86" s="992"/>
      <c r="O86" s="992"/>
      <c r="P86" s="992"/>
      <c r="Q86" s="992"/>
      <c r="R86" s="992"/>
      <c r="S86" s="992"/>
    </row>
    <row r="87" spans="1:19" ht="16.5" thickTop="1" thickBot="1"/>
    <row r="88" spans="1:19" ht="16.5" thickTop="1" thickBot="1">
      <c r="A88" s="94" t="s">
        <v>644</v>
      </c>
      <c r="B88" s="96"/>
    </row>
    <row r="89" spans="1:19" ht="15.75" thickTop="1">
      <c r="A89" s="95" t="s">
        <v>542</v>
      </c>
      <c r="B89" s="993"/>
    </row>
    <row r="90" spans="1:19">
      <c r="A90" s="994" t="s">
        <v>546</v>
      </c>
      <c r="B90" s="993"/>
    </row>
    <row r="91" spans="1:19">
      <c r="A91" s="995" t="s">
        <v>549</v>
      </c>
      <c r="B91" s="996"/>
    </row>
    <row r="92" spans="1:19">
      <c r="A92" s="995" t="s">
        <v>552</v>
      </c>
      <c r="B92" s="997"/>
    </row>
    <row r="93" spans="1:19" ht="15.75" thickBot="1">
      <c r="A93" s="500" t="s">
        <v>645</v>
      </c>
      <c r="B93" s="998"/>
    </row>
    <row r="94" spans="1:19" ht="15.75" thickTop="1"/>
    <row r="95" spans="1:19">
      <c r="A95" s="97"/>
      <c r="B95" s="1" t="s">
        <v>646</v>
      </c>
    </row>
    <row r="96" spans="1:19">
      <c r="A96" s="98"/>
      <c r="B96" s="1" t="s">
        <v>647</v>
      </c>
    </row>
  </sheetData>
  <mergeCells count="47">
    <mergeCell ref="A61:B61"/>
    <mergeCell ref="A65:B65"/>
    <mergeCell ref="A69:B69"/>
    <mergeCell ref="A73:B73"/>
    <mergeCell ref="A77:B7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1">
    <cfRule type="cellIs" dxfId="2127" priority="25" operator="equal">
      <formula>"X"</formula>
    </cfRule>
    <cfRule type="cellIs" dxfId="2126" priority="26" operator="equal">
      <formula>"I"</formula>
    </cfRule>
  </conditionalFormatting>
  <conditionalFormatting sqref="H33:H52">
    <cfRule type="cellIs" dxfId="2125" priority="1" operator="equal">
      <formula>"X"</formula>
    </cfRule>
    <cfRule type="cellIs" dxfId="2124" priority="2" operator="equal">
      <formula>"I"</formula>
    </cfRule>
  </conditionalFormatting>
  <conditionalFormatting sqref="J20:J31">
    <cfRule type="cellIs" dxfId="2123" priority="23" operator="equal">
      <formula>"X"</formula>
    </cfRule>
    <cfRule type="cellIs" dxfId="2122" priority="24" operator="equal">
      <formula>"I"</formula>
    </cfRule>
  </conditionalFormatting>
  <conditionalFormatting sqref="J33:J52">
    <cfRule type="cellIs" dxfId="2121" priority="3" operator="equal">
      <formula>"X"</formula>
    </cfRule>
    <cfRule type="cellIs" dxfId="2120" priority="4" operator="equal">
      <formula>"I"</formula>
    </cfRule>
  </conditionalFormatting>
  <conditionalFormatting sqref="L20:L31">
    <cfRule type="cellIs" dxfId="2119" priority="21" operator="equal">
      <formula>"X"</formula>
    </cfRule>
    <cfRule type="cellIs" dxfId="2118" priority="22" operator="equal">
      <formula>"I"</formula>
    </cfRule>
  </conditionalFormatting>
  <conditionalFormatting sqref="L33:L52">
    <cfRule type="cellIs" dxfId="2117" priority="5" operator="equal">
      <formula>"X"</formula>
    </cfRule>
    <cfRule type="cellIs" dxfId="2116" priority="6" operator="equal">
      <formula>"I"</formula>
    </cfRule>
  </conditionalFormatting>
  <conditionalFormatting sqref="N20:N31">
    <cfRule type="cellIs" dxfId="2115" priority="19" operator="equal">
      <formula>"X"</formula>
    </cfRule>
    <cfRule type="cellIs" dxfId="2114" priority="20" operator="equal">
      <formula>"I"</formula>
    </cfRule>
  </conditionalFormatting>
  <conditionalFormatting sqref="N33:N52">
    <cfRule type="cellIs" dxfId="2113" priority="7" operator="equal">
      <formula>"X"</formula>
    </cfRule>
    <cfRule type="cellIs" dxfId="2112" priority="8" operator="equal">
      <formula>"I"</formula>
    </cfRule>
  </conditionalFormatting>
  <conditionalFormatting sqref="P20:P31">
    <cfRule type="cellIs" dxfId="2111" priority="17" operator="equal">
      <formula>"X"</formula>
    </cfRule>
    <cfRule type="cellIs" dxfId="2110" priority="18" operator="equal">
      <formula>"I"</formula>
    </cfRule>
  </conditionalFormatting>
  <conditionalFormatting sqref="P33:P52">
    <cfRule type="cellIs" dxfId="2109" priority="9" operator="equal">
      <formula>"X"</formula>
    </cfRule>
    <cfRule type="cellIs" dxfId="2108" priority="10" operator="equal">
      <formula>"I"</formula>
    </cfRule>
  </conditionalFormatting>
  <conditionalFormatting sqref="R20:R31">
    <cfRule type="cellIs" dxfId="2107" priority="15" operator="equal">
      <formula>"X"</formula>
    </cfRule>
    <cfRule type="cellIs" dxfId="2106" priority="16" operator="equal">
      <formula>"I"</formula>
    </cfRule>
  </conditionalFormatting>
  <conditionalFormatting sqref="R33:R52">
    <cfRule type="cellIs" dxfId="2105" priority="13" operator="equal">
      <formula>"X"</formula>
    </cfRule>
    <cfRule type="cellIs" dxfId="2104" priority="14" operator="equal">
      <formula>"I"</formula>
    </cfRule>
  </conditionalFormatting>
  <hyperlinks>
    <hyperlink ref="B3" location="'Cost Summary'!A1" display="BACK TO SUMMARY SHEET" xr:uid="{76FC4D21-3FB0-40C4-B5AF-A53DD41514F3}"/>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EA26-900F-4944-A258-1EBBB22C43B5}">
  <sheetPr>
    <tabColor rgb="FF92D050"/>
  </sheetPr>
  <dimension ref="A1:AD96"/>
  <sheetViews>
    <sheetView zoomScale="112" zoomScaleNormal="112" workbookViewId="0">
      <pane xSplit="2" ySplit="9" topLeftCell="C20" activePane="bottomRight" state="frozen"/>
      <selection pane="bottomRight" activeCell="B30" sqref="B30"/>
      <selection pane="bottomLeft" activeCell="A12" sqref="A12"/>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c r="E2" s="113"/>
      <c r="F2" s="149" t="s">
        <v>530</v>
      </c>
      <c r="G2" s="150" t="s">
        <v>531</v>
      </c>
      <c r="H2" s="647"/>
      <c r="I2" s="647"/>
      <c r="J2" s="647"/>
      <c r="K2" s="647"/>
      <c r="L2" s="647"/>
      <c r="M2" s="647"/>
      <c r="N2" s="647"/>
      <c r="O2" s="647"/>
      <c r="P2" s="647"/>
      <c r="Q2" s="647"/>
      <c r="R2" s="647"/>
      <c r="S2" s="647"/>
    </row>
    <row r="3" spans="1:19" ht="20.25">
      <c r="B3" s="164" t="s">
        <v>532</v>
      </c>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677</v>
      </c>
      <c r="C5" s="513"/>
      <c r="D5" s="513"/>
      <c r="E5" s="513"/>
      <c r="F5" s="513"/>
      <c r="G5" s="514" t="s">
        <v>546</v>
      </c>
      <c r="H5" s="949"/>
      <c r="I5" s="684"/>
      <c r="J5" s="949"/>
      <c r="K5" s="684"/>
      <c r="L5" s="949"/>
      <c r="M5" s="684"/>
      <c r="N5" s="949"/>
      <c r="O5" s="684"/>
      <c r="P5" s="949"/>
      <c r="Q5" s="684"/>
      <c r="R5" s="949"/>
      <c r="S5" s="684"/>
    </row>
    <row r="6" spans="1:19">
      <c r="A6" s="948" t="s">
        <v>548</v>
      </c>
      <c r="B6" s="515" t="s">
        <v>322</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c r="A8" s="356" t="s">
        <v>554</v>
      </c>
      <c r="B8" s="357"/>
      <c r="C8" s="188"/>
      <c r="D8" s="188"/>
      <c r="E8" s="188"/>
      <c r="F8" s="188"/>
      <c r="G8" s="298" t="s">
        <v>554</v>
      </c>
      <c r="H8" s="682">
        <f>I57</f>
        <v>0</v>
      </c>
      <c r="I8" s="683"/>
      <c r="J8" s="682">
        <f>K57</f>
        <v>0</v>
      </c>
      <c r="K8" s="683"/>
      <c r="L8" s="682">
        <f>M57</f>
        <v>0</v>
      </c>
      <c r="M8" s="683"/>
      <c r="N8" s="682">
        <f>O57</f>
        <v>0</v>
      </c>
      <c r="O8" s="683"/>
      <c r="P8" s="682">
        <f>Q57</f>
        <v>0</v>
      </c>
      <c r="Q8" s="683"/>
      <c r="R8" s="682">
        <f>S57</f>
        <v>0</v>
      </c>
      <c r="S8" s="683"/>
    </row>
    <row r="9" spans="1:19" ht="30">
      <c r="A9" s="159" t="s">
        <v>555</v>
      </c>
      <c r="B9" s="162"/>
      <c r="C9" s="161" t="s">
        <v>556</v>
      </c>
      <c r="D9" s="160"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068"/>
      <c r="B10" s="1069" t="s">
        <v>563</v>
      </c>
      <c r="C10" s="1070"/>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idden="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idden="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c r="A20" s="1048"/>
      <c r="B20" s="360"/>
      <c r="C20" s="557"/>
      <c r="D20" s="513"/>
      <c r="E20" s="513"/>
      <c r="F20" s="513"/>
      <c r="G20" s="517"/>
      <c r="H20" s="954"/>
      <c r="I20" s="953"/>
      <c r="J20" s="954"/>
      <c r="K20" s="953"/>
      <c r="L20" s="954"/>
      <c r="M20" s="953"/>
      <c r="N20" s="954"/>
      <c r="O20" s="953"/>
      <c r="P20" s="954"/>
      <c r="Q20" s="953"/>
      <c r="R20" s="954"/>
      <c r="S20" s="953"/>
    </row>
    <row r="21" spans="1:19">
      <c r="A21" s="1071"/>
      <c r="B21" s="1050" t="s">
        <v>677</v>
      </c>
      <c r="C21" s="557"/>
      <c r="D21" s="513"/>
      <c r="E21" s="513"/>
      <c r="F21" s="513"/>
      <c r="G21" s="517"/>
      <c r="H21" s="954"/>
      <c r="I21" s="1055"/>
      <c r="J21" s="954"/>
      <c r="K21" s="1056"/>
      <c r="L21" s="954"/>
      <c r="M21" s="1056"/>
      <c r="N21" s="954"/>
      <c r="O21" s="1056"/>
      <c r="P21" s="954"/>
      <c r="Q21" s="1056"/>
      <c r="R21" s="954"/>
      <c r="S21" s="1056"/>
    </row>
    <row r="22" spans="1:19" ht="15.75" hidden="1">
      <c r="A22" s="1071"/>
      <c r="B22" s="1072" t="s">
        <v>566</v>
      </c>
      <c r="C22" s="557"/>
      <c r="D22" s="513"/>
      <c r="E22" s="513"/>
      <c r="F22" s="513"/>
      <c r="G22" s="517"/>
      <c r="H22" s="954"/>
      <c r="I22" s="1055"/>
      <c r="J22" s="954"/>
      <c r="K22" s="1056"/>
      <c r="L22" s="954"/>
      <c r="M22" s="1056"/>
      <c r="N22" s="954"/>
      <c r="O22" s="1056"/>
      <c r="P22" s="954"/>
      <c r="Q22" s="1056"/>
      <c r="R22" s="954"/>
      <c r="S22" s="1056"/>
    </row>
    <row r="23" spans="1:19" ht="15.75">
      <c r="A23" s="1071"/>
      <c r="B23" s="480" t="s">
        <v>567</v>
      </c>
      <c r="C23" s="557"/>
      <c r="D23" s="513"/>
      <c r="E23" s="513"/>
      <c r="F23" s="513"/>
      <c r="G23" s="517"/>
      <c r="H23" s="954"/>
      <c r="I23" s="1055"/>
      <c r="J23" s="954"/>
      <c r="K23" s="99"/>
      <c r="L23" s="954"/>
      <c r="M23" s="1056"/>
      <c r="N23" s="954"/>
      <c r="O23" s="1056"/>
      <c r="P23" s="954"/>
      <c r="Q23" s="1056"/>
      <c r="R23" s="954"/>
      <c r="S23" s="1056"/>
    </row>
    <row r="24" spans="1:19">
      <c r="A24" s="1073"/>
      <c r="B24" s="958" t="s">
        <v>568</v>
      </c>
      <c r="C24" s="518"/>
      <c r="D24" s="513"/>
      <c r="E24" s="513"/>
      <c r="F24" s="513"/>
      <c r="G24" s="517"/>
      <c r="H24" s="954"/>
      <c r="I24" s="1055"/>
      <c r="J24" s="954"/>
      <c r="K24" s="1056"/>
      <c r="L24" s="954"/>
      <c r="M24" s="1056"/>
      <c r="N24" s="954"/>
      <c r="O24" s="1056"/>
      <c r="P24" s="954"/>
      <c r="Q24" s="1056"/>
      <c r="R24" s="954"/>
      <c r="S24" s="1056"/>
    </row>
    <row r="25" spans="1:19">
      <c r="A25" s="959"/>
      <c r="B25" s="1074" t="s">
        <v>569</v>
      </c>
      <c r="C25" s="518"/>
      <c r="D25" s="513"/>
      <c r="E25" s="513"/>
      <c r="F25" s="513"/>
      <c r="G25" s="517"/>
      <c r="H25" s="954"/>
      <c r="I25" s="1055"/>
      <c r="J25" s="954"/>
      <c r="K25" s="1056"/>
      <c r="L25" s="954"/>
      <c r="M25" s="1056"/>
      <c r="N25" s="954"/>
      <c r="O25" s="1056"/>
      <c r="P25" s="954"/>
      <c r="Q25" s="1056"/>
      <c r="R25" s="954"/>
      <c r="S25" s="1056"/>
    </row>
    <row r="26" spans="1:19">
      <c r="A26" s="1073"/>
      <c r="B26" s="1075" t="s">
        <v>570</v>
      </c>
      <c r="C26" s="518"/>
      <c r="D26" s="513"/>
      <c r="E26" s="513"/>
      <c r="F26" s="513"/>
      <c r="G26" s="517"/>
      <c r="H26" s="954"/>
      <c r="I26" s="1055"/>
      <c r="J26" s="954"/>
      <c r="K26" s="1056"/>
      <c r="L26" s="954"/>
      <c r="M26" s="1056"/>
      <c r="N26" s="954"/>
      <c r="O26" s="1056"/>
      <c r="P26" s="954"/>
      <c r="Q26" s="1056"/>
      <c r="R26" s="954"/>
      <c r="S26" s="1056"/>
    </row>
    <row r="27" spans="1:19">
      <c r="A27" s="959"/>
      <c r="B27" s="1075" t="s">
        <v>571</v>
      </c>
      <c r="C27" s="518"/>
      <c r="D27" s="513"/>
      <c r="E27" s="513"/>
      <c r="F27" s="513"/>
      <c r="G27" s="517"/>
      <c r="H27" s="954"/>
      <c r="I27" s="1055"/>
      <c r="J27" s="954"/>
      <c r="K27" s="1055"/>
      <c r="L27" s="954"/>
      <c r="M27" s="1055"/>
      <c r="N27" s="954"/>
      <c r="O27" s="1055"/>
      <c r="P27" s="954"/>
      <c r="Q27" s="1055"/>
      <c r="R27" s="954"/>
      <c r="S27" s="1055"/>
    </row>
    <row r="28" spans="1:19">
      <c r="A28" s="1073"/>
      <c r="B28" s="1075" t="s">
        <v>572</v>
      </c>
      <c r="C28" s="518"/>
      <c r="D28" s="513"/>
      <c r="E28" s="513"/>
      <c r="F28" s="513"/>
      <c r="G28" s="517"/>
      <c r="H28" s="954"/>
      <c r="I28" s="1055"/>
      <c r="J28" s="954"/>
      <c r="K28" s="1056"/>
      <c r="L28" s="954"/>
      <c r="M28" s="1056"/>
      <c r="N28" s="954"/>
      <c r="O28" s="1056"/>
      <c r="P28" s="954"/>
      <c r="Q28" s="1056"/>
      <c r="R28" s="954"/>
      <c r="S28" s="1056"/>
    </row>
    <row r="29" spans="1:19">
      <c r="A29" s="959"/>
      <c r="B29" s="1075" t="s">
        <v>573</v>
      </c>
      <c r="C29" s="518"/>
      <c r="D29" s="513"/>
      <c r="E29" s="513"/>
      <c r="F29" s="513"/>
      <c r="G29" s="517"/>
      <c r="H29" s="954"/>
      <c r="I29" s="1055"/>
      <c r="J29" s="954"/>
      <c r="K29" s="1056"/>
      <c r="L29" s="954"/>
      <c r="M29" s="1056"/>
      <c r="N29" s="954"/>
      <c r="O29" s="1056"/>
      <c r="P29" s="954"/>
      <c r="Q29" s="1056"/>
      <c r="R29" s="954"/>
      <c r="S29" s="1056"/>
    </row>
    <row r="30" spans="1:19">
      <c r="A30" s="1073"/>
      <c r="B30" s="1075" t="s">
        <v>648</v>
      </c>
      <c r="C30" s="518"/>
      <c r="D30" s="513"/>
      <c r="E30" s="513"/>
      <c r="F30" s="513"/>
      <c r="G30" s="517"/>
      <c r="H30" s="954"/>
      <c r="I30" s="1076"/>
      <c r="J30" s="954"/>
      <c r="K30" s="1077"/>
      <c r="L30" s="954"/>
      <c r="M30" s="1077"/>
      <c r="N30" s="954"/>
      <c r="O30" s="1077"/>
      <c r="P30" s="954"/>
      <c r="Q30" s="1077"/>
      <c r="R30" s="954"/>
      <c r="S30" s="1077"/>
    </row>
    <row r="31" spans="1:19">
      <c r="A31" s="1073"/>
      <c r="B31" s="1078" t="s">
        <v>574</v>
      </c>
      <c r="C31" s="518"/>
      <c r="D31" s="513"/>
      <c r="E31" s="513"/>
      <c r="F31" s="513"/>
      <c r="G31" s="517"/>
      <c r="H31" s="954"/>
      <c r="I31" s="1055"/>
      <c r="J31" s="954"/>
      <c r="K31" s="1056"/>
      <c r="L31" s="954"/>
      <c r="M31" s="1056"/>
      <c r="N31" s="954"/>
      <c r="O31" s="1056"/>
      <c r="P31" s="954"/>
      <c r="Q31" s="1056"/>
      <c r="R31" s="954"/>
      <c r="S31" s="1056"/>
    </row>
    <row r="32" spans="1:19">
      <c r="A32" s="959"/>
      <c r="B32" s="1079" t="s">
        <v>575</v>
      </c>
      <c r="C32" s="540"/>
      <c r="D32" s="541"/>
      <c r="E32" s="541"/>
      <c r="F32" s="541"/>
      <c r="G32" s="964"/>
      <c r="H32" s="965"/>
      <c r="I32" s="1080"/>
      <c r="J32" s="965"/>
      <c r="K32" s="1081"/>
      <c r="L32" s="965"/>
      <c r="M32" s="1081"/>
      <c r="N32" s="965"/>
      <c r="O32" s="1081"/>
      <c r="P32" s="965"/>
      <c r="Q32" s="1081"/>
      <c r="R32" s="965"/>
      <c r="S32" s="1081"/>
    </row>
    <row r="33" spans="1:19">
      <c r="A33" s="1073"/>
      <c r="B33" s="1082"/>
      <c r="C33" s="518"/>
      <c r="D33" s="513"/>
      <c r="E33" s="513"/>
      <c r="F33" s="513"/>
      <c r="G33" s="517"/>
      <c r="H33" s="954"/>
      <c r="I33" s="1055"/>
      <c r="J33" s="954"/>
      <c r="K33" s="1056"/>
      <c r="L33" s="954"/>
      <c r="M33" s="1056"/>
      <c r="N33" s="954"/>
      <c r="O33" s="1056"/>
      <c r="P33" s="954"/>
      <c r="Q33" s="1056"/>
      <c r="R33" s="954"/>
      <c r="S33" s="1056"/>
    </row>
    <row r="34" spans="1:19">
      <c r="A34" s="959"/>
      <c r="B34" s="1002"/>
      <c r="C34" s="518"/>
      <c r="D34" s="513"/>
      <c r="E34" s="513"/>
      <c r="F34" s="513"/>
      <c r="G34" s="517"/>
      <c r="H34" s="954"/>
      <c r="I34" s="1055"/>
      <c r="J34" s="954"/>
      <c r="K34" s="1056"/>
      <c r="L34" s="954"/>
      <c r="M34" s="1056"/>
      <c r="N34" s="954"/>
      <c r="O34" s="1056"/>
      <c r="P34" s="954"/>
      <c r="Q34" s="1056"/>
      <c r="R34" s="954"/>
      <c r="S34" s="1056"/>
    </row>
    <row r="35" spans="1:19">
      <c r="A35" s="1073"/>
      <c r="B35" s="971"/>
      <c r="C35" s="518"/>
      <c r="D35" s="513"/>
      <c r="E35" s="513"/>
      <c r="F35" s="513"/>
      <c r="G35" s="517"/>
      <c r="H35" s="954" t="s">
        <v>581</v>
      </c>
      <c r="I35" s="1055"/>
      <c r="J35" s="954"/>
      <c r="K35" s="1056"/>
      <c r="L35" s="954"/>
      <c r="M35" s="1056"/>
      <c r="N35" s="954"/>
      <c r="O35" s="1056"/>
      <c r="P35" s="954"/>
      <c r="Q35" s="1056"/>
      <c r="R35" s="954"/>
      <c r="S35" s="1056"/>
    </row>
    <row r="36" spans="1:19">
      <c r="A36" s="959"/>
      <c r="B36" s="971"/>
      <c r="C36" s="518"/>
      <c r="D36" s="513"/>
      <c r="E36" s="513"/>
      <c r="F36" s="513"/>
      <c r="G36" s="517"/>
      <c r="H36" s="954"/>
      <c r="I36" s="1055"/>
      <c r="J36" s="954"/>
      <c r="K36" s="1056"/>
      <c r="L36" s="954"/>
      <c r="M36" s="1056"/>
      <c r="N36" s="954"/>
      <c r="O36" s="1056"/>
      <c r="P36" s="954"/>
      <c r="Q36" s="1056"/>
      <c r="R36" s="954"/>
      <c r="S36" s="1056"/>
    </row>
    <row r="37" spans="1:19">
      <c r="A37" s="1073"/>
      <c r="B37" s="971"/>
      <c r="C37" s="548"/>
      <c r="D37" s="548"/>
      <c r="E37" s="513"/>
      <c r="F37" s="513"/>
      <c r="G37" s="517"/>
      <c r="H37" s="954"/>
      <c r="I37" s="1055"/>
      <c r="J37" s="954"/>
      <c r="K37" s="1056"/>
      <c r="L37" s="954"/>
      <c r="M37" s="1055"/>
      <c r="N37" s="954"/>
      <c r="O37" s="1055"/>
      <c r="P37" s="954"/>
      <c r="Q37" s="1056"/>
      <c r="R37" s="954"/>
      <c r="S37" s="1056"/>
    </row>
    <row r="38" spans="1:19">
      <c r="A38" s="959"/>
      <c r="B38" s="971"/>
      <c r="C38" s="548"/>
      <c r="D38" s="548"/>
      <c r="E38" s="513"/>
      <c r="F38" s="513"/>
      <c r="G38" s="517"/>
      <c r="H38" s="954"/>
      <c r="I38" s="1055"/>
      <c r="J38" s="954"/>
      <c r="K38" s="1056"/>
      <c r="L38" s="954"/>
      <c r="M38" s="1056"/>
      <c r="N38" s="954"/>
      <c r="O38" s="1056"/>
      <c r="P38" s="954"/>
      <c r="Q38" s="1056"/>
      <c r="R38" s="954"/>
      <c r="S38" s="1056"/>
    </row>
    <row r="39" spans="1:19">
      <c r="A39" s="1073"/>
      <c r="B39" s="971"/>
      <c r="C39" s="548"/>
      <c r="D39" s="548"/>
      <c r="E39" s="513"/>
      <c r="F39" s="513"/>
      <c r="G39" s="517"/>
      <c r="H39" s="954"/>
      <c r="I39" s="1055"/>
      <c r="J39" s="954"/>
      <c r="K39" s="1056"/>
      <c r="L39" s="954"/>
      <c r="M39" s="1056"/>
      <c r="N39" s="954"/>
      <c r="O39" s="1056"/>
      <c r="P39" s="954"/>
      <c r="Q39" s="1056"/>
      <c r="R39" s="954"/>
      <c r="S39" s="1056"/>
    </row>
    <row r="40" spans="1:19">
      <c r="A40" s="959"/>
      <c r="B40" s="971"/>
      <c r="C40" s="548"/>
      <c r="D40" s="548"/>
      <c r="E40" s="513"/>
      <c r="F40" s="513"/>
      <c r="G40" s="517"/>
      <c r="H40" s="954"/>
      <c r="I40" s="1055"/>
      <c r="J40" s="954"/>
      <c r="K40" s="1056"/>
      <c r="L40" s="954"/>
      <c r="M40" s="1056"/>
      <c r="N40" s="954"/>
      <c r="O40" s="1056"/>
      <c r="P40" s="954"/>
      <c r="Q40" s="1056"/>
      <c r="R40" s="954"/>
      <c r="S40" s="1056"/>
    </row>
    <row r="41" spans="1:19">
      <c r="A41" s="1073"/>
      <c r="B41" s="971"/>
      <c r="C41" s="548"/>
      <c r="D41" s="548"/>
      <c r="E41" s="513"/>
      <c r="F41" s="513"/>
      <c r="G41" s="517"/>
      <c r="H41" s="954"/>
      <c r="I41" s="1055"/>
      <c r="J41" s="954"/>
      <c r="K41" s="1056"/>
      <c r="L41" s="954"/>
      <c r="M41" s="1056"/>
      <c r="N41" s="954"/>
      <c r="O41" s="1056"/>
      <c r="P41" s="954"/>
      <c r="Q41" s="1056"/>
      <c r="R41" s="954"/>
      <c r="S41" s="1056"/>
    </row>
    <row r="42" spans="1:19">
      <c r="A42" s="959"/>
      <c r="B42" s="971"/>
      <c r="C42" s="548"/>
      <c r="D42" s="548"/>
      <c r="E42" s="513"/>
      <c r="F42" s="513"/>
      <c r="G42" s="517"/>
      <c r="H42" s="954"/>
      <c r="I42" s="1055"/>
      <c r="J42" s="954"/>
      <c r="K42" s="1056"/>
      <c r="L42" s="954"/>
      <c r="M42" s="1056"/>
      <c r="N42" s="954"/>
      <c r="O42" s="1056"/>
      <c r="P42" s="954"/>
      <c r="Q42" s="1056"/>
      <c r="R42" s="954"/>
      <c r="S42" s="1056"/>
    </row>
    <row r="43" spans="1:19" ht="15.75" customHeight="1">
      <c r="A43" s="1073"/>
      <c r="B43" s="971"/>
      <c r="C43" s="548"/>
      <c r="D43" s="548"/>
      <c r="E43" s="513"/>
      <c r="F43" s="513"/>
      <c r="G43" s="517"/>
      <c r="H43" s="954"/>
      <c r="I43" s="1055"/>
      <c r="J43" s="954"/>
      <c r="K43" s="1056"/>
      <c r="L43" s="954"/>
      <c r="M43" s="1056"/>
      <c r="N43" s="954"/>
      <c r="O43" s="1056"/>
      <c r="P43" s="954"/>
      <c r="Q43" s="1056"/>
      <c r="R43" s="954"/>
      <c r="S43" s="1056"/>
    </row>
    <row r="44" spans="1:19">
      <c r="A44" s="959"/>
      <c r="B44" s="971"/>
      <c r="C44" s="548"/>
      <c r="D44" s="548"/>
      <c r="E44" s="513"/>
      <c r="F44" s="513"/>
      <c r="G44" s="517"/>
      <c r="H44" s="954"/>
      <c r="I44" s="1055"/>
      <c r="J44" s="954"/>
      <c r="K44" s="1056"/>
      <c r="L44" s="954"/>
      <c r="M44" s="1056"/>
      <c r="N44" s="954"/>
      <c r="O44" s="1056"/>
      <c r="P44" s="954"/>
      <c r="Q44" s="1056"/>
      <c r="R44" s="954"/>
      <c r="S44" s="1056"/>
    </row>
    <row r="45" spans="1:19">
      <c r="A45" s="1073"/>
      <c r="B45" s="1002"/>
      <c r="C45" s="548"/>
      <c r="D45" s="548"/>
      <c r="E45" s="513"/>
      <c r="F45" s="513"/>
      <c r="G45" s="517"/>
      <c r="H45" s="954"/>
      <c r="I45" s="1055"/>
      <c r="J45" s="954"/>
      <c r="K45" s="1056"/>
      <c r="L45" s="954"/>
      <c r="M45" s="1056"/>
      <c r="N45" s="954"/>
      <c r="O45" s="1056"/>
      <c r="P45" s="954"/>
      <c r="Q45" s="1056"/>
      <c r="R45" s="954"/>
      <c r="S45" s="1056"/>
    </row>
    <row r="46" spans="1:19">
      <c r="A46" s="959"/>
      <c r="B46" s="971"/>
      <c r="C46" s="548"/>
      <c r="D46" s="548"/>
      <c r="E46" s="513"/>
      <c r="F46" s="513"/>
      <c r="G46" s="517"/>
      <c r="H46" s="954"/>
      <c r="I46" s="1055"/>
      <c r="J46" s="954"/>
      <c r="K46" s="1056"/>
      <c r="L46" s="954"/>
      <c r="M46" s="1056"/>
      <c r="N46" s="954"/>
      <c r="O46" s="1056"/>
      <c r="P46" s="954"/>
      <c r="Q46" s="1056"/>
      <c r="R46" s="954"/>
      <c r="S46" s="1056"/>
    </row>
    <row r="47" spans="1:19">
      <c r="A47" s="1073"/>
      <c r="B47" s="971"/>
      <c r="C47" s="548"/>
      <c r="D47" s="548"/>
      <c r="E47" s="513"/>
      <c r="F47" s="513"/>
      <c r="G47" s="517"/>
      <c r="H47" s="954"/>
      <c r="I47" s="1055"/>
      <c r="J47" s="954"/>
      <c r="K47" s="1056"/>
      <c r="L47" s="954"/>
      <c r="M47" s="1056"/>
      <c r="N47" s="954"/>
      <c r="O47" s="1056"/>
      <c r="P47" s="954"/>
      <c r="Q47" s="1056"/>
      <c r="R47" s="954"/>
      <c r="S47" s="1056"/>
    </row>
    <row r="48" spans="1:19">
      <c r="A48" s="959"/>
      <c r="B48" s="971"/>
      <c r="C48" s="548"/>
      <c r="D48" s="548"/>
      <c r="E48" s="513"/>
      <c r="F48" s="513"/>
      <c r="G48" s="517"/>
      <c r="H48" s="954"/>
      <c r="I48" s="1055"/>
      <c r="J48" s="954"/>
      <c r="K48" s="1056"/>
      <c r="L48" s="954"/>
      <c r="M48" s="1056"/>
      <c r="N48" s="954"/>
      <c r="O48" s="1056"/>
      <c r="P48" s="954"/>
      <c r="Q48" s="1056"/>
      <c r="R48" s="954"/>
      <c r="S48" s="1056"/>
    </row>
    <row r="49" spans="1:19">
      <c r="A49" s="1073"/>
      <c r="B49" s="971"/>
      <c r="C49" s="548"/>
      <c r="D49" s="548"/>
      <c r="E49" s="513"/>
      <c r="F49" s="513"/>
      <c r="G49" s="517"/>
      <c r="H49" s="954"/>
      <c r="I49" s="1055"/>
      <c r="J49" s="954"/>
      <c r="K49" s="1056"/>
      <c r="L49" s="954"/>
      <c r="M49" s="1056"/>
      <c r="N49" s="954"/>
      <c r="O49" s="1056"/>
      <c r="P49" s="954"/>
      <c r="Q49" s="1056"/>
      <c r="R49" s="954"/>
      <c r="S49" s="1056"/>
    </row>
    <row r="50" spans="1:19">
      <c r="A50" s="959"/>
      <c r="B50" s="1002"/>
      <c r="C50" s="548"/>
      <c r="D50" s="548"/>
      <c r="E50" s="513"/>
      <c r="F50" s="513"/>
      <c r="G50" s="517"/>
      <c r="H50" s="954"/>
      <c r="I50" s="1055"/>
      <c r="J50" s="954"/>
      <c r="K50" s="1056"/>
      <c r="L50" s="954"/>
      <c r="M50" s="1056"/>
      <c r="N50" s="954"/>
      <c r="O50" s="1056"/>
      <c r="P50" s="954"/>
      <c r="Q50" s="1056"/>
      <c r="R50" s="954"/>
      <c r="S50" s="1056"/>
    </row>
    <row r="51" spans="1:19">
      <c r="A51" s="1073"/>
      <c r="B51" s="971"/>
      <c r="C51" s="548"/>
      <c r="D51" s="548"/>
      <c r="E51" s="513"/>
      <c r="F51" s="513"/>
      <c r="G51" s="517"/>
      <c r="H51" s="954"/>
      <c r="I51" s="1055"/>
      <c r="J51" s="954"/>
      <c r="K51" s="1056"/>
      <c r="L51" s="954"/>
      <c r="M51" s="1056"/>
      <c r="N51" s="954"/>
      <c r="O51" s="1056"/>
      <c r="P51" s="954"/>
      <c r="Q51" s="1056"/>
      <c r="R51" s="954"/>
      <c r="S51" s="1056"/>
    </row>
    <row r="52" spans="1:19">
      <c r="A52" s="959"/>
      <c r="B52" s="973"/>
      <c r="C52" s="548"/>
      <c r="D52" s="548"/>
      <c r="E52" s="513"/>
      <c r="F52" s="513"/>
      <c r="G52" s="517"/>
      <c r="H52" s="954"/>
      <c r="I52" s="1055"/>
      <c r="J52" s="954"/>
      <c r="K52" s="1056"/>
      <c r="L52" s="954"/>
      <c r="M52" s="1056"/>
      <c r="N52" s="954"/>
      <c r="O52" s="1056"/>
      <c r="P52" s="954"/>
      <c r="Q52" s="1056"/>
      <c r="R52" s="954"/>
      <c r="S52" s="1056"/>
    </row>
    <row r="53" spans="1:19">
      <c r="A53" s="14"/>
      <c r="B53" s="15"/>
      <c r="C53" s="16"/>
      <c r="D53" s="16"/>
      <c r="E53" s="17"/>
      <c r="F53" s="18" t="s">
        <v>625</v>
      </c>
      <c r="G53" s="19"/>
      <c r="H53" s="20"/>
      <c r="I53" s="62">
        <f>SUM(I22:I52)</f>
        <v>0</v>
      </c>
      <c r="J53" s="20"/>
      <c r="K53" s="62">
        <f>SUM(K22:K52)</f>
        <v>0</v>
      </c>
      <c r="L53" s="20"/>
      <c r="M53" s="62">
        <f>SUM(M22:M52)</f>
        <v>0</v>
      </c>
      <c r="N53" s="20"/>
      <c r="O53" s="62">
        <f>SUM(O22:O52)</f>
        <v>0</v>
      </c>
      <c r="P53" s="20"/>
      <c r="Q53" s="62">
        <f>SUM(Q22:Q52)</f>
        <v>0</v>
      </c>
      <c r="R53" s="20"/>
      <c r="S53" s="62">
        <f>SUM(S22:S52)</f>
        <v>0</v>
      </c>
    </row>
    <row r="54" spans="1:19">
      <c r="A54" s="974"/>
      <c r="B54" s="502"/>
      <c r="C54" s="503"/>
      <c r="D54" s="503"/>
      <c r="E54" s="504"/>
      <c r="F54" s="505" t="s">
        <v>626</v>
      </c>
      <c r="G54" s="506"/>
      <c r="H54" s="975">
        <v>0</v>
      </c>
      <c r="I54" s="299"/>
      <c r="J54" s="975">
        <v>0</v>
      </c>
      <c r="K54" s="299"/>
      <c r="L54" s="975">
        <v>0</v>
      </c>
      <c r="M54" s="299"/>
      <c r="N54" s="975">
        <v>0</v>
      </c>
      <c r="O54" s="299"/>
      <c r="P54" s="975">
        <v>0</v>
      </c>
      <c r="Q54" s="299"/>
      <c r="R54" s="975">
        <v>0</v>
      </c>
      <c r="S54" s="299"/>
    </row>
    <row r="55" spans="1:19">
      <c r="A55" s="974"/>
      <c r="B55" s="502"/>
      <c r="C55" s="503"/>
      <c r="D55" s="503"/>
      <c r="E55" s="504"/>
      <c r="F55" s="505" t="s">
        <v>627</v>
      </c>
      <c r="G55" s="506"/>
      <c r="H55" s="976"/>
      <c r="I55" s="977">
        <f>H54*I53</f>
        <v>0</v>
      </c>
      <c r="J55" s="976"/>
      <c r="K55" s="977">
        <f>J54*K53</f>
        <v>0</v>
      </c>
      <c r="L55" s="976"/>
      <c r="M55" s="977">
        <f>L54*M53</f>
        <v>0</v>
      </c>
      <c r="N55" s="976"/>
      <c r="O55" s="977">
        <f>N54*O53</f>
        <v>0</v>
      </c>
      <c r="P55" s="976"/>
      <c r="Q55" s="977">
        <f>P54*Q53</f>
        <v>0</v>
      </c>
      <c r="R55" s="976"/>
      <c r="S55" s="977">
        <f>R54*S53</f>
        <v>0</v>
      </c>
    </row>
    <row r="56" spans="1:19">
      <c r="A56" s="974"/>
      <c r="B56" s="502"/>
      <c r="C56" s="503"/>
      <c r="D56" s="503"/>
      <c r="E56" s="504"/>
      <c r="F56" s="505"/>
      <c r="G56" s="506"/>
      <c r="H56" s="976"/>
      <c r="I56" s="978"/>
      <c r="J56" s="976"/>
      <c r="K56" s="978"/>
      <c r="L56" s="976"/>
      <c r="M56" s="978"/>
      <c r="N56" s="976"/>
      <c r="O56" s="978"/>
      <c r="P56" s="976"/>
      <c r="Q56" s="978"/>
      <c r="R56" s="976"/>
      <c r="S56" s="978"/>
    </row>
    <row r="57" spans="1:19">
      <c r="A57" s="974"/>
      <c r="B57" s="502"/>
      <c r="C57" s="503"/>
      <c r="D57" s="503"/>
      <c r="E57" s="504"/>
      <c r="F57" s="505" t="s">
        <v>628</v>
      </c>
      <c r="G57" s="506"/>
      <c r="H57" s="979"/>
      <c r="I57" s="977">
        <f>SUM(I53:I55)</f>
        <v>0</v>
      </c>
      <c r="J57" s="979"/>
      <c r="K57" s="977">
        <f>SUM(K53:K55)</f>
        <v>0</v>
      </c>
      <c r="L57" s="979"/>
      <c r="M57" s="977">
        <f>SUM(M53:M55)</f>
        <v>0</v>
      </c>
      <c r="N57" s="979"/>
      <c r="O57" s="977">
        <f>SUM(O53:O55)</f>
        <v>0</v>
      </c>
      <c r="P57" s="979"/>
      <c r="Q57" s="977">
        <f>SUM(Q53:Q55)</f>
        <v>0</v>
      </c>
      <c r="R57" s="979"/>
      <c r="S57" s="977">
        <f>SUM(S53:S55)</f>
        <v>0</v>
      </c>
    </row>
    <row r="58" spans="1:19">
      <c r="A58" s="974"/>
      <c r="B58" s="502"/>
      <c r="C58" s="503"/>
      <c r="D58" s="503"/>
      <c r="E58" s="504"/>
      <c r="F58" s="507" t="s">
        <v>629</v>
      </c>
      <c r="G58" s="508"/>
      <c r="H58" s="980"/>
      <c r="I58" s="981" t="e">
        <f>I57/'Area Calculations'!$I$4</f>
        <v>#DIV/0!</v>
      </c>
      <c r="J58" s="980"/>
      <c r="K58" s="981" t="e">
        <f>K57/'Area Calculations'!$I$4</f>
        <v>#DIV/0!</v>
      </c>
      <c r="L58" s="980"/>
      <c r="M58" s="981" t="e">
        <f>M57/'Area Calculations'!$I$4</f>
        <v>#DIV/0!</v>
      </c>
      <c r="N58" s="980"/>
      <c r="O58" s="981" t="e">
        <f>O57/'Area Calculations'!$I$4</f>
        <v>#DIV/0!</v>
      </c>
      <c r="P58" s="980"/>
      <c r="Q58" s="981" t="e">
        <f>Q57/'Area Calculations'!$I$4</f>
        <v>#DIV/0!</v>
      </c>
      <c r="R58" s="980"/>
      <c r="S58" s="981" t="e">
        <f>S57/'Area Calculations'!$I$4</f>
        <v>#DIV/0!</v>
      </c>
    </row>
    <row r="59" spans="1:19">
      <c r="A59" s="974"/>
      <c r="B59" s="502"/>
      <c r="C59" s="503"/>
      <c r="D59" s="503"/>
      <c r="E59" s="504"/>
      <c r="F59" s="507" t="s">
        <v>630</v>
      </c>
      <c r="G59" s="509"/>
      <c r="H59" s="980"/>
      <c r="I59" s="981" t="e">
        <f>I57/'Area Calculations'!#REF!</f>
        <v>#REF!</v>
      </c>
      <c r="J59" s="980"/>
      <c r="K59" s="981" t="e">
        <f>K57/'Area Calculations'!#REF!</f>
        <v>#REF!</v>
      </c>
      <c r="L59" s="980"/>
      <c r="M59" s="981" t="e">
        <f>M57/'Area Calculations'!#REF!</f>
        <v>#REF!</v>
      </c>
      <c r="N59" s="980"/>
      <c r="O59" s="981" t="e">
        <f>O57/'Area Calculations'!#REF!</f>
        <v>#REF!</v>
      </c>
      <c r="P59" s="980"/>
      <c r="Q59" s="981" t="e">
        <f>Q57/'Area Calculations'!#REF!</f>
        <v>#REF!</v>
      </c>
      <c r="R59" s="980"/>
      <c r="S59" s="981" t="e">
        <f>S57/'Area Calculations'!#REF!</f>
        <v>#REF!</v>
      </c>
    </row>
    <row r="60" spans="1:19">
      <c r="A60" s="974"/>
      <c r="B60" s="502"/>
      <c r="C60" s="503"/>
      <c r="D60" s="503"/>
      <c r="E60" s="504"/>
      <c r="F60" s="505"/>
      <c r="G60" s="506"/>
      <c r="H60" s="982"/>
      <c r="I60" s="982"/>
      <c r="J60" s="982"/>
      <c r="K60" s="982"/>
      <c r="L60" s="982"/>
      <c r="M60" s="982"/>
      <c r="N60" s="982"/>
      <c r="O60" s="982"/>
      <c r="P60" s="982"/>
      <c r="Q60" s="982"/>
      <c r="R60" s="982"/>
      <c r="S60" s="982"/>
    </row>
    <row r="61" spans="1:19">
      <c r="A61" s="652" t="s">
        <v>631</v>
      </c>
      <c r="B61" s="653"/>
      <c r="C61" s="12"/>
      <c r="D61" s="12"/>
      <c r="E61" s="12"/>
      <c r="F61" s="12"/>
      <c r="G61" s="13"/>
      <c r="H61" s="21"/>
      <c r="I61" s="21"/>
      <c r="J61" s="21"/>
      <c r="K61" s="21"/>
      <c r="L61" s="21"/>
      <c r="M61" s="21"/>
      <c r="N61" s="21"/>
      <c r="O61" s="21"/>
      <c r="P61" s="21"/>
      <c r="Q61" s="21"/>
      <c r="R61" s="21"/>
      <c r="S61" s="21"/>
    </row>
    <row r="62" spans="1:19">
      <c r="A62" s="1068"/>
      <c r="B62" s="512"/>
      <c r="C62" s="1070"/>
      <c r="D62" s="1070"/>
      <c r="E62" s="1070"/>
      <c r="F62" s="1070"/>
      <c r="G62" s="1083"/>
      <c r="H62" s="1084"/>
      <c r="I62" s="1084"/>
      <c r="J62" s="1084"/>
      <c r="K62" s="1084"/>
      <c r="L62" s="1084"/>
      <c r="M62" s="1084"/>
      <c r="N62" s="1084"/>
      <c r="O62" s="1084"/>
      <c r="P62" s="1084"/>
      <c r="Q62" s="1084"/>
      <c r="R62" s="1084"/>
      <c r="S62" s="1084"/>
    </row>
    <row r="63" spans="1:19">
      <c r="A63" s="1068"/>
      <c r="B63" s="512"/>
      <c r="C63" s="1070"/>
      <c r="D63" s="1070"/>
      <c r="E63" s="1070"/>
      <c r="F63" s="1070"/>
      <c r="G63" s="1083"/>
      <c r="H63" s="1084"/>
      <c r="I63" s="1084"/>
      <c r="J63" s="1084"/>
      <c r="K63" s="1084"/>
      <c r="L63" s="1084"/>
      <c r="M63" s="1084"/>
      <c r="N63" s="1084"/>
      <c r="O63" s="1084"/>
      <c r="P63" s="1084"/>
      <c r="Q63" s="1084"/>
      <c r="R63" s="1084"/>
      <c r="S63" s="1084"/>
    </row>
    <row r="64" spans="1:19">
      <c r="A64" s="1068"/>
      <c r="B64" s="512"/>
      <c r="C64" s="1070"/>
      <c r="D64" s="1070"/>
      <c r="E64" s="1070"/>
      <c r="F64" s="1070"/>
      <c r="G64" s="1083"/>
      <c r="H64" s="1084"/>
      <c r="I64" s="1084"/>
      <c r="J64" s="1084"/>
      <c r="K64" s="1084"/>
      <c r="L64" s="1084"/>
      <c r="M64" s="1084"/>
      <c r="N64" s="1084"/>
      <c r="O64" s="1084"/>
      <c r="P64" s="1084"/>
      <c r="Q64" s="1084"/>
      <c r="R64" s="1084"/>
      <c r="S64" s="1084"/>
    </row>
    <row r="65" spans="1:30" s="2" customFormat="1">
      <c r="A65" s="652" t="s">
        <v>632</v>
      </c>
      <c r="B65" s="653"/>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c r="A66" s="1068"/>
      <c r="B66" s="512"/>
      <c r="C66" s="1070"/>
      <c r="D66" s="1070"/>
      <c r="E66" s="1070"/>
      <c r="F66" s="1070"/>
      <c r="G66" s="1083"/>
      <c r="H66" s="1084"/>
      <c r="I66" s="1084"/>
      <c r="J66" s="1084"/>
      <c r="K66" s="1084"/>
      <c r="L66" s="1084"/>
      <c r="M66" s="1084"/>
      <c r="N66" s="1084"/>
      <c r="O66" s="1084"/>
      <c r="P66" s="1084"/>
      <c r="Q66" s="1084"/>
      <c r="R66" s="1084"/>
      <c r="S66" s="1084"/>
      <c r="T66"/>
      <c r="U66"/>
      <c r="V66"/>
      <c r="W66"/>
      <c r="X66"/>
      <c r="Y66"/>
      <c r="Z66"/>
      <c r="AA66"/>
      <c r="AB66"/>
      <c r="AC66"/>
      <c r="AD66"/>
    </row>
    <row r="67" spans="1:30" s="2" customFormat="1">
      <c r="A67" s="1068"/>
      <c r="B67" s="512"/>
      <c r="C67" s="1070"/>
      <c r="D67" s="1070"/>
      <c r="E67" s="1070"/>
      <c r="F67" s="1070"/>
      <c r="G67" s="1083"/>
      <c r="H67" s="1084"/>
      <c r="I67" s="1084"/>
      <c r="J67" s="1084"/>
      <c r="K67" s="1084"/>
      <c r="L67" s="1084"/>
      <c r="M67" s="1084"/>
      <c r="N67" s="1084"/>
      <c r="O67" s="1084"/>
      <c r="P67" s="1084"/>
      <c r="Q67" s="1084"/>
      <c r="R67" s="1084"/>
      <c r="S67" s="1084"/>
      <c r="T67"/>
      <c r="U67"/>
      <c r="V67"/>
      <c r="W67"/>
      <c r="X67"/>
      <c r="Y67"/>
      <c r="Z67"/>
      <c r="AA67"/>
      <c r="AB67"/>
      <c r="AC67"/>
      <c r="AD67"/>
    </row>
    <row r="68" spans="1:30">
      <c r="A68" s="1068"/>
      <c r="B68" s="512"/>
      <c r="C68" s="1070"/>
      <c r="D68" s="1070"/>
      <c r="E68" s="1070"/>
      <c r="F68" s="1070"/>
      <c r="G68" s="1083"/>
      <c r="H68" s="1084"/>
      <c r="I68" s="1084"/>
      <c r="J68" s="1084"/>
      <c r="K68" s="1084"/>
      <c r="L68" s="1084"/>
      <c r="M68" s="1084"/>
      <c r="N68" s="1084"/>
      <c r="O68" s="1084"/>
      <c r="P68" s="1084"/>
      <c r="Q68" s="1084"/>
      <c r="R68" s="1084"/>
      <c r="S68" s="1084"/>
    </row>
    <row r="69" spans="1:30" s="2" customFormat="1">
      <c r="A69" s="652" t="s">
        <v>633</v>
      </c>
      <c r="B69" s="653"/>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c r="A70" s="1068"/>
      <c r="B70" s="512"/>
      <c r="C70" s="1070"/>
      <c r="D70" s="1070"/>
      <c r="E70" s="1070"/>
      <c r="F70" s="1070"/>
      <c r="G70" s="1083"/>
      <c r="H70" s="1084"/>
      <c r="I70" s="1084"/>
      <c r="J70" s="1084"/>
      <c r="K70" s="1084"/>
      <c r="L70" s="1084"/>
      <c r="M70" s="1084"/>
      <c r="N70" s="1084"/>
      <c r="O70" s="1084"/>
      <c r="P70" s="1084"/>
      <c r="Q70" s="1084"/>
      <c r="R70" s="1084"/>
      <c r="S70" s="1084"/>
      <c r="T70"/>
      <c r="U70"/>
      <c r="V70"/>
      <c r="W70"/>
      <c r="X70"/>
      <c r="Y70"/>
      <c r="Z70"/>
      <c r="AA70"/>
      <c r="AB70"/>
      <c r="AC70"/>
      <c r="AD70"/>
    </row>
    <row r="71" spans="1:30" s="2" customFormat="1">
      <c r="A71" s="952"/>
      <c r="B71" s="512"/>
      <c r="C71" s="513"/>
      <c r="D71" s="513"/>
      <c r="E71" s="513"/>
      <c r="F71" s="513"/>
      <c r="G71" s="517"/>
      <c r="H71" s="985"/>
      <c r="I71" s="985"/>
      <c r="J71" s="985"/>
      <c r="K71" s="985"/>
      <c r="L71" s="985"/>
      <c r="M71" s="985"/>
      <c r="N71" s="985"/>
      <c r="O71" s="985"/>
      <c r="P71" s="985"/>
      <c r="Q71" s="985"/>
      <c r="R71" s="985"/>
      <c r="S71" s="985"/>
      <c r="T71"/>
      <c r="U71"/>
      <c r="V71"/>
      <c r="W71"/>
      <c r="X71"/>
      <c r="Y71"/>
      <c r="Z71"/>
      <c r="AA71"/>
      <c r="AB71"/>
      <c r="AC71"/>
      <c r="AD71"/>
    </row>
    <row r="72" spans="1:30" s="2" customFormat="1">
      <c r="A72" s="986"/>
      <c r="B72" s="511"/>
      <c r="C72" s="513"/>
      <c r="D72" s="513"/>
      <c r="E72" s="513"/>
      <c r="F72" s="513"/>
      <c r="G72" s="517"/>
      <c r="H72" s="987"/>
      <c r="I72" s="987"/>
      <c r="J72" s="987"/>
      <c r="K72" s="987"/>
      <c r="L72" s="987"/>
      <c r="M72" s="987"/>
      <c r="N72" s="987"/>
      <c r="O72" s="987"/>
      <c r="P72" s="987"/>
      <c r="Q72" s="987"/>
      <c r="R72" s="987"/>
      <c r="S72" s="987"/>
    </row>
    <row r="73" spans="1:30" s="2" customFormat="1">
      <c r="A73" s="652" t="s">
        <v>634</v>
      </c>
      <c r="B73" s="653"/>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c r="A74" s="1085"/>
      <c r="B74" s="1086"/>
      <c r="C74" s="1070"/>
      <c r="D74" s="1070"/>
      <c r="E74" s="1070"/>
      <c r="F74" s="1070"/>
      <c r="G74" s="1083"/>
      <c r="H74" s="1084"/>
      <c r="I74" s="1084"/>
      <c r="J74" s="1084"/>
      <c r="K74" s="1084"/>
      <c r="L74" s="1084"/>
      <c r="M74" s="1084"/>
      <c r="N74" s="1084"/>
      <c r="O74" s="1084"/>
      <c r="P74" s="1084"/>
      <c r="Q74" s="1084"/>
      <c r="R74" s="1084"/>
      <c r="S74" s="1084"/>
      <c r="T74" s="2"/>
      <c r="U74" s="2"/>
      <c r="V74" s="2"/>
      <c r="W74" s="2"/>
      <c r="X74" s="2"/>
      <c r="Y74" s="2"/>
      <c r="Z74" s="2"/>
      <c r="AA74" s="2"/>
      <c r="AB74" s="2"/>
      <c r="AC74" s="2"/>
      <c r="AD74" s="2"/>
    </row>
    <row r="75" spans="1:30">
      <c r="A75" s="986"/>
      <c r="B75" s="511"/>
      <c r="C75" s="513"/>
      <c r="D75" s="513"/>
      <c r="E75" s="513"/>
      <c r="F75" s="513"/>
      <c r="G75" s="517"/>
      <c r="H75" s="988"/>
      <c r="I75" s="988"/>
      <c r="J75" s="988"/>
      <c r="K75" s="988"/>
      <c r="L75" s="988"/>
      <c r="M75" s="988"/>
      <c r="N75" s="988"/>
      <c r="O75" s="988"/>
      <c r="P75" s="988"/>
      <c r="Q75" s="988"/>
      <c r="R75" s="988"/>
      <c r="S75" s="988"/>
      <c r="T75" s="2"/>
      <c r="U75" s="2"/>
      <c r="V75" s="2"/>
      <c r="W75" s="2"/>
      <c r="X75" s="2"/>
      <c r="Y75" s="2"/>
      <c r="Z75" s="2"/>
      <c r="AA75" s="2"/>
      <c r="AB75" s="2"/>
      <c r="AC75" s="2"/>
      <c r="AD75" s="2"/>
    </row>
    <row r="76" spans="1:30">
      <c r="A76" s="986"/>
      <c r="B76" s="511"/>
      <c r="C76" s="513"/>
      <c r="D76" s="513"/>
      <c r="E76" s="513"/>
      <c r="F76" s="513"/>
      <c r="G76" s="517"/>
      <c r="H76" s="988"/>
      <c r="I76" s="988"/>
      <c r="J76" s="988"/>
      <c r="K76" s="988"/>
      <c r="L76" s="988"/>
      <c r="M76" s="988"/>
      <c r="N76" s="988"/>
      <c r="O76" s="988"/>
      <c r="P76" s="988"/>
      <c r="Q76" s="988"/>
      <c r="R76" s="988"/>
      <c r="S76" s="988"/>
      <c r="T76" s="2"/>
      <c r="U76" s="2"/>
      <c r="V76" s="2"/>
      <c r="W76" s="2"/>
      <c r="X76" s="2"/>
      <c r="Y76" s="2"/>
      <c r="Z76" s="2"/>
      <c r="AA76" s="2"/>
      <c r="AB76" s="2"/>
      <c r="AC76" s="2"/>
      <c r="AD76" s="2"/>
    </row>
    <row r="77" spans="1:30">
      <c r="A77" s="652" t="s">
        <v>635</v>
      </c>
      <c r="B77" s="653"/>
      <c r="C77" s="12"/>
      <c r="D77" s="12"/>
      <c r="E77" s="12"/>
      <c r="F77" s="12"/>
      <c r="G77" s="13"/>
      <c r="H77" s="21"/>
      <c r="I77" s="21"/>
      <c r="J77" s="21"/>
      <c r="K77" s="21"/>
      <c r="L77" s="21"/>
      <c r="M77" s="21"/>
      <c r="N77" s="21"/>
      <c r="O77" s="21"/>
      <c r="P77" s="21"/>
      <c r="Q77" s="21"/>
      <c r="R77" s="21"/>
      <c r="S77" s="21"/>
    </row>
    <row r="78" spans="1:30">
      <c r="A78" s="952"/>
      <c r="B78" s="512" t="s">
        <v>636</v>
      </c>
      <c r="C78" s="513"/>
      <c r="D78" s="513"/>
      <c r="E78" s="513"/>
      <c r="F78" s="513"/>
      <c r="G78" s="517"/>
      <c r="H78" s="988"/>
      <c r="I78" s="988"/>
      <c r="J78" s="988"/>
      <c r="K78" s="988"/>
      <c r="L78" s="988"/>
      <c r="M78" s="988"/>
      <c r="N78" s="988"/>
      <c r="O78" s="988"/>
      <c r="P78" s="988"/>
      <c r="Q78" s="988"/>
      <c r="R78" s="988"/>
      <c r="S78" s="988"/>
    </row>
    <row r="79" spans="1:30">
      <c r="A79" s="952"/>
      <c r="B79" s="512" t="s">
        <v>637</v>
      </c>
      <c r="C79" s="513"/>
      <c r="D79" s="513"/>
      <c r="E79" s="513"/>
      <c r="F79" s="513"/>
      <c r="G79" s="517"/>
      <c r="H79" s="988"/>
      <c r="I79" s="988"/>
      <c r="J79" s="988"/>
      <c r="K79" s="988"/>
      <c r="L79" s="988"/>
      <c r="M79" s="988"/>
      <c r="N79" s="988"/>
      <c r="O79" s="988"/>
      <c r="P79" s="988"/>
      <c r="Q79" s="988"/>
      <c r="R79" s="988"/>
      <c r="S79" s="988"/>
    </row>
    <row r="80" spans="1:30">
      <c r="A80" s="952"/>
      <c r="B80" s="512" t="s">
        <v>638</v>
      </c>
      <c r="C80" s="513"/>
      <c r="D80" s="513"/>
      <c r="E80" s="513"/>
      <c r="F80" s="513"/>
      <c r="G80" s="517"/>
      <c r="H80" s="988"/>
      <c r="I80" s="988"/>
      <c r="J80" s="988"/>
      <c r="K80" s="988"/>
      <c r="L80" s="988"/>
      <c r="M80" s="988"/>
      <c r="N80" s="988"/>
      <c r="O80" s="988"/>
      <c r="P80" s="988"/>
      <c r="Q80" s="988"/>
      <c r="R80" s="988"/>
      <c r="S80" s="988"/>
    </row>
    <row r="81" spans="1:19">
      <c r="A81" s="952"/>
      <c r="B81" s="512" t="s">
        <v>639</v>
      </c>
      <c r="C81" s="513"/>
      <c r="D81" s="513"/>
      <c r="E81" s="513"/>
      <c r="F81" s="513"/>
      <c r="G81" s="517"/>
      <c r="H81" s="988"/>
      <c r="I81" s="988"/>
      <c r="J81" s="988"/>
      <c r="K81" s="988"/>
      <c r="L81" s="988"/>
      <c r="M81" s="988"/>
      <c r="N81" s="988"/>
      <c r="O81" s="988"/>
      <c r="P81" s="988"/>
      <c r="Q81" s="988"/>
      <c r="R81" s="988"/>
      <c r="S81" s="988"/>
    </row>
    <row r="82" spans="1:19">
      <c r="A82" s="358"/>
      <c r="B82" s="357"/>
      <c r="C82" s="188"/>
      <c r="D82" s="188"/>
      <c r="E82" s="188"/>
      <c r="F82" s="188"/>
      <c r="G82" s="359"/>
      <c r="H82" s="300"/>
      <c r="I82" s="300"/>
      <c r="J82" s="300"/>
      <c r="K82" s="300"/>
      <c r="L82" s="300"/>
      <c r="M82" s="300"/>
      <c r="N82" s="300"/>
      <c r="O82" s="300"/>
      <c r="P82" s="300"/>
      <c r="Q82" s="300"/>
      <c r="R82" s="300"/>
      <c r="S82" s="300"/>
    </row>
    <row r="83" spans="1:19">
      <c r="A83" s="7" t="s">
        <v>640</v>
      </c>
      <c r="B83" s="8"/>
      <c r="C83" s="12"/>
      <c r="D83" s="12"/>
      <c r="E83" s="12"/>
      <c r="F83" s="12"/>
      <c r="G83" s="13"/>
      <c r="H83" s="21"/>
      <c r="I83" s="21"/>
      <c r="J83" s="21"/>
      <c r="K83" s="21"/>
      <c r="L83" s="21"/>
      <c r="M83" s="21"/>
      <c r="N83" s="21"/>
      <c r="O83" s="21"/>
      <c r="P83" s="21"/>
      <c r="Q83" s="21"/>
      <c r="R83" s="21"/>
      <c r="S83" s="21"/>
    </row>
    <row r="84" spans="1:19">
      <c r="A84" s="1068"/>
      <c r="B84" s="1087" t="s">
        <v>641</v>
      </c>
      <c r="C84" s="1070"/>
      <c r="D84" s="1070"/>
      <c r="E84" s="1070"/>
      <c r="F84" s="1070"/>
      <c r="G84" s="1083"/>
      <c r="H84" s="1088"/>
      <c r="I84" s="1088"/>
      <c r="J84" s="1088"/>
      <c r="K84" s="1088"/>
      <c r="L84" s="1088"/>
      <c r="M84" s="1088"/>
      <c r="N84" s="1088"/>
      <c r="O84" s="1088"/>
      <c r="P84" s="1088"/>
      <c r="Q84" s="1088"/>
      <c r="R84" s="1088"/>
      <c r="S84" s="1088"/>
    </row>
    <row r="85" spans="1:19">
      <c r="A85" s="952"/>
      <c r="B85" s="512" t="s">
        <v>642</v>
      </c>
      <c r="C85" s="513"/>
      <c r="D85" s="513"/>
      <c r="E85" s="513"/>
      <c r="F85" s="513"/>
      <c r="G85" s="517"/>
      <c r="H85" s="989"/>
      <c r="I85" s="989"/>
      <c r="J85" s="989"/>
      <c r="K85" s="989"/>
      <c r="L85" s="989"/>
      <c r="M85" s="989"/>
      <c r="N85" s="989"/>
      <c r="O85" s="989"/>
      <c r="P85" s="989"/>
      <c r="Q85" s="989"/>
      <c r="R85" s="989"/>
      <c r="S85" s="989"/>
    </row>
    <row r="86" spans="1:19">
      <c r="A86" s="496"/>
      <c r="B86" s="497" t="s">
        <v>643</v>
      </c>
      <c r="C86" s="498"/>
      <c r="D86" s="498"/>
      <c r="E86" s="498"/>
      <c r="F86" s="498"/>
      <c r="G86" s="499"/>
      <c r="H86" s="992"/>
      <c r="I86" s="992"/>
      <c r="J86" s="992"/>
      <c r="K86" s="992"/>
      <c r="L86" s="992"/>
      <c r="M86" s="992"/>
      <c r="N86" s="992"/>
      <c r="O86" s="992"/>
      <c r="P86" s="992"/>
      <c r="Q86" s="992"/>
      <c r="R86" s="992"/>
      <c r="S86" s="992"/>
    </row>
    <row r="88" spans="1:19">
      <c r="A88" s="94" t="s">
        <v>644</v>
      </c>
      <c r="B88" s="96"/>
    </row>
    <row r="89" spans="1:19">
      <c r="A89" s="95" t="s">
        <v>542</v>
      </c>
      <c r="B89" s="993"/>
    </row>
    <row r="90" spans="1:19">
      <c r="A90" s="994" t="s">
        <v>546</v>
      </c>
      <c r="B90" s="993"/>
    </row>
    <row r="91" spans="1:19">
      <c r="A91" s="995" t="s">
        <v>549</v>
      </c>
      <c r="B91" s="996"/>
    </row>
    <row r="92" spans="1:19">
      <c r="A92" s="995" t="s">
        <v>552</v>
      </c>
      <c r="B92" s="997"/>
    </row>
    <row r="93" spans="1:19">
      <c r="A93" s="500" t="s">
        <v>645</v>
      </c>
      <c r="B93" s="998"/>
    </row>
    <row r="95" spans="1:19">
      <c r="A95" s="97"/>
      <c r="B95" s="1" t="s">
        <v>646</v>
      </c>
    </row>
    <row r="96" spans="1:19">
      <c r="A96" s="98"/>
      <c r="B96" s="1" t="s">
        <v>647</v>
      </c>
    </row>
  </sheetData>
  <mergeCells count="47">
    <mergeCell ref="A61:B61"/>
    <mergeCell ref="A65:B65"/>
    <mergeCell ref="A69:B69"/>
    <mergeCell ref="A73:B73"/>
    <mergeCell ref="A77:B7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1">
    <cfRule type="cellIs" dxfId="2103" priority="23" operator="equal">
      <formula>"X"</formula>
    </cfRule>
    <cfRule type="cellIs" dxfId="2102" priority="24" operator="equal">
      <formula>"I"</formula>
    </cfRule>
  </conditionalFormatting>
  <conditionalFormatting sqref="H33:H52">
    <cfRule type="cellIs" dxfId="2101" priority="1" operator="equal">
      <formula>"X"</formula>
    </cfRule>
    <cfRule type="cellIs" dxfId="2100" priority="2" operator="equal">
      <formula>"I"</formula>
    </cfRule>
  </conditionalFormatting>
  <conditionalFormatting sqref="J20:J31">
    <cfRule type="cellIs" dxfId="2099" priority="21" operator="equal">
      <formula>"X"</formula>
    </cfRule>
    <cfRule type="cellIs" dxfId="2098" priority="22" operator="equal">
      <formula>"I"</formula>
    </cfRule>
  </conditionalFormatting>
  <conditionalFormatting sqref="J33:J52">
    <cfRule type="cellIs" dxfId="2097" priority="3" operator="equal">
      <formula>"X"</formula>
    </cfRule>
    <cfRule type="cellIs" dxfId="2096" priority="4" operator="equal">
      <formula>"I"</formula>
    </cfRule>
  </conditionalFormatting>
  <conditionalFormatting sqref="L20:L31">
    <cfRule type="cellIs" dxfId="2095" priority="19" operator="equal">
      <formula>"X"</formula>
    </cfRule>
    <cfRule type="cellIs" dxfId="2094" priority="20" operator="equal">
      <formula>"I"</formula>
    </cfRule>
  </conditionalFormatting>
  <conditionalFormatting sqref="L33:L52">
    <cfRule type="cellIs" dxfId="2093" priority="5" operator="equal">
      <formula>"X"</formula>
    </cfRule>
    <cfRule type="cellIs" dxfId="2092" priority="6" operator="equal">
      <formula>"I"</formula>
    </cfRule>
  </conditionalFormatting>
  <conditionalFormatting sqref="N20:N31">
    <cfRule type="cellIs" dxfId="2091" priority="17" operator="equal">
      <formula>"X"</formula>
    </cfRule>
    <cfRule type="cellIs" dxfId="2090" priority="18" operator="equal">
      <formula>"I"</formula>
    </cfRule>
  </conditionalFormatting>
  <conditionalFormatting sqref="N33:N52">
    <cfRule type="cellIs" dxfId="2089" priority="7" operator="equal">
      <formula>"X"</formula>
    </cfRule>
    <cfRule type="cellIs" dxfId="2088" priority="8" operator="equal">
      <formula>"I"</formula>
    </cfRule>
  </conditionalFormatting>
  <conditionalFormatting sqref="P20:P31">
    <cfRule type="cellIs" dxfId="2087" priority="15" operator="equal">
      <formula>"X"</formula>
    </cfRule>
    <cfRule type="cellIs" dxfId="2086" priority="16" operator="equal">
      <formula>"I"</formula>
    </cfRule>
  </conditionalFormatting>
  <conditionalFormatting sqref="P33:P52">
    <cfRule type="cellIs" dxfId="2085" priority="9" operator="equal">
      <formula>"X"</formula>
    </cfRule>
    <cfRule type="cellIs" dxfId="2084" priority="10" operator="equal">
      <formula>"I"</formula>
    </cfRule>
  </conditionalFormatting>
  <conditionalFormatting sqref="R20:R31">
    <cfRule type="cellIs" dxfId="2083" priority="13" operator="equal">
      <formula>"X"</formula>
    </cfRule>
    <cfRule type="cellIs" dxfId="2082" priority="14" operator="equal">
      <formula>"I"</formula>
    </cfRule>
  </conditionalFormatting>
  <conditionalFormatting sqref="R33:R52">
    <cfRule type="cellIs" dxfId="2081" priority="11" operator="equal">
      <formula>"X"</formula>
    </cfRule>
    <cfRule type="cellIs" dxfId="2080" priority="12" operator="equal">
      <formula>"I"</formula>
    </cfRule>
  </conditionalFormatting>
  <hyperlinks>
    <hyperlink ref="B3" location="'Cost Summary'!A1" display="BACK TO SUMMARY SHEET" xr:uid="{E846CC78-D5EC-443B-ACDF-C78153BD9BAF}"/>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rgb="FF92D050"/>
  </sheetPr>
  <dimension ref="A1:S132"/>
  <sheetViews>
    <sheetView zoomScale="84" zoomScaleNormal="84" workbookViewId="0">
      <pane xSplit="2" ySplit="9" topLeftCell="C20" activePane="bottomRight" state="frozen"/>
      <selection pane="bottomRight" activeCell="B29" sqref="B29"/>
      <selection pane="bottomLeft" activeCell="A10" sqref="A10"/>
      <selection pane="topRight" activeCell="C1" sqref="C1"/>
    </sheetView>
  </sheetViews>
  <sheetFormatPr defaultRowHeight="15"/>
  <cols>
    <col min="1" max="1" width="16.7109375" bestFit="1" customWidth="1"/>
    <col min="2" max="2" width="70.7109375" style="1" customWidth="1"/>
    <col min="3" max="3" width="10.85546875" style="2" bestFit="1" customWidth="1"/>
    <col min="4" max="4" width="8.140625" style="2" bestFit="1" customWidth="1"/>
    <col min="5" max="5" width="7.5703125" style="2" customWidth="1"/>
    <col min="6" max="6" width="7.7109375" style="2" customWidth="1"/>
    <col min="7" max="7" width="21.5703125" style="2" customWidth="1"/>
    <col min="8" max="8" width="7.42578125" style="2" customWidth="1"/>
    <col min="9" max="9" width="14.85546875" style="2" customWidth="1"/>
    <col min="10" max="10" width="7.42578125" style="2"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D1" s="179"/>
      <c r="E1" s="150"/>
      <c r="F1" s="152"/>
      <c r="G1" s="150" t="s">
        <v>529</v>
      </c>
    </row>
    <row r="2" spans="1:19" ht="15.75" thickBot="1">
      <c r="D2" s="179"/>
      <c r="E2" s="150"/>
      <c r="F2" s="149" t="s">
        <v>530</v>
      </c>
      <c r="G2" s="150" t="s">
        <v>531</v>
      </c>
      <c r="H2" s="647"/>
      <c r="I2" s="647"/>
      <c r="J2" s="654"/>
      <c r="K2" s="654"/>
      <c r="L2" s="647"/>
      <c r="M2" s="647"/>
      <c r="N2" s="647"/>
      <c r="O2" s="647"/>
      <c r="P2" s="647"/>
      <c r="Q2" s="647"/>
      <c r="R2" s="647"/>
      <c r="S2" s="647"/>
    </row>
    <row r="3" spans="1:19" ht="21" thickBot="1">
      <c r="B3" s="164" t="s">
        <v>532</v>
      </c>
      <c r="D3" s="179"/>
      <c r="E3" s="150"/>
      <c r="F3" s="151" t="s">
        <v>533</v>
      </c>
      <c r="G3" s="150" t="s">
        <v>534</v>
      </c>
      <c r="H3" s="650" t="s">
        <v>535</v>
      </c>
      <c r="I3" s="651"/>
      <c r="J3" s="650" t="s">
        <v>678</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55"/>
      <c r="I4" s="656"/>
      <c r="J4" s="648"/>
      <c r="K4" s="649"/>
      <c r="L4" s="648"/>
      <c r="M4" s="649"/>
      <c r="N4" s="648"/>
      <c r="O4" s="649"/>
      <c r="P4" s="648"/>
      <c r="Q4" s="649"/>
      <c r="R4" s="648"/>
      <c r="S4" s="649"/>
    </row>
    <row r="5" spans="1:19">
      <c r="A5" s="948" t="s">
        <v>544</v>
      </c>
      <c r="B5" s="512" t="s">
        <v>681</v>
      </c>
      <c r="C5" s="513"/>
      <c r="D5" s="513"/>
      <c r="E5" s="513"/>
      <c r="F5" s="513"/>
      <c r="G5" s="514" t="s">
        <v>546</v>
      </c>
      <c r="H5" s="1089"/>
      <c r="I5" s="692"/>
      <c r="J5" s="949"/>
      <c r="K5" s="684"/>
      <c r="L5" s="949"/>
      <c r="M5" s="684"/>
      <c r="N5" s="949"/>
      <c r="O5" s="684"/>
      <c r="P5" s="949"/>
      <c r="Q5" s="684"/>
      <c r="R5" s="949"/>
      <c r="S5" s="684"/>
    </row>
    <row r="6" spans="1:19">
      <c r="A6" s="948" t="s">
        <v>548</v>
      </c>
      <c r="B6" s="515" t="s">
        <v>324</v>
      </c>
      <c r="C6" s="513"/>
      <c r="D6" s="513"/>
      <c r="E6" s="513"/>
      <c r="F6" s="513"/>
      <c r="G6" s="514" t="s">
        <v>549</v>
      </c>
      <c r="H6" s="1089"/>
      <c r="I6" s="692"/>
      <c r="J6" s="950"/>
      <c r="K6" s="687"/>
      <c r="L6" s="950"/>
      <c r="M6" s="687"/>
      <c r="N6" s="950"/>
      <c r="O6" s="687"/>
      <c r="P6" s="950"/>
      <c r="Q6" s="687"/>
      <c r="R6" s="950"/>
      <c r="S6" s="687"/>
    </row>
    <row r="7" spans="1:19">
      <c r="A7" s="948" t="s">
        <v>551</v>
      </c>
      <c r="B7" s="516"/>
      <c r="C7" s="513"/>
      <c r="D7" s="513"/>
      <c r="E7" s="513"/>
      <c r="F7" s="513"/>
      <c r="G7" s="514" t="s">
        <v>552</v>
      </c>
      <c r="H7" s="1090"/>
      <c r="I7" s="1091"/>
      <c r="J7" s="951"/>
      <c r="K7" s="685"/>
      <c r="L7" s="951"/>
      <c r="M7" s="685"/>
      <c r="N7" s="951"/>
      <c r="O7" s="685"/>
      <c r="P7" s="951"/>
      <c r="Q7" s="685"/>
      <c r="R7" s="951"/>
      <c r="S7" s="685"/>
    </row>
    <row r="8" spans="1:19" ht="15.75" thickBot="1">
      <c r="A8" s="361" t="s">
        <v>554</v>
      </c>
      <c r="B8" s="357"/>
      <c r="C8" s="188"/>
      <c r="D8" s="188"/>
      <c r="E8" s="188"/>
      <c r="F8" s="188"/>
      <c r="G8" s="301" t="s">
        <v>554</v>
      </c>
      <c r="H8" s="682">
        <f>I87</f>
        <v>0</v>
      </c>
      <c r="I8" s="683"/>
      <c r="J8" s="682">
        <f>K87</f>
        <v>0</v>
      </c>
      <c r="K8" s="683"/>
      <c r="L8" s="682">
        <f>M87</f>
        <v>0</v>
      </c>
      <c r="M8" s="683"/>
      <c r="N8" s="682">
        <f>O87</f>
        <v>0</v>
      </c>
      <c r="O8" s="683"/>
      <c r="P8" s="682">
        <f>Q87</f>
        <v>0</v>
      </c>
      <c r="Q8" s="683"/>
      <c r="R8" s="682">
        <f>S87</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customHeight="1">
      <c r="A10" s="952"/>
      <c r="B10" s="1092" t="s">
        <v>563</v>
      </c>
      <c r="C10" s="513"/>
      <c r="D10" s="513"/>
      <c r="E10" s="513"/>
      <c r="F10" s="513"/>
      <c r="G10" s="517"/>
      <c r="H10" s="953"/>
      <c r="I10" s="953"/>
      <c r="J10" s="953"/>
      <c r="K10" s="953"/>
      <c r="L10" s="953"/>
      <c r="M10" s="953"/>
      <c r="N10" s="953"/>
      <c r="O10" s="953"/>
      <c r="P10" s="953"/>
      <c r="Q10" s="953"/>
      <c r="R10" s="953"/>
      <c r="S10" s="953"/>
    </row>
    <row r="11" spans="1:19" ht="15.75" hidden="1" customHeight="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customHeight="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customHeight="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customHeight="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customHeight="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thickTop="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thickTop="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t="15.75" hidden="1" customHeight="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customHeight="1" thickTop="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ht="16.5" customHeight="1"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1093"/>
      <c r="B21" s="519" t="s">
        <v>681</v>
      </c>
      <c r="C21" s="518"/>
      <c r="D21" s="513"/>
      <c r="E21" s="513"/>
      <c r="F21" s="513"/>
      <c r="G21" s="517"/>
      <c r="H21" s="954"/>
      <c r="I21" s="1077"/>
      <c r="J21" s="954"/>
      <c r="K21" s="1077"/>
      <c r="L21" s="954"/>
      <c r="M21" s="1077"/>
      <c r="N21" s="954"/>
      <c r="O21" s="1077"/>
      <c r="P21" s="954"/>
      <c r="Q21" s="1077"/>
      <c r="R21" s="954"/>
      <c r="S21" s="1077"/>
    </row>
    <row r="22" spans="1:19" ht="16.5" thickBot="1">
      <c r="A22" s="1094"/>
      <c r="B22" s="1095" t="s">
        <v>567</v>
      </c>
      <c r="C22" s="557"/>
      <c r="D22" s="513"/>
      <c r="E22" s="513"/>
      <c r="F22" s="513"/>
      <c r="G22" s="517"/>
      <c r="H22" s="954"/>
      <c r="I22" s="1077"/>
      <c r="J22" s="954"/>
      <c r="K22" s="1096"/>
      <c r="L22" s="954"/>
      <c r="M22" s="1077"/>
      <c r="N22" s="954"/>
      <c r="O22" s="1077"/>
      <c r="P22" s="954"/>
      <c r="Q22" s="1077"/>
      <c r="R22" s="954"/>
      <c r="S22" s="1077"/>
    </row>
    <row r="23" spans="1:19" ht="15.75" customHeight="1">
      <c r="A23" s="1093"/>
      <c r="B23" s="1097" t="s">
        <v>568</v>
      </c>
      <c r="C23" s="518"/>
      <c r="D23" s="513"/>
      <c r="E23" s="513"/>
      <c r="F23" s="513"/>
      <c r="G23" s="517"/>
      <c r="H23" s="954"/>
      <c r="I23" s="1077"/>
      <c r="J23" s="954"/>
      <c r="K23" s="1077"/>
      <c r="L23" s="954"/>
      <c r="M23" s="1077"/>
      <c r="N23" s="954"/>
      <c r="O23" s="1077"/>
      <c r="P23" s="954"/>
      <c r="Q23" s="1077"/>
      <c r="R23" s="954"/>
      <c r="S23" s="1077"/>
    </row>
    <row r="24" spans="1:19">
      <c r="A24" s="1093"/>
      <c r="B24" s="1098" t="s">
        <v>569</v>
      </c>
      <c r="C24" s="518"/>
      <c r="D24" s="513"/>
      <c r="E24" s="513"/>
      <c r="F24" s="513"/>
      <c r="G24" s="517"/>
      <c r="H24" s="954"/>
      <c r="I24" s="1076"/>
      <c r="J24" s="954"/>
      <c r="K24" s="1076"/>
      <c r="L24" s="954"/>
      <c r="M24" s="1076"/>
      <c r="N24" s="954"/>
      <c r="O24" s="1076"/>
      <c r="P24" s="954"/>
      <c r="Q24" s="1076"/>
      <c r="R24" s="954"/>
      <c r="S24" s="1076"/>
    </row>
    <row r="25" spans="1:19" ht="15.75" customHeight="1">
      <c r="A25" s="1093"/>
      <c r="B25" s="1099" t="s">
        <v>570</v>
      </c>
      <c r="C25" s="518"/>
      <c r="D25" s="513"/>
      <c r="E25" s="513"/>
      <c r="F25" s="513"/>
      <c r="G25" s="517"/>
      <c r="H25" s="954"/>
      <c r="I25" s="1076"/>
      <c r="J25" s="954"/>
      <c r="K25" s="1076"/>
      <c r="L25" s="954"/>
      <c r="M25" s="1076"/>
      <c r="N25" s="954"/>
      <c r="O25" s="1076"/>
      <c r="P25" s="954"/>
      <c r="Q25" s="1076"/>
      <c r="R25" s="954"/>
      <c r="S25" s="1076"/>
    </row>
    <row r="26" spans="1:19">
      <c r="A26" s="1093"/>
      <c r="B26" s="1099" t="s">
        <v>571</v>
      </c>
      <c r="C26" s="1100"/>
      <c r="D26" s="543"/>
      <c r="E26" s="513"/>
      <c r="F26" s="513"/>
      <c r="G26" s="517"/>
      <c r="H26" s="954"/>
      <c r="I26" s="1077"/>
      <c r="J26" s="954"/>
      <c r="K26" s="1076"/>
      <c r="L26" s="954"/>
      <c r="M26" s="1077"/>
      <c r="N26" s="954"/>
      <c r="O26" s="1077"/>
      <c r="P26" s="954"/>
      <c r="Q26" s="1077"/>
      <c r="R26" s="954"/>
      <c r="S26" s="1077"/>
    </row>
    <row r="27" spans="1:19">
      <c r="A27" s="1093"/>
      <c r="B27" s="1099" t="s">
        <v>572</v>
      </c>
      <c r="C27" s="1100"/>
      <c r="D27" s="543"/>
      <c r="E27" s="513"/>
      <c r="F27" s="513"/>
      <c r="G27" s="517"/>
      <c r="H27" s="954"/>
      <c r="I27" s="1077"/>
      <c r="J27" s="954"/>
      <c r="K27" s="1076"/>
      <c r="L27" s="954"/>
      <c r="M27" s="1077"/>
      <c r="N27" s="954"/>
      <c r="O27" s="1077"/>
      <c r="P27" s="954"/>
      <c r="Q27" s="1077"/>
      <c r="R27" s="954"/>
      <c r="S27" s="1077"/>
    </row>
    <row r="28" spans="1:19">
      <c r="A28" s="1093"/>
      <c r="B28" s="1099" t="s">
        <v>573</v>
      </c>
      <c r="C28" s="1100"/>
      <c r="D28" s="543"/>
      <c r="E28" s="513"/>
      <c r="F28" s="513"/>
      <c r="G28" s="517"/>
      <c r="H28" s="954"/>
      <c r="I28" s="1077"/>
      <c r="J28" s="954"/>
      <c r="K28" s="1076"/>
      <c r="L28" s="954"/>
      <c r="M28" s="1077"/>
      <c r="N28" s="954"/>
      <c r="O28" s="1077"/>
      <c r="P28" s="954"/>
      <c r="Q28" s="1077"/>
      <c r="R28" s="954"/>
      <c r="S28" s="1077"/>
    </row>
    <row r="29" spans="1:19">
      <c r="A29" s="1093"/>
      <c r="B29" s="1099" t="s">
        <v>648</v>
      </c>
      <c r="C29" s="1100"/>
      <c r="D29" s="543"/>
      <c r="E29" s="513"/>
      <c r="F29" s="513"/>
      <c r="G29" s="517"/>
      <c r="H29" s="954"/>
      <c r="I29" s="1077"/>
      <c r="J29" s="954"/>
      <c r="K29" s="1076"/>
      <c r="L29" s="954"/>
      <c r="M29" s="1077"/>
      <c r="N29" s="954"/>
      <c r="O29" s="1077"/>
      <c r="P29" s="954"/>
      <c r="Q29" s="1077"/>
      <c r="R29" s="954"/>
      <c r="S29" s="1077"/>
    </row>
    <row r="30" spans="1:19">
      <c r="A30" s="1093"/>
      <c r="B30" s="1101" t="s">
        <v>574</v>
      </c>
      <c r="C30" s="1100"/>
      <c r="D30" s="543"/>
      <c r="E30" s="513"/>
      <c r="F30" s="513"/>
      <c r="G30" s="517"/>
      <c r="H30" s="954"/>
      <c r="I30" s="1077"/>
      <c r="J30" s="954"/>
      <c r="K30" s="1076"/>
      <c r="L30" s="954"/>
      <c r="M30" s="1077"/>
      <c r="N30" s="954"/>
      <c r="O30" s="1077"/>
      <c r="P30" s="954"/>
      <c r="Q30" s="1077"/>
      <c r="R30" s="954"/>
      <c r="S30" s="1077"/>
    </row>
    <row r="31" spans="1:19">
      <c r="A31" s="1102"/>
      <c r="B31" s="1103" t="s">
        <v>575</v>
      </c>
      <c r="C31" s="1104"/>
      <c r="D31" s="1105"/>
      <c r="E31" s="1106"/>
      <c r="F31" s="1106"/>
      <c r="G31" s="1107"/>
      <c r="H31" s="1108"/>
      <c r="I31" s="1109"/>
      <c r="J31" s="1108"/>
      <c r="K31" s="1109"/>
      <c r="L31" s="1108"/>
      <c r="M31" s="1110"/>
      <c r="N31" s="1108"/>
      <c r="O31" s="1110"/>
      <c r="P31" s="1108"/>
      <c r="Q31" s="1110"/>
      <c r="R31" s="1108"/>
      <c r="S31" s="1110"/>
    </row>
    <row r="32" spans="1:19">
      <c r="A32" s="1093"/>
      <c r="B32" s="1111"/>
      <c r="C32" s="1100"/>
      <c r="D32" s="543"/>
      <c r="E32" s="513"/>
      <c r="F32" s="513"/>
      <c r="G32" s="517"/>
      <c r="H32" s="954"/>
      <c r="I32" s="1077"/>
      <c r="J32" s="954"/>
      <c r="K32" s="1076"/>
      <c r="L32" s="954"/>
      <c r="M32" s="1077"/>
      <c r="N32" s="954"/>
      <c r="O32" s="1077"/>
      <c r="P32" s="954"/>
      <c r="Q32" s="1077"/>
      <c r="R32" s="954"/>
      <c r="S32" s="1077"/>
    </row>
    <row r="33" spans="1:19">
      <c r="A33" s="1093"/>
      <c r="B33" s="362" t="s">
        <v>682</v>
      </c>
      <c r="C33" s="1100"/>
      <c r="D33" s="543"/>
      <c r="E33" s="513"/>
      <c r="F33" s="513"/>
      <c r="G33" s="517"/>
      <c r="H33" s="954"/>
      <c r="I33" s="1077"/>
      <c r="J33" s="954"/>
      <c r="K33" s="1076"/>
      <c r="L33" s="954"/>
      <c r="M33" s="1077"/>
      <c r="N33" s="954"/>
      <c r="O33" s="1077"/>
      <c r="P33" s="954"/>
      <c r="Q33" s="1077"/>
      <c r="R33" s="954"/>
      <c r="S33" s="1077"/>
    </row>
    <row r="34" spans="1:19">
      <c r="A34" s="1093"/>
      <c r="B34" s="363" t="s">
        <v>683</v>
      </c>
      <c r="C34" s="1100"/>
      <c r="D34" s="543"/>
      <c r="E34" s="513"/>
      <c r="F34" s="513"/>
      <c r="G34" s="517"/>
      <c r="H34" s="954"/>
      <c r="I34" s="1077"/>
      <c r="J34" s="954"/>
      <c r="K34" s="1076"/>
      <c r="L34" s="954"/>
      <c r="M34" s="1077"/>
      <c r="N34" s="954"/>
      <c r="O34" s="1077"/>
      <c r="P34" s="954"/>
      <c r="Q34" s="1077"/>
      <c r="R34" s="954"/>
      <c r="S34" s="1077"/>
    </row>
    <row r="35" spans="1:19">
      <c r="A35" s="1093"/>
      <c r="B35" s="363" t="s">
        <v>684</v>
      </c>
      <c r="C35" s="1100"/>
      <c r="D35" s="543"/>
      <c r="E35" s="513"/>
      <c r="F35" s="513"/>
      <c r="G35" s="517"/>
      <c r="H35" s="954"/>
      <c r="I35" s="1077"/>
      <c r="J35" s="954"/>
      <c r="K35" s="1076"/>
      <c r="L35" s="954"/>
      <c r="M35" s="1077"/>
      <c r="N35" s="954"/>
      <c r="O35" s="1077"/>
      <c r="P35" s="954"/>
      <c r="Q35" s="1077"/>
      <c r="R35" s="954"/>
      <c r="S35" s="1077"/>
    </row>
    <row r="36" spans="1:19">
      <c r="A36" s="1093"/>
      <c r="B36" s="363" t="s">
        <v>685</v>
      </c>
      <c r="C36" s="1100"/>
      <c r="D36" s="543"/>
      <c r="E36" s="513"/>
      <c r="F36" s="513"/>
      <c r="G36" s="517"/>
      <c r="H36" s="954"/>
      <c r="I36" s="1077"/>
      <c r="J36" s="954"/>
      <c r="K36" s="1076"/>
      <c r="L36" s="954"/>
      <c r="M36" s="1077"/>
      <c r="N36" s="954"/>
      <c r="O36" s="1077"/>
      <c r="P36" s="954"/>
      <c r="Q36" s="1077"/>
      <c r="R36" s="954"/>
      <c r="S36" s="1077"/>
    </row>
    <row r="37" spans="1:19">
      <c r="A37" s="1093"/>
      <c r="B37" s="363" t="s">
        <v>686</v>
      </c>
      <c r="C37" s="1100"/>
      <c r="D37" s="543"/>
      <c r="E37" s="513"/>
      <c r="F37" s="513"/>
      <c r="G37" s="517"/>
      <c r="H37" s="954"/>
      <c r="I37" s="1077"/>
      <c r="J37" s="954"/>
      <c r="K37" s="1076"/>
      <c r="L37" s="954"/>
      <c r="M37" s="1077"/>
      <c r="N37" s="954"/>
      <c r="O37" s="1077"/>
      <c r="P37" s="954"/>
      <c r="Q37" s="1077"/>
      <c r="R37" s="954"/>
      <c r="S37" s="1077"/>
    </row>
    <row r="38" spans="1:19">
      <c r="A38" s="1093"/>
      <c r="B38" s="363" t="s">
        <v>687</v>
      </c>
      <c r="C38" s="1100"/>
      <c r="D38" s="543"/>
      <c r="E38" s="513"/>
      <c r="F38" s="513"/>
      <c r="G38" s="517"/>
      <c r="H38" s="954"/>
      <c r="I38" s="1077"/>
      <c r="J38" s="954"/>
      <c r="K38" s="1076"/>
      <c r="L38" s="954"/>
      <c r="M38" s="1077"/>
      <c r="N38" s="954"/>
      <c r="O38" s="1077"/>
      <c r="P38" s="954"/>
      <c r="Q38" s="1077"/>
      <c r="R38" s="954"/>
      <c r="S38" s="1077"/>
    </row>
    <row r="39" spans="1:19">
      <c r="A39" s="1093"/>
      <c r="B39" s="363" t="s">
        <v>688</v>
      </c>
      <c r="C39" s="1100"/>
      <c r="D39" s="543"/>
      <c r="E39" s="513"/>
      <c r="F39" s="513"/>
      <c r="G39" s="517"/>
      <c r="H39" s="954"/>
      <c r="I39" s="1077"/>
      <c r="J39" s="954"/>
      <c r="K39" s="1076"/>
      <c r="L39" s="954"/>
      <c r="M39" s="1077"/>
      <c r="N39" s="954"/>
      <c r="O39" s="1077"/>
      <c r="P39" s="954"/>
      <c r="Q39" s="1077"/>
      <c r="R39" s="954"/>
      <c r="S39" s="1077"/>
    </row>
    <row r="40" spans="1:19">
      <c r="A40" s="1093"/>
      <c r="B40" s="363" t="s">
        <v>689</v>
      </c>
      <c r="C40" s="1100"/>
      <c r="D40" s="543"/>
      <c r="E40" s="513"/>
      <c r="F40" s="513"/>
      <c r="G40" s="517"/>
      <c r="H40" s="954"/>
      <c r="I40" s="1077"/>
      <c r="J40" s="954"/>
      <c r="K40" s="1076"/>
      <c r="L40" s="954"/>
      <c r="M40" s="1077"/>
      <c r="N40" s="954"/>
      <c r="O40" s="1077"/>
      <c r="P40" s="954"/>
      <c r="Q40" s="1077"/>
      <c r="R40" s="954"/>
      <c r="S40" s="1077"/>
    </row>
    <row r="41" spans="1:19">
      <c r="A41" s="1093"/>
      <c r="B41" s="363" t="s">
        <v>690</v>
      </c>
      <c r="C41" s="1100"/>
      <c r="D41" s="543"/>
      <c r="E41" s="513"/>
      <c r="F41" s="513"/>
      <c r="G41" s="517"/>
      <c r="H41" s="954"/>
      <c r="I41" s="1077"/>
      <c r="J41" s="954"/>
      <c r="K41" s="1076"/>
      <c r="L41" s="954"/>
      <c r="M41" s="1077"/>
      <c r="N41" s="954"/>
      <c r="O41" s="1077"/>
      <c r="P41" s="954"/>
      <c r="Q41" s="1077"/>
      <c r="R41" s="954"/>
      <c r="S41" s="1077"/>
    </row>
    <row r="42" spans="1:19">
      <c r="A42" s="1093"/>
      <c r="B42" s="363"/>
      <c r="C42" s="1100"/>
      <c r="D42" s="543"/>
      <c r="E42" s="513"/>
      <c r="F42" s="513"/>
      <c r="G42" s="517"/>
      <c r="H42" s="954"/>
      <c r="I42" s="1077"/>
      <c r="J42" s="954"/>
      <c r="K42" s="1076"/>
      <c r="L42" s="954"/>
      <c r="M42" s="1077"/>
      <c r="N42" s="954"/>
      <c r="O42" s="1077"/>
      <c r="P42" s="954"/>
      <c r="Q42" s="1077"/>
      <c r="R42" s="954"/>
      <c r="S42" s="1077"/>
    </row>
    <row r="43" spans="1:19">
      <c r="A43" s="1093"/>
      <c r="B43" s="362" t="s">
        <v>691</v>
      </c>
      <c r="C43" s="1100"/>
      <c r="D43" s="543"/>
      <c r="E43" s="513"/>
      <c r="F43" s="513"/>
      <c r="G43" s="517"/>
      <c r="H43" s="954"/>
      <c r="I43" s="1077"/>
      <c r="J43" s="954"/>
      <c r="K43" s="1076"/>
      <c r="L43" s="954"/>
      <c r="M43" s="1077"/>
      <c r="N43" s="954"/>
      <c r="O43" s="1077"/>
      <c r="P43" s="954"/>
      <c r="Q43" s="1077"/>
      <c r="R43" s="954"/>
      <c r="S43" s="1077"/>
    </row>
    <row r="44" spans="1:19">
      <c r="A44" s="1093"/>
      <c r="B44" s="363" t="s">
        <v>683</v>
      </c>
      <c r="C44" s="1100"/>
      <c r="D44" s="543"/>
      <c r="E44" s="513"/>
      <c r="F44" s="513"/>
      <c r="G44" s="517"/>
      <c r="H44" s="954"/>
      <c r="I44" s="1077"/>
      <c r="J44" s="954"/>
      <c r="K44" s="1076"/>
      <c r="L44" s="954"/>
      <c r="M44" s="1077"/>
      <c r="N44" s="954"/>
      <c r="O44" s="1077"/>
      <c r="P44" s="954"/>
      <c r="Q44" s="1077"/>
      <c r="R44" s="954"/>
      <c r="S44" s="1077"/>
    </row>
    <row r="45" spans="1:19">
      <c r="A45" s="1093"/>
      <c r="B45" s="363" t="s">
        <v>684</v>
      </c>
      <c r="C45" s="1100"/>
      <c r="D45" s="543"/>
      <c r="E45" s="513"/>
      <c r="F45" s="513"/>
      <c r="G45" s="517"/>
      <c r="H45" s="954"/>
      <c r="I45" s="1077"/>
      <c r="J45" s="954"/>
      <c r="K45" s="1076"/>
      <c r="L45" s="954"/>
      <c r="M45" s="1077"/>
      <c r="N45" s="954"/>
      <c r="O45" s="1077"/>
      <c r="P45" s="954"/>
      <c r="Q45" s="1077"/>
      <c r="R45" s="954"/>
      <c r="S45" s="1077"/>
    </row>
    <row r="46" spans="1:19">
      <c r="A46" s="1093"/>
      <c r="B46" s="363" t="s">
        <v>692</v>
      </c>
      <c r="C46" s="1100"/>
      <c r="D46" s="543"/>
      <c r="E46" s="513"/>
      <c r="F46" s="513"/>
      <c r="G46" s="517"/>
      <c r="H46" s="954"/>
      <c r="I46" s="1077"/>
      <c r="J46" s="954"/>
      <c r="K46" s="1076"/>
      <c r="L46" s="954"/>
      <c r="M46" s="1077"/>
      <c r="N46" s="954"/>
      <c r="O46" s="1077"/>
      <c r="P46" s="954"/>
      <c r="Q46" s="1077"/>
      <c r="R46" s="954"/>
      <c r="S46" s="1077"/>
    </row>
    <row r="47" spans="1:19">
      <c r="A47" s="1093"/>
      <c r="B47" s="363" t="s">
        <v>686</v>
      </c>
      <c r="C47" s="1100"/>
      <c r="D47" s="543"/>
      <c r="E47" s="513"/>
      <c r="F47" s="513"/>
      <c r="G47" s="517"/>
      <c r="H47" s="954"/>
      <c r="I47" s="1077"/>
      <c r="J47" s="954"/>
      <c r="K47" s="1076"/>
      <c r="L47" s="954"/>
      <c r="M47" s="1077"/>
      <c r="N47" s="954"/>
      <c r="O47" s="1077"/>
      <c r="P47" s="954"/>
      <c r="Q47" s="1077"/>
      <c r="R47" s="954"/>
      <c r="S47" s="1077"/>
    </row>
    <row r="48" spans="1:19">
      <c r="A48" s="1093"/>
      <c r="B48" s="363" t="s">
        <v>687</v>
      </c>
      <c r="C48" s="1100"/>
      <c r="D48" s="543"/>
      <c r="E48" s="513"/>
      <c r="F48" s="513"/>
      <c r="G48" s="517"/>
      <c r="H48" s="954"/>
      <c r="I48" s="1077"/>
      <c r="J48" s="954"/>
      <c r="K48" s="1076"/>
      <c r="L48" s="954"/>
      <c r="M48" s="1077"/>
      <c r="N48" s="954"/>
      <c r="O48" s="1077"/>
      <c r="P48" s="954"/>
      <c r="Q48" s="1077"/>
      <c r="R48" s="954"/>
      <c r="S48" s="1077"/>
    </row>
    <row r="49" spans="1:19">
      <c r="A49" s="1093"/>
      <c r="B49" s="363" t="s">
        <v>688</v>
      </c>
      <c r="C49" s="1100"/>
      <c r="D49" s="543"/>
      <c r="E49" s="513"/>
      <c r="F49" s="513"/>
      <c r="G49" s="517"/>
      <c r="H49" s="954"/>
      <c r="I49" s="1077"/>
      <c r="J49" s="954"/>
      <c r="K49" s="1077"/>
      <c r="L49" s="954"/>
      <c r="M49" s="1077"/>
      <c r="N49" s="954"/>
      <c r="O49" s="1077"/>
      <c r="P49" s="954"/>
      <c r="Q49" s="1077"/>
      <c r="R49" s="954"/>
      <c r="S49" s="1077"/>
    </row>
    <row r="50" spans="1:19">
      <c r="A50" s="1093"/>
      <c r="B50" s="363" t="s">
        <v>689</v>
      </c>
      <c r="C50" s="1100"/>
      <c r="D50" s="543"/>
      <c r="E50" s="513"/>
      <c r="F50" s="513"/>
      <c r="G50" s="517"/>
      <c r="H50" s="954"/>
      <c r="I50" s="1077"/>
      <c r="J50" s="954"/>
      <c r="K50" s="1077"/>
      <c r="L50" s="954"/>
      <c r="M50" s="1077"/>
      <c r="N50" s="954"/>
      <c r="O50" s="1077"/>
      <c r="P50" s="954"/>
      <c r="Q50" s="1077"/>
      <c r="R50" s="954"/>
      <c r="S50" s="1077"/>
    </row>
    <row r="51" spans="1:19">
      <c r="A51" s="1093"/>
      <c r="B51" s="363"/>
      <c r="C51" s="1100"/>
      <c r="D51" s="543"/>
      <c r="E51" s="513"/>
      <c r="F51" s="513"/>
      <c r="G51" s="517"/>
      <c r="H51" s="954"/>
      <c r="I51" s="1077"/>
      <c r="J51" s="954"/>
      <c r="K51" s="1077"/>
      <c r="L51" s="954"/>
      <c r="M51" s="1077"/>
      <c r="N51" s="954"/>
      <c r="O51" s="1077"/>
      <c r="P51" s="954"/>
      <c r="Q51" s="1077"/>
      <c r="R51" s="954"/>
      <c r="S51" s="1077"/>
    </row>
    <row r="52" spans="1:19">
      <c r="A52" s="1093"/>
      <c r="B52" s="363"/>
      <c r="C52" s="1100"/>
      <c r="D52" s="543"/>
      <c r="E52" s="513"/>
      <c r="F52" s="513"/>
      <c r="G52" s="517"/>
      <c r="H52" s="954"/>
      <c r="I52" s="1077"/>
      <c r="J52" s="954"/>
      <c r="K52" s="1077"/>
      <c r="L52" s="954"/>
      <c r="M52" s="1077"/>
      <c r="N52" s="954"/>
      <c r="O52" s="1077"/>
      <c r="P52" s="954"/>
      <c r="Q52" s="1077"/>
      <c r="R52" s="954"/>
      <c r="S52" s="1077"/>
    </row>
    <row r="53" spans="1:19">
      <c r="A53" s="1093"/>
      <c r="B53" s="362" t="s">
        <v>693</v>
      </c>
      <c r="C53" s="1100"/>
      <c r="D53" s="543"/>
      <c r="E53" s="513"/>
      <c r="F53" s="513"/>
      <c r="G53" s="517"/>
      <c r="H53" s="954"/>
      <c r="I53" s="1077"/>
      <c r="J53" s="954"/>
      <c r="K53" s="1077"/>
      <c r="L53" s="954"/>
      <c r="M53" s="1077"/>
      <c r="N53" s="954"/>
      <c r="O53" s="1077"/>
      <c r="P53" s="954"/>
      <c r="Q53" s="1077"/>
      <c r="R53" s="954"/>
      <c r="S53" s="1077"/>
    </row>
    <row r="54" spans="1:19">
      <c r="A54" s="1093"/>
      <c r="B54" s="363" t="s">
        <v>683</v>
      </c>
      <c r="C54" s="1100" t="s">
        <v>694</v>
      </c>
      <c r="D54" s="543"/>
      <c r="E54" s="513"/>
      <c r="F54" s="513"/>
      <c r="G54" s="517"/>
      <c r="H54" s="954"/>
      <c r="I54" s="1077"/>
      <c r="J54" s="954"/>
      <c r="K54" s="1077"/>
      <c r="L54" s="954"/>
      <c r="M54" s="1077"/>
      <c r="N54" s="954"/>
      <c r="O54" s="1077"/>
      <c r="P54" s="954"/>
      <c r="Q54" s="1077"/>
      <c r="R54" s="954"/>
      <c r="S54" s="1077"/>
    </row>
    <row r="55" spans="1:19">
      <c r="A55" s="1093"/>
      <c r="B55" s="363" t="s">
        <v>684</v>
      </c>
      <c r="C55" s="1100"/>
      <c r="D55" s="543"/>
      <c r="E55" s="513"/>
      <c r="F55" s="513"/>
      <c r="G55" s="517"/>
      <c r="H55" s="954"/>
      <c r="I55" s="1077"/>
      <c r="J55" s="954"/>
      <c r="K55" s="1077"/>
      <c r="L55" s="954"/>
      <c r="M55" s="1077"/>
      <c r="N55" s="954"/>
      <c r="O55" s="1077"/>
      <c r="P55" s="954"/>
      <c r="Q55" s="1077"/>
      <c r="R55" s="954"/>
      <c r="S55" s="1077"/>
    </row>
    <row r="56" spans="1:19">
      <c r="A56" s="1093"/>
      <c r="B56" s="363" t="s">
        <v>695</v>
      </c>
      <c r="C56" s="1100"/>
      <c r="D56" s="543"/>
      <c r="E56" s="513"/>
      <c r="F56" s="513"/>
      <c r="G56" s="517"/>
      <c r="H56" s="954"/>
      <c r="I56" s="1077"/>
      <c r="J56" s="954"/>
      <c r="K56" s="1077"/>
      <c r="L56" s="954"/>
      <c r="M56" s="1077"/>
      <c r="N56" s="954"/>
      <c r="O56" s="1077"/>
      <c r="P56" s="954"/>
      <c r="Q56" s="1077"/>
      <c r="R56" s="954"/>
      <c r="S56" s="1077"/>
    </row>
    <row r="57" spans="1:19">
      <c r="A57" s="1093"/>
      <c r="B57" s="363" t="s">
        <v>686</v>
      </c>
      <c r="C57" s="1100"/>
      <c r="D57" s="543"/>
      <c r="E57" s="513"/>
      <c r="F57" s="513"/>
      <c r="G57" s="517"/>
      <c r="H57" s="954"/>
      <c r="I57" s="1077"/>
      <c r="J57" s="954"/>
      <c r="K57" s="1077"/>
      <c r="L57" s="954"/>
      <c r="M57" s="1077"/>
      <c r="N57" s="954"/>
      <c r="O57" s="1077"/>
      <c r="P57" s="954"/>
      <c r="Q57" s="1077"/>
      <c r="R57" s="954"/>
      <c r="S57" s="1077"/>
    </row>
    <row r="58" spans="1:19">
      <c r="A58" s="1093"/>
      <c r="B58" s="363" t="s">
        <v>696</v>
      </c>
      <c r="C58" s="1100"/>
      <c r="D58" s="543"/>
      <c r="E58" s="513"/>
      <c r="F58" s="513"/>
      <c r="G58" s="517"/>
      <c r="H58" s="954"/>
      <c r="I58" s="1077"/>
      <c r="J58" s="954"/>
      <c r="K58" s="1077"/>
      <c r="L58" s="954"/>
      <c r="M58" s="1077"/>
      <c r="N58" s="954"/>
      <c r="O58" s="1077"/>
      <c r="P58" s="954"/>
      <c r="Q58" s="1077"/>
      <c r="R58" s="954"/>
      <c r="S58" s="1077"/>
    </row>
    <row r="59" spans="1:19">
      <c r="A59" s="1093"/>
      <c r="B59" s="363" t="s">
        <v>697</v>
      </c>
      <c r="C59" s="1100"/>
      <c r="D59" s="543"/>
      <c r="E59" s="513"/>
      <c r="F59" s="513"/>
      <c r="G59" s="517"/>
      <c r="H59" s="954"/>
      <c r="I59" s="1077"/>
      <c r="J59" s="954"/>
      <c r="K59" s="1077"/>
      <c r="L59" s="954"/>
      <c r="M59" s="1077"/>
      <c r="N59" s="954"/>
      <c r="O59" s="1077"/>
      <c r="P59" s="954"/>
      <c r="Q59" s="1077"/>
      <c r="R59" s="954"/>
      <c r="S59" s="1077"/>
    </row>
    <row r="60" spans="1:19">
      <c r="A60" s="1093"/>
      <c r="B60" s="363" t="s">
        <v>698</v>
      </c>
      <c r="C60" s="1100"/>
      <c r="D60" s="543"/>
      <c r="E60" s="513"/>
      <c r="F60" s="513"/>
      <c r="G60" s="517"/>
      <c r="H60" s="954"/>
      <c r="I60" s="1077"/>
      <c r="J60" s="954"/>
      <c r="K60" s="1077"/>
      <c r="L60" s="954"/>
      <c r="M60" s="1077"/>
      <c r="N60" s="954"/>
      <c r="O60" s="1077"/>
      <c r="P60" s="954"/>
      <c r="Q60" s="1077"/>
      <c r="R60" s="954"/>
      <c r="S60" s="1077"/>
    </row>
    <row r="61" spans="1:19">
      <c r="A61" s="1093"/>
      <c r="B61" s="363" t="s">
        <v>699</v>
      </c>
      <c r="C61" s="1100"/>
      <c r="D61" s="543"/>
      <c r="E61" s="513"/>
      <c r="F61" s="513"/>
      <c r="G61" s="517"/>
      <c r="H61" s="954" t="s">
        <v>579</v>
      </c>
      <c r="I61" s="1077"/>
      <c r="J61" s="954"/>
      <c r="K61" s="1077"/>
      <c r="L61" s="954"/>
      <c r="M61" s="1077"/>
      <c r="N61" s="954"/>
      <c r="O61" s="1077"/>
      <c r="P61" s="954"/>
      <c r="Q61" s="1077"/>
      <c r="R61" s="954"/>
      <c r="S61" s="1077"/>
    </row>
    <row r="62" spans="1:19">
      <c r="A62" s="1093"/>
      <c r="B62" s="364" t="s">
        <v>700</v>
      </c>
      <c r="C62" s="1100"/>
      <c r="D62" s="543"/>
      <c r="E62" s="513"/>
      <c r="F62" s="513"/>
      <c r="G62" s="517"/>
      <c r="H62" s="954"/>
      <c r="I62" s="1077"/>
      <c r="J62" s="954"/>
      <c r="K62" s="1077"/>
      <c r="L62" s="954"/>
      <c r="M62" s="1077"/>
      <c r="N62" s="954"/>
      <c r="O62" s="1077"/>
      <c r="P62" s="954"/>
      <c r="Q62" s="1077"/>
      <c r="R62" s="954"/>
      <c r="S62" s="1077"/>
    </row>
    <row r="63" spans="1:19">
      <c r="A63" s="1093"/>
      <c r="B63" s="364" t="s">
        <v>701</v>
      </c>
      <c r="C63" s="1100"/>
      <c r="D63" s="543"/>
      <c r="E63" s="513"/>
      <c r="F63" s="513"/>
      <c r="G63" s="517"/>
      <c r="H63" s="954"/>
      <c r="I63" s="1077"/>
      <c r="J63" s="954"/>
      <c r="K63" s="1077"/>
      <c r="L63" s="954"/>
      <c r="M63" s="1077"/>
      <c r="N63" s="954"/>
      <c r="O63" s="1077"/>
      <c r="P63" s="954"/>
      <c r="Q63" s="1077"/>
      <c r="R63" s="954"/>
      <c r="S63" s="1077"/>
    </row>
    <row r="64" spans="1:19">
      <c r="A64" s="1093"/>
      <c r="B64" s="364" t="s">
        <v>702</v>
      </c>
      <c r="C64" s="1100"/>
      <c r="D64" s="543"/>
      <c r="E64" s="513"/>
      <c r="F64" s="513"/>
      <c r="G64" s="517"/>
      <c r="H64" s="954"/>
      <c r="I64" s="1077"/>
      <c r="J64" s="954"/>
      <c r="K64" s="1077"/>
      <c r="L64" s="954"/>
      <c r="M64" s="1077"/>
      <c r="N64" s="954"/>
      <c r="O64" s="1077"/>
      <c r="P64" s="954"/>
      <c r="Q64" s="1077"/>
      <c r="R64" s="954"/>
      <c r="S64" s="1077"/>
    </row>
    <row r="65" spans="1:19">
      <c r="A65" s="1093"/>
      <c r="B65" s="364"/>
      <c r="C65" s="1100"/>
      <c r="D65" s="543"/>
      <c r="E65" s="513"/>
      <c r="F65" s="513"/>
      <c r="G65" s="517"/>
      <c r="H65" s="954"/>
      <c r="I65" s="1077"/>
      <c r="J65" s="954"/>
      <c r="K65" s="1077"/>
      <c r="L65" s="954"/>
      <c r="M65" s="1077"/>
      <c r="N65" s="954"/>
      <c r="O65" s="1077"/>
      <c r="P65" s="954"/>
      <c r="Q65" s="1077"/>
      <c r="R65" s="954"/>
      <c r="S65" s="1077"/>
    </row>
    <row r="66" spans="1:19">
      <c r="A66" s="1093"/>
      <c r="B66" s="363"/>
      <c r="C66" s="1100"/>
      <c r="D66" s="543"/>
      <c r="E66" s="513"/>
      <c r="F66" s="513"/>
      <c r="G66" s="517"/>
      <c r="H66" s="954"/>
      <c r="I66" s="1077"/>
      <c r="J66" s="954"/>
      <c r="K66" s="1077"/>
      <c r="L66" s="954"/>
      <c r="M66" s="1077"/>
      <c r="N66" s="954"/>
      <c r="O66" s="1077"/>
      <c r="P66" s="954"/>
      <c r="Q66" s="1077"/>
      <c r="R66" s="954"/>
      <c r="S66" s="1077"/>
    </row>
    <row r="67" spans="1:19">
      <c r="A67" s="1093"/>
      <c r="B67" s="362"/>
      <c r="C67" s="1100"/>
      <c r="D67" s="543"/>
      <c r="E67" s="513"/>
      <c r="F67" s="513"/>
      <c r="G67" s="517"/>
      <c r="H67" s="954"/>
      <c r="I67" s="1077"/>
      <c r="J67" s="954"/>
      <c r="K67" s="1077"/>
      <c r="L67" s="954"/>
      <c r="M67" s="1077"/>
      <c r="N67" s="954"/>
      <c r="O67" s="1077"/>
      <c r="P67" s="954"/>
      <c r="Q67" s="1077"/>
      <c r="R67" s="954"/>
      <c r="S67" s="1077"/>
    </row>
    <row r="68" spans="1:19">
      <c r="A68" s="1093"/>
      <c r="B68" s="363" t="s">
        <v>681</v>
      </c>
      <c r="C68" s="1100"/>
      <c r="D68" s="1112"/>
      <c r="E68" s="513"/>
      <c r="F68" s="513"/>
      <c r="G68" s="517"/>
      <c r="H68" s="954"/>
      <c r="I68" s="1077"/>
      <c r="J68" s="954"/>
      <c r="K68" s="1077"/>
      <c r="L68" s="954"/>
      <c r="M68" s="1077"/>
      <c r="N68" s="954"/>
      <c r="O68" s="1077"/>
      <c r="P68" s="954"/>
      <c r="Q68" s="1077"/>
      <c r="R68" s="954"/>
      <c r="S68" s="1077"/>
    </row>
    <row r="69" spans="1:19">
      <c r="A69" s="1093"/>
      <c r="B69" s="363" t="s">
        <v>703</v>
      </c>
      <c r="C69" s="1100"/>
      <c r="D69" s="1112"/>
      <c r="E69" s="513"/>
      <c r="F69" s="513"/>
      <c r="G69" s="517"/>
      <c r="H69" s="954"/>
      <c r="I69" s="1077"/>
      <c r="J69" s="954"/>
      <c r="K69" s="1077"/>
      <c r="L69" s="954"/>
      <c r="M69" s="1077"/>
      <c r="N69" s="954"/>
      <c r="O69" s="1077"/>
      <c r="P69" s="954"/>
      <c r="Q69" s="1077"/>
      <c r="R69" s="954"/>
      <c r="S69" s="1077"/>
    </row>
    <row r="70" spans="1:19">
      <c r="A70" s="1093"/>
      <c r="B70" s="363"/>
      <c r="C70" s="1100"/>
      <c r="D70" s="543"/>
      <c r="E70" s="513"/>
      <c r="F70" s="513"/>
      <c r="G70" s="517"/>
      <c r="H70" s="954"/>
      <c r="I70" s="1077"/>
      <c r="J70" s="954"/>
      <c r="K70" s="1077"/>
      <c r="L70" s="954"/>
      <c r="M70" s="1077"/>
      <c r="N70" s="954"/>
      <c r="O70" s="1077"/>
      <c r="P70" s="954"/>
      <c r="Q70" s="1077"/>
      <c r="R70" s="954"/>
      <c r="S70" s="1077"/>
    </row>
    <row r="71" spans="1:19">
      <c r="A71" s="1093"/>
      <c r="B71" s="363"/>
      <c r="C71" s="1100"/>
      <c r="D71" s="543"/>
      <c r="E71" s="513"/>
      <c r="F71" s="513"/>
      <c r="G71" s="517"/>
      <c r="H71" s="954"/>
      <c r="I71" s="1077"/>
      <c r="J71" s="954"/>
      <c r="K71" s="1077"/>
      <c r="L71" s="954"/>
      <c r="M71" s="1077"/>
      <c r="N71" s="954"/>
      <c r="O71" s="1077"/>
      <c r="P71" s="954"/>
      <c r="Q71" s="1077"/>
      <c r="R71" s="954"/>
      <c r="S71" s="1077"/>
    </row>
    <row r="72" spans="1:19">
      <c r="A72" s="1093"/>
      <c r="B72" s="363"/>
      <c r="C72" s="1100" t="s">
        <v>168</v>
      </c>
      <c r="D72" s="543"/>
      <c r="E72" s="513"/>
      <c r="F72" s="513"/>
      <c r="G72" s="517"/>
      <c r="H72" s="954"/>
      <c r="I72" s="1077"/>
      <c r="J72" s="954"/>
      <c r="K72" s="1077"/>
      <c r="L72" s="954"/>
      <c r="M72" s="1077"/>
      <c r="N72" s="954"/>
      <c r="O72" s="1077"/>
      <c r="P72" s="954"/>
      <c r="Q72" s="1077"/>
      <c r="R72" s="954"/>
      <c r="S72" s="1077"/>
    </row>
    <row r="73" spans="1:19">
      <c r="A73" s="1093"/>
      <c r="B73" s="363"/>
      <c r="C73" s="1100"/>
      <c r="D73" s="543"/>
      <c r="E73" s="513"/>
      <c r="F73" s="513"/>
      <c r="G73" s="517"/>
      <c r="H73" s="954"/>
      <c r="I73" s="1077"/>
      <c r="J73" s="954"/>
      <c r="K73" s="1077"/>
      <c r="L73" s="954"/>
      <c r="M73" s="1077"/>
      <c r="N73" s="954"/>
      <c r="O73" s="1077"/>
      <c r="P73" s="954"/>
      <c r="Q73" s="1077"/>
      <c r="R73" s="954"/>
      <c r="S73" s="1077"/>
    </row>
    <row r="74" spans="1:19">
      <c r="A74" s="1093"/>
      <c r="B74" s="363"/>
      <c r="C74" s="513"/>
      <c r="D74" s="543"/>
      <c r="E74" s="513"/>
      <c r="F74" s="513"/>
      <c r="G74" s="517"/>
      <c r="H74" s="954"/>
      <c r="I74" s="1076"/>
      <c r="J74" s="954"/>
      <c r="K74" s="1076"/>
      <c r="L74" s="954"/>
      <c r="M74" s="1077"/>
      <c r="N74" s="954"/>
      <c r="O74" s="1077"/>
      <c r="P74" s="954"/>
      <c r="Q74" s="1077"/>
      <c r="R74" s="954"/>
      <c r="S74" s="1077"/>
    </row>
    <row r="75" spans="1:19">
      <c r="A75" s="1093"/>
      <c r="B75" s="363"/>
      <c r="C75" s="513"/>
      <c r="D75" s="543"/>
      <c r="E75" s="513"/>
      <c r="F75" s="513"/>
      <c r="G75" s="517"/>
      <c r="H75" s="954"/>
      <c r="I75" s="1076"/>
      <c r="J75" s="954"/>
      <c r="K75" s="1076"/>
      <c r="L75" s="954"/>
      <c r="M75" s="1077"/>
      <c r="N75" s="954"/>
      <c r="O75" s="1077"/>
      <c r="P75" s="954"/>
      <c r="Q75" s="1077"/>
      <c r="R75" s="954"/>
      <c r="S75" s="1077"/>
    </row>
    <row r="76" spans="1:19">
      <c r="A76" s="1093"/>
      <c r="B76" s="364"/>
      <c r="C76" s="513"/>
      <c r="D76" s="543"/>
      <c r="E76" s="513"/>
      <c r="F76" s="513"/>
      <c r="G76" s="517"/>
      <c r="H76" s="954"/>
      <c r="I76" s="1076"/>
      <c r="J76" s="954"/>
      <c r="K76" s="1076"/>
      <c r="L76" s="954"/>
      <c r="M76" s="1077"/>
      <c r="N76" s="954"/>
      <c r="O76" s="1077"/>
      <c r="P76" s="954"/>
      <c r="Q76" s="1077"/>
      <c r="R76" s="954"/>
      <c r="S76" s="1077"/>
    </row>
    <row r="77" spans="1:19">
      <c r="A77" s="1093"/>
      <c r="B77" s="364"/>
      <c r="C77" s="513"/>
      <c r="D77" s="543"/>
      <c r="E77" s="513"/>
      <c r="F77" s="513"/>
      <c r="G77" s="517"/>
      <c r="H77" s="954"/>
      <c r="I77" s="1076"/>
      <c r="J77" s="954"/>
      <c r="K77" s="1076"/>
      <c r="L77" s="954"/>
      <c r="M77" s="1077"/>
      <c r="N77" s="954"/>
      <c r="O77" s="1077"/>
      <c r="P77" s="954"/>
      <c r="Q77" s="1077"/>
      <c r="R77" s="954"/>
      <c r="S77" s="1077"/>
    </row>
    <row r="78" spans="1:19">
      <c r="A78" s="1093"/>
      <c r="B78" s="364"/>
      <c r="C78" s="513"/>
      <c r="D78" s="543"/>
      <c r="E78" s="513"/>
      <c r="F78" s="513"/>
      <c r="G78" s="517"/>
      <c r="H78" s="954"/>
      <c r="I78" s="1076"/>
      <c r="J78" s="954"/>
      <c r="K78" s="1076"/>
      <c r="L78" s="954"/>
      <c r="M78" s="1077"/>
      <c r="N78" s="954"/>
      <c r="O78" s="1077"/>
      <c r="P78" s="954"/>
      <c r="Q78" s="1077"/>
      <c r="R78" s="954"/>
      <c r="S78" s="1077"/>
    </row>
    <row r="79" spans="1:19">
      <c r="A79" s="1093"/>
      <c r="B79" s="364"/>
      <c r="C79" s="513"/>
      <c r="D79" s="543"/>
      <c r="E79" s="513"/>
      <c r="F79" s="513"/>
      <c r="G79" s="517"/>
      <c r="H79" s="954"/>
      <c r="I79" s="1076"/>
      <c r="J79" s="954"/>
      <c r="K79" s="1076"/>
      <c r="L79" s="954"/>
      <c r="M79" s="1077"/>
      <c r="N79" s="954"/>
      <c r="O79" s="1077"/>
      <c r="P79" s="954"/>
      <c r="Q79" s="1077"/>
      <c r="R79" s="954"/>
      <c r="S79" s="1077"/>
    </row>
    <row r="80" spans="1:19">
      <c r="A80" s="1093"/>
      <c r="B80" s="364"/>
      <c r="C80" s="513"/>
      <c r="D80" s="543"/>
      <c r="E80" s="513"/>
      <c r="F80" s="513"/>
      <c r="G80" s="517"/>
      <c r="H80" s="954"/>
      <c r="I80" s="1076"/>
      <c r="J80" s="954"/>
      <c r="K80" s="1076"/>
      <c r="L80" s="954"/>
      <c r="M80" s="1077"/>
      <c r="N80" s="954"/>
      <c r="O80" s="1077"/>
      <c r="P80" s="954"/>
      <c r="Q80" s="1077"/>
      <c r="R80" s="954"/>
      <c r="S80" s="1077"/>
    </row>
    <row r="81" spans="1:19">
      <c r="A81" s="1093"/>
      <c r="B81" s="364"/>
      <c r="C81" s="359"/>
      <c r="D81" s="188"/>
      <c r="E81" s="188"/>
      <c r="F81" s="188"/>
      <c r="G81" s="359"/>
      <c r="H81" s="954"/>
      <c r="I81" s="1076"/>
      <c r="J81" s="954"/>
      <c r="K81" s="1076"/>
      <c r="L81" s="954"/>
      <c r="M81" s="1076"/>
      <c r="N81" s="954"/>
      <c r="O81" s="1076"/>
      <c r="P81" s="954"/>
      <c r="Q81" s="1076"/>
      <c r="R81" s="954"/>
      <c r="S81" s="1076"/>
    </row>
    <row r="82" spans="1:19" ht="15.75" thickBot="1">
      <c r="A82" s="1113"/>
      <c r="B82" s="364"/>
      <c r="C82" s="1114"/>
      <c r="D82" s="1115"/>
      <c r="E82" s="1115"/>
      <c r="F82" s="1115"/>
      <c r="G82" s="1114"/>
      <c r="H82" s="954"/>
      <c r="I82" s="1116"/>
      <c r="J82" s="954"/>
      <c r="K82" s="1116"/>
      <c r="L82" s="954"/>
      <c r="M82" s="1116"/>
      <c r="N82" s="954"/>
      <c r="O82" s="1116"/>
      <c r="P82" s="954"/>
      <c r="Q82" s="1116"/>
      <c r="R82" s="954"/>
      <c r="S82" s="1116"/>
    </row>
    <row r="83" spans="1:19" ht="15.75" thickTop="1">
      <c r="A83" s="14"/>
      <c r="B83" s="15"/>
      <c r="C83" s="16"/>
      <c r="D83" s="16"/>
      <c r="E83" s="17"/>
      <c r="F83" s="18" t="s">
        <v>625</v>
      </c>
      <c r="G83" s="19"/>
      <c r="H83" s="20"/>
      <c r="I83" s="62">
        <f>SUM(I24:I82)</f>
        <v>0</v>
      </c>
      <c r="J83" s="51"/>
      <c r="K83" s="62">
        <f>SUM(K24:K82)</f>
        <v>0</v>
      </c>
      <c r="L83" s="20"/>
      <c r="M83" s="62">
        <f>SUM(M24:M82)</f>
        <v>0</v>
      </c>
      <c r="N83" s="20"/>
      <c r="O83" s="62">
        <f>SUM(O24:O82)</f>
        <v>0</v>
      </c>
      <c r="P83" s="20"/>
      <c r="Q83" s="62">
        <f>SUM(Q24:Q82)</f>
        <v>0</v>
      </c>
      <c r="R83" s="20"/>
      <c r="S83" s="62">
        <f>SUM(S24:S82)</f>
        <v>0</v>
      </c>
    </row>
    <row r="84" spans="1:19">
      <c r="A84" s="974"/>
      <c r="B84" s="502"/>
      <c r="C84" s="503"/>
      <c r="D84" s="503"/>
      <c r="E84" s="504"/>
      <c r="F84" s="505" t="s">
        <v>626</v>
      </c>
      <c r="G84" s="506"/>
      <c r="H84" s="975">
        <v>0</v>
      </c>
      <c r="I84" s="1117"/>
      <c r="J84" s="522">
        <v>0</v>
      </c>
      <c r="K84" s="1117"/>
      <c r="L84" s="975">
        <v>0</v>
      </c>
      <c r="M84" s="1117"/>
      <c r="N84" s="975">
        <v>0</v>
      </c>
      <c r="O84" s="1117"/>
      <c r="P84" s="975">
        <v>0</v>
      </c>
      <c r="Q84" s="1117"/>
      <c r="R84" s="975">
        <v>0</v>
      </c>
      <c r="S84" s="1117"/>
    </row>
    <row r="85" spans="1:19">
      <c r="A85" s="974"/>
      <c r="B85" s="502"/>
      <c r="C85" s="503"/>
      <c r="D85" s="503"/>
      <c r="E85" s="504"/>
      <c r="F85" s="505" t="s">
        <v>627</v>
      </c>
      <c r="G85" s="506"/>
      <c r="H85" s="976"/>
      <c r="I85" s="1118">
        <f>H84*I83</f>
        <v>0</v>
      </c>
      <c r="J85" s="523"/>
      <c r="K85" s="1118">
        <f>J84*K83</f>
        <v>0</v>
      </c>
      <c r="L85" s="976"/>
      <c r="M85" s="1118">
        <f>L84*M83</f>
        <v>0</v>
      </c>
      <c r="N85" s="976"/>
      <c r="O85" s="1118">
        <f>N84*O83</f>
        <v>0</v>
      </c>
      <c r="P85" s="976"/>
      <c r="Q85" s="1118">
        <f>P84*Q83</f>
        <v>0</v>
      </c>
      <c r="R85" s="976"/>
      <c r="S85" s="1118">
        <f>R84*S83</f>
        <v>0</v>
      </c>
    </row>
    <row r="86" spans="1:19">
      <c r="A86" s="974"/>
      <c r="B86" s="502"/>
      <c r="C86" s="503"/>
      <c r="D86" s="503"/>
      <c r="E86" s="1119"/>
      <c r="F86" s="1120"/>
      <c r="G86" s="506"/>
      <c r="H86" s="1121"/>
      <c r="I86" s="978"/>
      <c r="J86" s="1121"/>
      <c r="K86" s="977"/>
      <c r="L86" s="976"/>
      <c r="M86" s="978"/>
      <c r="N86" s="976"/>
      <c r="O86" s="978"/>
      <c r="P86" s="976"/>
      <c r="Q86" s="978"/>
      <c r="R86" s="976"/>
      <c r="S86" s="978"/>
    </row>
    <row r="87" spans="1:19">
      <c r="A87" s="974"/>
      <c r="B87" s="502"/>
      <c r="C87" s="503"/>
      <c r="D87" s="503"/>
      <c r="E87" s="504"/>
      <c r="F87" s="505" t="s">
        <v>628</v>
      </c>
      <c r="G87" s="506"/>
      <c r="H87" s="979"/>
      <c r="I87" s="977">
        <f>SUM(I83:I86)</f>
        <v>0</v>
      </c>
      <c r="J87" s="524"/>
      <c r="K87" s="977">
        <f>SUM(K83:K86)</f>
        <v>0</v>
      </c>
      <c r="L87" s="979"/>
      <c r="M87" s="977">
        <f>SUM(M83:M85)</f>
        <v>0</v>
      </c>
      <c r="N87" s="979"/>
      <c r="O87" s="977">
        <f>SUM(O83:O85)</f>
        <v>0</v>
      </c>
      <c r="P87" s="979"/>
      <c r="Q87" s="977">
        <f>SUM(Q83:Q85)</f>
        <v>0</v>
      </c>
      <c r="R87" s="979"/>
      <c r="S87" s="977">
        <f>SUM(S83:S85)</f>
        <v>0</v>
      </c>
    </row>
    <row r="88" spans="1:19">
      <c r="A88" s="974"/>
      <c r="B88" s="502"/>
      <c r="C88" s="503"/>
      <c r="D88" s="503"/>
      <c r="E88" s="504"/>
      <c r="F88" s="507" t="s">
        <v>629</v>
      </c>
      <c r="G88" s="508"/>
      <c r="H88" s="980"/>
      <c r="I88" s="981" t="e">
        <f>I87/'Area Calculations'!$I$4</f>
        <v>#DIV/0!</v>
      </c>
      <c r="J88" s="525"/>
      <c r="K88" s="981" t="e">
        <f>K87/'Area Calculations'!$I$4</f>
        <v>#DIV/0!</v>
      </c>
      <c r="L88" s="980"/>
      <c r="M88" s="981" t="e">
        <f>M87/'Area Calculations'!$I$4</f>
        <v>#DIV/0!</v>
      </c>
      <c r="N88" s="980"/>
      <c r="O88" s="981" t="e">
        <f>O87/'Area Calculations'!$I$4</f>
        <v>#DIV/0!</v>
      </c>
      <c r="P88" s="980"/>
      <c r="Q88" s="981" t="e">
        <f>Q87/'Area Calculations'!$I$4</f>
        <v>#DIV/0!</v>
      </c>
      <c r="R88" s="980"/>
      <c r="S88" s="981" t="e">
        <f>S87/'Area Calculations'!$I$4</f>
        <v>#DIV/0!</v>
      </c>
    </row>
    <row r="89" spans="1:19">
      <c r="A89" s="974"/>
      <c r="B89" s="502"/>
      <c r="C89" s="503"/>
      <c r="D89" s="503"/>
      <c r="E89" s="504"/>
      <c r="F89" s="507" t="s">
        <v>630</v>
      </c>
      <c r="G89" s="509"/>
      <c r="H89" s="980"/>
      <c r="I89" s="981" t="e">
        <f>I87/'Area Calculations'!#REF!</f>
        <v>#REF!</v>
      </c>
      <c r="J89" s="525"/>
      <c r="K89" s="981" t="e">
        <f>K87/'Area Calculations'!#REF!</f>
        <v>#REF!</v>
      </c>
      <c r="L89" s="980"/>
      <c r="M89" s="981" t="e">
        <f>M87/'Area Calculations'!#REF!</f>
        <v>#REF!</v>
      </c>
      <c r="N89" s="980"/>
      <c r="O89" s="981" t="e">
        <f>O87/'Area Calculations'!#REF!</f>
        <v>#REF!</v>
      </c>
      <c r="P89" s="980"/>
      <c r="Q89" s="981" t="e">
        <f>Q87/'Area Calculations'!#REF!</f>
        <v>#REF!</v>
      </c>
      <c r="R89" s="980"/>
      <c r="S89" s="981" t="e">
        <f>S87/'Area Calculations'!#REF!</f>
        <v>#REF!</v>
      </c>
    </row>
    <row r="90" spans="1:19" ht="15.75" thickBot="1">
      <c r="A90" s="180"/>
      <c r="B90" s="181"/>
      <c r="C90" s="182"/>
      <c r="D90" s="182"/>
      <c r="E90" s="183"/>
      <c r="F90" s="184"/>
      <c r="G90" s="302"/>
      <c r="H90" s="187"/>
      <c r="I90" s="186"/>
      <c r="J90" s="185"/>
      <c r="K90" s="186"/>
      <c r="L90" s="187"/>
      <c r="M90" s="186"/>
      <c r="N90" s="187"/>
      <c r="O90" s="186"/>
      <c r="P90" s="187"/>
      <c r="Q90" s="186"/>
      <c r="R90" s="187"/>
      <c r="S90" s="186"/>
    </row>
    <row r="91" spans="1:19" ht="16.5" thickTop="1" thickBot="1">
      <c r="A91" s="652" t="s">
        <v>631</v>
      </c>
      <c r="B91" s="653"/>
      <c r="C91" s="12"/>
      <c r="D91" s="12"/>
      <c r="E91" s="12"/>
      <c r="F91" s="12"/>
      <c r="G91" s="13"/>
      <c r="H91" s="21"/>
      <c r="I91" s="21"/>
      <c r="J91" s="52"/>
      <c r="K91" s="21"/>
      <c r="L91" s="21"/>
      <c r="M91" s="21"/>
      <c r="N91" s="21"/>
      <c r="O91" s="21"/>
      <c r="P91" s="21"/>
      <c r="Q91" s="21"/>
      <c r="R91" s="21"/>
      <c r="S91" s="21"/>
    </row>
    <row r="92" spans="1:19" ht="15.75" thickTop="1">
      <c r="A92" s="1068"/>
      <c r="B92" s="512"/>
      <c r="C92" s="1070"/>
      <c r="D92" s="1070"/>
      <c r="E92" s="1070"/>
      <c r="F92" s="1070"/>
      <c r="G92" s="1062"/>
      <c r="H92" s="1063"/>
      <c r="I92" s="1063"/>
      <c r="J92" s="1122"/>
      <c r="K92" s="1063"/>
      <c r="L92" s="1063"/>
      <c r="M92" s="1063"/>
      <c r="N92" s="1063"/>
      <c r="O92" s="1063"/>
      <c r="P92" s="1063"/>
      <c r="Q92" s="1063"/>
      <c r="R92" s="1063"/>
      <c r="S92" s="1063"/>
    </row>
    <row r="93" spans="1:19">
      <c r="A93" s="1068"/>
      <c r="B93" s="512"/>
      <c r="C93" s="1070"/>
      <c r="D93" s="1070"/>
      <c r="E93" s="1070"/>
      <c r="F93" s="1070"/>
      <c r="G93" s="1062"/>
      <c r="H93" s="1063"/>
      <c r="I93" s="1063"/>
      <c r="J93" s="1122"/>
      <c r="K93" s="1063"/>
      <c r="L93" s="1063"/>
      <c r="M93" s="1063"/>
      <c r="N93" s="1063"/>
      <c r="O93" s="1063"/>
      <c r="P93" s="1063"/>
      <c r="Q93" s="1063"/>
      <c r="R93" s="1063"/>
      <c r="S93" s="1063"/>
    </row>
    <row r="94" spans="1:19" ht="15.75" thickBot="1">
      <c r="A94" s="1068"/>
      <c r="B94" s="512"/>
      <c r="C94" s="1070"/>
      <c r="D94" s="1070"/>
      <c r="E94" s="1070"/>
      <c r="F94" s="1070"/>
      <c r="G94" s="1062"/>
      <c r="H94" s="1063"/>
      <c r="I94" s="1063"/>
      <c r="J94" s="1122"/>
      <c r="K94" s="1063"/>
      <c r="L94" s="1063"/>
      <c r="M94" s="1063"/>
      <c r="N94" s="1063"/>
      <c r="O94" s="1063"/>
      <c r="P94" s="1063"/>
      <c r="Q94" s="1063"/>
      <c r="R94" s="1063"/>
      <c r="S94" s="1063"/>
    </row>
    <row r="95" spans="1:19" ht="16.5" thickTop="1" thickBot="1">
      <c r="A95" s="652" t="s">
        <v>632</v>
      </c>
      <c r="B95" s="653"/>
      <c r="C95" s="12"/>
      <c r="D95" s="12"/>
      <c r="E95" s="12"/>
      <c r="F95" s="12"/>
      <c r="G95" s="13"/>
      <c r="H95" s="21"/>
      <c r="I95" s="21"/>
      <c r="J95" s="52"/>
      <c r="K95" s="21"/>
      <c r="L95" s="21"/>
      <c r="M95" s="21"/>
      <c r="N95" s="21"/>
      <c r="O95" s="21"/>
      <c r="P95" s="21"/>
      <c r="Q95" s="21"/>
      <c r="R95" s="21"/>
      <c r="S95" s="21"/>
    </row>
    <row r="96" spans="1:19" ht="15.75" thickTop="1">
      <c r="A96" s="1068"/>
      <c r="B96" s="512"/>
      <c r="C96" s="1070"/>
      <c r="D96" s="1070"/>
      <c r="E96" s="1070"/>
      <c r="F96" s="1070"/>
      <c r="G96" s="1062"/>
      <c r="H96" s="1063"/>
      <c r="I96" s="1063"/>
      <c r="J96" s="1122"/>
      <c r="K96" s="1063"/>
      <c r="L96" s="1063"/>
      <c r="M96" s="1063"/>
      <c r="N96" s="1063"/>
      <c r="O96" s="1063"/>
      <c r="P96" s="1063"/>
      <c r="Q96" s="1063"/>
      <c r="R96" s="1063"/>
      <c r="S96" s="1063"/>
    </row>
    <row r="97" spans="1:19">
      <c r="A97" s="1068"/>
      <c r="B97" s="512"/>
      <c r="C97" s="1070"/>
      <c r="D97" s="1070"/>
      <c r="E97" s="1070"/>
      <c r="F97" s="1070"/>
      <c r="G97" s="1062"/>
      <c r="H97" s="1063"/>
      <c r="I97" s="1063"/>
      <c r="J97" s="1122"/>
      <c r="K97" s="1063"/>
      <c r="L97" s="1063"/>
      <c r="M97" s="1063"/>
      <c r="N97" s="1063"/>
      <c r="O97" s="1063"/>
      <c r="P97" s="1063"/>
      <c r="Q97" s="1063"/>
      <c r="R97" s="1063"/>
      <c r="S97" s="1063"/>
    </row>
    <row r="98" spans="1:19" ht="15.75" thickBot="1">
      <c r="A98" s="1068"/>
      <c r="B98" s="512"/>
      <c r="C98" s="1070"/>
      <c r="D98" s="1070"/>
      <c r="E98" s="1070"/>
      <c r="F98" s="1070"/>
      <c r="G98" s="1062"/>
      <c r="H98" s="1063"/>
      <c r="I98" s="1063"/>
      <c r="J98" s="1122"/>
      <c r="K98" s="1063"/>
      <c r="L98" s="1063"/>
      <c r="M98" s="1063"/>
      <c r="N98" s="1063"/>
      <c r="O98" s="1063"/>
      <c r="P98" s="1063"/>
      <c r="Q98" s="1063"/>
      <c r="R98" s="1063"/>
      <c r="S98" s="1063"/>
    </row>
    <row r="99" spans="1:19" ht="16.5" thickTop="1" thickBot="1">
      <c r="A99" s="652" t="s">
        <v>633</v>
      </c>
      <c r="B99" s="653"/>
      <c r="C99" s="12"/>
      <c r="D99" s="12"/>
      <c r="E99" s="12"/>
      <c r="F99" s="12"/>
      <c r="G99" s="13"/>
      <c r="H99" s="21"/>
      <c r="I99" s="21"/>
      <c r="J99" s="52"/>
      <c r="K99" s="21"/>
      <c r="L99" s="21"/>
      <c r="M99" s="21"/>
      <c r="N99" s="21"/>
      <c r="O99" s="21"/>
      <c r="P99" s="21"/>
      <c r="Q99" s="21"/>
      <c r="R99" s="21"/>
      <c r="S99" s="21"/>
    </row>
    <row r="100" spans="1:19" ht="15.75" thickTop="1">
      <c r="A100" s="1068"/>
      <c r="B100" s="512"/>
      <c r="C100" s="1070"/>
      <c r="D100" s="1070"/>
      <c r="E100" s="1070"/>
      <c r="F100" s="1070"/>
      <c r="G100" s="1062"/>
      <c r="H100" s="1063"/>
      <c r="I100" s="1063"/>
      <c r="J100" s="1122"/>
      <c r="K100" s="1063"/>
      <c r="L100" s="1063"/>
      <c r="M100" s="1063"/>
      <c r="N100" s="1063"/>
      <c r="O100" s="1063"/>
      <c r="P100" s="1063"/>
      <c r="Q100" s="1063"/>
      <c r="R100" s="1063"/>
      <c r="S100" s="1063"/>
    </row>
    <row r="101" spans="1:19">
      <c r="A101" s="952"/>
      <c r="B101" s="512"/>
      <c r="C101" s="513"/>
      <c r="D101" s="513"/>
      <c r="E101" s="513"/>
      <c r="F101" s="513"/>
      <c r="G101" s="517"/>
      <c r="H101" s="985"/>
      <c r="I101" s="985"/>
      <c r="J101" s="527"/>
      <c r="K101" s="985"/>
      <c r="L101" s="985"/>
      <c r="M101" s="985"/>
      <c r="N101" s="985"/>
      <c r="O101" s="985"/>
      <c r="P101" s="985"/>
      <c r="Q101" s="985"/>
      <c r="R101" s="985"/>
      <c r="S101" s="985"/>
    </row>
    <row r="102" spans="1:19" s="2" customFormat="1" ht="15.75" thickBot="1">
      <c r="A102" s="986"/>
      <c r="B102" s="511"/>
      <c r="C102" s="513"/>
      <c r="D102" s="513"/>
      <c r="E102" s="513"/>
      <c r="F102" s="513"/>
      <c r="G102" s="517"/>
      <c r="H102" s="987"/>
      <c r="I102" s="987"/>
      <c r="J102" s="528"/>
      <c r="K102" s="987"/>
      <c r="L102" s="987"/>
      <c r="M102" s="987"/>
      <c r="N102" s="987"/>
      <c r="O102" s="987"/>
      <c r="P102" s="987"/>
      <c r="Q102" s="987"/>
      <c r="R102" s="987"/>
      <c r="S102" s="987"/>
    </row>
    <row r="103" spans="1:19" ht="16.5" thickTop="1" thickBot="1">
      <c r="A103" s="652" t="s">
        <v>634</v>
      </c>
      <c r="B103" s="653"/>
      <c r="C103" s="12"/>
      <c r="D103" s="12"/>
      <c r="E103" s="12"/>
      <c r="F103" s="12"/>
      <c r="G103" s="13"/>
      <c r="H103" s="21"/>
      <c r="I103" s="21"/>
      <c r="J103" s="52"/>
      <c r="K103" s="21"/>
      <c r="L103" s="21"/>
      <c r="M103" s="21"/>
      <c r="N103" s="21"/>
      <c r="O103" s="21"/>
      <c r="P103" s="21"/>
      <c r="Q103" s="21"/>
      <c r="R103" s="21"/>
      <c r="S103" s="21"/>
    </row>
    <row r="104" spans="1:19" s="2" customFormat="1" ht="15.75" thickTop="1">
      <c r="A104" s="1064"/>
      <c r="B104" s="1065"/>
      <c r="C104" s="1070"/>
      <c r="D104" s="1070"/>
      <c r="E104" s="1070"/>
      <c r="F104" s="1070"/>
      <c r="G104" s="1062"/>
      <c r="H104" s="1063"/>
      <c r="I104" s="1063"/>
      <c r="J104" s="1122"/>
      <c r="K104" s="1063"/>
      <c r="L104" s="1063"/>
      <c r="M104" s="1063"/>
      <c r="N104" s="1063"/>
      <c r="O104" s="1063"/>
      <c r="P104" s="1063"/>
      <c r="Q104" s="1063"/>
      <c r="R104" s="1063"/>
      <c r="S104" s="1063"/>
    </row>
    <row r="105" spans="1:19" s="2" customFormat="1">
      <c r="A105" s="986"/>
      <c r="B105" s="511"/>
      <c r="C105" s="513"/>
      <c r="D105" s="513"/>
      <c r="E105" s="513"/>
      <c r="F105" s="513"/>
      <c r="G105" s="517"/>
      <c r="H105" s="988"/>
      <c r="I105" s="988"/>
      <c r="J105" s="530"/>
      <c r="K105" s="988"/>
      <c r="L105" s="988"/>
      <c r="M105" s="988"/>
      <c r="N105" s="988"/>
      <c r="O105" s="988"/>
      <c r="P105" s="988"/>
      <c r="Q105" s="988"/>
      <c r="R105" s="988"/>
      <c r="S105" s="988"/>
    </row>
    <row r="106" spans="1:19" s="2" customFormat="1" ht="15.75" thickBot="1">
      <c r="A106" s="986"/>
      <c r="B106" s="511"/>
      <c r="C106" s="513"/>
      <c r="D106" s="513"/>
      <c r="E106" s="513"/>
      <c r="F106" s="513"/>
      <c r="G106" s="517"/>
      <c r="H106" s="988"/>
      <c r="I106" s="988"/>
      <c r="J106" s="530"/>
      <c r="K106" s="988"/>
      <c r="L106" s="988"/>
      <c r="M106" s="988"/>
      <c r="N106" s="988"/>
      <c r="O106" s="988"/>
      <c r="P106" s="988"/>
      <c r="Q106" s="988"/>
      <c r="R106" s="988"/>
      <c r="S106" s="988"/>
    </row>
    <row r="107" spans="1:19" ht="16.5" thickTop="1" thickBot="1">
      <c r="A107" s="652" t="s">
        <v>704</v>
      </c>
      <c r="B107" s="653"/>
      <c r="C107" s="12"/>
      <c r="D107" s="12"/>
      <c r="E107" s="12"/>
      <c r="F107" s="12"/>
      <c r="G107" s="13"/>
      <c r="H107" s="21"/>
      <c r="I107" s="21"/>
      <c r="J107" s="52"/>
      <c r="K107" s="21"/>
      <c r="L107" s="21"/>
      <c r="M107" s="21"/>
      <c r="N107" s="21"/>
      <c r="O107" s="21"/>
      <c r="P107" s="1123"/>
      <c r="Q107" s="1123"/>
      <c r="R107" s="1123"/>
      <c r="S107" s="1123"/>
    </row>
    <row r="108" spans="1:19" ht="15.75" thickTop="1">
      <c r="A108" s="952"/>
      <c r="B108" s="512"/>
      <c r="C108" s="513"/>
      <c r="D108" s="513"/>
      <c r="E108" s="513"/>
      <c r="F108" s="1124"/>
      <c r="G108" s="517"/>
      <c r="H108" s="988"/>
      <c r="I108" s="988"/>
      <c r="J108" s="530"/>
      <c r="K108" s="520"/>
      <c r="L108" s="988"/>
      <c r="M108" s="988"/>
      <c r="N108" s="988"/>
      <c r="O108" s="988"/>
      <c r="P108" s="988"/>
      <c r="Q108" s="988"/>
      <c r="R108" s="988"/>
      <c r="S108" s="988"/>
    </row>
    <row r="109" spans="1:19">
      <c r="A109" s="952"/>
      <c r="B109" s="512"/>
      <c r="C109" s="513"/>
      <c r="D109" s="513"/>
      <c r="E109" s="513"/>
      <c r="F109" s="1124"/>
      <c r="G109" s="517"/>
      <c r="H109" s="988"/>
      <c r="I109" s="988"/>
      <c r="J109" s="530"/>
      <c r="K109" s="520"/>
      <c r="L109" s="988"/>
      <c r="M109" s="988"/>
      <c r="N109" s="988"/>
      <c r="O109" s="988"/>
      <c r="P109" s="988"/>
      <c r="Q109" s="988"/>
      <c r="R109" s="988"/>
      <c r="S109" s="988"/>
    </row>
    <row r="110" spans="1:19">
      <c r="A110" s="952"/>
      <c r="B110" s="512"/>
      <c r="C110" s="513"/>
      <c r="D110" s="513"/>
      <c r="E110" s="513"/>
      <c r="F110" s="1124"/>
      <c r="G110" s="517"/>
      <c r="H110" s="988"/>
      <c r="I110" s="988"/>
      <c r="J110" s="530"/>
      <c r="K110" s="520"/>
      <c r="L110" s="988"/>
      <c r="M110" s="988"/>
      <c r="N110" s="988"/>
      <c r="O110" s="988"/>
      <c r="P110" s="988"/>
      <c r="Q110" s="988"/>
      <c r="R110" s="988"/>
      <c r="S110" s="988"/>
    </row>
    <row r="111" spans="1:19">
      <c r="A111" s="952"/>
      <c r="B111" s="512"/>
      <c r="C111" s="513"/>
      <c r="D111" s="513"/>
      <c r="E111" s="513"/>
      <c r="F111" s="520"/>
      <c r="G111" s="517"/>
      <c r="H111" s="988"/>
      <c r="I111" s="988"/>
      <c r="J111" s="530"/>
      <c r="K111" s="520"/>
      <c r="L111" s="988"/>
      <c r="M111" s="988"/>
      <c r="N111" s="988"/>
      <c r="O111" s="988"/>
      <c r="P111" s="988"/>
      <c r="Q111" s="988"/>
      <c r="R111" s="988"/>
      <c r="S111" s="988"/>
    </row>
    <row r="112" spans="1:19" ht="15.75" thickBot="1">
      <c r="A112" s="358"/>
      <c r="B112" s="357"/>
      <c r="C112" s="188"/>
      <c r="D112" s="188"/>
      <c r="E112" s="188"/>
      <c r="F112" s="1124"/>
      <c r="G112" s="359"/>
      <c r="H112" s="300"/>
      <c r="I112" s="300"/>
      <c r="J112" s="53"/>
      <c r="K112" s="300"/>
      <c r="L112" s="300"/>
      <c r="M112" s="300"/>
      <c r="N112" s="300"/>
      <c r="O112" s="300"/>
      <c r="P112" s="300"/>
      <c r="Q112" s="300"/>
      <c r="R112" s="300"/>
      <c r="S112" s="300"/>
    </row>
    <row r="113" spans="1:19" ht="16.5" thickTop="1" thickBot="1">
      <c r="A113" s="652" t="s">
        <v>635</v>
      </c>
      <c r="B113" s="653"/>
      <c r="C113" s="12"/>
      <c r="D113" s="12"/>
      <c r="E113" s="12"/>
      <c r="F113" s="12"/>
      <c r="G113" s="13"/>
      <c r="H113" s="21"/>
      <c r="I113" s="21"/>
      <c r="J113" s="52"/>
      <c r="K113" s="21"/>
      <c r="L113" s="21"/>
      <c r="M113" s="21"/>
      <c r="N113" s="21"/>
      <c r="O113" s="21"/>
      <c r="P113" s="1123"/>
      <c r="Q113" s="1123"/>
      <c r="R113" s="1123"/>
      <c r="S113" s="1123"/>
    </row>
    <row r="114" spans="1:19" ht="15.75" thickTop="1">
      <c r="A114" s="952"/>
      <c r="B114" s="512" t="s">
        <v>636</v>
      </c>
      <c r="C114" s="513"/>
      <c r="D114" s="513"/>
      <c r="E114" s="513"/>
      <c r="F114" s="513"/>
      <c r="G114" s="517"/>
      <c r="H114" s="988"/>
      <c r="I114" s="988"/>
      <c r="J114" s="530"/>
      <c r="K114" s="988"/>
      <c r="L114" s="988"/>
      <c r="M114" s="988"/>
      <c r="N114" s="988"/>
      <c r="O114" s="988"/>
      <c r="P114" s="988"/>
      <c r="Q114" s="988"/>
      <c r="R114" s="988"/>
      <c r="S114" s="988"/>
    </row>
    <row r="115" spans="1:19">
      <c r="A115" s="952"/>
      <c r="B115" s="512" t="s">
        <v>637</v>
      </c>
      <c r="C115" s="513"/>
      <c r="D115" s="513"/>
      <c r="E115" s="513"/>
      <c r="F115" s="513"/>
      <c r="G115" s="517"/>
      <c r="H115" s="988"/>
      <c r="I115" s="988"/>
      <c r="J115" s="530"/>
      <c r="K115" s="988"/>
      <c r="L115" s="988"/>
      <c r="M115" s="988"/>
      <c r="N115" s="988"/>
      <c r="O115" s="988"/>
      <c r="P115" s="988"/>
      <c r="Q115" s="988"/>
      <c r="R115" s="988"/>
      <c r="S115" s="988"/>
    </row>
    <row r="116" spans="1:19">
      <c r="A116" s="952"/>
      <c r="B116" s="512" t="s">
        <v>638</v>
      </c>
      <c r="C116" s="513"/>
      <c r="D116" s="513"/>
      <c r="E116" s="513"/>
      <c r="F116" s="513"/>
      <c r="G116" s="517"/>
      <c r="H116" s="988"/>
      <c r="I116" s="988"/>
      <c r="J116" s="530"/>
      <c r="K116" s="988"/>
      <c r="L116" s="988"/>
      <c r="M116" s="988"/>
      <c r="N116" s="988"/>
      <c r="O116" s="988"/>
      <c r="P116" s="988"/>
      <c r="Q116" s="988"/>
      <c r="R116" s="988"/>
      <c r="S116" s="988"/>
    </row>
    <row r="117" spans="1:19">
      <c r="A117" s="952"/>
      <c r="B117" s="512" t="s">
        <v>639</v>
      </c>
      <c r="C117" s="513"/>
      <c r="D117" s="513"/>
      <c r="E117" s="513"/>
      <c r="F117" s="513"/>
      <c r="G117" s="517"/>
      <c r="H117" s="988"/>
      <c r="I117" s="988"/>
      <c r="J117" s="530"/>
      <c r="K117" s="988"/>
      <c r="L117" s="988"/>
      <c r="M117" s="988"/>
      <c r="N117" s="988"/>
      <c r="O117" s="988"/>
      <c r="P117" s="988"/>
      <c r="Q117" s="988"/>
      <c r="R117" s="988"/>
      <c r="S117" s="988"/>
    </row>
    <row r="118" spans="1:19" ht="15.75" thickBot="1">
      <c r="A118" s="358"/>
      <c r="B118" s="357"/>
      <c r="C118" s="188"/>
      <c r="D118" s="188"/>
      <c r="E118" s="188"/>
      <c r="F118" s="188"/>
      <c r="G118" s="359"/>
      <c r="H118" s="300"/>
      <c r="I118" s="300"/>
      <c r="J118" s="53"/>
      <c r="K118" s="300"/>
      <c r="L118" s="300"/>
      <c r="M118" s="300"/>
      <c r="N118" s="300"/>
      <c r="O118" s="300"/>
      <c r="P118" s="300"/>
      <c r="Q118" s="300"/>
      <c r="R118" s="300"/>
      <c r="S118" s="300"/>
    </row>
    <row r="119" spans="1:19" ht="16.5" thickTop="1" thickBot="1">
      <c r="A119" s="7" t="s">
        <v>640</v>
      </c>
      <c r="B119" s="8"/>
      <c r="C119" s="12"/>
      <c r="D119" s="12"/>
      <c r="E119" s="12"/>
      <c r="F119" s="12"/>
      <c r="G119" s="13"/>
      <c r="H119" s="21"/>
      <c r="I119" s="21"/>
      <c r="J119" s="52"/>
      <c r="K119" s="21"/>
      <c r="L119" s="21"/>
      <c r="M119" s="21"/>
      <c r="N119" s="21"/>
      <c r="O119" s="21"/>
      <c r="P119" s="21"/>
      <c r="Q119" s="21"/>
      <c r="R119" s="21"/>
      <c r="S119" s="21"/>
    </row>
    <row r="120" spans="1:19" ht="15.75" thickTop="1">
      <c r="A120" s="1068"/>
      <c r="B120" s="1066" t="s">
        <v>641</v>
      </c>
      <c r="C120" s="1070"/>
      <c r="D120" s="1070"/>
      <c r="E120" s="1070"/>
      <c r="F120" s="1070"/>
      <c r="G120" s="1062"/>
      <c r="H120" s="1067"/>
      <c r="I120" s="1067"/>
      <c r="J120" s="1077"/>
      <c r="K120" s="1067"/>
      <c r="L120" s="1067"/>
      <c r="M120" s="1067"/>
      <c r="N120" s="1067"/>
      <c r="O120" s="1067"/>
      <c r="P120" s="1067"/>
      <c r="Q120" s="1067"/>
      <c r="R120" s="1067"/>
      <c r="S120" s="1067"/>
    </row>
    <row r="121" spans="1:19">
      <c r="A121" s="952"/>
      <c r="B121" s="512" t="s">
        <v>642</v>
      </c>
      <c r="C121" s="513"/>
      <c r="D121" s="513"/>
      <c r="E121" s="513"/>
      <c r="F121" s="513"/>
      <c r="G121" s="517"/>
      <c r="H121" s="989"/>
      <c r="I121" s="989"/>
      <c r="J121" s="532"/>
      <c r="K121" s="989"/>
      <c r="L121" s="989"/>
      <c r="M121" s="989"/>
      <c r="N121" s="989"/>
      <c r="O121" s="989"/>
      <c r="P121" s="989"/>
      <c r="Q121" s="989"/>
      <c r="R121" s="989"/>
      <c r="S121" s="989"/>
    </row>
    <row r="122" spans="1:19" ht="15.75" thickBot="1">
      <c r="A122" s="496"/>
      <c r="B122" s="497" t="s">
        <v>643</v>
      </c>
      <c r="C122" s="498"/>
      <c r="D122" s="498"/>
      <c r="E122" s="498"/>
      <c r="F122" s="498"/>
      <c r="G122" s="499"/>
      <c r="H122" s="992"/>
      <c r="I122" s="992"/>
      <c r="J122" s="991"/>
      <c r="K122" s="992"/>
      <c r="L122" s="992"/>
      <c r="M122" s="992"/>
      <c r="N122" s="992"/>
      <c r="O122" s="992"/>
      <c r="P122" s="992"/>
      <c r="Q122" s="992"/>
      <c r="R122" s="992"/>
      <c r="S122" s="992"/>
    </row>
    <row r="123" spans="1:19" ht="16.5" thickTop="1" thickBot="1"/>
    <row r="124" spans="1:19" ht="16.5" thickTop="1" thickBot="1">
      <c r="A124" s="94" t="s">
        <v>644</v>
      </c>
      <c r="B124" s="96"/>
    </row>
    <row r="125" spans="1:19" ht="15.75" thickTop="1">
      <c r="A125" s="95" t="s">
        <v>542</v>
      </c>
      <c r="B125" s="993"/>
    </row>
    <row r="126" spans="1:19">
      <c r="A126" s="994" t="s">
        <v>546</v>
      </c>
      <c r="B126" s="993"/>
    </row>
    <row r="127" spans="1:19">
      <c r="A127" s="995" t="s">
        <v>549</v>
      </c>
      <c r="B127" s="996"/>
    </row>
    <row r="128" spans="1:19">
      <c r="A128" s="995" t="s">
        <v>552</v>
      </c>
      <c r="B128" s="997"/>
    </row>
    <row r="129" spans="1:2" ht="15.75" thickBot="1">
      <c r="A129" s="500" t="s">
        <v>645</v>
      </c>
      <c r="B129" s="998"/>
    </row>
    <row r="130" spans="1:2" ht="15.75" thickTop="1"/>
    <row r="131" spans="1:2">
      <c r="A131" s="97"/>
      <c r="B131" s="1" t="s">
        <v>646</v>
      </c>
    </row>
    <row r="132" spans="1:2">
      <c r="A132" s="98"/>
      <c r="B132" s="1" t="s">
        <v>647</v>
      </c>
    </row>
  </sheetData>
  <mergeCells count="49">
    <mergeCell ref="J7:K7"/>
    <mergeCell ref="J8:K8"/>
    <mergeCell ref="H4:I4"/>
    <mergeCell ref="H5:I5"/>
    <mergeCell ref="H6:I6"/>
    <mergeCell ref="H7:I7"/>
    <mergeCell ref="H8:I8"/>
    <mergeCell ref="R7:S7"/>
    <mergeCell ref="R8:S8"/>
    <mergeCell ref="J2:K2"/>
    <mergeCell ref="H2:I2"/>
    <mergeCell ref="L2:M2"/>
    <mergeCell ref="N2:O2"/>
    <mergeCell ref="J3:K3"/>
    <mergeCell ref="H3:I3"/>
    <mergeCell ref="L3:M3"/>
    <mergeCell ref="N3:O3"/>
    <mergeCell ref="L4:M4"/>
    <mergeCell ref="L5:M5"/>
    <mergeCell ref="L6:M6"/>
    <mergeCell ref="L7:M7"/>
    <mergeCell ref="J4:K4"/>
    <mergeCell ref="J5:K5"/>
    <mergeCell ref="R2:S2"/>
    <mergeCell ref="R3:S3"/>
    <mergeCell ref="R4:S4"/>
    <mergeCell ref="R5:S5"/>
    <mergeCell ref="R6:S6"/>
    <mergeCell ref="A113:B113"/>
    <mergeCell ref="A107:B107"/>
    <mergeCell ref="L8:M8"/>
    <mergeCell ref="P2:Q2"/>
    <mergeCell ref="P3:Q3"/>
    <mergeCell ref="P4:Q4"/>
    <mergeCell ref="P5:Q5"/>
    <mergeCell ref="P6:Q6"/>
    <mergeCell ref="P7:Q7"/>
    <mergeCell ref="P8:Q8"/>
    <mergeCell ref="N4:O4"/>
    <mergeCell ref="N5:O5"/>
    <mergeCell ref="N6:O6"/>
    <mergeCell ref="N7:O7"/>
    <mergeCell ref="N8:O8"/>
    <mergeCell ref="J6:K6"/>
    <mergeCell ref="E86:F86"/>
    <mergeCell ref="A95:B95"/>
    <mergeCell ref="A91:B91"/>
    <mergeCell ref="A99:B99"/>
    <mergeCell ref="A103:B103"/>
  </mergeCells>
  <conditionalFormatting sqref="H20:H30">
    <cfRule type="cellIs" dxfId="2079" priority="13" operator="equal">
      <formula>"X"</formula>
    </cfRule>
    <cfRule type="cellIs" dxfId="2078" priority="14" operator="equal">
      <formula>"I"</formula>
    </cfRule>
  </conditionalFormatting>
  <conditionalFormatting sqref="H32:H82">
    <cfRule type="cellIs" dxfId="2077" priority="1" operator="equal">
      <formula>"X"</formula>
    </cfRule>
    <cfRule type="cellIs" dxfId="2076" priority="2" operator="equal">
      <formula>"I"</formula>
    </cfRule>
  </conditionalFormatting>
  <conditionalFormatting sqref="J20:J30">
    <cfRule type="cellIs" dxfId="2075" priority="15" operator="equal">
      <formula>"X"</formula>
    </cfRule>
    <cfRule type="cellIs" dxfId="2074" priority="16" operator="equal">
      <formula>"I"</formula>
    </cfRule>
  </conditionalFormatting>
  <conditionalFormatting sqref="J32:J82">
    <cfRule type="cellIs" dxfId="2073" priority="3" operator="equal">
      <formula>"X"</formula>
    </cfRule>
    <cfRule type="cellIs" dxfId="2072" priority="4" operator="equal">
      <formula>"I"</formula>
    </cfRule>
  </conditionalFormatting>
  <conditionalFormatting sqref="L20:L30">
    <cfRule type="cellIs" dxfId="2071" priority="17" operator="equal">
      <formula>"X"</formula>
    </cfRule>
    <cfRule type="cellIs" dxfId="2070" priority="18" operator="equal">
      <formula>"I"</formula>
    </cfRule>
  </conditionalFormatting>
  <conditionalFormatting sqref="L32:L82">
    <cfRule type="cellIs" dxfId="2069" priority="5" operator="equal">
      <formula>"X"</formula>
    </cfRule>
    <cfRule type="cellIs" dxfId="2068" priority="6" operator="equal">
      <formula>"I"</formula>
    </cfRule>
  </conditionalFormatting>
  <conditionalFormatting sqref="N20:N30">
    <cfRule type="cellIs" dxfId="2067" priority="19" operator="equal">
      <formula>"X"</formula>
    </cfRule>
    <cfRule type="cellIs" dxfId="2066" priority="20" operator="equal">
      <formula>"I"</formula>
    </cfRule>
  </conditionalFormatting>
  <conditionalFormatting sqref="N32:N82">
    <cfRule type="cellIs" dxfId="2065" priority="7" operator="equal">
      <formula>"X"</formula>
    </cfRule>
    <cfRule type="cellIs" dxfId="2064" priority="8" operator="equal">
      <formula>"I"</formula>
    </cfRule>
  </conditionalFormatting>
  <conditionalFormatting sqref="P20:P30">
    <cfRule type="cellIs" dxfId="2063" priority="21" operator="equal">
      <formula>"X"</formula>
    </cfRule>
    <cfRule type="cellIs" dxfId="2062" priority="22" operator="equal">
      <formula>"I"</formula>
    </cfRule>
  </conditionalFormatting>
  <conditionalFormatting sqref="P32:P82">
    <cfRule type="cellIs" dxfId="2061" priority="9" operator="equal">
      <formula>"X"</formula>
    </cfRule>
    <cfRule type="cellIs" dxfId="2060" priority="10" operator="equal">
      <formula>"I"</formula>
    </cfRule>
  </conditionalFormatting>
  <conditionalFormatting sqref="R20:R30">
    <cfRule type="cellIs" dxfId="2059" priority="23" operator="equal">
      <formula>"X"</formula>
    </cfRule>
    <cfRule type="cellIs" dxfId="2058" priority="24" operator="equal">
      <formula>"I"</formula>
    </cfRule>
  </conditionalFormatting>
  <conditionalFormatting sqref="R32:R82">
    <cfRule type="cellIs" dxfId="2057" priority="11" operator="equal">
      <formula>"X"</formula>
    </cfRule>
    <cfRule type="cellIs" dxfId="2056" priority="12" operator="equal">
      <formula>"I"</formula>
    </cfRule>
  </conditionalFormatting>
  <hyperlinks>
    <hyperlink ref="B3" location="'Cost Summary'!A1" display="BACK TO SUMMARY SHEET" xr:uid="{1343C82B-AAAD-4C82-B0EB-1C0C3C35AC76}"/>
  </hyperlinks>
  <printOptions horizontalCentered="1"/>
  <pageMargins left="0.45" right="0.45" top="0.75" bottom="0.75" header="0.3" footer="0.3"/>
  <pageSetup scale="7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472A-316A-4149-B698-EF2847CDFE74}">
  <sheetPr>
    <tabColor rgb="FF92D050"/>
  </sheetPr>
  <dimension ref="A1:S85"/>
  <sheetViews>
    <sheetView zoomScale="91" zoomScaleNormal="91" workbookViewId="0">
      <pane xSplit="2" ySplit="19" topLeftCell="C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7"/>
      <c r="I2" s="657"/>
      <c r="J2" s="647"/>
      <c r="K2" s="647"/>
      <c r="L2" s="647"/>
      <c r="M2" s="647"/>
      <c r="N2" s="647"/>
      <c r="O2" s="647"/>
      <c r="P2" s="647"/>
      <c r="Q2" s="647"/>
      <c r="R2" s="647"/>
      <c r="S2" s="647"/>
    </row>
    <row r="3" spans="1:19" ht="20.25">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327</v>
      </c>
      <c r="C5" s="513"/>
      <c r="D5" s="513"/>
      <c r="E5" s="513"/>
      <c r="F5" s="513"/>
      <c r="G5" s="514" t="s">
        <v>546</v>
      </c>
      <c r="H5" s="949"/>
      <c r="I5" s="684"/>
      <c r="J5" s="949"/>
      <c r="K5" s="684"/>
      <c r="L5" s="949"/>
      <c r="M5" s="684"/>
      <c r="N5" s="949"/>
      <c r="O5" s="684"/>
      <c r="P5" s="949"/>
      <c r="Q5" s="684"/>
      <c r="R5" s="949"/>
      <c r="S5" s="684"/>
    </row>
    <row r="6" spans="1:19">
      <c r="A6" s="948" t="s">
        <v>548</v>
      </c>
      <c r="B6" s="515" t="s">
        <v>326</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c r="A8" s="356" t="s">
        <v>554</v>
      </c>
      <c r="B8" s="357"/>
      <c r="C8" s="188"/>
      <c r="D8" s="188"/>
      <c r="E8" s="188"/>
      <c r="F8" s="188"/>
      <c r="G8" s="298" t="s">
        <v>554</v>
      </c>
      <c r="H8" s="682">
        <f>I46</f>
        <v>0</v>
      </c>
      <c r="I8" s="683"/>
      <c r="J8" s="682">
        <f>K46</f>
        <v>0</v>
      </c>
      <c r="K8" s="683"/>
      <c r="L8" s="682">
        <f>M46</f>
        <v>0</v>
      </c>
      <c r="M8" s="683"/>
      <c r="N8" s="682">
        <f>O46</f>
        <v>0</v>
      </c>
      <c r="O8" s="683"/>
      <c r="P8" s="682">
        <f>Q46</f>
        <v>0</v>
      </c>
      <c r="Q8" s="683"/>
      <c r="R8" s="682">
        <f>S46</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1069"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1073"/>
      <c r="B21" s="519" t="s">
        <v>327</v>
      </c>
      <c r="C21" s="518"/>
      <c r="D21" s="513"/>
      <c r="E21" s="513"/>
      <c r="F21" s="513"/>
      <c r="G21" s="517"/>
      <c r="H21" s="954"/>
      <c r="I21" s="1056"/>
      <c r="J21" s="954"/>
      <c r="K21" s="1056"/>
      <c r="L21" s="954"/>
      <c r="M21" s="1056"/>
      <c r="N21" s="954"/>
      <c r="O21" s="1056"/>
      <c r="P21" s="954"/>
      <c r="Q21" s="1056"/>
      <c r="R21" s="954"/>
      <c r="S21" s="1056"/>
    </row>
    <row r="22" spans="1:19" ht="15.75">
      <c r="A22" s="1126"/>
      <c r="B22" s="1095" t="s">
        <v>567</v>
      </c>
      <c r="C22" s="557"/>
      <c r="D22" s="513"/>
      <c r="E22" s="513"/>
      <c r="F22" s="513"/>
      <c r="G22" s="517"/>
      <c r="H22" s="954"/>
      <c r="I22" s="1127"/>
      <c r="J22" s="954"/>
      <c r="K22" s="1056"/>
      <c r="L22" s="954"/>
      <c r="M22" s="1056"/>
      <c r="N22" s="954"/>
      <c r="O22" s="1056"/>
      <c r="P22" s="954"/>
      <c r="Q22" s="1056"/>
      <c r="R22" s="954"/>
      <c r="S22" s="1056"/>
    </row>
    <row r="23" spans="1:19" ht="15.75" customHeight="1">
      <c r="A23" s="1073"/>
      <c r="B23" s="1097" t="s">
        <v>568</v>
      </c>
      <c r="C23" s="518"/>
      <c r="D23" s="513"/>
      <c r="E23" s="513"/>
      <c r="F23" s="513"/>
      <c r="G23" s="517"/>
      <c r="H23" s="954"/>
      <c r="I23" s="1056"/>
      <c r="J23" s="954"/>
      <c r="K23" s="1056"/>
      <c r="L23" s="954"/>
      <c r="M23" s="1056"/>
      <c r="N23" s="954"/>
      <c r="O23" s="1056"/>
      <c r="P23" s="954"/>
      <c r="Q23" s="1056"/>
      <c r="R23" s="954"/>
      <c r="S23" s="1056"/>
    </row>
    <row r="24" spans="1:19">
      <c r="A24" s="1073"/>
      <c r="B24" s="1128" t="s">
        <v>569</v>
      </c>
      <c r="C24" s="518"/>
      <c r="D24" s="513"/>
      <c r="E24" s="513"/>
      <c r="F24" s="513"/>
      <c r="G24" s="517"/>
      <c r="H24" s="954"/>
      <c r="I24" s="1055"/>
      <c r="J24" s="954"/>
      <c r="K24" s="1055"/>
      <c r="L24" s="954"/>
      <c r="M24" s="1055"/>
      <c r="N24" s="954"/>
      <c r="O24" s="1055"/>
      <c r="P24" s="954"/>
      <c r="Q24" s="1055"/>
      <c r="R24" s="954"/>
      <c r="S24" s="1055"/>
    </row>
    <row r="25" spans="1:19" ht="15.75" customHeight="1">
      <c r="A25" s="1073"/>
      <c r="B25" s="1129" t="s">
        <v>570</v>
      </c>
      <c r="C25" s="518"/>
      <c r="D25" s="513"/>
      <c r="E25" s="513"/>
      <c r="F25" s="513"/>
      <c r="G25" s="517"/>
      <c r="H25" s="954"/>
      <c r="I25" s="1055"/>
      <c r="J25" s="954"/>
      <c r="K25" s="1055"/>
      <c r="L25" s="954"/>
      <c r="M25" s="1130"/>
      <c r="N25" s="954"/>
      <c r="O25" s="1055"/>
      <c r="P25" s="954"/>
      <c r="Q25" s="1130"/>
      <c r="R25" s="954"/>
      <c r="S25" s="1055"/>
    </row>
    <row r="26" spans="1:19">
      <c r="A26" s="1073"/>
      <c r="B26" s="1129" t="s">
        <v>571</v>
      </c>
      <c r="C26" s="1100"/>
      <c r="D26" s="543"/>
      <c r="E26" s="513"/>
      <c r="F26" s="513"/>
      <c r="G26" s="517"/>
      <c r="H26" s="954"/>
      <c r="I26" s="1055"/>
      <c r="J26" s="954"/>
      <c r="K26" s="1056"/>
      <c r="L26" s="954"/>
      <c r="M26" s="989"/>
      <c r="N26" s="954"/>
      <c r="O26" s="1056"/>
      <c r="P26" s="954"/>
      <c r="Q26" s="989"/>
      <c r="R26" s="954"/>
      <c r="S26" s="1056"/>
    </row>
    <row r="27" spans="1:19">
      <c r="A27" s="1073"/>
      <c r="B27" s="1129" t="s">
        <v>572</v>
      </c>
      <c r="C27" s="1100"/>
      <c r="D27" s="543"/>
      <c r="E27" s="513"/>
      <c r="F27" s="513"/>
      <c r="G27" s="517"/>
      <c r="H27" s="954"/>
      <c r="I27" s="1055"/>
      <c r="J27" s="954"/>
      <c r="K27" s="1056"/>
      <c r="L27" s="954"/>
      <c r="M27" s="989"/>
      <c r="N27" s="954"/>
      <c r="O27" s="1056"/>
      <c r="P27" s="954"/>
      <c r="Q27" s="989"/>
      <c r="R27" s="954"/>
      <c r="S27" s="1056"/>
    </row>
    <row r="28" spans="1:19">
      <c r="A28" s="1073"/>
      <c r="B28" s="1129" t="s">
        <v>573</v>
      </c>
      <c r="C28" s="1100"/>
      <c r="D28" s="543"/>
      <c r="E28" s="513"/>
      <c r="F28" s="513"/>
      <c r="G28" s="517"/>
      <c r="H28" s="954"/>
      <c r="I28" s="1055"/>
      <c r="J28" s="954"/>
      <c r="K28" s="1056"/>
      <c r="L28" s="954"/>
      <c r="M28" s="989"/>
      <c r="N28" s="954"/>
      <c r="O28" s="1056"/>
      <c r="P28" s="954"/>
      <c r="Q28" s="989"/>
      <c r="R28" s="954"/>
      <c r="S28" s="1056"/>
    </row>
    <row r="29" spans="1:19">
      <c r="A29" s="1073"/>
      <c r="B29" s="1129" t="s">
        <v>648</v>
      </c>
      <c r="C29" s="1100"/>
      <c r="D29" s="543"/>
      <c r="E29" s="513"/>
      <c r="F29" s="513"/>
      <c r="G29" s="517"/>
      <c r="H29" s="954"/>
      <c r="I29" s="1055"/>
      <c r="J29" s="954"/>
      <c r="K29" s="1056"/>
      <c r="L29" s="954"/>
      <c r="M29" s="989"/>
      <c r="N29" s="954"/>
      <c r="O29" s="1056"/>
      <c r="P29" s="954"/>
      <c r="Q29" s="989"/>
      <c r="R29" s="954"/>
      <c r="S29" s="1056"/>
    </row>
    <row r="30" spans="1:19">
      <c r="A30" s="1073"/>
      <c r="B30" s="1131" t="s">
        <v>574</v>
      </c>
      <c r="C30" s="1100"/>
      <c r="D30" s="543"/>
      <c r="E30" s="513"/>
      <c r="F30" s="513"/>
      <c r="G30" s="517"/>
      <c r="H30" s="954"/>
      <c r="I30" s="1055"/>
      <c r="J30" s="954"/>
      <c r="K30" s="1056"/>
      <c r="L30" s="954"/>
      <c r="M30" s="989"/>
      <c r="N30" s="954"/>
      <c r="O30" s="1056"/>
      <c r="P30" s="954"/>
      <c r="Q30" s="989"/>
      <c r="R30" s="954"/>
      <c r="S30" s="1056"/>
    </row>
    <row r="31" spans="1:19">
      <c r="A31" s="1073"/>
      <c r="B31" s="1132" t="s">
        <v>575</v>
      </c>
      <c r="C31" s="1133"/>
      <c r="D31" s="1134"/>
      <c r="E31" s="541"/>
      <c r="F31" s="541"/>
      <c r="G31" s="964"/>
      <c r="H31" s="965"/>
      <c r="I31" s="1059"/>
      <c r="J31" s="965"/>
      <c r="K31" s="1060"/>
      <c r="L31" s="1135"/>
      <c r="M31" s="1136"/>
      <c r="N31" s="1137"/>
      <c r="O31" s="1060"/>
      <c r="P31" s="1135"/>
      <c r="Q31" s="1136"/>
      <c r="R31" s="1137"/>
      <c r="S31" s="1060"/>
    </row>
    <row r="32" spans="1:19">
      <c r="A32" s="1073"/>
      <c r="B32" s="1138" t="s">
        <v>706</v>
      </c>
      <c r="C32" s="1100"/>
      <c r="D32" s="543"/>
      <c r="E32" s="513"/>
      <c r="F32" s="513"/>
      <c r="G32" s="517"/>
      <c r="H32" s="954"/>
      <c r="I32" s="1055"/>
      <c r="J32" s="954"/>
      <c r="K32" s="1056"/>
      <c r="L32" s="954"/>
      <c r="M32" s="989"/>
      <c r="N32" s="954"/>
      <c r="O32" s="1056"/>
      <c r="P32" s="954"/>
      <c r="Q32" s="989"/>
      <c r="R32" s="954"/>
      <c r="S32" s="1056"/>
    </row>
    <row r="33" spans="1:19">
      <c r="A33" s="1073"/>
      <c r="B33" s="1139"/>
      <c r="C33" s="1100"/>
      <c r="D33" s="543"/>
      <c r="E33" s="513"/>
      <c r="F33" s="513"/>
      <c r="G33" s="517"/>
      <c r="H33" s="954"/>
      <c r="I33" s="1055"/>
      <c r="J33" s="954"/>
      <c r="K33" s="1056"/>
      <c r="L33" s="954"/>
      <c r="M33" s="989"/>
      <c r="N33" s="954"/>
      <c r="O33" s="1056"/>
      <c r="P33" s="954"/>
      <c r="Q33" s="989"/>
      <c r="R33" s="954"/>
      <c r="S33" s="1056"/>
    </row>
    <row r="34" spans="1:19">
      <c r="A34" s="1073"/>
      <c r="B34" s="1140"/>
      <c r="C34" s="1100"/>
      <c r="D34" s="543"/>
      <c r="E34" s="513"/>
      <c r="F34" s="513"/>
      <c r="G34" s="517"/>
      <c r="H34" s="954"/>
      <c r="I34" s="1055"/>
      <c r="J34" s="954"/>
      <c r="K34" s="1056"/>
      <c r="L34" s="954" t="s">
        <v>579</v>
      </c>
      <c r="M34" s="989"/>
      <c r="N34" s="954"/>
      <c r="O34" s="1056"/>
      <c r="P34" s="954"/>
      <c r="Q34" s="989"/>
      <c r="R34" s="954"/>
      <c r="S34" s="1056"/>
    </row>
    <row r="35" spans="1:19">
      <c r="A35" s="1073"/>
      <c r="B35" s="1141"/>
      <c r="C35" s="1100"/>
      <c r="D35" s="543"/>
      <c r="E35" s="513"/>
      <c r="F35" s="513"/>
      <c r="G35" s="517"/>
      <c r="H35" s="954"/>
      <c r="I35" s="1055"/>
      <c r="J35" s="954"/>
      <c r="K35" s="1056"/>
      <c r="L35" s="954"/>
      <c r="M35" s="989"/>
      <c r="N35" s="954"/>
      <c r="O35" s="1056"/>
      <c r="P35" s="954"/>
      <c r="Q35" s="989"/>
      <c r="R35" s="954"/>
      <c r="S35" s="1056"/>
    </row>
    <row r="36" spans="1:19">
      <c r="A36" s="1073"/>
      <c r="B36" s="1141"/>
      <c r="C36" s="1100"/>
      <c r="D36" s="543"/>
      <c r="E36" s="513"/>
      <c r="F36" s="513"/>
      <c r="G36" s="517"/>
      <c r="H36" s="954"/>
      <c r="I36" s="1055"/>
      <c r="J36" s="954"/>
      <c r="K36" s="1056"/>
      <c r="L36" s="954"/>
      <c r="M36" s="989"/>
      <c r="N36" s="954"/>
      <c r="O36" s="1056"/>
      <c r="P36" s="954"/>
      <c r="Q36" s="989"/>
      <c r="R36" s="954"/>
      <c r="S36" s="1056"/>
    </row>
    <row r="37" spans="1:19">
      <c r="A37" s="1073"/>
      <c r="B37" s="1141"/>
      <c r="C37" s="1100"/>
      <c r="D37" s="543"/>
      <c r="E37" s="513"/>
      <c r="F37" s="513"/>
      <c r="G37" s="517"/>
      <c r="H37" s="954"/>
      <c r="I37" s="1055"/>
      <c r="J37" s="954"/>
      <c r="K37" s="1056"/>
      <c r="L37" s="954"/>
      <c r="M37" s="989"/>
      <c r="N37" s="954"/>
      <c r="O37" s="1056"/>
      <c r="P37" s="954"/>
      <c r="Q37" s="989"/>
      <c r="R37" s="954"/>
      <c r="S37" s="1056"/>
    </row>
    <row r="38" spans="1:19">
      <c r="A38" s="1073"/>
      <c r="B38" s="1141"/>
      <c r="C38" s="1100"/>
      <c r="D38" s="543"/>
      <c r="E38" s="513"/>
      <c r="F38" s="513"/>
      <c r="G38" s="517"/>
      <c r="H38" s="954"/>
      <c r="I38" s="1055"/>
      <c r="J38" s="954"/>
      <c r="K38" s="1056"/>
      <c r="L38" s="954"/>
      <c r="M38" s="989"/>
      <c r="N38" s="954"/>
      <c r="O38" s="1056"/>
      <c r="P38" s="954"/>
      <c r="Q38" s="989"/>
      <c r="R38" s="954"/>
      <c r="S38" s="1056"/>
    </row>
    <row r="39" spans="1:19">
      <c r="A39" s="1073"/>
      <c r="B39" s="364"/>
      <c r="C39" s="513"/>
      <c r="D39" s="543"/>
      <c r="E39" s="513"/>
      <c r="F39" s="513"/>
      <c r="G39" s="517"/>
      <c r="H39" s="954"/>
      <c r="I39" s="1055"/>
      <c r="J39" s="954"/>
      <c r="K39" s="1055"/>
      <c r="L39" s="954"/>
      <c r="M39" s="1130"/>
      <c r="N39" s="954"/>
      <c r="O39" s="1056"/>
      <c r="P39" s="954"/>
      <c r="Q39" s="1130"/>
      <c r="R39" s="954"/>
      <c r="S39" s="1056"/>
    </row>
    <row r="40" spans="1:19">
      <c r="A40" s="1073"/>
      <c r="B40" s="364"/>
      <c r="C40" s="359"/>
      <c r="D40" s="188"/>
      <c r="E40" s="188"/>
      <c r="F40" s="188"/>
      <c r="G40" s="359"/>
      <c r="H40" s="954"/>
      <c r="I40" s="1055"/>
      <c r="J40" s="954"/>
      <c r="K40" s="1055"/>
      <c r="L40" s="954"/>
      <c r="M40" s="1130"/>
      <c r="N40" s="954"/>
      <c r="O40" s="1055"/>
      <c r="P40" s="954"/>
      <c r="Q40" s="1130"/>
      <c r="R40" s="954"/>
      <c r="S40" s="1055"/>
    </row>
    <row r="41" spans="1:19">
      <c r="A41" s="1113"/>
      <c r="B41" s="364"/>
      <c r="C41" s="1114"/>
      <c r="D41" s="1115"/>
      <c r="E41" s="1115"/>
      <c r="F41" s="1115"/>
      <c r="G41" s="1114"/>
      <c r="H41" s="954"/>
      <c r="I41" s="1116"/>
      <c r="J41" s="954"/>
      <c r="K41" s="1116"/>
      <c r="L41" s="954"/>
      <c r="M41" s="1142"/>
      <c r="N41" s="954"/>
      <c r="O41" s="1116"/>
      <c r="P41" s="954"/>
      <c r="Q41" s="1142"/>
      <c r="R41" s="954"/>
      <c r="S41" s="1116"/>
    </row>
    <row r="42" spans="1:19">
      <c r="A42" s="14"/>
      <c r="B42" s="15"/>
      <c r="C42" s="16"/>
      <c r="D42" s="16"/>
      <c r="E42" s="17"/>
      <c r="F42" s="18" t="s">
        <v>625</v>
      </c>
      <c r="G42" s="19"/>
      <c r="H42" s="20"/>
      <c r="I42" s="62">
        <f>SUM(I24:I41)</f>
        <v>0</v>
      </c>
      <c r="J42" s="20"/>
      <c r="K42" s="62">
        <f>SUM(K24:K41)</f>
        <v>0</v>
      </c>
      <c r="L42" s="20"/>
      <c r="M42" s="62">
        <f>SUM(M24:M41)</f>
        <v>0</v>
      </c>
      <c r="N42" s="20"/>
      <c r="O42" s="62">
        <f>SUM(O24:O41)</f>
        <v>0</v>
      </c>
      <c r="P42" s="20"/>
      <c r="Q42" s="62">
        <f>SUM(Q24:Q41)</f>
        <v>0</v>
      </c>
      <c r="R42" s="20"/>
      <c r="S42" s="62">
        <f>SUM(S24:S41)</f>
        <v>0</v>
      </c>
    </row>
    <row r="43" spans="1:19">
      <c r="A43" s="974"/>
      <c r="B43" s="502"/>
      <c r="C43" s="503"/>
      <c r="D43" s="503"/>
      <c r="E43" s="504"/>
      <c r="F43" s="505" t="s">
        <v>626</v>
      </c>
      <c r="G43" s="506"/>
      <c r="H43" s="975">
        <v>0</v>
      </c>
      <c r="I43" s="1117"/>
      <c r="J43" s="975">
        <v>0</v>
      </c>
      <c r="K43" s="1117"/>
      <c r="L43" s="1143">
        <v>0</v>
      </c>
      <c r="M43" s="1117"/>
      <c r="N43" s="975">
        <v>0</v>
      </c>
      <c r="O43" s="1117"/>
      <c r="P43" s="1143">
        <v>0</v>
      </c>
      <c r="Q43" s="1117"/>
      <c r="R43" s="975">
        <v>0</v>
      </c>
      <c r="S43" s="1117"/>
    </row>
    <row r="44" spans="1:19">
      <c r="A44" s="974"/>
      <c r="B44" s="502"/>
      <c r="C44" s="503"/>
      <c r="D44" s="503"/>
      <c r="E44" s="504"/>
      <c r="F44" s="505" t="s">
        <v>627</v>
      </c>
      <c r="G44" s="506"/>
      <c r="H44" s="976"/>
      <c r="I44" s="1118">
        <f>H43*I42</f>
        <v>0</v>
      </c>
      <c r="J44" s="976"/>
      <c r="K44" s="1118">
        <f>J43*K42</f>
        <v>0</v>
      </c>
      <c r="L44" s="976"/>
      <c r="M44" s="1118">
        <f>L43*M42</f>
        <v>0</v>
      </c>
      <c r="N44" s="976"/>
      <c r="O44" s="1118">
        <f>N43*O42</f>
        <v>0</v>
      </c>
      <c r="P44" s="976"/>
      <c r="Q44" s="1118">
        <f>P43*Q42</f>
        <v>0</v>
      </c>
      <c r="R44" s="976"/>
      <c r="S44" s="1118">
        <f>R43*S42</f>
        <v>0</v>
      </c>
    </row>
    <row r="45" spans="1:19">
      <c r="A45" s="974"/>
      <c r="B45" s="502"/>
      <c r="C45" s="503"/>
      <c r="D45" s="503"/>
      <c r="E45" s="504"/>
      <c r="F45" s="505"/>
      <c r="G45" s="506"/>
      <c r="H45" s="976"/>
      <c r="I45" s="978"/>
      <c r="J45" s="976"/>
      <c r="K45" s="978"/>
      <c r="L45" s="976"/>
      <c r="M45" s="978"/>
      <c r="N45" s="976"/>
      <c r="O45" s="978"/>
      <c r="P45" s="976"/>
      <c r="Q45" s="978"/>
      <c r="R45" s="976"/>
      <c r="S45" s="978"/>
    </row>
    <row r="46" spans="1:19">
      <c r="A46" s="974"/>
      <c r="B46" s="502"/>
      <c r="C46" s="503"/>
      <c r="D46" s="503"/>
      <c r="E46" s="504"/>
      <c r="F46" s="505" t="s">
        <v>628</v>
      </c>
      <c r="G46" s="506"/>
      <c r="H46" s="979"/>
      <c r="I46" s="977">
        <f>SUM(I42:I44)</f>
        <v>0</v>
      </c>
      <c r="J46" s="979"/>
      <c r="K46" s="977">
        <f>SUM(K42:K44)</f>
        <v>0</v>
      </c>
      <c r="L46" s="979"/>
      <c r="M46" s="977">
        <f>SUM(M42:M44)</f>
        <v>0</v>
      </c>
      <c r="N46" s="979"/>
      <c r="O46" s="977">
        <f>SUM(O42:O44)</f>
        <v>0</v>
      </c>
      <c r="P46" s="979"/>
      <c r="Q46" s="977">
        <f>SUM(Q42:Q44)</f>
        <v>0</v>
      </c>
      <c r="R46" s="979"/>
      <c r="S46" s="977">
        <f>SUM(S42:S44)</f>
        <v>0</v>
      </c>
    </row>
    <row r="47" spans="1:19">
      <c r="A47" s="974"/>
      <c r="B47" s="502"/>
      <c r="C47" s="503"/>
      <c r="D47" s="503"/>
      <c r="E47" s="504"/>
      <c r="F47" s="507" t="s">
        <v>629</v>
      </c>
      <c r="G47" s="508"/>
      <c r="H47" s="980"/>
      <c r="I47" s="981" t="e">
        <f>I46/'Area Calculations'!$I$4</f>
        <v>#DIV/0!</v>
      </c>
      <c r="J47" s="980"/>
      <c r="K47" s="981" t="e">
        <f>K46/'Area Calculations'!$I$4</f>
        <v>#DIV/0!</v>
      </c>
      <c r="L47" s="980"/>
      <c r="M47" s="981" t="e">
        <f>M46/'Area Calculations'!$I$4</f>
        <v>#DIV/0!</v>
      </c>
      <c r="N47" s="980"/>
      <c r="O47" s="981" t="e">
        <f>O46/'Area Calculations'!$I$4</f>
        <v>#DIV/0!</v>
      </c>
      <c r="P47" s="980"/>
      <c r="Q47" s="981" t="e">
        <f>Q46/'Area Calculations'!$I$4</f>
        <v>#DIV/0!</v>
      </c>
      <c r="R47" s="980"/>
      <c r="S47" s="981" t="e">
        <f>S46/'Area Calculations'!$I$4</f>
        <v>#DIV/0!</v>
      </c>
    </row>
    <row r="48" spans="1:19">
      <c r="A48" s="974"/>
      <c r="B48" s="502"/>
      <c r="C48" s="503"/>
      <c r="D48" s="503"/>
      <c r="E48" s="504"/>
      <c r="F48" s="507" t="s">
        <v>630</v>
      </c>
      <c r="G48" s="509"/>
      <c r="H48" s="980"/>
      <c r="I48" s="981" t="e">
        <f>I46/'Area Calculations'!#REF!</f>
        <v>#REF!</v>
      </c>
      <c r="J48" s="980"/>
      <c r="K48" s="981" t="e">
        <f>K46/'Area Calculations'!#REF!</f>
        <v>#REF!</v>
      </c>
      <c r="L48" s="980"/>
      <c r="M48" s="981" t="e">
        <f>M46/'Area Calculations'!#REF!</f>
        <v>#REF!</v>
      </c>
      <c r="N48" s="980"/>
      <c r="O48" s="981" t="e">
        <f>O46/'Area Calculations'!#REF!</f>
        <v>#REF!</v>
      </c>
      <c r="P48" s="980"/>
      <c r="Q48" s="981" t="e">
        <f>Q46/'Area Calculations'!#REF!</f>
        <v>#REF!</v>
      </c>
      <c r="R48" s="980"/>
      <c r="S48" s="981" t="e">
        <f>S46/'Area Calculations'!#REF!</f>
        <v>#REF!</v>
      </c>
    </row>
    <row r="49" spans="1:19">
      <c r="A49" s="180"/>
      <c r="B49" s="181"/>
      <c r="C49" s="182"/>
      <c r="D49" s="182"/>
      <c r="E49" s="183"/>
      <c r="F49" s="184"/>
      <c r="G49" s="302"/>
      <c r="H49" s="187"/>
      <c r="I49" s="186"/>
      <c r="J49" s="187"/>
      <c r="K49" s="186"/>
      <c r="L49" s="187"/>
      <c r="M49" s="186"/>
      <c r="N49" s="187"/>
      <c r="O49" s="186"/>
      <c r="P49" s="187"/>
      <c r="Q49" s="186"/>
      <c r="R49" s="187"/>
      <c r="S49" s="186"/>
    </row>
    <row r="50" spans="1:19">
      <c r="A50" s="652" t="s">
        <v>631</v>
      </c>
      <c r="B50" s="653"/>
      <c r="C50" s="12"/>
      <c r="D50" s="12"/>
      <c r="E50" s="12"/>
      <c r="F50" s="12"/>
      <c r="G50" s="13"/>
      <c r="H50" s="21"/>
      <c r="I50" s="21"/>
      <c r="J50" s="21"/>
      <c r="K50" s="21"/>
      <c r="L50" s="21"/>
      <c r="M50" s="21"/>
      <c r="N50" s="21"/>
      <c r="O50" s="21"/>
      <c r="P50" s="21"/>
      <c r="Q50" s="21"/>
      <c r="R50" s="21"/>
      <c r="S50" s="21"/>
    </row>
    <row r="51" spans="1:19">
      <c r="A51" s="1039"/>
      <c r="B51" s="512"/>
      <c r="C51" s="1144"/>
      <c r="D51" s="1144"/>
      <c r="E51" s="1144"/>
      <c r="F51" s="1144"/>
      <c r="G51" s="547"/>
      <c r="H51" s="1042"/>
      <c r="I51" s="1042"/>
      <c r="J51" s="1042"/>
      <c r="K51" s="1042"/>
      <c r="L51" s="1042"/>
      <c r="M51" s="1042"/>
      <c r="N51" s="1042"/>
      <c r="O51" s="1042"/>
      <c r="P51" s="1042"/>
      <c r="Q51" s="1042"/>
      <c r="R51" s="1042"/>
      <c r="S51" s="1042"/>
    </row>
    <row r="52" spans="1:19">
      <c r="A52" s="1039"/>
      <c r="B52" s="512"/>
      <c r="C52" s="1144"/>
      <c r="D52" s="1144"/>
      <c r="E52" s="1144"/>
      <c r="F52" s="1144"/>
      <c r="G52" s="547"/>
      <c r="H52" s="1042"/>
      <c r="I52" s="1042"/>
      <c r="J52" s="1042"/>
      <c r="K52" s="1042"/>
      <c r="L52" s="1042"/>
      <c r="M52" s="1042"/>
      <c r="N52" s="1042"/>
      <c r="O52" s="1042"/>
      <c r="P52" s="1042"/>
      <c r="Q52" s="1042"/>
      <c r="R52" s="1042"/>
      <c r="S52" s="1042"/>
    </row>
    <row r="53" spans="1:19" s="2" customFormat="1">
      <c r="A53" s="1039"/>
      <c r="B53" s="512"/>
      <c r="C53" s="1144"/>
      <c r="D53" s="1144"/>
      <c r="E53" s="1144"/>
      <c r="F53" s="1144"/>
      <c r="G53" s="547"/>
      <c r="H53" s="1042"/>
      <c r="I53" s="1042"/>
      <c r="J53" s="1042"/>
      <c r="K53" s="1042"/>
      <c r="L53" s="1042"/>
      <c r="M53" s="1042"/>
      <c r="N53" s="1042"/>
      <c r="O53" s="1042"/>
      <c r="P53" s="1042"/>
      <c r="Q53" s="1042"/>
      <c r="R53" s="1042"/>
      <c r="S53" s="1042"/>
    </row>
    <row r="54" spans="1:19">
      <c r="A54" s="652" t="s">
        <v>632</v>
      </c>
      <c r="B54" s="653"/>
      <c r="C54" s="12"/>
      <c r="D54" s="12"/>
      <c r="E54" s="12"/>
      <c r="F54" s="12"/>
      <c r="G54" s="13"/>
      <c r="H54" s="21"/>
      <c r="I54" s="21"/>
      <c r="J54" s="21"/>
      <c r="K54" s="21"/>
      <c r="L54" s="21"/>
      <c r="M54" s="21"/>
      <c r="N54" s="21"/>
      <c r="O54" s="21"/>
      <c r="P54" s="21"/>
      <c r="Q54" s="21"/>
      <c r="R54" s="21"/>
      <c r="S54" s="21"/>
    </row>
    <row r="55" spans="1:19" s="2" customFormat="1">
      <c r="A55" s="1039"/>
      <c r="B55" s="512"/>
      <c r="C55" s="1144"/>
      <c r="D55" s="1144"/>
      <c r="E55" s="1144"/>
      <c r="F55" s="1144"/>
      <c r="G55" s="547"/>
      <c r="H55" s="1042"/>
      <c r="I55" s="1042"/>
      <c r="J55" s="1042"/>
      <c r="K55" s="1042"/>
      <c r="L55" s="1042"/>
      <c r="M55" s="1042"/>
      <c r="N55" s="1042"/>
      <c r="O55" s="1042"/>
      <c r="P55" s="1042"/>
      <c r="Q55" s="1042"/>
      <c r="R55" s="1042"/>
      <c r="S55" s="1042"/>
    </row>
    <row r="56" spans="1:19" s="2" customFormat="1">
      <c r="A56" s="1039"/>
      <c r="B56" s="512"/>
      <c r="C56" s="1144"/>
      <c r="D56" s="1144"/>
      <c r="E56" s="1144"/>
      <c r="F56" s="1144"/>
      <c r="G56" s="547"/>
      <c r="H56" s="1042"/>
      <c r="I56" s="1042"/>
      <c r="J56" s="1042"/>
      <c r="K56" s="1042"/>
      <c r="L56" s="1042"/>
      <c r="M56" s="1042"/>
      <c r="N56" s="1042"/>
      <c r="O56" s="1042"/>
      <c r="P56" s="1042"/>
      <c r="Q56" s="1042"/>
      <c r="R56" s="1042"/>
      <c r="S56" s="1042"/>
    </row>
    <row r="57" spans="1:19" s="2" customFormat="1">
      <c r="A57" s="1039"/>
      <c r="B57" s="512"/>
      <c r="C57" s="1144"/>
      <c r="D57" s="1144"/>
      <c r="E57" s="1144"/>
      <c r="F57" s="1144"/>
      <c r="G57" s="547"/>
      <c r="H57" s="1042"/>
      <c r="I57" s="1042"/>
      <c r="J57" s="1042"/>
      <c r="K57" s="1042"/>
      <c r="L57" s="1042"/>
      <c r="M57" s="1042"/>
      <c r="N57" s="1042"/>
      <c r="O57" s="1042"/>
      <c r="P57" s="1042"/>
      <c r="Q57" s="1042"/>
      <c r="R57" s="1042"/>
      <c r="S57" s="1042"/>
    </row>
    <row r="58" spans="1:19">
      <c r="A58" s="652" t="s">
        <v>633</v>
      </c>
      <c r="B58" s="653"/>
      <c r="C58" s="12"/>
      <c r="D58" s="12"/>
      <c r="E58" s="12"/>
      <c r="F58" s="12"/>
      <c r="G58" s="13"/>
      <c r="H58" s="21"/>
      <c r="I58" s="21"/>
      <c r="J58" s="21"/>
      <c r="K58" s="21"/>
      <c r="L58" s="21"/>
      <c r="M58" s="21"/>
      <c r="N58" s="21"/>
      <c r="O58" s="21"/>
      <c r="P58" s="21"/>
      <c r="Q58" s="21"/>
      <c r="R58" s="21"/>
      <c r="S58" s="21"/>
    </row>
    <row r="59" spans="1:19">
      <c r="A59" s="1039"/>
      <c r="B59" s="512"/>
      <c r="C59" s="1144"/>
      <c r="D59" s="1144"/>
      <c r="E59" s="1144"/>
      <c r="F59" s="1144"/>
      <c r="G59" s="547"/>
      <c r="H59" s="1042"/>
      <c r="I59" s="1042"/>
      <c r="J59" s="1042"/>
      <c r="K59" s="1042"/>
      <c r="L59" s="1042"/>
      <c r="M59" s="1042"/>
      <c r="N59" s="1042"/>
      <c r="O59" s="1042"/>
      <c r="P59" s="1042"/>
      <c r="Q59" s="1042"/>
      <c r="R59" s="1042"/>
      <c r="S59" s="1042"/>
    </row>
    <row r="60" spans="1:19">
      <c r="A60" s="952"/>
      <c r="B60" s="512"/>
      <c r="C60" s="513"/>
      <c r="D60" s="513"/>
      <c r="E60" s="513"/>
      <c r="F60" s="513"/>
      <c r="G60" s="517"/>
      <c r="H60" s="985"/>
      <c r="I60" s="985"/>
      <c r="J60" s="985"/>
      <c r="K60" s="985"/>
      <c r="L60" s="985"/>
      <c r="M60" s="985"/>
      <c r="N60" s="985"/>
      <c r="O60" s="985"/>
      <c r="P60" s="985"/>
      <c r="Q60" s="985"/>
      <c r="R60" s="985"/>
      <c r="S60" s="985"/>
    </row>
    <row r="61" spans="1:19">
      <c r="A61" s="986"/>
      <c r="B61" s="511"/>
      <c r="C61" s="513"/>
      <c r="D61" s="513"/>
      <c r="E61" s="513"/>
      <c r="F61" s="513"/>
      <c r="G61" s="517"/>
      <c r="H61" s="987"/>
      <c r="I61" s="987"/>
      <c r="J61" s="987"/>
      <c r="K61" s="987"/>
      <c r="L61" s="987"/>
      <c r="M61" s="987"/>
      <c r="N61" s="987"/>
      <c r="O61" s="987"/>
      <c r="P61" s="987"/>
      <c r="Q61" s="987"/>
      <c r="R61" s="987"/>
      <c r="S61" s="987"/>
    </row>
    <row r="62" spans="1:19">
      <c r="A62" s="652" t="s">
        <v>634</v>
      </c>
      <c r="B62" s="653"/>
      <c r="C62" s="12"/>
      <c r="D62" s="12"/>
      <c r="E62" s="12"/>
      <c r="F62" s="12"/>
      <c r="G62" s="13"/>
      <c r="H62" s="21"/>
      <c r="I62" s="21"/>
      <c r="J62" s="21"/>
      <c r="K62" s="21"/>
      <c r="L62" s="21"/>
      <c r="M62" s="21"/>
      <c r="N62" s="21"/>
      <c r="O62" s="21"/>
      <c r="P62" s="21"/>
      <c r="Q62" s="21"/>
      <c r="R62" s="21"/>
      <c r="S62" s="21"/>
    </row>
    <row r="63" spans="1:19">
      <c r="A63" s="1043"/>
      <c r="B63" s="1145"/>
      <c r="C63" s="1144"/>
      <c r="D63" s="1144"/>
      <c r="E63" s="1144"/>
      <c r="F63" s="1144"/>
      <c r="G63" s="547"/>
      <c r="H63" s="1042"/>
      <c r="I63" s="1042"/>
      <c r="J63" s="1042"/>
      <c r="K63" s="1042"/>
      <c r="L63" s="1042"/>
      <c r="M63" s="1042"/>
      <c r="N63" s="1042"/>
      <c r="O63" s="1042"/>
      <c r="P63" s="1042"/>
      <c r="Q63" s="1042"/>
      <c r="R63" s="1042"/>
      <c r="S63" s="1042"/>
    </row>
    <row r="64" spans="1:19">
      <c r="A64" s="986"/>
      <c r="B64" s="511"/>
      <c r="C64" s="513"/>
      <c r="D64" s="513"/>
      <c r="E64" s="513"/>
      <c r="F64" s="513"/>
      <c r="G64" s="517"/>
      <c r="H64" s="988"/>
      <c r="I64" s="988"/>
      <c r="J64" s="988"/>
      <c r="K64" s="988"/>
      <c r="L64" s="988"/>
      <c r="M64" s="988"/>
      <c r="N64" s="988"/>
      <c r="O64" s="988"/>
      <c r="P64" s="988"/>
      <c r="Q64" s="988"/>
      <c r="R64" s="988"/>
      <c r="S64" s="988"/>
    </row>
    <row r="65" spans="1:19">
      <c r="A65" s="986"/>
      <c r="B65" s="511"/>
      <c r="C65" s="513"/>
      <c r="D65" s="513"/>
      <c r="E65" s="513"/>
      <c r="F65" s="513"/>
      <c r="G65" s="517"/>
      <c r="H65" s="988"/>
      <c r="I65" s="988"/>
      <c r="J65" s="988"/>
      <c r="K65" s="988"/>
      <c r="L65" s="988"/>
      <c r="M65" s="988"/>
      <c r="N65" s="988"/>
      <c r="O65" s="988"/>
      <c r="P65" s="988"/>
      <c r="Q65" s="988"/>
      <c r="R65" s="988"/>
      <c r="S65" s="988"/>
    </row>
    <row r="66" spans="1:19">
      <c r="A66" s="652" t="s">
        <v>635</v>
      </c>
      <c r="B66" s="653"/>
      <c r="C66" s="12"/>
      <c r="D66" s="12"/>
      <c r="E66" s="12"/>
      <c r="F66" s="12"/>
      <c r="G66" s="13"/>
      <c r="H66" s="21"/>
      <c r="I66" s="21"/>
      <c r="J66" s="21"/>
      <c r="K66" s="21"/>
      <c r="L66" s="21"/>
      <c r="M66" s="21"/>
      <c r="N66" s="21"/>
      <c r="O66" s="21"/>
      <c r="P66" s="1123"/>
      <c r="Q66" s="1123"/>
      <c r="R66" s="1123"/>
      <c r="S66" s="1123"/>
    </row>
    <row r="67" spans="1:19">
      <c r="A67" s="952"/>
      <c r="B67" s="512" t="s">
        <v>636</v>
      </c>
      <c r="C67" s="513"/>
      <c r="D67" s="513"/>
      <c r="E67" s="513"/>
      <c r="F67" s="513"/>
      <c r="G67" s="517"/>
      <c r="H67" s="988"/>
      <c r="I67" s="988"/>
      <c r="J67" s="988"/>
      <c r="K67" s="988"/>
      <c r="L67" s="988"/>
      <c r="M67" s="988"/>
      <c r="N67" s="988"/>
      <c r="O67" s="988"/>
      <c r="P67" s="988"/>
      <c r="Q67" s="988"/>
      <c r="R67" s="988"/>
      <c r="S67" s="988"/>
    </row>
    <row r="68" spans="1:19">
      <c r="A68" s="952"/>
      <c r="B68" s="512" t="s">
        <v>637</v>
      </c>
      <c r="C68" s="513"/>
      <c r="D68" s="513"/>
      <c r="E68" s="513"/>
      <c r="F68" s="513"/>
      <c r="G68" s="517"/>
      <c r="H68" s="988"/>
      <c r="I68" s="988"/>
      <c r="J68" s="988"/>
      <c r="K68" s="988"/>
      <c r="L68" s="988"/>
      <c r="M68" s="988"/>
      <c r="N68" s="988"/>
      <c r="O68" s="988"/>
      <c r="P68" s="988"/>
      <c r="Q68" s="988"/>
      <c r="R68" s="988"/>
      <c r="S68" s="988"/>
    </row>
    <row r="69" spans="1:19">
      <c r="A69" s="952"/>
      <c r="B69" s="512" t="s">
        <v>638</v>
      </c>
      <c r="C69" s="513"/>
      <c r="D69" s="513"/>
      <c r="E69" s="513"/>
      <c r="F69" s="513"/>
      <c r="G69" s="517"/>
      <c r="H69" s="988"/>
      <c r="I69" s="988"/>
      <c r="J69" s="988"/>
      <c r="K69" s="988"/>
      <c r="L69" s="988"/>
      <c r="M69" s="988"/>
      <c r="N69" s="988"/>
      <c r="O69" s="988"/>
      <c r="P69" s="988"/>
      <c r="Q69" s="988"/>
      <c r="R69" s="988"/>
      <c r="S69" s="988"/>
    </row>
    <row r="70" spans="1:19">
      <c r="A70" s="952"/>
      <c r="B70" s="512" t="s">
        <v>639</v>
      </c>
      <c r="C70" s="513"/>
      <c r="D70" s="513"/>
      <c r="E70" s="513"/>
      <c r="F70" s="513"/>
      <c r="G70" s="517"/>
      <c r="H70" s="988"/>
      <c r="I70" s="988"/>
      <c r="J70" s="988"/>
      <c r="K70" s="988"/>
      <c r="L70" s="988"/>
      <c r="M70" s="988"/>
      <c r="N70" s="988"/>
      <c r="O70" s="988"/>
      <c r="P70" s="988"/>
      <c r="Q70" s="988"/>
      <c r="R70" s="988"/>
      <c r="S70" s="988"/>
    </row>
    <row r="71" spans="1:19">
      <c r="A71" s="358"/>
      <c r="B71" s="357"/>
      <c r="C71" s="188"/>
      <c r="D71" s="188"/>
      <c r="E71" s="188"/>
      <c r="F71" s="188"/>
      <c r="G71" s="359"/>
      <c r="H71" s="300"/>
      <c r="I71" s="300"/>
      <c r="J71" s="300"/>
      <c r="K71" s="300"/>
      <c r="L71" s="300"/>
      <c r="M71" s="300"/>
      <c r="N71" s="300"/>
      <c r="O71" s="300"/>
      <c r="P71" s="300"/>
      <c r="Q71" s="300"/>
      <c r="R71" s="300"/>
      <c r="S71" s="300"/>
    </row>
    <row r="72" spans="1:19">
      <c r="A72" s="7" t="s">
        <v>640</v>
      </c>
      <c r="B72" s="8"/>
      <c r="C72" s="12"/>
      <c r="D72" s="12"/>
      <c r="E72" s="12"/>
      <c r="F72" s="12"/>
      <c r="G72" s="13"/>
      <c r="H72" s="21"/>
      <c r="I72" s="21"/>
      <c r="J72" s="21"/>
      <c r="K72" s="21"/>
      <c r="L72" s="21"/>
      <c r="M72" s="21"/>
      <c r="N72" s="21"/>
      <c r="O72" s="21"/>
      <c r="P72" s="21"/>
      <c r="Q72" s="21"/>
      <c r="R72" s="21"/>
      <c r="S72" s="21"/>
    </row>
    <row r="73" spans="1:19">
      <c r="A73" s="1039"/>
      <c r="B73" s="1005" t="s">
        <v>641</v>
      </c>
      <c r="C73" s="1144"/>
      <c r="D73" s="1144"/>
      <c r="E73" s="1144"/>
      <c r="F73" s="1144"/>
      <c r="G73" s="547"/>
      <c r="H73" s="1046"/>
      <c r="I73" s="1046"/>
      <c r="J73" s="1046"/>
      <c r="K73" s="1046"/>
      <c r="L73" s="1046"/>
      <c r="M73" s="1046"/>
      <c r="N73" s="1046"/>
      <c r="O73" s="1046"/>
      <c r="P73" s="1046"/>
      <c r="Q73" s="1046"/>
      <c r="R73" s="1046"/>
      <c r="S73" s="1046"/>
    </row>
    <row r="74" spans="1:19">
      <c r="A74" s="952"/>
      <c r="B74" s="512" t="s">
        <v>642</v>
      </c>
      <c r="C74" s="513"/>
      <c r="D74" s="513"/>
      <c r="E74" s="513"/>
      <c r="F74" s="513"/>
      <c r="G74" s="517"/>
      <c r="H74" s="989"/>
      <c r="I74" s="989"/>
      <c r="J74" s="989"/>
      <c r="K74" s="989"/>
      <c r="L74" s="989"/>
      <c r="M74" s="989"/>
      <c r="N74" s="989"/>
      <c r="O74" s="989"/>
      <c r="P74" s="989"/>
      <c r="Q74" s="989"/>
      <c r="R74" s="989"/>
      <c r="S74" s="989"/>
    </row>
    <row r="75" spans="1:19">
      <c r="A75" s="496"/>
      <c r="B75" s="497" t="s">
        <v>643</v>
      </c>
      <c r="C75" s="498"/>
      <c r="D75" s="498"/>
      <c r="E75" s="498"/>
      <c r="F75" s="498"/>
      <c r="G75" s="499"/>
      <c r="H75" s="992"/>
      <c r="I75" s="992"/>
      <c r="J75" s="992"/>
      <c r="K75" s="992"/>
      <c r="L75" s="992"/>
      <c r="M75" s="992"/>
      <c r="N75" s="992"/>
      <c r="O75" s="992"/>
      <c r="P75" s="992"/>
      <c r="Q75" s="992"/>
      <c r="R75" s="992"/>
      <c r="S75" s="992"/>
    </row>
    <row r="77" spans="1:19">
      <c r="A77" s="94" t="s">
        <v>644</v>
      </c>
      <c r="B77" s="96"/>
    </row>
    <row r="78" spans="1:19">
      <c r="A78" s="95" t="s">
        <v>542</v>
      </c>
      <c r="B78" s="993"/>
    </row>
    <row r="79" spans="1:19">
      <c r="A79" s="994" t="s">
        <v>546</v>
      </c>
      <c r="B79" s="993"/>
    </row>
    <row r="80" spans="1:19">
      <c r="A80" s="995" t="s">
        <v>549</v>
      </c>
      <c r="B80" s="996"/>
    </row>
    <row r="81" spans="1:2">
      <c r="A81" s="995" t="s">
        <v>552</v>
      </c>
      <c r="B81" s="997"/>
    </row>
    <row r="82" spans="1:2">
      <c r="A82" s="500" t="s">
        <v>645</v>
      </c>
      <c r="B82" s="998"/>
    </row>
    <row r="84" spans="1:2">
      <c r="A84" s="97"/>
      <c r="B84" s="1" t="s">
        <v>646</v>
      </c>
    </row>
    <row r="85" spans="1:2">
      <c r="A85" s="98"/>
      <c r="B85" s="1" t="s">
        <v>647</v>
      </c>
    </row>
  </sheetData>
  <mergeCells count="47">
    <mergeCell ref="A50:B50"/>
    <mergeCell ref="A54:B54"/>
    <mergeCell ref="A58:B58"/>
    <mergeCell ref="A62:B62"/>
    <mergeCell ref="A66:B6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055" priority="3" operator="equal">
      <formula>"X"</formula>
    </cfRule>
    <cfRule type="cellIs" dxfId="2054" priority="4" operator="equal">
      <formula>"I"</formula>
    </cfRule>
  </conditionalFormatting>
  <conditionalFormatting sqref="H32:H41">
    <cfRule type="cellIs" dxfId="2053" priority="1" operator="equal">
      <formula>"X"</formula>
    </cfRule>
    <cfRule type="cellIs" dxfId="2052" priority="2" operator="equal">
      <formula>"I"</formula>
    </cfRule>
  </conditionalFormatting>
  <conditionalFormatting sqref="J20:J30">
    <cfRule type="cellIs" dxfId="2051" priority="7" operator="equal">
      <formula>"X"</formula>
    </cfRule>
    <cfRule type="cellIs" dxfId="2050" priority="8" operator="equal">
      <formula>"I"</formula>
    </cfRule>
  </conditionalFormatting>
  <conditionalFormatting sqref="J32:J41">
    <cfRule type="cellIs" dxfId="2049" priority="5" operator="equal">
      <formula>"X"</formula>
    </cfRule>
    <cfRule type="cellIs" dxfId="2048" priority="6" operator="equal">
      <formula>"I"</formula>
    </cfRule>
  </conditionalFormatting>
  <conditionalFormatting sqref="L20:L30">
    <cfRule type="cellIs" dxfId="2047" priority="11" operator="equal">
      <formula>"X"</formula>
    </cfRule>
    <cfRule type="cellIs" dxfId="2046" priority="12" operator="equal">
      <formula>"I"</formula>
    </cfRule>
  </conditionalFormatting>
  <conditionalFormatting sqref="L32:L41">
    <cfRule type="cellIs" dxfId="2045" priority="9" operator="equal">
      <formula>"X"</formula>
    </cfRule>
    <cfRule type="cellIs" dxfId="2044" priority="10" operator="equal">
      <formula>"I"</formula>
    </cfRule>
  </conditionalFormatting>
  <conditionalFormatting sqref="N20:N30">
    <cfRule type="cellIs" dxfId="2043" priority="15" operator="equal">
      <formula>"X"</formula>
    </cfRule>
    <cfRule type="cellIs" dxfId="2042" priority="16" operator="equal">
      <formula>"I"</formula>
    </cfRule>
  </conditionalFormatting>
  <conditionalFormatting sqref="N32:N41">
    <cfRule type="cellIs" dxfId="2041" priority="13" operator="equal">
      <formula>"X"</formula>
    </cfRule>
    <cfRule type="cellIs" dxfId="2040" priority="14" operator="equal">
      <formula>"I"</formula>
    </cfRule>
  </conditionalFormatting>
  <conditionalFormatting sqref="P20:P30">
    <cfRule type="cellIs" dxfId="2039" priority="19" operator="equal">
      <formula>"X"</formula>
    </cfRule>
    <cfRule type="cellIs" dxfId="2038" priority="20" operator="equal">
      <formula>"I"</formula>
    </cfRule>
  </conditionalFormatting>
  <conditionalFormatting sqref="P32:P41">
    <cfRule type="cellIs" dxfId="2037" priority="17" operator="equal">
      <formula>"X"</formula>
    </cfRule>
    <cfRule type="cellIs" dxfId="2036" priority="18" operator="equal">
      <formula>"I"</formula>
    </cfRule>
  </conditionalFormatting>
  <conditionalFormatting sqref="R20:R30">
    <cfRule type="cellIs" dxfId="2035" priority="23" operator="equal">
      <formula>"X"</formula>
    </cfRule>
    <cfRule type="cellIs" dxfId="2034" priority="24" operator="equal">
      <formula>"I"</formula>
    </cfRule>
  </conditionalFormatting>
  <conditionalFormatting sqref="R32:R41">
    <cfRule type="cellIs" dxfId="2033" priority="21" operator="equal">
      <formula>"X"</formula>
    </cfRule>
    <cfRule type="cellIs" dxfId="2032" priority="22" operator="equal">
      <formula>"I"</formula>
    </cfRule>
  </conditionalFormatting>
  <hyperlinks>
    <hyperlink ref="B3" location="'Cost Summary'!A1" display="BACK TO SUMMARY SHEET" xr:uid="{282CA93C-C9EA-442C-B76C-33596225F580}"/>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F892-E0D9-449E-9AD4-6E287B15F442}">
  <sheetPr>
    <tabColor rgb="FF92D050"/>
  </sheetPr>
  <dimension ref="A1:S89"/>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329</v>
      </c>
      <c r="C5" s="513"/>
      <c r="D5" s="513"/>
      <c r="E5" s="513"/>
      <c r="F5" s="513"/>
      <c r="G5" s="514" t="s">
        <v>546</v>
      </c>
      <c r="H5" s="949"/>
      <c r="I5" s="684"/>
      <c r="J5" s="949"/>
      <c r="K5" s="684"/>
      <c r="L5" s="949"/>
      <c r="M5" s="684"/>
      <c r="N5" s="949"/>
      <c r="O5" s="684"/>
      <c r="P5" s="949"/>
      <c r="Q5" s="684"/>
      <c r="R5" s="949"/>
      <c r="S5" s="684"/>
    </row>
    <row r="6" spans="1:19">
      <c r="A6" s="948" t="s">
        <v>548</v>
      </c>
      <c r="B6" s="515" t="s">
        <v>328</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I50</f>
        <v>0</v>
      </c>
      <c r="I8" s="683"/>
      <c r="J8" s="682">
        <f>K50</f>
        <v>0</v>
      </c>
      <c r="K8" s="683"/>
      <c r="L8" s="682">
        <f>M50</f>
        <v>0</v>
      </c>
      <c r="M8" s="683"/>
      <c r="N8" s="682">
        <f>O50</f>
        <v>0</v>
      </c>
      <c r="O8" s="683"/>
      <c r="P8" s="682">
        <f>Q50</f>
        <v>0</v>
      </c>
      <c r="Q8" s="683"/>
      <c r="R8" s="682">
        <f>S50</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thickTop="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thickTop="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1052"/>
      <c r="B21" s="519" t="s">
        <v>329</v>
      </c>
      <c r="C21" s="518"/>
      <c r="D21" s="513"/>
      <c r="E21" s="513"/>
      <c r="F21" s="513"/>
      <c r="G21" s="517"/>
      <c r="H21" s="954"/>
      <c r="I21" s="546"/>
      <c r="J21" s="954"/>
      <c r="K21" s="546"/>
      <c r="L21" s="954"/>
      <c r="M21" s="546"/>
      <c r="N21" s="954"/>
      <c r="O21" s="546"/>
      <c r="P21" s="954"/>
      <c r="Q21" s="546"/>
      <c r="R21" s="954"/>
      <c r="S21" s="546"/>
    </row>
    <row r="22" spans="1:19" ht="16.5" thickBot="1">
      <c r="A22" s="1146"/>
      <c r="B22" s="1147" t="s">
        <v>567</v>
      </c>
      <c r="C22" s="518"/>
      <c r="D22" s="513"/>
      <c r="E22" s="513"/>
      <c r="F22" s="513"/>
      <c r="G22" s="517"/>
      <c r="H22" s="954"/>
      <c r="I22" s="1148"/>
      <c r="J22" s="954"/>
      <c r="K22" s="546"/>
      <c r="L22" s="954"/>
      <c r="M22" s="546"/>
      <c r="N22" s="954"/>
      <c r="O22" s="546"/>
      <c r="P22" s="954"/>
      <c r="Q22" s="546"/>
      <c r="R22" s="954"/>
      <c r="S22" s="546"/>
    </row>
    <row r="23" spans="1:19" ht="15.75" customHeight="1">
      <c r="A23" s="1052"/>
      <c r="B23" s="1097" t="s">
        <v>568</v>
      </c>
      <c r="C23" s="518"/>
      <c r="D23" s="513"/>
      <c r="E23" s="513"/>
      <c r="F23" s="513"/>
      <c r="G23" s="517"/>
      <c r="H23" s="954"/>
      <c r="I23" s="546"/>
      <c r="J23" s="954"/>
      <c r="K23" s="546"/>
      <c r="L23" s="954"/>
      <c r="M23" s="546"/>
      <c r="N23" s="954"/>
      <c r="O23" s="546"/>
      <c r="P23" s="954"/>
      <c r="Q23" s="546"/>
      <c r="R23" s="954"/>
      <c r="S23" s="546"/>
    </row>
    <row r="24" spans="1:19">
      <c r="A24" s="1052"/>
      <c r="B24" s="1149" t="s">
        <v>569</v>
      </c>
      <c r="C24" s="518"/>
      <c r="D24" s="513"/>
      <c r="E24" s="513"/>
      <c r="F24" s="513"/>
      <c r="G24" s="517"/>
      <c r="H24" s="954"/>
      <c r="I24" s="956"/>
      <c r="J24" s="954"/>
      <c r="K24" s="956"/>
      <c r="L24" s="954"/>
      <c r="M24" s="956"/>
      <c r="N24" s="954"/>
      <c r="O24" s="956"/>
      <c r="P24" s="954"/>
      <c r="Q24" s="956"/>
      <c r="R24" s="954"/>
      <c r="S24" s="956"/>
    </row>
    <row r="25" spans="1:19" ht="15.75" customHeight="1">
      <c r="A25" s="1052"/>
      <c r="B25" s="1150" t="s">
        <v>570</v>
      </c>
      <c r="C25" s="518"/>
      <c r="D25" s="513"/>
      <c r="E25" s="513"/>
      <c r="F25" s="513"/>
      <c r="G25" s="517"/>
      <c r="H25" s="954"/>
      <c r="I25" s="956"/>
      <c r="J25" s="954"/>
      <c r="K25" s="956"/>
      <c r="L25" s="954"/>
      <c r="M25" s="956"/>
      <c r="N25" s="954"/>
      <c r="O25" s="956"/>
      <c r="P25" s="954"/>
      <c r="Q25" s="956"/>
      <c r="R25" s="954"/>
      <c r="S25" s="956"/>
    </row>
    <row r="26" spans="1:19">
      <c r="A26" s="1052"/>
      <c r="B26" s="1150" t="s">
        <v>571</v>
      </c>
      <c r="C26" s="1100"/>
      <c r="D26" s="543"/>
      <c r="E26" s="513"/>
      <c r="F26" s="513"/>
      <c r="G26" s="517"/>
      <c r="H26" s="954"/>
      <c r="I26" s="956"/>
      <c r="J26" s="954"/>
      <c r="K26" s="546"/>
      <c r="L26" s="954"/>
      <c r="M26" s="989"/>
      <c r="N26" s="954"/>
      <c r="O26" s="546"/>
      <c r="P26" s="954"/>
      <c r="Q26" s="989"/>
      <c r="R26" s="954"/>
      <c r="S26" s="546"/>
    </row>
    <row r="27" spans="1:19">
      <c r="A27" s="1052"/>
      <c r="B27" s="1150" t="s">
        <v>572</v>
      </c>
      <c r="C27" s="1100"/>
      <c r="D27" s="543"/>
      <c r="E27" s="513"/>
      <c r="F27" s="513"/>
      <c r="G27" s="517"/>
      <c r="H27" s="954"/>
      <c r="I27" s="956"/>
      <c r="J27" s="954"/>
      <c r="K27" s="546"/>
      <c r="L27" s="954"/>
      <c r="M27" s="989"/>
      <c r="N27" s="954"/>
      <c r="O27" s="546"/>
      <c r="P27" s="954"/>
      <c r="Q27" s="989"/>
      <c r="R27" s="954"/>
      <c r="S27" s="546"/>
    </row>
    <row r="28" spans="1:19">
      <c r="A28" s="1052"/>
      <c r="B28" s="1150" t="s">
        <v>573</v>
      </c>
      <c r="C28" s="1100"/>
      <c r="D28" s="543"/>
      <c r="E28" s="513"/>
      <c r="F28" s="513"/>
      <c r="G28" s="517"/>
      <c r="H28" s="954"/>
      <c r="I28" s="956"/>
      <c r="J28" s="954"/>
      <c r="K28" s="546"/>
      <c r="L28" s="954"/>
      <c r="M28" s="989"/>
      <c r="N28" s="954"/>
      <c r="O28" s="546"/>
      <c r="P28" s="954"/>
      <c r="Q28" s="989"/>
      <c r="R28" s="954"/>
      <c r="S28" s="546"/>
    </row>
    <row r="29" spans="1:19">
      <c r="A29" s="1052"/>
      <c r="B29" s="1150" t="s">
        <v>648</v>
      </c>
      <c r="C29" s="1100"/>
      <c r="D29" s="543"/>
      <c r="E29" s="513"/>
      <c r="F29" s="513"/>
      <c r="G29" s="517"/>
      <c r="H29" s="954"/>
      <c r="I29" s="956"/>
      <c r="J29" s="954"/>
      <c r="K29" s="546"/>
      <c r="L29" s="954"/>
      <c r="M29" s="989"/>
      <c r="N29" s="954"/>
      <c r="O29" s="546"/>
      <c r="P29" s="954"/>
      <c r="Q29" s="989"/>
      <c r="R29" s="954"/>
      <c r="S29" s="546"/>
    </row>
    <row r="30" spans="1:19">
      <c r="A30" s="1052"/>
      <c r="B30" s="1151" t="s">
        <v>574</v>
      </c>
      <c r="C30" s="1100"/>
      <c r="D30" s="543"/>
      <c r="E30" s="513"/>
      <c r="F30" s="513"/>
      <c r="G30" s="517"/>
      <c r="H30" s="954"/>
      <c r="I30" s="956"/>
      <c r="J30" s="954"/>
      <c r="K30" s="546"/>
      <c r="L30" s="954"/>
      <c r="M30" s="989"/>
      <c r="N30" s="954"/>
      <c r="O30" s="546"/>
      <c r="P30" s="954"/>
      <c r="Q30" s="989"/>
      <c r="R30" s="954"/>
      <c r="S30" s="546"/>
    </row>
    <row r="31" spans="1:19">
      <c r="A31" s="1052"/>
      <c r="B31" s="1152" t="s">
        <v>575</v>
      </c>
      <c r="C31" s="1133"/>
      <c r="D31" s="1134"/>
      <c r="E31" s="541"/>
      <c r="F31" s="541"/>
      <c r="G31" s="964"/>
      <c r="H31" s="965"/>
      <c r="I31" s="1153"/>
      <c r="J31" s="965"/>
      <c r="K31" s="1154"/>
      <c r="L31" s="965"/>
      <c r="M31" s="1136"/>
      <c r="N31" s="965"/>
      <c r="O31" s="1154"/>
      <c r="P31" s="965"/>
      <c r="Q31" s="1136"/>
      <c r="R31" s="965"/>
      <c r="S31" s="1154"/>
    </row>
    <row r="32" spans="1:19">
      <c r="A32" s="1052"/>
      <c r="B32" s="1155" t="s">
        <v>706</v>
      </c>
      <c r="C32" s="1100"/>
      <c r="D32" s="543"/>
      <c r="E32" s="513"/>
      <c r="F32" s="513"/>
      <c r="G32" s="517"/>
      <c r="H32" s="954"/>
      <c r="I32" s="956"/>
      <c r="J32" s="954"/>
      <c r="K32" s="546"/>
      <c r="L32" s="954"/>
      <c r="M32" s="989"/>
      <c r="N32" s="954"/>
      <c r="O32" s="546"/>
      <c r="P32" s="954"/>
      <c r="Q32" s="989"/>
      <c r="R32" s="954"/>
      <c r="S32" s="546"/>
    </row>
    <row r="33" spans="1:19">
      <c r="A33" s="1052"/>
      <c r="B33" s="1139"/>
      <c r="C33" s="1100"/>
      <c r="D33" s="543"/>
      <c r="E33" s="513"/>
      <c r="F33" s="513"/>
      <c r="G33" s="517"/>
      <c r="H33" s="954"/>
      <c r="I33" s="956"/>
      <c r="J33" s="954"/>
      <c r="K33" s="546"/>
      <c r="L33" s="954"/>
      <c r="M33" s="989"/>
      <c r="N33" s="954"/>
      <c r="O33" s="546"/>
      <c r="P33" s="954"/>
      <c r="Q33" s="989"/>
      <c r="R33" s="954"/>
      <c r="S33" s="546"/>
    </row>
    <row r="34" spans="1:19">
      <c r="A34" s="1052"/>
      <c r="B34" s="1139"/>
      <c r="C34" s="1100"/>
      <c r="D34" s="543"/>
      <c r="E34" s="513"/>
      <c r="F34" s="513"/>
      <c r="G34" s="517"/>
      <c r="H34" s="954"/>
      <c r="I34" s="956"/>
      <c r="J34" s="954"/>
      <c r="K34" s="546"/>
      <c r="L34" s="954"/>
      <c r="M34" s="989"/>
      <c r="N34" s="954"/>
      <c r="O34" s="546"/>
      <c r="P34" s="954"/>
      <c r="Q34" s="989"/>
      <c r="R34" s="954"/>
      <c r="S34" s="546"/>
    </row>
    <row r="35" spans="1:19">
      <c r="A35" s="1052"/>
      <c r="B35" s="1139"/>
      <c r="C35" s="1100"/>
      <c r="D35" s="543"/>
      <c r="E35" s="513"/>
      <c r="F35" s="513"/>
      <c r="G35" s="517"/>
      <c r="H35" s="954"/>
      <c r="I35" s="956"/>
      <c r="J35" s="954"/>
      <c r="K35" s="546"/>
      <c r="L35" s="954"/>
      <c r="M35" s="989"/>
      <c r="N35" s="954"/>
      <c r="O35" s="546"/>
      <c r="P35" s="954"/>
      <c r="Q35" s="989"/>
      <c r="R35" s="954"/>
      <c r="S35" s="546"/>
    </row>
    <row r="36" spans="1:19">
      <c r="A36" s="1052"/>
      <c r="B36" s="1139"/>
      <c r="C36" s="1100"/>
      <c r="D36" s="543"/>
      <c r="E36" s="513"/>
      <c r="F36" s="513"/>
      <c r="G36" s="517"/>
      <c r="H36" s="954"/>
      <c r="I36" s="956"/>
      <c r="J36" s="954"/>
      <c r="K36" s="546"/>
      <c r="L36" s="954"/>
      <c r="M36" s="989"/>
      <c r="N36" s="954"/>
      <c r="O36" s="546"/>
      <c r="P36" s="954"/>
      <c r="Q36" s="989"/>
      <c r="R36" s="954"/>
      <c r="S36" s="546"/>
    </row>
    <row r="37" spans="1:19">
      <c r="A37" s="1052"/>
      <c r="B37" s="1139"/>
      <c r="C37" s="1100"/>
      <c r="D37" s="543"/>
      <c r="E37" s="513"/>
      <c r="F37" s="513"/>
      <c r="G37" s="517"/>
      <c r="H37" s="954"/>
      <c r="I37" s="956"/>
      <c r="J37" s="954"/>
      <c r="K37" s="546"/>
      <c r="L37" s="954"/>
      <c r="M37" s="989"/>
      <c r="N37" s="954"/>
      <c r="O37" s="546"/>
      <c r="P37" s="954"/>
      <c r="Q37" s="989"/>
      <c r="R37" s="954"/>
      <c r="S37" s="546"/>
    </row>
    <row r="38" spans="1:19">
      <c r="A38" s="1052"/>
      <c r="B38" s="1139"/>
      <c r="C38" s="1100"/>
      <c r="D38" s="543"/>
      <c r="E38" s="513"/>
      <c r="F38" s="513"/>
      <c r="G38" s="517"/>
      <c r="H38" s="954" t="s">
        <v>579</v>
      </c>
      <c r="I38" s="956"/>
      <c r="J38" s="954"/>
      <c r="K38" s="546"/>
      <c r="L38" s="954"/>
      <c r="M38" s="989"/>
      <c r="N38" s="954"/>
      <c r="O38" s="546"/>
      <c r="P38" s="954"/>
      <c r="Q38" s="989"/>
      <c r="R38" s="954"/>
      <c r="S38" s="546"/>
    </row>
    <row r="39" spans="1:19">
      <c r="A39" s="1052"/>
      <c r="B39" s="1140"/>
      <c r="C39" s="1100"/>
      <c r="D39" s="543"/>
      <c r="E39" s="513"/>
      <c r="F39" s="513"/>
      <c r="G39" s="517"/>
      <c r="H39" s="954"/>
      <c r="I39" s="956"/>
      <c r="J39" s="954"/>
      <c r="K39" s="546"/>
      <c r="L39" s="954"/>
      <c r="M39" s="989"/>
      <c r="N39" s="954"/>
      <c r="O39" s="546"/>
      <c r="P39" s="954"/>
      <c r="Q39" s="989"/>
      <c r="R39" s="954"/>
      <c r="S39" s="546"/>
    </row>
    <row r="40" spans="1:19">
      <c r="A40" s="1052"/>
      <c r="B40" s="1141"/>
      <c r="C40" s="1100"/>
      <c r="D40" s="543"/>
      <c r="E40" s="513"/>
      <c r="F40" s="513"/>
      <c r="G40" s="517"/>
      <c r="H40" s="954"/>
      <c r="I40" s="956"/>
      <c r="J40" s="954"/>
      <c r="K40" s="546"/>
      <c r="L40" s="954"/>
      <c r="M40" s="989"/>
      <c r="N40" s="954"/>
      <c r="O40" s="546"/>
      <c r="P40" s="954"/>
      <c r="Q40" s="989"/>
      <c r="R40" s="954"/>
      <c r="S40" s="546"/>
    </row>
    <row r="41" spans="1:19">
      <c r="A41" s="1052"/>
      <c r="B41" s="1141"/>
      <c r="C41" s="1100"/>
      <c r="D41" s="543"/>
      <c r="E41" s="513"/>
      <c r="F41" s="513"/>
      <c r="G41" s="517"/>
      <c r="H41" s="954"/>
      <c r="I41" s="956"/>
      <c r="J41" s="954"/>
      <c r="K41" s="546"/>
      <c r="L41" s="954"/>
      <c r="M41" s="989"/>
      <c r="N41" s="954"/>
      <c r="O41" s="546"/>
      <c r="P41" s="954"/>
      <c r="Q41" s="989"/>
      <c r="R41" s="954"/>
      <c r="S41" s="546"/>
    </row>
    <row r="42" spans="1:19">
      <c r="A42" s="1052"/>
      <c r="B42" s="1141"/>
      <c r="C42" s="1100"/>
      <c r="D42" s="543"/>
      <c r="E42" s="513"/>
      <c r="F42" s="513"/>
      <c r="G42" s="517"/>
      <c r="H42" s="954"/>
      <c r="I42" s="956"/>
      <c r="J42" s="954"/>
      <c r="K42" s="546"/>
      <c r="L42" s="954"/>
      <c r="M42" s="989"/>
      <c r="N42" s="954"/>
      <c r="O42" s="546"/>
      <c r="P42" s="954"/>
      <c r="Q42" s="989"/>
      <c r="R42" s="954"/>
      <c r="S42" s="546"/>
    </row>
    <row r="43" spans="1:19">
      <c r="A43" s="1052"/>
      <c r="B43" s="1141"/>
      <c r="C43" s="1100"/>
      <c r="D43" s="543"/>
      <c r="E43" s="513"/>
      <c r="F43" s="513"/>
      <c r="G43" s="517"/>
      <c r="H43" s="954"/>
      <c r="I43" s="956"/>
      <c r="J43" s="954"/>
      <c r="K43" s="546"/>
      <c r="L43" s="954"/>
      <c r="M43" s="989"/>
      <c r="N43" s="954"/>
      <c r="O43" s="546"/>
      <c r="P43" s="954"/>
      <c r="Q43" s="989"/>
      <c r="R43" s="954"/>
      <c r="S43" s="546"/>
    </row>
    <row r="44" spans="1:19">
      <c r="A44" s="1052"/>
      <c r="B44" s="1141"/>
      <c r="C44" s="1100"/>
      <c r="D44" s="543"/>
      <c r="E44" s="513"/>
      <c r="F44" s="513"/>
      <c r="G44" s="517"/>
      <c r="H44" s="954"/>
      <c r="I44" s="956"/>
      <c r="J44" s="954"/>
      <c r="K44" s="546"/>
      <c r="L44" s="954"/>
      <c r="M44" s="1130"/>
      <c r="N44" s="954"/>
      <c r="O44" s="546"/>
      <c r="P44" s="954"/>
      <c r="Q44" s="1130"/>
      <c r="R44" s="954"/>
      <c r="S44" s="546"/>
    </row>
    <row r="45" spans="1:19" ht="15.75" thickBot="1">
      <c r="A45" s="1113"/>
      <c r="B45" s="364"/>
      <c r="C45" s="1114"/>
      <c r="D45" s="1115"/>
      <c r="E45" s="1115"/>
      <c r="F45" s="1115"/>
      <c r="G45" s="1114"/>
      <c r="H45" s="954"/>
      <c r="I45" s="1116"/>
      <c r="J45" s="954"/>
      <c r="K45" s="1116"/>
      <c r="L45" s="954"/>
      <c r="M45" s="1156"/>
      <c r="N45" s="954"/>
      <c r="O45" s="1116"/>
      <c r="P45" s="954"/>
      <c r="Q45" s="1156"/>
      <c r="R45" s="954"/>
      <c r="S45" s="1116"/>
    </row>
    <row r="46" spans="1:19" ht="15.75" thickTop="1">
      <c r="A46" s="14"/>
      <c r="B46" s="15"/>
      <c r="C46" s="16"/>
      <c r="D46" s="16"/>
      <c r="E46" s="17"/>
      <c r="F46" s="18" t="s">
        <v>625</v>
      </c>
      <c r="G46" s="19"/>
      <c r="H46" s="20"/>
      <c r="I46" s="62">
        <f>SUM(I24:I45)</f>
        <v>0</v>
      </c>
      <c r="J46" s="20"/>
      <c r="K46" s="62">
        <f>SUM(K24:K45)</f>
        <v>0</v>
      </c>
      <c r="L46" s="20"/>
      <c r="M46" s="62">
        <f>SUM(M24:M45)</f>
        <v>0</v>
      </c>
      <c r="N46" s="20"/>
      <c r="O46" s="62">
        <f>SUM(O24:O45)</f>
        <v>0</v>
      </c>
      <c r="P46" s="20"/>
      <c r="Q46" s="62">
        <f>SUM(Q24:Q45)</f>
        <v>0</v>
      </c>
      <c r="R46" s="20"/>
      <c r="S46" s="62">
        <f>SUM(S24:S45)</f>
        <v>0</v>
      </c>
    </row>
    <row r="47" spans="1:19">
      <c r="A47" s="974"/>
      <c r="B47" s="502"/>
      <c r="C47" s="503"/>
      <c r="D47" s="503"/>
      <c r="E47" s="504"/>
      <c r="F47" s="505" t="s">
        <v>626</v>
      </c>
      <c r="G47" s="506"/>
      <c r="H47" s="975">
        <v>0</v>
      </c>
      <c r="I47" s="1117"/>
      <c r="J47" s="975">
        <v>0</v>
      </c>
      <c r="K47" s="1117"/>
      <c r="L47" s="1143">
        <v>0</v>
      </c>
      <c r="M47" s="1117"/>
      <c r="N47" s="975">
        <v>0</v>
      </c>
      <c r="O47" s="1117"/>
      <c r="P47" s="1143">
        <v>0</v>
      </c>
      <c r="Q47" s="1117"/>
      <c r="R47" s="975">
        <v>0</v>
      </c>
      <c r="S47" s="1117"/>
    </row>
    <row r="48" spans="1:19">
      <c r="A48" s="974"/>
      <c r="B48" s="502"/>
      <c r="C48" s="503"/>
      <c r="D48" s="503"/>
      <c r="E48" s="504"/>
      <c r="F48" s="505" t="s">
        <v>627</v>
      </c>
      <c r="G48" s="506"/>
      <c r="H48" s="976"/>
      <c r="I48" s="1118">
        <f>H47*I46</f>
        <v>0</v>
      </c>
      <c r="J48" s="976"/>
      <c r="K48" s="1118">
        <f>J47*K46</f>
        <v>0</v>
      </c>
      <c r="L48" s="976"/>
      <c r="M48" s="1118">
        <f>L47*M46</f>
        <v>0</v>
      </c>
      <c r="N48" s="976"/>
      <c r="O48" s="1118">
        <f>N47*O46</f>
        <v>0</v>
      </c>
      <c r="P48" s="976"/>
      <c r="Q48" s="1118">
        <f>P47*Q46</f>
        <v>0</v>
      </c>
      <c r="R48" s="976"/>
      <c r="S48" s="1118">
        <f>R47*S46</f>
        <v>0</v>
      </c>
    </row>
    <row r="49" spans="1:19">
      <c r="A49" s="974"/>
      <c r="B49" s="502"/>
      <c r="C49" s="503"/>
      <c r="D49" s="503"/>
      <c r="E49" s="504"/>
      <c r="F49" s="505"/>
      <c r="G49" s="506"/>
      <c r="H49" s="976"/>
      <c r="I49" s="978"/>
      <c r="J49" s="976"/>
      <c r="K49" s="978"/>
      <c r="L49" s="976"/>
      <c r="M49" s="978"/>
      <c r="N49" s="976"/>
      <c r="O49" s="978"/>
      <c r="P49" s="976"/>
      <c r="Q49" s="978"/>
      <c r="R49" s="976"/>
      <c r="S49" s="978"/>
    </row>
    <row r="50" spans="1:19">
      <c r="A50" s="974"/>
      <c r="B50" s="502"/>
      <c r="C50" s="503"/>
      <c r="D50" s="503"/>
      <c r="E50" s="504"/>
      <c r="F50" s="505" t="s">
        <v>628</v>
      </c>
      <c r="G50" s="506"/>
      <c r="H50" s="979"/>
      <c r="I50" s="977">
        <f>SUM(I46:I48)</f>
        <v>0</v>
      </c>
      <c r="J50" s="979"/>
      <c r="K50" s="977">
        <f>SUM(K46:K48)</f>
        <v>0</v>
      </c>
      <c r="L50" s="979"/>
      <c r="M50" s="977">
        <f>SUM(M46:M48)</f>
        <v>0</v>
      </c>
      <c r="N50" s="979"/>
      <c r="O50" s="977">
        <f>SUM(O46:O48)</f>
        <v>0</v>
      </c>
      <c r="P50" s="979"/>
      <c r="Q50" s="977">
        <f>SUM(Q46:Q48)</f>
        <v>0</v>
      </c>
      <c r="R50" s="979"/>
      <c r="S50" s="977">
        <f>SUM(S46:S48)</f>
        <v>0</v>
      </c>
    </row>
    <row r="51" spans="1:19">
      <c r="A51" s="974"/>
      <c r="B51" s="502"/>
      <c r="C51" s="503"/>
      <c r="D51" s="503"/>
      <c r="E51" s="504"/>
      <c r="F51" s="507" t="s">
        <v>629</v>
      </c>
      <c r="G51" s="508"/>
      <c r="H51" s="980"/>
      <c r="I51" s="981" t="e">
        <f>I50/'Area Calculations'!$I$4</f>
        <v>#DIV/0!</v>
      </c>
      <c r="J51" s="980"/>
      <c r="K51" s="981" t="e">
        <f>K50/'Area Calculations'!$I$4</f>
        <v>#DIV/0!</v>
      </c>
      <c r="L51" s="980"/>
      <c r="M51" s="981" t="e">
        <f>M50/'Area Calculations'!$I$4</f>
        <v>#DIV/0!</v>
      </c>
      <c r="N51" s="980"/>
      <c r="O51" s="981" t="e">
        <f>O50/'Area Calculations'!$I$4</f>
        <v>#DIV/0!</v>
      </c>
      <c r="P51" s="980"/>
      <c r="Q51" s="981" t="e">
        <f>Q50/'Area Calculations'!$I$4</f>
        <v>#DIV/0!</v>
      </c>
      <c r="R51" s="980"/>
      <c r="S51" s="981" t="e">
        <f>S50/'Area Calculations'!$I$4</f>
        <v>#DIV/0!</v>
      </c>
    </row>
    <row r="52" spans="1:19">
      <c r="A52" s="974"/>
      <c r="B52" s="502"/>
      <c r="C52" s="503"/>
      <c r="D52" s="503"/>
      <c r="E52" s="504"/>
      <c r="F52" s="507" t="s">
        <v>630</v>
      </c>
      <c r="G52" s="509"/>
      <c r="H52" s="980"/>
      <c r="I52" s="981" t="e">
        <f>I50/'Area Calculations'!#REF!</f>
        <v>#REF!</v>
      </c>
      <c r="J52" s="980"/>
      <c r="K52" s="981" t="e">
        <f>K50/'Area Calculations'!#REF!</f>
        <v>#REF!</v>
      </c>
      <c r="L52" s="980"/>
      <c r="M52" s="981" t="e">
        <f>M50/'Area Calculations'!#REF!</f>
        <v>#REF!</v>
      </c>
      <c r="N52" s="980"/>
      <c r="O52" s="981" t="e">
        <f>O50/'Area Calculations'!#REF!</f>
        <v>#REF!</v>
      </c>
      <c r="P52" s="980"/>
      <c r="Q52" s="981" t="e">
        <f>Q50/'Area Calculations'!#REF!</f>
        <v>#REF!</v>
      </c>
      <c r="R52" s="980"/>
      <c r="S52" s="981" t="e">
        <f>S50/'Area Calculations'!#REF!</f>
        <v>#REF!</v>
      </c>
    </row>
    <row r="53" spans="1:19" ht="15.75" thickBot="1">
      <c r="A53" s="180"/>
      <c r="B53" s="181"/>
      <c r="C53" s="182"/>
      <c r="D53" s="182"/>
      <c r="E53" s="183"/>
      <c r="F53" s="184"/>
      <c r="G53" s="302"/>
      <c r="H53" s="187"/>
      <c r="I53" s="186"/>
      <c r="J53" s="187"/>
      <c r="K53" s="186"/>
      <c r="L53" s="187"/>
      <c r="M53" s="186"/>
      <c r="N53" s="187"/>
      <c r="O53" s="186"/>
      <c r="P53" s="187"/>
      <c r="Q53" s="186"/>
      <c r="R53" s="187"/>
      <c r="S53" s="186"/>
    </row>
    <row r="54" spans="1:19" ht="16.5" thickTop="1" thickBot="1">
      <c r="A54" s="652" t="s">
        <v>631</v>
      </c>
      <c r="B54" s="653"/>
      <c r="C54" s="12"/>
      <c r="D54" s="12"/>
      <c r="E54" s="12"/>
      <c r="F54" s="12"/>
      <c r="G54" s="13"/>
      <c r="H54" s="21"/>
      <c r="I54" s="21"/>
      <c r="J54" s="21"/>
      <c r="K54" s="21"/>
      <c r="L54" s="21"/>
      <c r="M54" s="21"/>
      <c r="N54" s="21"/>
      <c r="O54" s="21"/>
      <c r="P54" s="21"/>
      <c r="Q54" s="21"/>
      <c r="R54" s="21"/>
      <c r="S54" s="21"/>
    </row>
    <row r="55" spans="1:19" ht="15.75" thickTop="1">
      <c r="A55" s="1157"/>
      <c r="B55" s="512"/>
      <c r="C55" s="526"/>
      <c r="D55" s="526"/>
      <c r="E55" s="526"/>
      <c r="F55" s="526"/>
      <c r="G55" s="494"/>
      <c r="H55" s="538"/>
      <c r="I55" s="538"/>
      <c r="J55" s="538"/>
      <c r="K55" s="538"/>
      <c r="L55" s="538"/>
      <c r="M55" s="538"/>
      <c r="N55" s="538"/>
      <c r="O55" s="538"/>
      <c r="P55" s="538"/>
      <c r="Q55" s="538"/>
      <c r="R55" s="538"/>
      <c r="S55" s="538"/>
    </row>
    <row r="56" spans="1:19">
      <c r="A56" s="1157"/>
      <c r="B56" s="512"/>
      <c r="C56" s="526"/>
      <c r="D56" s="526"/>
      <c r="E56" s="526"/>
      <c r="F56" s="526"/>
      <c r="G56" s="494"/>
      <c r="H56" s="538"/>
      <c r="I56" s="538"/>
      <c r="J56" s="538"/>
      <c r="K56" s="538"/>
      <c r="L56" s="538"/>
      <c r="M56" s="538"/>
      <c r="N56" s="538"/>
      <c r="O56" s="538"/>
      <c r="P56" s="538"/>
      <c r="Q56" s="538"/>
      <c r="R56" s="538"/>
      <c r="S56" s="538"/>
    </row>
    <row r="57" spans="1:19" s="2" customFormat="1" ht="15.75" thickBot="1">
      <c r="A57" s="1157"/>
      <c r="B57" s="512"/>
      <c r="C57" s="526"/>
      <c r="D57" s="526"/>
      <c r="E57" s="526"/>
      <c r="F57" s="526"/>
      <c r="G57" s="494"/>
      <c r="H57" s="538"/>
      <c r="I57" s="538"/>
      <c r="J57" s="538"/>
      <c r="K57" s="538"/>
      <c r="L57" s="538"/>
      <c r="M57" s="538"/>
      <c r="N57" s="538"/>
      <c r="O57" s="538"/>
      <c r="P57" s="538"/>
      <c r="Q57" s="538"/>
      <c r="R57" s="538"/>
      <c r="S57" s="538"/>
    </row>
    <row r="58" spans="1:19" ht="16.5" thickTop="1" thickBot="1">
      <c r="A58" s="652" t="s">
        <v>632</v>
      </c>
      <c r="B58" s="653"/>
      <c r="C58" s="12"/>
      <c r="D58" s="12"/>
      <c r="E58" s="12"/>
      <c r="F58" s="12"/>
      <c r="G58" s="13"/>
      <c r="H58" s="21"/>
      <c r="I58" s="21"/>
      <c r="J58" s="21"/>
      <c r="K58" s="21"/>
      <c r="L58" s="21"/>
      <c r="M58" s="21"/>
      <c r="N58" s="21"/>
      <c r="O58" s="21"/>
      <c r="P58" s="21"/>
      <c r="Q58" s="21"/>
      <c r="R58" s="21"/>
      <c r="S58" s="21"/>
    </row>
    <row r="59" spans="1:19" s="2" customFormat="1" ht="15.75" thickTop="1">
      <c r="A59" s="1157"/>
      <c r="B59" s="512"/>
      <c r="C59" s="526"/>
      <c r="D59" s="526"/>
      <c r="E59" s="526"/>
      <c r="F59" s="526"/>
      <c r="G59" s="494"/>
      <c r="H59" s="538"/>
      <c r="I59" s="538"/>
      <c r="J59" s="538"/>
      <c r="K59" s="538"/>
      <c r="L59" s="538"/>
      <c r="M59" s="538"/>
      <c r="N59" s="538"/>
      <c r="O59" s="538"/>
      <c r="P59" s="538"/>
      <c r="Q59" s="538"/>
      <c r="R59" s="538"/>
      <c r="S59" s="538"/>
    </row>
    <row r="60" spans="1:19" s="2" customFormat="1">
      <c r="A60" s="1157"/>
      <c r="B60" s="512"/>
      <c r="C60" s="526"/>
      <c r="D60" s="526"/>
      <c r="E60" s="526"/>
      <c r="F60" s="526"/>
      <c r="G60" s="494"/>
      <c r="H60" s="538"/>
      <c r="I60" s="538"/>
      <c r="J60" s="538"/>
      <c r="K60" s="538"/>
      <c r="L60" s="538"/>
      <c r="M60" s="538"/>
      <c r="N60" s="538"/>
      <c r="O60" s="538"/>
      <c r="P60" s="538"/>
      <c r="Q60" s="538"/>
      <c r="R60" s="538"/>
      <c r="S60" s="538"/>
    </row>
    <row r="61" spans="1:19" s="2" customFormat="1" ht="15.75" thickBot="1">
      <c r="A61" s="1157"/>
      <c r="B61" s="512"/>
      <c r="C61" s="526"/>
      <c r="D61" s="526"/>
      <c r="E61" s="526"/>
      <c r="F61" s="526"/>
      <c r="G61" s="494"/>
      <c r="H61" s="538"/>
      <c r="I61" s="538"/>
      <c r="J61" s="538"/>
      <c r="K61" s="538"/>
      <c r="L61" s="538"/>
      <c r="M61" s="538"/>
      <c r="N61" s="538"/>
      <c r="O61" s="538"/>
      <c r="P61" s="538"/>
      <c r="Q61" s="538"/>
      <c r="R61" s="538"/>
      <c r="S61" s="538"/>
    </row>
    <row r="62" spans="1:19" ht="16.5" thickTop="1" thickBot="1">
      <c r="A62" s="652" t="s">
        <v>633</v>
      </c>
      <c r="B62" s="653"/>
      <c r="C62" s="12"/>
      <c r="D62" s="12"/>
      <c r="E62" s="12"/>
      <c r="F62" s="12"/>
      <c r="G62" s="13"/>
      <c r="H62" s="21"/>
      <c r="I62" s="21"/>
      <c r="J62" s="21"/>
      <c r="K62" s="21"/>
      <c r="L62" s="21"/>
      <c r="M62" s="21"/>
      <c r="N62" s="21"/>
      <c r="O62" s="21"/>
      <c r="P62" s="21"/>
      <c r="Q62" s="21"/>
      <c r="R62" s="21"/>
      <c r="S62" s="21"/>
    </row>
    <row r="63" spans="1:19" ht="15.75" thickTop="1">
      <c r="A63" s="1157"/>
      <c r="B63" s="512"/>
      <c r="C63" s="526"/>
      <c r="D63" s="526"/>
      <c r="E63" s="526"/>
      <c r="F63" s="526"/>
      <c r="G63" s="494"/>
      <c r="H63" s="538"/>
      <c r="I63" s="538"/>
      <c r="J63" s="538"/>
      <c r="K63" s="538"/>
      <c r="L63" s="538"/>
      <c r="M63" s="538"/>
      <c r="N63" s="538"/>
      <c r="O63" s="538"/>
      <c r="P63" s="538"/>
      <c r="Q63" s="538"/>
      <c r="R63" s="538"/>
      <c r="S63" s="538"/>
    </row>
    <row r="64" spans="1:19">
      <c r="A64" s="952"/>
      <c r="B64" s="512"/>
      <c r="C64" s="513"/>
      <c r="D64" s="513"/>
      <c r="E64" s="513"/>
      <c r="F64" s="513"/>
      <c r="G64" s="517"/>
      <c r="H64" s="985"/>
      <c r="I64" s="985"/>
      <c r="J64" s="985"/>
      <c r="K64" s="985"/>
      <c r="L64" s="985"/>
      <c r="M64" s="985"/>
      <c r="N64" s="985"/>
      <c r="O64" s="985"/>
      <c r="P64" s="985"/>
      <c r="Q64" s="985"/>
      <c r="R64" s="985"/>
      <c r="S64" s="985"/>
    </row>
    <row r="65" spans="1:19" ht="15.75" thickBot="1">
      <c r="A65" s="986"/>
      <c r="B65" s="511"/>
      <c r="C65" s="513"/>
      <c r="D65" s="513"/>
      <c r="E65" s="513"/>
      <c r="F65" s="513"/>
      <c r="G65" s="517"/>
      <c r="H65" s="987"/>
      <c r="I65" s="987"/>
      <c r="J65" s="987"/>
      <c r="K65" s="987"/>
      <c r="L65" s="987"/>
      <c r="M65" s="987"/>
      <c r="N65" s="987"/>
      <c r="O65" s="987"/>
      <c r="P65" s="987"/>
      <c r="Q65" s="987"/>
      <c r="R65" s="987"/>
      <c r="S65" s="987"/>
    </row>
    <row r="66" spans="1:19" ht="16.5" thickTop="1" thickBot="1">
      <c r="A66" s="652" t="s">
        <v>634</v>
      </c>
      <c r="B66" s="653"/>
      <c r="C66" s="12"/>
      <c r="D66" s="12"/>
      <c r="E66" s="12"/>
      <c r="F66" s="12"/>
      <c r="G66" s="13"/>
      <c r="H66" s="21"/>
      <c r="I66" s="21"/>
      <c r="J66" s="21"/>
      <c r="K66" s="21"/>
      <c r="L66" s="21"/>
      <c r="M66" s="21"/>
      <c r="N66" s="21"/>
      <c r="O66" s="21"/>
      <c r="P66" s="21"/>
      <c r="Q66" s="21"/>
      <c r="R66" s="21"/>
      <c r="S66" s="21"/>
    </row>
    <row r="67" spans="1:19" ht="15.75" thickTop="1">
      <c r="A67" s="1158"/>
      <c r="B67" s="529"/>
      <c r="C67" s="526"/>
      <c r="D67" s="526"/>
      <c r="E67" s="526"/>
      <c r="F67" s="526"/>
      <c r="G67" s="494"/>
      <c r="H67" s="538"/>
      <c r="I67" s="538"/>
      <c r="J67" s="538"/>
      <c r="K67" s="538"/>
      <c r="L67" s="538"/>
      <c r="M67" s="538"/>
      <c r="N67" s="538"/>
      <c r="O67" s="538"/>
      <c r="P67" s="538"/>
      <c r="Q67" s="538"/>
      <c r="R67" s="538"/>
      <c r="S67" s="538"/>
    </row>
    <row r="68" spans="1:19">
      <c r="A68" s="986"/>
      <c r="B68" s="511"/>
      <c r="C68" s="513"/>
      <c r="D68" s="513"/>
      <c r="E68" s="513"/>
      <c r="F68" s="513"/>
      <c r="G68" s="517"/>
      <c r="H68" s="988"/>
      <c r="I68" s="988"/>
      <c r="J68" s="988"/>
      <c r="K68" s="988"/>
      <c r="L68" s="988"/>
      <c r="M68" s="988"/>
      <c r="N68" s="988"/>
      <c r="O68" s="988"/>
      <c r="P68" s="988"/>
      <c r="Q68" s="988"/>
      <c r="R68" s="988"/>
      <c r="S68" s="988"/>
    </row>
    <row r="69" spans="1:19" ht="15.75" thickBot="1">
      <c r="A69" s="986"/>
      <c r="B69" s="511"/>
      <c r="C69" s="513"/>
      <c r="D69" s="513"/>
      <c r="E69" s="513"/>
      <c r="F69" s="513"/>
      <c r="G69" s="517"/>
      <c r="H69" s="988"/>
      <c r="I69" s="988"/>
      <c r="J69" s="988"/>
      <c r="K69" s="988"/>
      <c r="L69" s="988"/>
      <c r="M69" s="988"/>
      <c r="N69" s="988"/>
      <c r="O69" s="988"/>
      <c r="P69" s="988"/>
      <c r="Q69" s="988"/>
      <c r="R69" s="988"/>
      <c r="S69" s="988"/>
    </row>
    <row r="70" spans="1:19" ht="16.5" thickTop="1" thickBot="1">
      <c r="A70" s="652" t="s">
        <v>635</v>
      </c>
      <c r="B70" s="653"/>
      <c r="C70" s="12"/>
      <c r="D70" s="12"/>
      <c r="E70" s="12"/>
      <c r="F70" s="12"/>
      <c r="G70" s="13"/>
      <c r="H70" s="21"/>
      <c r="I70" s="21"/>
      <c r="J70" s="21"/>
      <c r="K70" s="21"/>
      <c r="L70" s="21"/>
      <c r="M70" s="21"/>
      <c r="N70" s="21"/>
      <c r="O70" s="21"/>
      <c r="P70" s="1123"/>
      <c r="Q70" s="1123"/>
      <c r="R70" s="1123"/>
      <c r="S70" s="1123"/>
    </row>
    <row r="71" spans="1:19" ht="15.75" thickTop="1">
      <c r="A71" s="952"/>
      <c r="B71" s="512" t="s">
        <v>636</v>
      </c>
      <c r="C71" s="513"/>
      <c r="D71" s="513"/>
      <c r="E71" s="513"/>
      <c r="F71" s="513"/>
      <c r="G71" s="517"/>
      <c r="H71" s="988"/>
      <c r="I71" s="988"/>
      <c r="J71" s="988"/>
      <c r="K71" s="988"/>
      <c r="L71" s="988"/>
      <c r="M71" s="988"/>
      <c r="N71" s="988"/>
      <c r="O71" s="988"/>
      <c r="P71" s="988"/>
      <c r="Q71" s="988"/>
      <c r="R71" s="988"/>
      <c r="S71" s="988"/>
    </row>
    <row r="72" spans="1:19">
      <c r="A72" s="952"/>
      <c r="B72" s="512" t="s">
        <v>637</v>
      </c>
      <c r="C72" s="513"/>
      <c r="D72" s="513"/>
      <c r="E72" s="513"/>
      <c r="F72" s="513"/>
      <c r="G72" s="517"/>
      <c r="H72" s="988"/>
      <c r="I72" s="988"/>
      <c r="J72" s="988"/>
      <c r="K72" s="988"/>
      <c r="L72" s="988"/>
      <c r="M72" s="988"/>
      <c r="N72" s="988"/>
      <c r="O72" s="988"/>
      <c r="P72" s="988"/>
      <c r="Q72" s="988"/>
      <c r="R72" s="988"/>
      <c r="S72" s="988"/>
    </row>
    <row r="73" spans="1:19">
      <c r="A73" s="952"/>
      <c r="B73" s="512" t="s">
        <v>638</v>
      </c>
      <c r="C73" s="513"/>
      <c r="D73" s="513"/>
      <c r="E73" s="513"/>
      <c r="F73" s="513"/>
      <c r="G73" s="517"/>
      <c r="H73" s="988"/>
      <c r="I73" s="988"/>
      <c r="J73" s="988"/>
      <c r="K73" s="988"/>
      <c r="L73" s="988"/>
      <c r="M73" s="988"/>
      <c r="N73" s="988"/>
      <c r="O73" s="988"/>
      <c r="P73" s="988"/>
      <c r="Q73" s="988"/>
      <c r="R73" s="988"/>
      <c r="S73" s="988"/>
    </row>
    <row r="74" spans="1:19">
      <c r="A74" s="952"/>
      <c r="B74" s="512" t="s">
        <v>639</v>
      </c>
      <c r="C74" s="513"/>
      <c r="D74" s="513"/>
      <c r="E74" s="513"/>
      <c r="F74" s="513"/>
      <c r="G74" s="517"/>
      <c r="H74" s="988"/>
      <c r="I74" s="988"/>
      <c r="J74" s="988"/>
      <c r="K74" s="988"/>
      <c r="L74" s="988"/>
      <c r="M74" s="988"/>
      <c r="N74" s="988"/>
      <c r="O74" s="988"/>
      <c r="P74" s="988"/>
      <c r="Q74" s="988"/>
      <c r="R74" s="988"/>
      <c r="S74" s="988"/>
    </row>
    <row r="75" spans="1:19" ht="15.75" thickBot="1">
      <c r="A75" s="358"/>
      <c r="B75" s="357"/>
      <c r="C75" s="188"/>
      <c r="D75" s="188"/>
      <c r="E75" s="188"/>
      <c r="F75" s="188"/>
      <c r="G75" s="359"/>
      <c r="H75" s="300"/>
      <c r="I75" s="300"/>
      <c r="J75" s="300"/>
      <c r="K75" s="300"/>
      <c r="L75" s="300"/>
      <c r="M75" s="300"/>
      <c r="N75" s="300"/>
      <c r="O75" s="300"/>
      <c r="P75" s="300"/>
      <c r="Q75" s="300"/>
      <c r="R75" s="300"/>
      <c r="S75" s="300"/>
    </row>
    <row r="76" spans="1:19" ht="16.5" thickTop="1" thickBot="1">
      <c r="A76" s="7" t="s">
        <v>640</v>
      </c>
      <c r="B76" s="8"/>
      <c r="C76" s="12"/>
      <c r="D76" s="12"/>
      <c r="E76" s="12"/>
      <c r="F76" s="12"/>
      <c r="G76" s="13"/>
      <c r="H76" s="21"/>
      <c r="I76" s="21"/>
      <c r="J76" s="21"/>
      <c r="K76" s="21"/>
      <c r="L76" s="21"/>
      <c r="M76" s="21"/>
      <c r="N76" s="21"/>
      <c r="O76" s="21"/>
      <c r="P76" s="21"/>
      <c r="Q76" s="21"/>
      <c r="R76" s="21"/>
      <c r="S76" s="21"/>
    </row>
    <row r="77" spans="1:19" ht="15.75" thickTop="1">
      <c r="A77" s="1157"/>
      <c r="B77" s="531" t="s">
        <v>641</v>
      </c>
      <c r="C77" s="526"/>
      <c r="D77" s="526"/>
      <c r="E77" s="526"/>
      <c r="F77" s="526"/>
      <c r="G77" s="494"/>
      <c r="H77" s="539"/>
      <c r="I77" s="539"/>
      <c r="J77" s="539"/>
      <c r="K77" s="539"/>
      <c r="L77" s="539"/>
      <c r="M77" s="539"/>
      <c r="N77" s="539"/>
      <c r="O77" s="539"/>
      <c r="P77" s="539"/>
      <c r="Q77" s="539"/>
      <c r="R77" s="539"/>
      <c r="S77" s="539"/>
    </row>
    <row r="78" spans="1:19">
      <c r="A78" s="952"/>
      <c r="B78" s="512" t="s">
        <v>642</v>
      </c>
      <c r="C78" s="513"/>
      <c r="D78" s="513"/>
      <c r="E78" s="513"/>
      <c r="F78" s="513"/>
      <c r="G78" s="517"/>
      <c r="H78" s="989"/>
      <c r="I78" s="989"/>
      <c r="J78" s="989"/>
      <c r="K78" s="989"/>
      <c r="L78" s="989"/>
      <c r="M78" s="989"/>
      <c r="N78" s="989"/>
      <c r="O78" s="989"/>
      <c r="P78" s="989"/>
      <c r="Q78" s="989"/>
      <c r="R78" s="989"/>
      <c r="S78" s="989"/>
    </row>
    <row r="79" spans="1:19" ht="15.75" thickBot="1">
      <c r="A79" s="496"/>
      <c r="B79" s="497" t="s">
        <v>643</v>
      </c>
      <c r="C79" s="498"/>
      <c r="D79" s="498"/>
      <c r="E79" s="498"/>
      <c r="F79" s="498"/>
      <c r="G79" s="499"/>
      <c r="H79" s="992"/>
      <c r="I79" s="992"/>
      <c r="J79" s="992"/>
      <c r="K79" s="992"/>
      <c r="L79" s="992"/>
      <c r="M79" s="992"/>
      <c r="N79" s="992"/>
      <c r="O79" s="992"/>
      <c r="P79" s="992"/>
      <c r="Q79" s="992"/>
      <c r="R79" s="992"/>
      <c r="S79" s="992"/>
    </row>
    <row r="80" spans="1:19" ht="16.5" thickTop="1" thickBot="1"/>
    <row r="81" spans="1:2" ht="16.5" thickTop="1" thickBot="1">
      <c r="A81" s="94" t="s">
        <v>644</v>
      </c>
      <c r="B81" s="96"/>
    </row>
    <row r="82" spans="1:2" ht="16.5" thickTop="1" thickBot="1">
      <c r="A82" s="95" t="s">
        <v>542</v>
      </c>
      <c r="B82" s="96"/>
    </row>
    <row r="83" spans="1:2" ht="15.75" thickTop="1">
      <c r="A83" s="994" t="s">
        <v>546</v>
      </c>
      <c r="B83" s="993"/>
    </row>
    <row r="84" spans="1:2">
      <c r="A84" s="995" t="s">
        <v>549</v>
      </c>
      <c r="B84" s="996"/>
    </row>
    <row r="85" spans="1:2">
      <c r="A85" s="995" t="s">
        <v>552</v>
      </c>
      <c r="B85" s="997"/>
    </row>
    <row r="86" spans="1:2" ht="15.75" thickBot="1">
      <c r="A86" s="500" t="s">
        <v>645</v>
      </c>
      <c r="B86" s="998"/>
    </row>
    <row r="87" spans="1:2" ht="15.75" thickTop="1"/>
    <row r="88" spans="1:2">
      <c r="A88" s="97"/>
      <c r="B88" s="1" t="s">
        <v>646</v>
      </c>
    </row>
    <row r="89" spans="1:2">
      <c r="A89" s="98"/>
      <c r="B89" s="1" t="s">
        <v>647</v>
      </c>
    </row>
  </sheetData>
  <mergeCells count="47">
    <mergeCell ref="A54:B54"/>
    <mergeCell ref="A58:B58"/>
    <mergeCell ref="A62:B62"/>
    <mergeCell ref="A66:B66"/>
    <mergeCell ref="A70:B70"/>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2031" priority="3" operator="equal">
      <formula>"X"</formula>
    </cfRule>
    <cfRule type="cellIs" dxfId="2030" priority="4" operator="equal">
      <formula>"I"</formula>
    </cfRule>
  </conditionalFormatting>
  <conditionalFormatting sqref="H32:H45">
    <cfRule type="cellIs" dxfId="2029" priority="1" operator="equal">
      <formula>"X"</formula>
    </cfRule>
    <cfRule type="cellIs" dxfId="2028" priority="2" operator="equal">
      <formula>"I"</formula>
    </cfRule>
  </conditionalFormatting>
  <conditionalFormatting sqref="J20:J30">
    <cfRule type="cellIs" dxfId="2027" priority="7" operator="equal">
      <formula>"X"</formula>
    </cfRule>
    <cfRule type="cellIs" dxfId="2026" priority="8" operator="equal">
      <formula>"I"</formula>
    </cfRule>
  </conditionalFormatting>
  <conditionalFormatting sqref="J32:J45">
    <cfRule type="cellIs" dxfId="2025" priority="5" operator="equal">
      <formula>"X"</formula>
    </cfRule>
    <cfRule type="cellIs" dxfId="2024" priority="6" operator="equal">
      <formula>"I"</formula>
    </cfRule>
  </conditionalFormatting>
  <conditionalFormatting sqref="L20:L30">
    <cfRule type="cellIs" dxfId="2023" priority="11" operator="equal">
      <formula>"X"</formula>
    </cfRule>
    <cfRule type="cellIs" dxfId="2022" priority="12" operator="equal">
      <formula>"I"</formula>
    </cfRule>
  </conditionalFormatting>
  <conditionalFormatting sqref="L32:L45">
    <cfRule type="cellIs" dxfId="2021" priority="9" operator="equal">
      <formula>"X"</formula>
    </cfRule>
    <cfRule type="cellIs" dxfId="2020" priority="10" operator="equal">
      <formula>"I"</formula>
    </cfRule>
  </conditionalFormatting>
  <conditionalFormatting sqref="N20:N30">
    <cfRule type="cellIs" dxfId="2019" priority="15" operator="equal">
      <formula>"X"</formula>
    </cfRule>
    <cfRule type="cellIs" dxfId="2018" priority="16" operator="equal">
      <formula>"I"</formula>
    </cfRule>
  </conditionalFormatting>
  <conditionalFormatting sqref="N32:N45">
    <cfRule type="cellIs" dxfId="2017" priority="13" operator="equal">
      <formula>"X"</formula>
    </cfRule>
    <cfRule type="cellIs" dxfId="2016" priority="14" operator="equal">
      <formula>"I"</formula>
    </cfRule>
  </conditionalFormatting>
  <conditionalFormatting sqref="P20:P30">
    <cfRule type="cellIs" dxfId="2015" priority="19" operator="equal">
      <formula>"X"</formula>
    </cfRule>
    <cfRule type="cellIs" dxfId="2014" priority="20" operator="equal">
      <formula>"I"</formula>
    </cfRule>
  </conditionalFormatting>
  <conditionalFormatting sqref="P32:P45">
    <cfRule type="cellIs" dxfId="2013" priority="17" operator="equal">
      <formula>"X"</formula>
    </cfRule>
    <cfRule type="cellIs" dxfId="2012" priority="18" operator="equal">
      <formula>"I"</formula>
    </cfRule>
  </conditionalFormatting>
  <conditionalFormatting sqref="R20:R30">
    <cfRule type="cellIs" dxfId="2011" priority="23" operator="equal">
      <formula>"X"</formula>
    </cfRule>
    <cfRule type="cellIs" dxfId="2010" priority="24" operator="equal">
      <formula>"I"</formula>
    </cfRule>
  </conditionalFormatting>
  <conditionalFormatting sqref="R32:R45">
    <cfRule type="cellIs" dxfId="2009" priority="21" operator="equal">
      <formula>"X"</formula>
    </cfRule>
    <cfRule type="cellIs" dxfId="2008" priority="22" operator="equal">
      <formula>"I"</formula>
    </cfRule>
  </conditionalFormatting>
  <hyperlinks>
    <hyperlink ref="B3" location="'Cost Summary'!A1" display="BACK TO SUMMARY SHEET" xr:uid="{DFE08542-DB84-4819-A9AF-5DC4BFE52024}"/>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F979-116E-4F4F-ACC0-DB38A8DCA7E4}">
  <sheetPr>
    <tabColor rgb="FF92D050"/>
  </sheetPr>
  <dimension ref="A1:S85"/>
  <sheetViews>
    <sheetView zoomScale="91" zoomScaleNormal="91" workbookViewId="0">
      <pane xSplit="2" ySplit="19" topLeftCell="C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707</v>
      </c>
      <c r="C5" s="513"/>
      <c r="D5" s="513"/>
      <c r="E5" s="513"/>
      <c r="F5" s="513"/>
      <c r="G5" s="514" t="s">
        <v>546</v>
      </c>
      <c r="H5" s="949"/>
      <c r="I5" s="684"/>
      <c r="J5" s="949"/>
      <c r="K5" s="684"/>
      <c r="L5" s="949"/>
      <c r="M5" s="684"/>
      <c r="N5" s="949"/>
      <c r="O5" s="684"/>
      <c r="P5" s="949"/>
      <c r="Q5" s="684"/>
      <c r="R5" s="949"/>
      <c r="S5" s="684"/>
    </row>
    <row r="6" spans="1:19">
      <c r="A6" s="948" t="s">
        <v>548</v>
      </c>
      <c r="B6" s="515" t="s">
        <v>328</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I46</f>
        <v>0</v>
      </c>
      <c r="I8" s="683"/>
      <c r="J8" s="682">
        <f>K46</f>
        <v>0</v>
      </c>
      <c r="K8" s="683"/>
      <c r="L8" s="682">
        <f>M46</f>
        <v>0</v>
      </c>
      <c r="M8" s="683"/>
      <c r="N8" s="682">
        <f>O46</f>
        <v>0</v>
      </c>
      <c r="O8" s="683"/>
      <c r="P8" s="682">
        <f>Q46</f>
        <v>0</v>
      </c>
      <c r="Q8" s="683"/>
      <c r="R8" s="682">
        <f>S46</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533"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thickTop="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thickTop="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1159"/>
      <c r="B21" s="519" t="s">
        <v>707</v>
      </c>
      <c r="C21" s="518"/>
      <c r="D21" s="513"/>
      <c r="E21" s="513"/>
      <c r="F21" s="513"/>
      <c r="G21" s="517"/>
      <c r="H21" s="954"/>
      <c r="I21" s="482"/>
      <c r="J21" s="954"/>
      <c r="K21" s="482"/>
      <c r="L21" s="954"/>
      <c r="M21" s="482"/>
      <c r="N21" s="954"/>
      <c r="O21" s="482"/>
      <c r="P21" s="954"/>
      <c r="Q21" s="482"/>
      <c r="R21" s="954"/>
      <c r="S21" s="482"/>
    </row>
    <row r="22" spans="1:19" ht="16.5" thickBot="1">
      <c r="A22" s="1160"/>
      <c r="B22" s="1095" t="s">
        <v>567</v>
      </c>
      <c r="C22" s="557"/>
      <c r="D22" s="513"/>
      <c r="E22" s="513"/>
      <c r="F22" s="513"/>
      <c r="G22" s="517"/>
      <c r="H22" s="954"/>
      <c r="I22" s="1161"/>
      <c r="J22" s="954"/>
      <c r="K22" s="482"/>
      <c r="L22" s="954"/>
      <c r="M22" s="482"/>
      <c r="N22" s="954"/>
      <c r="O22" s="482"/>
      <c r="P22" s="954"/>
      <c r="Q22" s="482"/>
      <c r="R22" s="954"/>
      <c r="S22" s="482"/>
    </row>
    <row r="23" spans="1:19" ht="15.75" customHeight="1">
      <c r="A23" s="1159"/>
      <c r="B23" s="1097" t="s">
        <v>568</v>
      </c>
      <c r="C23" s="518"/>
      <c r="D23" s="513"/>
      <c r="E23" s="513"/>
      <c r="F23" s="513"/>
      <c r="G23" s="517"/>
      <c r="H23" s="954"/>
      <c r="I23" s="482"/>
      <c r="J23" s="954"/>
      <c r="K23" s="482"/>
      <c r="L23" s="954"/>
      <c r="M23" s="482"/>
      <c r="N23" s="954"/>
      <c r="O23" s="482"/>
      <c r="P23" s="954"/>
      <c r="Q23" s="482"/>
      <c r="R23" s="954"/>
      <c r="S23" s="482"/>
    </row>
    <row r="24" spans="1:19">
      <c r="A24" s="1159"/>
      <c r="B24" s="485" t="s">
        <v>569</v>
      </c>
      <c r="C24" s="518"/>
      <c r="D24" s="513"/>
      <c r="E24" s="513"/>
      <c r="F24" s="513"/>
      <c r="G24" s="517"/>
      <c r="H24" s="954"/>
      <c r="I24" s="481"/>
      <c r="J24" s="954"/>
      <c r="K24" s="481"/>
      <c r="L24" s="954"/>
      <c r="M24" s="481"/>
      <c r="N24" s="954"/>
      <c r="O24" s="481"/>
      <c r="P24" s="954"/>
      <c r="Q24" s="481"/>
      <c r="R24" s="954"/>
      <c r="S24" s="481"/>
    </row>
    <row r="25" spans="1:19" ht="15.75" customHeight="1">
      <c r="A25" s="1159"/>
      <c r="B25" s="486" t="s">
        <v>570</v>
      </c>
      <c r="C25" s="518"/>
      <c r="D25" s="513"/>
      <c r="E25" s="513"/>
      <c r="F25" s="513"/>
      <c r="G25" s="517"/>
      <c r="H25" s="954"/>
      <c r="I25" s="481"/>
      <c r="J25" s="954"/>
      <c r="K25" s="481"/>
      <c r="L25" s="954"/>
      <c r="M25" s="1130"/>
      <c r="N25" s="954"/>
      <c r="O25" s="481"/>
      <c r="P25" s="954"/>
      <c r="Q25" s="1130"/>
      <c r="R25" s="954"/>
      <c r="S25" s="481"/>
    </row>
    <row r="26" spans="1:19">
      <c r="A26" s="1159"/>
      <c r="B26" s="486" t="s">
        <v>571</v>
      </c>
      <c r="C26" s="1100"/>
      <c r="D26" s="543"/>
      <c r="E26" s="513"/>
      <c r="F26" s="513"/>
      <c r="G26" s="517"/>
      <c r="H26" s="954"/>
      <c r="I26" s="481"/>
      <c r="J26" s="954"/>
      <c r="K26" s="482"/>
      <c r="L26" s="954"/>
      <c r="M26" s="989"/>
      <c r="N26" s="954"/>
      <c r="O26" s="482"/>
      <c r="P26" s="954"/>
      <c r="Q26" s="989"/>
      <c r="R26" s="954"/>
      <c r="S26" s="482"/>
    </row>
    <row r="27" spans="1:19">
      <c r="A27" s="1159"/>
      <c r="B27" s="486" t="s">
        <v>572</v>
      </c>
      <c r="C27" s="1100"/>
      <c r="D27" s="543"/>
      <c r="E27" s="513"/>
      <c r="F27" s="513"/>
      <c r="G27" s="517"/>
      <c r="H27" s="954"/>
      <c r="I27" s="481"/>
      <c r="J27" s="954"/>
      <c r="K27" s="482"/>
      <c r="L27" s="954"/>
      <c r="M27" s="989"/>
      <c r="N27" s="954"/>
      <c r="O27" s="482"/>
      <c r="P27" s="954"/>
      <c r="Q27" s="989"/>
      <c r="R27" s="954"/>
      <c r="S27" s="482"/>
    </row>
    <row r="28" spans="1:19">
      <c r="A28" s="1159"/>
      <c r="B28" s="486" t="s">
        <v>573</v>
      </c>
      <c r="C28" s="1100"/>
      <c r="D28" s="543"/>
      <c r="E28" s="513"/>
      <c r="F28" s="513"/>
      <c r="G28" s="517"/>
      <c r="H28" s="954"/>
      <c r="I28" s="481"/>
      <c r="J28" s="954"/>
      <c r="K28" s="482"/>
      <c r="L28" s="954"/>
      <c r="M28" s="989"/>
      <c r="N28" s="954"/>
      <c r="O28" s="482"/>
      <c r="P28" s="954"/>
      <c r="Q28" s="989"/>
      <c r="R28" s="954"/>
      <c r="S28" s="482"/>
    </row>
    <row r="29" spans="1:19">
      <c r="A29" s="1159"/>
      <c r="B29" s="486" t="s">
        <v>648</v>
      </c>
      <c r="C29" s="1100"/>
      <c r="D29" s="543"/>
      <c r="E29" s="513"/>
      <c r="F29" s="513"/>
      <c r="G29" s="517"/>
      <c r="H29" s="954"/>
      <c r="I29" s="481"/>
      <c r="J29" s="954"/>
      <c r="K29" s="482"/>
      <c r="L29" s="954"/>
      <c r="M29" s="989"/>
      <c r="N29" s="954"/>
      <c r="O29" s="482"/>
      <c r="P29" s="954"/>
      <c r="Q29" s="989"/>
      <c r="R29" s="954"/>
      <c r="S29" s="482"/>
    </row>
    <row r="30" spans="1:19">
      <c r="A30" s="1159"/>
      <c r="B30" s="487" t="s">
        <v>574</v>
      </c>
      <c r="C30" s="1100"/>
      <c r="D30" s="543"/>
      <c r="E30" s="513"/>
      <c r="F30" s="513"/>
      <c r="G30" s="517"/>
      <c r="H30" s="954"/>
      <c r="I30" s="481"/>
      <c r="J30" s="954"/>
      <c r="K30" s="482"/>
      <c r="L30" s="954"/>
      <c r="M30" s="989"/>
      <c r="N30" s="954"/>
      <c r="O30" s="482"/>
      <c r="P30" s="954"/>
      <c r="Q30" s="989"/>
      <c r="R30" s="954"/>
      <c r="S30" s="482"/>
    </row>
    <row r="31" spans="1:19">
      <c r="A31" s="1159"/>
      <c r="B31" s="488" t="s">
        <v>575</v>
      </c>
      <c r="C31" s="1133"/>
      <c r="D31" s="1134"/>
      <c r="E31" s="541"/>
      <c r="F31" s="541"/>
      <c r="G31" s="964"/>
      <c r="H31" s="965"/>
      <c r="I31" s="483"/>
      <c r="J31" s="965"/>
      <c r="K31" s="484"/>
      <c r="L31" s="1135"/>
      <c r="M31" s="1136"/>
      <c r="N31" s="1137"/>
      <c r="O31" s="484"/>
      <c r="P31" s="1135"/>
      <c r="Q31" s="1136"/>
      <c r="R31" s="1137"/>
      <c r="S31" s="484"/>
    </row>
    <row r="32" spans="1:19">
      <c r="A32" s="1159"/>
      <c r="B32" s="489" t="s">
        <v>706</v>
      </c>
      <c r="C32" s="1100"/>
      <c r="D32" s="543"/>
      <c r="E32" s="513"/>
      <c r="F32" s="513"/>
      <c r="G32" s="517"/>
      <c r="H32" s="954"/>
      <c r="I32" s="481"/>
      <c r="J32" s="954"/>
      <c r="K32" s="482"/>
      <c r="L32" s="954"/>
      <c r="M32" s="989"/>
      <c r="N32" s="954"/>
      <c r="O32" s="482"/>
      <c r="P32" s="954"/>
      <c r="Q32" s="989"/>
      <c r="R32" s="954"/>
      <c r="S32" s="482"/>
    </row>
    <row r="33" spans="1:19">
      <c r="A33" s="1159"/>
      <c r="B33" s="1139"/>
      <c r="C33" s="1100"/>
      <c r="D33" s="543"/>
      <c r="E33" s="513"/>
      <c r="F33" s="513"/>
      <c r="G33" s="517"/>
      <c r="H33" s="954"/>
      <c r="I33" s="481"/>
      <c r="J33" s="954"/>
      <c r="K33" s="482"/>
      <c r="L33" s="954"/>
      <c r="M33" s="989"/>
      <c r="N33" s="954"/>
      <c r="O33" s="482"/>
      <c r="P33" s="954"/>
      <c r="Q33" s="989"/>
      <c r="R33" s="954"/>
      <c r="S33" s="482"/>
    </row>
    <row r="34" spans="1:19">
      <c r="A34" s="1159"/>
      <c r="B34" s="1140"/>
      <c r="C34" s="1100"/>
      <c r="D34" s="543"/>
      <c r="E34" s="513"/>
      <c r="F34" s="513"/>
      <c r="G34" s="517"/>
      <c r="H34" s="954"/>
      <c r="I34" s="481"/>
      <c r="J34" s="954"/>
      <c r="K34" s="482"/>
      <c r="L34" s="954" t="s">
        <v>579</v>
      </c>
      <c r="M34" s="989"/>
      <c r="N34" s="954"/>
      <c r="O34" s="482"/>
      <c r="P34" s="954"/>
      <c r="Q34" s="989"/>
      <c r="R34" s="954"/>
      <c r="S34" s="482"/>
    </row>
    <row r="35" spans="1:19">
      <c r="A35" s="1159"/>
      <c r="B35" s="1141"/>
      <c r="C35" s="1100"/>
      <c r="D35" s="543"/>
      <c r="E35" s="513"/>
      <c r="F35" s="513"/>
      <c r="G35" s="517"/>
      <c r="H35" s="954"/>
      <c r="I35" s="481"/>
      <c r="J35" s="954"/>
      <c r="K35" s="482"/>
      <c r="L35" s="954"/>
      <c r="M35" s="989"/>
      <c r="N35" s="954"/>
      <c r="O35" s="482"/>
      <c r="P35" s="954"/>
      <c r="Q35" s="989"/>
      <c r="R35" s="954"/>
      <c r="S35" s="482"/>
    </row>
    <row r="36" spans="1:19">
      <c r="A36" s="1159"/>
      <c r="B36" s="1141"/>
      <c r="C36" s="1100"/>
      <c r="D36" s="543"/>
      <c r="E36" s="513"/>
      <c r="F36" s="513"/>
      <c r="G36" s="517"/>
      <c r="H36" s="954"/>
      <c r="I36" s="481"/>
      <c r="J36" s="954"/>
      <c r="K36" s="482"/>
      <c r="L36" s="954"/>
      <c r="M36" s="989"/>
      <c r="N36" s="954"/>
      <c r="O36" s="482"/>
      <c r="P36" s="954"/>
      <c r="Q36" s="989"/>
      <c r="R36" s="954"/>
      <c r="S36" s="482"/>
    </row>
    <row r="37" spans="1:19">
      <c r="A37" s="1159"/>
      <c r="B37" s="1141"/>
      <c r="C37" s="1100"/>
      <c r="D37" s="543"/>
      <c r="E37" s="513"/>
      <c r="F37" s="513"/>
      <c r="G37" s="517"/>
      <c r="H37" s="954"/>
      <c r="I37" s="481"/>
      <c r="J37" s="954"/>
      <c r="K37" s="482"/>
      <c r="L37" s="954"/>
      <c r="M37" s="989"/>
      <c r="N37" s="954"/>
      <c r="O37" s="482"/>
      <c r="P37" s="954"/>
      <c r="Q37" s="989"/>
      <c r="R37" s="954"/>
      <c r="S37" s="482"/>
    </row>
    <row r="38" spans="1:19">
      <c r="A38" s="1159"/>
      <c r="B38" s="1141"/>
      <c r="C38" s="1100"/>
      <c r="D38" s="543"/>
      <c r="E38" s="513"/>
      <c r="F38" s="513"/>
      <c r="G38" s="517"/>
      <c r="H38" s="954"/>
      <c r="I38" s="481"/>
      <c r="J38" s="954"/>
      <c r="K38" s="482"/>
      <c r="L38" s="954"/>
      <c r="M38" s="989"/>
      <c r="N38" s="954"/>
      <c r="O38" s="482"/>
      <c r="P38" s="954"/>
      <c r="Q38" s="989"/>
      <c r="R38" s="954"/>
      <c r="S38" s="482"/>
    </row>
    <row r="39" spans="1:19">
      <c r="A39" s="1159"/>
      <c r="B39" s="364"/>
      <c r="C39" s="513"/>
      <c r="D39" s="543"/>
      <c r="E39" s="513"/>
      <c r="F39" s="513"/>
      <c r="G39" s="517"/>
      <c r="H39" s="954"/>
      <c r="I39" s="481"/>
      <c r="J39" s="954"/>
      <c r="K39" s="481"/>
      <c r="L39" s="954"/>
      <c r="M39" s="1130"/>
      <c r="N39" s="954"/>
      <c r="O39" s="482"/>
      <c r="P39" s="954"/>
      <c r="Q39" s="1130"/>
      <c r="R39" s="954"/>
      <c r="S39" s="482"/>
    </row>
    <row r="40" spans="1:19">
      <c r="A40" s="1159"/>
      <c r="B40" s="364"/>
      <c r="C40" s="359"/>
      <c r="D40" s="188"/>
      <c r="E40" s="188"/>
      <c r="F40" s="188"/>
      <c r="G40" s="359"/>
      <c r="H40" s="954"/>
      <c r="I40" s="481"/>
      <c r="J40" s="954"/>
      <c r="K40" s="481"/>
      <c r="L40" s="954"/>
      <c r="M40" s="1130"/>
      <c r="N40" s="954"/>
      <c r="O40" s="481"/>
      <c r="P40" s="954"/>
      <c r="Q40" s="1130"/>
      <c r="R40" s="954"/>
      <c r="S40" s="481"/>
    </row>
    <row r="41" spans="1:19" ht="15.75" thickBot="1">
      <c r="A41" s="1113"/>
      <c r="B41" s="364"/>
      <c r="C41" s="1114"/>
      <c r="D41" s="1115"/>
      <c r="E41" s="1115"/>
      <c r="F41" s="1115"/>
      <c r="G41" s="1114"/>
      <c r="H41" s="954"/>
      <c r="I41" s="1116"/>
      <c r="J41" s="954"/>
      <c r="K41" s="1116"/>
      <c r="L41" s="954"/>
      <c r="M41" s="1142"/>
      <c r="N41" s="954"/>
      <c r="O41" s="1116"/>
      <c r="P41" s="954"/>
      <c r="Q41" s="1142"/>
      <c r="R41" s="954"/>
      <c r="S41" s="1116"/>
    </row>
    <row r="42" spans="1:19" ht="15.75" thickTop="1">
      <c r="A42" s="14"/>
      <c r="B42" s="15"/>
      <c r="C42" s="16"/>
      <c r="D42" s="16"/>
      <c r="E42" s="17"/>
      <c r="F42" s="18" t="s">
        <v>625</v>
      </c>
      <c r="G42" s="19"/>
      <c r="H42" s="20"/>
      <c r="I42" s="62">
        <f>SUM(I24:I41)</f>
        <v>0</v>
      </c>
      <c r="J42" s="20"/>
      <c r="K42" s="62">
        <f>SUM(K24:K41)</f>
        <v>0</v>
      </c>
      <c r="L42" s="20"/>
      <c r="M42" s="62">
        <f>SUM(M24:M41)</f>
        <v>0</v>
      </c>
      <c r="N42" s="20"/>
      <c r="O42" s="62">
        <f>SUM(O24:O41)</f>
        <v>0</v>
      </c>
      <c r="P42" s="20"/>
      <c r="Q42" s="62">
        <f>SUM(Q24:Q41)</f>
        <v>0</v>
      </c>
      <c r="R42" s="20"/>
      <c r="S42" s="62">
        <f>SUM(S24:S41)</f>
        <v>0</v>
      </c>
    </row>
    <row r="43" spans="1:19">
      <c r="A43" s="974"/>
      <c r="B43" s="502"/>
      <c r="C43" s="503"/>
      <c r="D43" s="503"/>
      <c r="E43" s="504"/>
      <c r="F43" s="505" t="s">
        <v>626</v>
      </c>
      <c r="G43" s="506"/>
      <c r="H43" s="975">
        <v>0</v>
      </c>
      <c r="I43" s="1117"/>
      <c r="J43" s="975">
        <v>0</v>
      </c>
      <c r="K43" s="1117"/>
      <c r="L43" s="1143">
        <v>0</v>
      </c>
      <c r="M43" s="1117"/>
      <c r="N43" s="975">
        <v>0</v>
      </c>
      <c r="O43" s="1117"/>
      <c r="P43" s="1143">
        <v>0</v>
      </c>
      <c r="Q43" s="1117"/>
      <c r="R43" s="975">
        <v>0</v>
      </c>
      <c r="S43" s="1117"/>
    </row>
    <row r="44" spans="1:19">
      <c r="A44" s="974"/>
      <c r="B44" s="502"/>
      <c r="C44" s="503"/>
      <c r="D44" s="503"/>
      <c r="E44" s="504"/>
      <c r="F44" s="505" t="s">
        <v>627</v>
      </c>
      <c r="G44" s="506"/>
      <c r="H44" s="976"/>
      <c r="I44" s="1118">
        <f>H43*I42</f>
        <v>0</v>
      </c>
      <c r="J44" s="976"/>
      <c r="K44" s="1118">
        <f>J43*K42</f>
        <v>0</v>
      </c>
      <c r="L44" s="976"/>
      <c r="M44" s="1118">
        <f>L43*M42</f>
        <v>0</v>
      </c>
      <c r="N44" s="976"/>
      <c r="O44" s="1118">
        <f>N43*O42</f>
        <v>0</v>
      </c>
      <c r="P44" s="976"/>
      <c r="Q44" s="1118">
        <f>P43*Q42</f>
        <v>0</v>
      </c>
      <c r="R44" s="976"/>
      <c r="S44" s="1118">
        <f>R43*S42</f>
        <v>0</v>
      </c>
    </row>
    <row r="45" spans="1:19">
      <c r="A45" s="974"/>
      <c r="B45" s="502"/>
      <c r="C45" s="503"/>
      <c r="D45" s="503"/>
      <c r="E45" s="504"/>
      <c r="F45" s="505"/>
      <c r="G45" s="506"/>
      <c r="H45" s="976"/>
      <c r="I45" s="978"/>
      <c r="J45" s="976"/>
      <c r="K45" s="978"/>
      <c r="L45" s="976"/>
      <c r="M45" s="978"/>
      <c r="N45" s="976"/>
      <c r="O45" s="978"/>
      <c r="P45" s="976"/>
      <c r="Q45" s="978"/>
      <c r="R45" s="976"/>
      <c r="S45" s="978"/>
    </row>
    <row r="46" spans="1:19">
      <c r="A46" s="974"/>
      <c r="B46" s="502"/>
      <c r="C46" s="503"/>
      <c r="D46" s="503"/>
      <c r="E46" s="504"/>
      <c r="F46" s="505" t="s">
        <v>628</v>
      </c>
      <c r="G46" s="506"/>
      <c r="H46" s="979"/>
      <c r="I46" s="977">
        <f>SUM(I42:I44)</f>
        <v>0</v>
      </c>
      <c r="J46" s="979"/>
      <c r="K46" s="977">
        <f>SUM(K42:K44)</f>
        <v>0</v>
      </c>
      <c r="L46" s="979"/>
      <c r="M46" s="977">
        <f>SUM(M42:M44)</f>
        <v>0</v>
      </c>
      <c r="N46" s="979"/>
      <c r="O46" s="977">
        <f>SUM(O42:O44)</f>
        <v>0</v>
      </c>
      <c r="P46" s="979"/>
      <c r="Q46" s="977">
        <f>SUM(Q42:Q44)</f>
        <v>0</v>
      </c>
      <c r="R46" s="979"/>
      <c r="S46" s="977">
        <f>SUM(S42:S44)</f>
        <v>0</v>
      </c>
    </row>
    <row r="47" spans="1:19">
      <c r="A47" s="974"/>
      <c r="B47" s="502"/>
      <c r="C47" s="503"/>
      <c r="D47" s="503"/>
      <c r="E47" s="504"/>
      <c r="F47" s="507" t="s">
        <v>629</v>
      </c>
      <c r="G47" s="508"/>
      <c r="H47" s="980"/>
      <c r="I47" s="981" t="e">
        <f>I46/'Area Calculations'!$I$4</f>
        <v>#DIV/0!</v>
      </c>
      <c r="J47" s="980"/>
      <c r="K47" s="981" t="e">
        <f>K46/'Area Calculations'!$I$4</f>
        <v>#DIV/0!</v>
      </c>
      <c r="L47" s="980"/>
      <c r="M47" s="981" t="e">
        <f>M46/'Area Calculations'!$I$4</f>
        <v>#DIV/0!</v>
      </c>
      <c r="N47" s="980"/>
      <c r="O47" s="981" t="e">
        <f>O46/'Area Calculations'!$I$4</f>
        <v>#DIV/0!</v>
      </c>
      <c r="P47" s="980"/>
      <c r="Q47" s="981" t="e">
        <f>Q46/'Area Calculations'!$I$4</f>
        <v>#DIV/0!</v>
      </c>
      <c r="R47" s="980"/>
      <c r="S47" s="981" t="e">
        <f>S46/'Area Calculations'!$I$4</f>
        <v>#DIV/0!</v>
      </c>
    </row>
    <row r="48" spans="1:19">
      <c r="A48" s="974"/>
      <c r="B48" s="502"/>
      <c r="C48" s="503"/>
      <c r="D48" s="503"/>
      <c r="E48" s="504"/>
      <c r="F48" s="507" t="s">
        <v>630</v>
      </c>
      <c r="G48" s="509"/>
      <c r="H48" s="980"/>
      <c r="I48" s="981" t="e">
        <f>I46/'Area Calculations'!#REF!</f>
        <v>#REF!</v>
      </c>
      <c r="J48" s="980"/>
      <c r="K48" s="981" t="e">
        <f>K46/'Area Calculations'!#REF!</f>
        <v>#REF!</v>
      </c>
      <c r="L48" s="980"/>
      <c r="M48" s="981" t="e">
        <f>M46/'Area Calculations'!#REF!</f>
        <v>#REF!</v>
      </c>
      <c r="N48" s="980"/>
      <c r="O48" s="981" t="e">
        <f>O46/'Area Calculations'!#REF!</f>
        <v>#REF!</v>
      </c>
      <c r="P48" s="980"/>
      <c r="Q48" s="981" t="e">
        <f>Q46/'Area Calculations'!#REF!</f>
        <v>#REF!</v>
      </c>
      <c r="R48" s="980"/>
      <c r="S48" s="981" t="e">
        <f>S46/'Area Calculations'!#REF!</f>
        <v>#REF!</v>
      </c>
    </row>
    <row r="49" spans="1:19" ht="15.75" thickBot="1">
      <c r="A49" s="180"/>
      <c r="B49" s="181"/>
      <c r="C49" s="182"/>
      <c r="D49" s="182"/>
      <c r="E49" s="183"/>
      <c r="F49" s="184"/>
      <c r="G49" s="302"/>
      <c r="H49" s="187"/>
      <c r="I49" s="186"/>
      <c r="J49" s="187"/>
      <c r="K49" s="186"/>
      <c r="L49" s="187"/>
      <c r="M49" s="186"/>
      <c r="N49" s="187"/>
      <c r="O49" s="186"/>
      <c r="P49" s="187"/>
      <c r="Q49" s="186"/>
      <c r="R49" s="187"/>
      <c r="S49" s="186"/>
    </row>
    <row r="50" spans="1:19" ht="16.5" thickTop="1" thickBot="1">
      <c r="A50" s="652" t="s">
        <v>631</v>
      </c>
      <c r="B50" s="653"/>
      <c r="C50" s="12"/>
      <c r="D50" s="12"/>
      <c r="E50" s="12"/>
      <c r="F50" s="12"/>
      <c r="G50" s="13"/>
      <c r="H50" s="21"/>
      <c r="I50" s="21"/>
      <c r="J50" s="21"/>
      <c r="K50" s="21"/>
      <c r="L50" s="21"/>
      <c r="M50" s="21"/>
      <c r="N50" s="21"/>
      <c r="O50" s="21"/>
      <c r="P50" s="21"/>
      <c r="Q50" s="21"/>
      <c r="R50" s="21"/>
      <c r="S50" s="21"/>
    </row>
    <row r="51" spans="1:19" ht="15.75" thickTop="1">
      <c r="A51" s="441"/>
      <c r="B51" s="512"/>
      <c r="C51" s="442"/>
      <c r="D51" s="442"/>
      <c r="E51" s="442"/>
      <c r="F51" s="442"/>
      <c r="G51" s="432"/>
      <c r="H51" s="443"/>
      <c r="I51" s="443"/>
      <c r="J51" s="443"/>
      <c r="K51" s="443"/>
      <c r="L51" s="443"/>
      <c r="M51" s="443"/>
      <c r="N51" s="443"/>
      <c r="O51" s="443"/>
      <c r="P51" s="443"/>
      <c r="Q51" s="443"/>
      <c r="R51" s="443"/>
      <c r="S51" s="443"/>
    </row>
    <row r="52" spans="1:19">
      <c r="A52" s="441"/>
      <c r="B52" s="512"/>
      <c r="C52" s="442"/>
      <c r="D52" s="442"/>
      <c r="E52" s="442"/>
      <c r="F52" s="442"/>
      <c r="G52" s="432"/>
      <c r="H52" s="443"/>
      <c r="I52" s="443"/>
      <c r="J52" s="443"/>
      <c r="K52" s="443"/>
      <c r="L52" s="443"/>
      <c r="M52" s="443"/>
      <c r="N52" s="443"/>
      <c r="O52" s="443"/>
      <c r="P52" s="443"/>
      <c r="Q52" s="443"/>
      <c r="R52" s="443"/>
      <c r="S52" s="443"/>
    </row>
    <row r="53" spans="1:19" s="2" customFormat="1" ht="15.75" thickBot="1">
      <c r="A53" s="441"/>
      <c r="B53" s="512"/>
      <c r="C53" s="442"/>
      <c r="D53" s="442"/>
      <c r="E53" s="442"/>
      <c r="F53" s="442"/>
      <c r="G53" s="432"/>
      <c r="H53" s="443"/>
      <c r="I53" s="443"/>
      <c r="J53" s="443"/>
      <c r="K53" s="443"/>
      <c r="L53" s="443"/>
      <c r="M53" s="443"/>
      <c r="N53" s="443"/>
      <c r="O53" s="443"/>
      <c r="P53" s="443"/>
      <c r="Q53" s="443"/>
      <c r="R53" s="443"/>
      <c r="S53" s="443"/>
    </row>
    <row r="54" spans="1:19" ht="16.5" thickTop="1" thickBot="1">
      <c r="A54" s="652" t="s">
        <v>632</v>
      </c>
      <c r="B54" s="653"/>
      <c r="C54" s="12"/>
      <c r="D54" s="12"/>
      <c r="E54" s="12"/>
      <c r="F54" s="12"/>
      <c r="G54" s="13"/>
      <c r="H54" s="21"/>
      <c r="I54" s="21"/>
      <c r="J54" s="21"/>
      <c r="K54" s="21"/>
      <c r="L54" s="21"/>
      <c r="M54" s="21"/>
      <c r="N54" s="21"/>
      <c r="O54" s="21"/>
      <c r="P54" s="21"/>
      <c r="Q54" s="21"/>
      <c r="R54" s="21"/>
      <c r="S54" s="21"/>
    </row>
    <row r="55" spans="1:19" s="2" customFormat="1" ht="15.75" thickTop="1">
      <c r="A55" s="441"/>
      <c r="B55" s="512"/>
      <c r="C55" s="442"/>
      <c r="D55" s="442"/>
      <c r="E55" s="442"/>
      <c r="F55" s="442"/>
      <c r="G55" s="432"/>
      <c r="H55" s="443"/>
      <c r="I55" s="443"/>
      <c r="J55" s="443"/>
      <c r="K55" s="443"/>
      <c r="L55" s="443"/>
      <c r="M55" s="443"/>
      <c r="N55" s="443"/>
      <c r="O55" s="443"/>
      <c r="P55" s="443"/>
      <c r="Q55" s="443"/>
      <c r="R55" s="443"/>
      <c r="S55" s="443"/>
    </row>
    <row r="56" spans="1:19" s="2" customFormat="1">
      <c r="A56" s="441"/>
      <c r="B56" s="512"/>
      <c r="C56" s="442"/>
      <c r="D56" s="442"/>
      <c r="E56" s="442"/>
      <c r="F56" s="442"/>
      <c r="G56" s="432"/>
      <c r="H56" s="443"/>
      <c r="I56" s="443"/>
      <c r="J56" s="443"/>
      <c r="K56" s="443"/>
      <c r="L56" s="443"/>
      <c r="M56" s="443"/>
      <c r="N56" s="443"/>
      <c r="O56" s="443"/>
      <c r="P56" s="443"/>
      <c r="Q56" s="443"/>
      <c r="R56" s="443"/>
      <c r="S56" s="443"/>
    </row>
    <row r="57" spans="1:19" s="2" customFormat="1" ht="15.75" thickBot="1">
      <c r="A57" s="441"/>
      <c r="B57" s="512"/>
      <c r="C57" s="442"/>
      <c r="D57" s="442"/>
      <c r="E57" s="442"/>
      <c r="F57" s="442"/>
      <c r="G57" s="432"/>
      <c r="H57" s="443"/>
      <c r="I57" s="443"/>
      <c r="J57" s="443"/>
      <c r="K57" s="443"/>
      <c r="L57" s="443"/>
      <c r="M57" s="443"/>
      <c r="N57" s="443"/>
      <c r="O57" s="443"/>
      <c r="P57" s="443"/>
      <c r="Q57" s="443"/>
      <c r="R57" s="443"/>
      <c r="S57" s="443"/>
    </row>
    <row r="58" spans="1:19" ht="16.5" thickTop="1" thickBot="1">
      <c r="A58" s="652" t="s">
        <v>633</v>
      </c>
      <c r="B58" s="653"/>
      <c r="C58" s="12"/>
      <c r="D58" s="12"/>
      <c r="E58" s="12"/>
      <c r="F58" s="12"/>
      <c r="G58" s="13"/>
      <c r="H58" s="21"/>
      <c r="I58" s="21"/>
      <c r="J58" s="21"/>
      <c r="K58" s="21"/>
      <c r="L58" s="21"/>
      <c r="M58" s="21"/>
      <c r="N58" s="21"/>
      <c r="O58" s="21"/>
      <c r="P58" s="21"/>
      <c r="Q58" s="21"/>
      <c r="R58" s="21"/>
      <c r="S58" s="21"/>
    </row>
    <row r="59" spans="1:19" ht="15.75" thickTop="1">
      <c r="A59" s="441"/>
      <c r="B59" s="512"/>
      <c r="C59" s="442"/>
      <c r="D59" s="442"/>
      <c r="E59" s="442"/>
      <c r="F59" s="442"/>
      <c r="G59" s="432"/>
      <c r="H59" s="443"/>
      <c r="I59" s="443"/>
      <c r="J59" s="443"/>
      <c r="K59" s="443"/>
      <c r="L59" s="443"/>
      <c r="M59" s="443"/>
      <c r="N59" s="443"/>
      <c r="O59" s="443"/>
      <c r="P59" s="443"/>
      <c r="Q59" s="443"/>
      <c r="R59" s="443"/>
      <c r="S59" s="443"/>
    </row>
    <row r="60" spans="1:19">
      <c r="A60" s="952"/>
      <c r="B60" s="512"/>
      <c r="C60" s="513"/>
      <c r="D60" s="513"/>
      <c r="E60" s="513"/>
      <c r="F60" s="513"/>
      <c r="G60" s="517"/>
      <c r="H60" s="985"/>
      <c r="I60" s="985"/>
      <c r="J60" s="985"/>
      <c r="K60" s="985"/>
      <c r="L60" s="985"/>
      <c r="M60" s="985"/>
      <c r="N60" s="985"/>
      <c r="O60" s="985"/>
      <c r="P60" s="985"/>
      <c r="Q60" s="985"/>
      <c r="R60" s="985"/>
      <c r="S60" s="985"/>
    </row>
    <row r="61" spans="1:19" ht="15.75" thickBot="1">
      <c r="A61" s="986"/>
      <c r="B61" s="511"/>
      <c r="C61" s="513"/>
      <c r="D61" s="513"/>
      <c r="E61" s="513"/>
      <c r="F61" s="513"/>
      <c r="G61" s="517"/>
      <c r="H61" s="987"/>
      <c r="I61" s="987"/>
      <c r="J61" s="987"/>
      <c r="K61" s="987"/>
      <c r="L61" s="987"/>
      <c r="M61" s="987"/>
      <c r="N61" s="987"/>
      <c r="O61" s="987"/>
      <c r="P61" s="987"/>
      <c r="Q61" s="987"/>
      <c r="R61" s="987"/>
      <c r="S61" s="987"/>
    </row>
    <row r="62" spans="1:19" ht="16.5" thickTop="1" thickBot="1">
      <c r="A62" s="652" t="s">
        <v>634</v>
      </c>
      <c r="B62" s="653"/>
      <c r="C62" s="12"/>
      <c r="D62" s="12"/>
      <c r="E62" s="12"/>
      <c r="F62" s="12"/>
      <c r="G62" s="13"/>
      <c r="H62" s="21"/>
      <c r="I62" s="21"/>
      <c r="J62" s="21"/>
      <c r="K62" s="21"/>
      <c r="L62" s="21"/>
      <c r="M62" s="21"/>
      <c r="N62" s="21"/>
      <c r="O62" s="21"/>
      <c r="P62" s="21"/>
      <c r="Q62" s="21"/>
      <c r="R62" s="21"/>
      <c r="S62" s="21"/>
    </row>
    <row r="63" spans="1:19" ht="15.75" thickTop="1">
      <c r="A63" s="444"/>
      <c r="B63" s="445"/>
      <c r="C63" s="442"/>
      <c r="D63" s="442"/>
      <c r="E63" s="442"/>
      <c r="F63" s="442"/>
      <c r="G63" s="432"/>
      <c r="H63" s="443"/>
      <c r="I63" s="443"/>
      <c r="J63" s="443"/>
      <c r="K63" s="443"/>
      <c r="L63" s="443"/>
      <c r="M63" s="443"/>
      <c r="N63" s="443"/>
      <c r="O63" s="443"/>
      <c r="P63" s="443"/>
      <c r="Q63" s="443"/>
      <c r="R63" s="443"/>
      <c r="S63" s="443"/>
    </row>
    <row r="64" spans="1:19">
      <c r="A64" s="986"/>
      <c r="B64" s="511"/>
      <c r="C64" s="513"/>
      <c r="D64" s="513"/>
      <c r="E64" s="513"/>
      <c r="F64" s="513"/>
      <c r="G64" s="517"/>
      <c r="H64" s="988"/>
      <c r="I64" s="988"/>
      <c r="J64" s="988"/>
      <c r="K64" s="988"/>
      <c r="L64" s="988"/>
      <c r="M64" s="988"/>
      <c r="N64" s="988"/>
      <c r="O64" s="988"/>
      <c r="P64" s="988"/>
      <c r="Q64" s="988"/>
      <c r="R64" s="988"/>
      <c r="S64" s="988"/>
    </row>
    <row r="65" spans="1:19" ht="15.75" thickBot="1">
      <c r="A65" s="986"/>
      <c r="B65" s="511"/>
      <c r="C65" s="513"/>
      <c r="D65" s="513"/>
      <c r="E65" s="513"/>
      <c r="F65" s="513"/>
      <c r="G65" s="517"/>
      <c r="H65" s="988"/>
      <c r="I65" s="988"/>
      <c r="J65" s="988"/>
      <c r="K65" s="988"/>
      <c r="L65" s="988"/>
      <c r="M65" s="988"/>
      <c r="N65" s="988"/>
      <c r="O65" s="988"/>
      <c r="P65" s="988"/>
      <c r="Q65" s="988"/>
      <c r="R65" s="988"/>
      <c r="S65" s="988"/>
    </row>
    <row r="66" spans="1:19" ht="16.5" thickTop="1" thickBot="1">
      <c r="A66" s="652" t="s">
        <v>635</v>
      </c>
      <c r="B66" s="653"/>
      <c r="C66" s="12"/>
      <c r="D66" s="12"/>
      <c r="E66" s="12"/>
      <c r="F66" s="12"/>
      <c r="G66" s="13"/>
      <c r="H66" s="21"/>
      <c r="I66" s="21"/>
      <c r="J66" s="21"/>
      <c r="K66" s="21"/>
      <c r="L66" s="21"/>
      <c r="M66" s="21"/>
      <c r="N66" s="21"/>
      <c r="O66" s="21"/>
      <c r="P66" s="1123"/>
      <c r="Q66" s="1123"/>
      <c r="R66" s="1123"/>
      <c r="S66" s="1123"/>
    </row>
    <row r="67" spans="1:19" ht="15.75" thickTop="1">
      <c r="A67" s="952"/>
      <c r="B67" s="512" t="s">
        <v>636</v>
      </c>
      <c r="C67" s="513"/>
      <c r="D67" s="513"/>
      <c r="E67" s="513"/>
      <c r="F67" s="513"/>
      <c r="G67" s="517"/>
      <c r="H67" s="988"/>
      <c r="I67" s="988"/>
      <c r="J67" s="988"/>
      <c r="K67" s="988"/>
      <c r="L67" s="988"/>
      <c r="M67" s="988"/>
      <c r="N67" s="988"/>
      <c r="O67" s="988"/>
      <c r="P67" s="988"/>
      <c r="Q67" s="988"/>
      <c r="R67" s="988"/>
      <c r="S67" s="988"/>
    </row>
    <row r="68" spans="1:19">
      <c r="A68" s="952"/>
      <c r="B68" s="512" t="s">
        <v>637</v>
      </c>
      <c r="C68" s="513"/>
      <c r="D68" s="513"/>
      <c r="E68" s="513"/>
      <c r="F68" s="513"/>
      <c r="G68" s="517"/>
      <c r="H68" s="988"/>
      <c r="I68" s="988"/>
      <c r="J68" s="988"/>
      <c r="K68" s="988"/>
      <c r="L68" s="988"/>
      <c r="M68" s="988"/>
      <c r="N68" s="988"/>
      <c r="O68" s="988"/>
      <c r="P68" s="988"/>
      <c r="Q68" s="988"/>
      <c r="R68" s="988"/>
      <c r="S68" s="988"/>
    </row>
    <row r="69" spans="1:19">
      <c r="A69" s="952"/>
      <c r="B69" s="512" t="s">
        <v>638</v>
      </c>
      <c r="C69" s="513"/>
      <c r="D69" s="513"/>
      <c r="E69" s="513"/>
      <c r="F69" s="513"/>
      <c r="G69" s="517"/>
      <c r="H69" s="988"/>
      <c r="I69" s="988"/>
      <c r="J69" s="988"/>
      <c r="K69" s="988"/>
      <c r="L69" s="988"/>
      <c r="M69" s="988"/>
      <c r="N69" s="988"/>
      <c r="O69" s="988"/>
      <c r="P69" s="988"/>
      <c r="Q69" s="988"/>
      <c r="R69" s="988"/>
      <c r="S69" s="988"/>
    </row>
    <row r="70" spans="1:19">
      <c r="A70" s="952"/>
      <c r="B70" s="512" t="s">
        <v>639</v>
      </c>
      <c r="C70" s="513"/>
      <c r="D70" s="513"/>
      <c r="E70" s="513"/>
      <c r="F70" s="513"/>
      <c r="G70" s="517"/>
      <c r="H70" s="988"/>
      <c r="I70" s="988"/>
      <c r="J70" s="988"/>
      <c r="K70" s="988"/>
      <c r="L70" s="988"/>
      <c r="M70" s="988"/>
      <c r="N70" s="988"/>
      <c r="O70" s="988"/>
      <c r="P70" s="988"/>
      <c r="Q70" s="988"/>
      <c r="R70" s="988"/>
      <c r="S70" s="988"/>
    </row>
    <row r="71" spans="1:19" ht="15.75" thickBot="1">
      <c r="A71" s="358"/>
      <c r="B71" s="357"/>
      <c r="C71" s="188"/>
      <c r="D71" s="188"/>
      <c r="E71" s="188"/>
      <c r="F71" s="188"/>
      <c r="G71" s="359"/>
      <c r="H71" s="300"/>
      <c r="I71" s="300"/>
      <c r="J71" s="300"/>
      <c r="K71" s="300"/>
      <c r="L71" s="300"/>
      <c r="M71" s="300"/>
      <c r="N71" s="300"/>
      <c r="O71" s="300"/>
      <c r="P71" s="300"/>
      <c r="Q71" s="300"/>
      <c r="R71" s="300"/>
      <c r="S71" s="300"/>
    </row>
    <row r="72" spans="1:19" ht="16.5" thickTop="1" thickBot="1">
      <c r="A72" s="7" t="s">
        <v>640</v>
      </c>
      <c r="B72" s="8"/>
      <c r="C72" s="12"/>
      <c r="D72" s="12"/>
      <c r="E72" s="12"/>
      <c r="F72" s="12"/>
      <c r="G72" s="13"/>
      <c r="H72" s="21"/>
      <c r="I72" s="21"/>
      <c r="J72" s="21"/>
      <c r="K72" s="21"/>
      <c r="L72" s="21"/>
      <c r="M72" s="21"/>
      <c r="N72" s="21"/>
      <c r="O72" s="21"/>
      <c r="P72" s="21"/>
      <c r="Q72" s="21"/>
      <c r="R72" s="21"/>
      <c r="S72" s="21"/>
    </row>
    <row r="73" spans="1:19" ht="15.75" thickTop="1">
      <c r="A73" s="441"/>
      <c r="B73" s="446" t="s">
        <v>641</v>
      </c>
      <c r="C73" s="442"/>
      <c r="D73" s="442"/>
      <c r="E73" s="442"/>
      <c r="F73" s="442"/>
      <c r="G73" s="432"/>
      <c r="H73" s="447"/>
      <c r="I73" s="447"/>
      <c r="J73" s="447"/>
      <c r="K73" s="447"/>
      <c r="L73" s="447"/>
      <c r="M73" s="447"/>
      <c r="N73" s="447"/>
      <c r="O73" s="447"/>
      <c r="P73" s="447"/>
      <c r="Q73" s="447"/>
      <c r="R73" s="447"/>
      <c r="S73" s="447"/>
    </row>
    <row r="74" spans="1:19">
      <c r="A74" s="952"/>
      <c r="B74" s="512" t="s">
        <v>642</v>
      </c>
      <c r="C74" s="513"/>
      <c r="D74" s="513"/>
      <c r="E74" s="513"/>
      <c r="F74" s="513"/>
      <c r="G74" s="517"/>
      <c r="H74" s="989"/>
      <c r="I74" s="989"/>
      <c r="J74" s="989"/>
      <c r="K74" s="989"/>
      <c r="L74" s="989"/>
      <c r="M74" s="989"/>
      <c r="N74" s="989"/>
      <c r="O74" s="989"/>
      <c r="P74" s="989"/>
      <c r="Q74" s="989"/>
      <c r="R74" s="989"/>
      <c r="S74" s="989"/>
    </row>
    <row r="75" spans="1:19" ht="15.75" thickBot="1">
      <c r="A75" s="496"/>
      <c r="B75" s="497" t="s">
        <v>643</v>
      </c>
      <c r="C75" s="498"/>
      <c r="D75" s="498"/>
      <c r="E75" s="498"/>
      <c r="F75" s="498"/>
      <c r="G75" s="499"/>
      <c r="H75" s="992"/>
      <c r="I75" s="992"/>
      <c r="J75" s="992"/>
      <c r="K75" s="992"/>
      <c r="L75" s="992"/>
      <c r="M75" s="992"/>
      <c r="N75" s="992"/>
      <c r="O75" s="992"/>
      <c r="P75" s="992"/>
      <c r="Q75" s="992"/>
      <c r="R75" s="992"/>
      <c r="S75" s="992"/>
    </row>
    <row r="76" spans="1:19" ht="16.5" thickTop="1" thickBot="1"/>
    <row r="77" spans="1:19" ht="16.5" thickTop="1" thickBot="1">
      <c r="A77" s="94" t="s">
        <v>644</v>
      </c>
      <c r="B77" s="96"/>
    </row>
    <row r="78" spans="1:19" ht="15.75" thickTop="1">
      <c r="A78" s="95" t="s">
        <v>542</v>
      </c>
      <c r="B78" s="993"/>
    </row>
    <row r="79" spans="1:19">
      <c r="A79" s="994" t="s">
        <v>546</v>
      </c>
      <c r="B79" s="993"/>
    </row>
    <row r="80" spans="1:19">
      <c r="A80" s="995" t="s">
        <v>549</v>
      </c>
      <c r="B80" s="996"/>
    </row>
    <row r="81" spans="1:2">
      <c r="A81" s="995" t="s">
        <v>552</v>
      </c>
      <c r="B81" s="997"/>
    </row>
    <row r="82" spans="1:2" ht="15.75" thickBot="1">
      <c r="A82" s="500" t="s">
        <v>645</v>
      </c>
      <c r="B82" s="998"/>
    </row>
    <row r="83" spans="1:2" ht="15.75" thickTop="1"/>
    <row r="84" spans="1:2">
      <c r="A84" s="97"/>
      <c r="B84" s="1" t="s">
        <v>646</v>
      </c>
    </row>
    <row r="85" spans="1:2">
      <c r="A85" s="98"/>
      <c r="B85" s="1" t="s">
        <v>647</v>
      </c>
    </row>
  </sheetData>
  <mergeCells count="47">
    <mergeCell ref="A50:B50"/>
    <mergeCell ref="A54:B54"/>
    <mergeCell ref="A58:B58"/>
    <mergeCell ref="A62:B62"/>
    <mergeCell ref="A66:B6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2007" priority="3" operator="equal">
      <formula>"X"</formula>
    </cfRule>
    <cfRule type="cellIs" dxfId="2006" priority="4" operator="equal">
      <formula>"I"</formula>
    </cfRule>
  </conditionalFormatting>
  <conditionalFormatting sqref="H32:H41">
    <cfRule type="cellIs" dxfId="2005" priority="1" operator="equal">
      <formula>"X"</formula>
    </cfRule>
    <cfRule type="cellIs" dxfId="2004" priority="2" operator="equal">
      <formula>"I"</formula>
    </cfRule>
  </conditionalFormatting>
  <conditionalFormatting sqref="J20:J30">
    <cfRule type="cellIs" dxfId="2003" priority="7" operator="equal">
      <formula>"X"</formula>
    </cfRule>
    <cfRule type="cellIs" dxfId="2002" priority="8" operator="equal">
      <formula>"I"</formula>
    </cfRule>
  </conditionalFormatting>
  <conditionalFormatting sqref="J32:J41">
    <cfRule type="cellIs" dxfId="2001" priority="5" operator="equal">
      <formula>"X"</formula>
    </cfRule>
    <cfRule type="cellIs" dxfId="2000" priority="6" operator="equal">
      <formula>"I"</formula>
    </cfRule>
  </conditionalFormatting>
  <conditionalFormatting sqref="L20:L30">
    <cfRule type="cellIs" dxfId="1999" priority="11" operator="equal">
      <formula>"X"</formula>
    </cfRule>
    <cfRule type="cellIs" dxfId="1998" priority="12" operator="equal">
      <formula>"I"</formula>
    </cfRule>
  </conditionalFormatting>
  <conditionalFormatting sqref="L32:L41">
    <cfRule type="cellIs" dxfId="1997" priority="9" operator="equal">
      <formula>"X"</formula>
    </cfRule>
    <cfRule type="cellIs" dxfId="1996" priority="10" operator="equal">
      <formula>"I"</formula>
    </cfRule>
  </conditionalFormatting>
  <conditionalFormatting sqref="N20:N30">
    <cfRule type="cellIs" dxfId="1995" priority="15" operator="equal">
      <formula>"X"</formula>
    </cfRule>
    <cfRule type="cellIs" dxfId="1994" priority="16" operator="equal">
      <formula>"I"</formula>
    </cfRule>
  </conditionalFormatting>
  <conditionalFormatting sqref="N32:N41">
    <cfRule type="cellIs" dxfId="1993" priority="13" operator="equal">
      <formula>"X"</formula>
    </cfRule>
    <cfRule type="cellIs" dxfId="1992" priority="14" operator="equal">
      <formula>"I"</formula>
    </cfRule>
  </conditionalFormatting>
  <conditionalFormatting sqref="P20:P30">
    <cfRule type="cellIs" dxfId="1991" priority="19" operator="equal">
      <formula>"X"</formula>
    </cfRule>
    <cfRule type="cellIs" dxfId="1990" priority="20" operator="equal">
      <formula>"I"</formula>
    </cfRule>
  </conditionalFormatting>
  <conditionalFormatting sqref="P32:P41">
    <cfRule type="cellIs" dxfId="1989" priority="17" operator="equal">
      <formula>"X"</formula>
    </cfRule>
    <cfRule type="cellIs" dxfId="1988" priority="18" operator="equal">
      <formula>"I"</formula>
    </cfRule>
  </conditionalFormatting>
  <conditionalFormatting sqref="R20:R30">
    <cfRule type="cellIs" dxfId="1987" priority="23" operator="equal">
      <formula>"X"</formula>
    </cfRule>
    <cfRule type="cellIs" dxfId="1986" priority="24" operator="equal">
      <formula>"I"</formula>
    </cfRule>
  </conditionalFormatting>
  <conditionalFormatting sqref="R32:R41">
    <cfRule type="cellIs" dxfId="1985" priority="21" operator="equal">
      <formula>"X"</formula>
    </cfRule>
    <cfRule type="cellIs" dxfId="1984" priority="22" operator="equal">
      <formula>"I"</formula>
    </cfRule>
  </conditionalFormatting>
  <hyperlinks>
    <hyperlink ref="B3" location="'Cost Summary'!A1" display="BACK TO SUMMARY SHEET" xr:uid="{1008E6F8-37B3-41C5-87BA-27B7A59CAE36}"/>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0A71-F448-453D-BC28-DF572E3568E1}">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332</v>
      </c>
      <c r="C5" s="513"/>
      <c r="D5" s="513"/>
      <c r="E5" s="513"/>
      <c r="F5" s="513"/>
      <c r="G5" s="514" t="s">
        <v>546</v>
      </c>
      <c r="H5" s="949"/>
      <c r="I5" s="684"/>
      <c r="J5" s="949"/>
      <c r="K5" s="684"/>
      <c r="L5" s="949"/>
      <c r="M5" s="684"/>
      <c r="N5" s="949"/>
      <c r="O5" s="684"/>
      <c r="P5" s="949"/>
      <c r="Q5" s="684"/>
      <c r="R5" s="949"/>
      <c r="S5" s="684"/>
    </row>
    <row r="6" spans="1:19">
      <c r="A6" s="948" t="s">
        <v>548</v>
      </c>
      <c r="B6" s="515" t="s">
        <v>331</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I96</f>
        <v>0</v>
      </c>
      <c r="I8" s="683"/>
      <c r="J8" s="682">
        <f>K96</f>
        <v>0</v>
      </c>
      <c r="K8" s="683"/>
      <c r="L8" s="682">
        <f>M96</f>
        <v>0</v>
      </c>
      <c r="M8" s="683"/>
      <c r="N8" s="682">
        <f>O96</f>
        <v>0</v>
      </c>
      <c r="O8" s="683"/>
      <c r="P8" s="682">
        <f>Q96</f>
        <v>0</v>
      </c>
      <c r="Q8" s="683"/>
      <c r="R8" s="682">
        <f>S96</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448"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thickTop="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thickTop="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449"/>
      <c r="B21" s="519" t="s">
        <v>332</v>
      </c>
      <c r="C21" s="518"/>
      <c r="D21" s="513"/>
      <c r="E21" s="513"/>
      <c r="F21" s="513"/>
      <c r="G21" s="517"/>
      <c r="H21" s="954"/>
      <c r="I21" s="406"/>
      <c r="J21" s="954"/>
      <c r="K21" s="406"/>
      <c r="L21" s="954"/>
      <c r="M21" s="406"/>
      <c r="N21" s="954"/>
      <c r="O21" s="406"/>
      <c r="P21" s="954"/>
      <c r="Q21" s="406"/>
      <c r="R21" s="954"/>
      <c r="S21" s="406"/>
    </row>
    <row r="22" spans="1:19" ht="16.5" thickBot="1">
      <c r="A22" s="490"/>
      <c r="B22" s="1147" t="s">
        <v>567</v>
      </c>
      <c r="C22" s="518"/>
      <c r="D22" s="513"/>
      <c r="E22" s="513"/>
      <c r="F22" s="513"/>
      <c r="G22" s="517"/>
      <c r="H22" s="954"/>
      <c r="I22" s="405"/>
      <c r="J22" s="954"/>
      <c r="K22" s="406"/>
      <c r="L22" s="954"/>
      <c r="M22" s="406"/>
      <c r="N22" s="954"/>
      <c r="O22" s="406"/>
      <c r="P22" s="954"/>
      <c r="Q22" s="406"/>
      <c r="R22" s="954"/>
      <c r="S22" s="406"/>
    </row>
    <row r="23" spans="1:19" ht="15.75" customHeight="1">
      <c r="A23" s="449"/>
      <c r="B23" s="1097" t="s">
        <v>568</v>
      </c>
      <c r="C23" s="518"/>
      <c r="D23" s="513"/>
      <c r="E23" s="513"/>
      <c r="F23" s="513"/>
      <c r="G23" s="517"/>
      <c r="H23" s="954"/>
      <c r="I23" s="406"/>
      <c r="J23" s="954"/>
      <c r="K23" s="406"/>
      <c r="L23" s="954"/>
      <c r="M23" s="406"/>
      <c r="N23" s="954"/>
      <c r="O23" s="406"/>
      <c r="P23" s="954"/>
      <c r="Q23" s="406"/>
      <c r="R23" s="954"/>
      <c r="S23" s="406"/>
    </row>
    <row r="24" spans="1:19">
      <c r="A24" s="449"/>
      <c r="B24" s="485" t="s">
        <v>569</v>
      </c>
      <c r="C24" s="518"/>
      <c r="D24" s="513"/>
      <c r="E24" s="513"/>
      <c r="F24" s="513"/>
      <c r="G24" s="517"/>
      <c r="H24" s="954"/>
      <c r="I24" s="481"/>
      <c r="J24" s="954"/>
      <c r="K24" s="481"/>
      <c r="L24" s="954"/>
      <c r="M24" s="1130"/>
      <c r="N24" s="954"/>
      <c r="O24" s="481"/>
      <c r="P24" s="954"/>
      <c r="Q24" s="1130"/>
      <c r="R24" s="954"/>
      <c r="S24" s="481"/>
    </row>
    <row r="25" spans="1:19" ht="15.75" customHeight="1">
      <c r="A25" s="449"/>
      <c r="B25" s="486" t="s">
        <v>570</v>
      </c>
      <c r="C25" s="518"/>
      <c r="D25" s="513"/>
      <c r="E25" s="513"/>
      <c r="F25" s="513"/>
      <c r="G25" s="517"/>
      <c r="H25" s="954"/>
      <c r="I25" s="481"/>
      <c r="J25" s="954"/>
      <c r="K25" s="481"/>
      <c r="L25" s="954"/>
      <c r="M25" s="163"/>
      <c r="N25" s="954"/>
      <c r="O25" s="481"/>
      <c r="P25" s="954"/>
      <c r="Q25" s="163"/>
      <c r="R25" s="954"/>
      <c r="S25" s="481"/>
    </row>
    <row r="26" spans="1:19">
      <c r="A26" s="449"/>
      <c r="B26" s="486" t="s">
        <v>571</v>
      </c>
      <c r="C26" s="1100"/>
      <c r="D26" s="543"/>
      <c r="E26" s="513"/>
      <c r="F26" s="513"/>
      <c r="G26" s="517"/>
      <c r="H26" s="954"/>
      <c r="I26" s="481"/>
      <c r="J26" s="954"/>
      <c r="K26" s="406"/>
      <c r="L26" s="954"/>
      <c r="M26" s="989"/>
      <c r="N26" s="954"/>
      <c r="O26" s="406"/>
      <c r="P26" s="954"/>
      <c r="Q26" s="989"/>
      <c r="R26" s="954"/>
      <c r="S26" s="406"/>
    </row>
    <row r="27" spans="1:19">
      <c r="A27" s="449"/>
      <c r="B27" s="486" t="s">
        <v>572</v>
      </c>
      <c r="C27" s="1100"/>
      <c r="D27" s="543"/>
      <c r="E27" s="513"/>
      <c r="F27" s="513"/>
      <c r="G27" s="517"/>
      <c r="H27" s="954"/>
      <c r="I27" s="481"/>
      <c r="J27" s="954"/>
      <c r="K27" s="406"/>
      <c r="L27" s="954"/>
      <c r="M27" s="989"/>
      <c r="N27" s="954"/>
      <c r="O27" s="406"/>
      <c r="P27" s="954"/>
      <c r="Q27" s="989"/>
      <c r="R27" s="954"/>
      <c r="S27" s="406"/>
    </row>
    <row r="28" spans="1:19">
      <c r="A28" s="449"/>
      <c r="B28" s="486" t="s">
        <v>573</v>
      </c>
      <c r="C28" s="1100"/>
      <c r="D28" s="543"/>
      <c r="E28" s="513"/>
      <c r="F28" s="513"/>
      <c r="G28" s="517"/>
      <c r="H28" s="954"/>
      <c r="I28" s="481"/>
      <c r="J28" s="954"/>
      <c r="K28" s="406"/>
      <c r="L28" s="954"/>
      <c r="M28" s="989"/>
      <c r="N28" s="954"/>
      <c r="O28" s="406"/>
      <c r="P28" s="954"/>
      <c r="Q28" s="989"/>
      <c r="R28" s="954"/>
      <c r="S28" s="406"/>
    </row>
    <row r="29" spans="1:19">
      <c r="A29" s="449"/>
      <c r="B29" s="486" t="s">
        <v>648</v>
      </c>
      <c r="C29" s="1100"/>
      <c r="D29" s="543"/>
      <c r="E29" s="513"/>
      <c r="F29" s="513"/>
      <c r="G29" s="517"/>
      <c r="H29" s="954"/>
      <c r="I29" s="481"/>
      <c r="J29" s="954"/>
      <c r="K29" s="406"/>
      <c r="L29" s="954"/>
      <c r="M29" s="989"/>
      <c r="N29" s="954"/>
      <c r="O29" s="406"/>
      <c r="P29" s="954"/>
      <c r="Q29" s="989"/>
      <c r="R29" s="954"/>
      <c r="S29" s="406"/>
    </row>
    <row r="30" spans="1:19">
      <c r="A30" s="449"/>
      <c r="B30" s="487" t="s">
        <v>574</v>
      </c>
      <c r="C30" s="1100"/>
      <c r="D30" s="543"/>
      <c r="E30" s="513"/>
      <c r="F30" s="513"/>
      <c r="G30" s="517"/>
      <c r="H30" s="954"/>
      <c r="I30" s="481"/>
      <c r="J30" s="954"/>
      <c r="K30" s="406"/>
      <c r="L30" s="954"/>
      <c r="M30" s="989"/>
      <c r="N30" s="954"/>
      <c r="O30" s="406"/>
      <c r="P30" s="954"/>
      <c r="Q30" s="989"/>
      <c r="R30" s="954"/>
      <c r="S30" s="406"/>
    </row>
    <row r="31" spans="1:19">
      <c r="A31" s="449"/>
      <c r="B31" s="488" t="s">
        <v>575</v>
      </c>
      <c r="C31" s="1133"/>
      <c r="D31" s="1134"/>
      <c r="E31" s="541"/>
      <c r="F31" s="541"/>
      <c r="G31" s="964"/>
      <c r="H31" s="965"/>
      <c r="I31" s="483"/>
      <c r="J31" s="965"/>
      <c r="K31" s="484"/>
      <c r="L31" s="1135"/>
      <c r="M31" s="1136"/>
      <c r="N31" s="1137"/>
      <c r="O31" s="484"/>
      <c r="P31" s="1135"/>
      <c r="Q31" s="1136"/>
      <c r="R31" s="1137"/>
      <c r="S31" s="484"/>
    </row>
    <row r="32" spans="1:19">
      <c r="A32" s="449"/>
      <c r="B32" s="489" t="s">
        <v>706</v>
      </c>
      <c r="C32" s="1100"/>
      <c r="D32" s="543"/>
      <c r="E32" s="513"/>
      <c r="F32" s="513"/>
      <c r="G32" s="517"/>
      <c r="H32" s="954"/>
      <c r="I32" s="481"/>
      <c r="J32" s="954"/>
      <c r="K32" s="406"/>
      <c r="L32" s="954"/>
      <c r="M32" s="989"/>
      <c r="N32" s="954"/>
      <c r="O32" s="406"/>
      <c r="P32" s="954"/>
      <c r="Q32" s="989"/>
      <c r="R32" s="954"/>
      <c r="S32" s="406"/>
    </row>
    <row r="33" spans="1:19">
      <c r="A33" s="449"/>
      <c r="B33" s="1139"/>
      <c r="C33" s="1100"/>
      <c r="D33" s="543"/>
      <c r="E33" s="513"/>
      <c r="F33" s="513"/>
      <c r="G33" s="517"/>
      <c r="H33" s="954"/>
      <c r="I33" s="481"/>
      <c r="J33" s="954"/>
      <c r="K33" s="406"/>
      <c r="L33" s="954"/>
      <c r="M33" s="989"/>
      <c r="N33" s="954"/>
      <c r="O33" s="406"/>
      <c r="P33" s="954"/>
      <c r="Q33" s="989"/>
      <c r="R33" s="954"/>
      <c r="S33" s="406"/>
    </row>
    <row r="34" spans="1:19">
      <c r="A34" s="449"/>
      <c r="B34" s="1140" t="s">
        <v>708</v>
      </c>
      <c r="C34" s="1100"/>
      <c r="D34" s="543"/>
      <c r="E34" s="513"/>
      <c r="F34" s="513"/>
      <c r="G34" s="517"/>
      <c r="H34" s="954"/>
      <c r="I34" s="481"/>
      <c r="J34" s="954"/>
      <c r="K34" s="406"/>
      <c r="L34" s="954"/>
      <c r="M34" s="989"/>
      <c r="N34" s="954"/>
      <c r="O34" s="406"/>
      <c r="P34" s="954"/>
      <c r="Q34" s="989"/>
      <c r="R34" s="954"/>
      <c r="S34" s="406"/>
    </row>
    <row r="35" spans="1:19">
      <c r="A35" s="449"/>
      <c r="B35" s="1141" t="s">
        <v>709</v>
      </c>
      <c r="C35" s="1100"/>
      <c r="D35" s="543"/>
      <c r="E35" s="513"/>
      <c r="F35" s="513"/>
      <c r="G35" s="517"/>
      <c r="H35" s="954"/>
      <c r="I35" s="481"/>
      <c r="J35" s="954"/>
      <c r="K35" s="406"/>
      <c r="L35" s="954"/>
      <c r="M35" s="989"/>
      <c r="N35" s="954"/>
      <c r="O35" s="406"/>
      <c r="P35" s="954"/>
      <c r="Q35" s="989"/>
      <c r="R35" s="954"/>
      <c r="S35" s="406"/>
    </row>
    <row r="36" spans="1:19">
      <c r="A36" s="449"/>
      <c r="B36" s="1141" t="s">
        <v>710</v>
      </c>
      <c r="C36" s="1100"/>
      <c r="D36" s="543"/>
      <c r="E36" s="513"/>
      <c r="F36" s="513"/>
      <c r="G36" s="517"/>
      <c r="H36" s="954"/>
      <c r="I36" s="481"/>
      <c r="J36" s="954"/>
      <c r="K36" s="406"/>
      <c r="L36" s="954"/>
      <c r="M36" s="989"/>
      <c r="N36" s="954"/>
      <c r="O36" s="406"/>
      <c r="P36" s="954"/>
      <c r="Q36" s="989"/>
      <c r="R36" s="954"/>
      <c r="S36" s="406"/>
    </row>
    <row r="37" spans="1:19">
      <c r="A37" s="449"/>
      <c r="B37" s="1141" t="s">
        <v>711</v>
      </c>
      <c r="C37" s="1100"/>
      <c r="D37" s="543"/>
      <c r="E37" s="513"/>
      <c r="F37" s="513"/>
      <c r="G37" s="517"/>
      <c r="H37" s="954"/>
      <c r="I37" s="481"/>
      <c r="J37" s="954"/>
      <c r="K37" s="406"/>
      <c r="L37" s="954"/>
      <c r="M37" s="989"/>
      <c r="N37" s="954"/>
      <c r="O37" s="406"/>
      <c r="P37" s="954"/>
      <c r="Q37" s="989"/>
      <c r="R37" s="954"/>
      <c r="S37" s="406"/>
    </row>
    <row r="38" spans="1:19">
      <c r="A38" s="449"/>
      <c r="B38" s="1141" t="s">
        <v>712</v>
      </c>
      <c r="C38" s="1100"/>
      <c r="D38" s="543"/>
      <c r="E38" s="513"/>
      <c r="F38" s="513"/>
      <c r="G38" s="517"/>
      <c r="H38" s="954"/>
      <c r="I38" s="481"/>
      <c r="J38" s="954"/>
      <c r="K38" s="406"/>
      <c r="L38" s="954"/>
      <c r="M38" s="989"/>
      <c r="N38" s="954"/>
      <c r="O38" s="406"/>
      <c r="P38" s="954"/>
      <c r="Q38" s="989"/>
      <c r="R38" s="954"/>
      <c r="S38" s="406"/>
    </row>
    <row r="39" spans="1:19">
      <c r="A39" s="449"/>
      <c r="B39" s="1141" t="s">
        <v>713</v>
      </c>
      <c r="C39" s="1100"/>
      <c r="D39" s="543"/>
      <c r="E39" s="513"/>
      <c r="F39" s="513"/>
      <c r="G39" s="517"/>
      <c r="H39" s="954"/>
      <c r="I39" s="481"/>
      <c r="J39" s="954"/>
      <c r="K39" s="406"/>
      <c r="L39" s="954"/>
      <c r="M39" s="989"/>
      <c r="N39" s="954"/>
      <c r="O39" s="406"/>
      <c r="P39" s="954"/>
      <c r="Q39" s="989"/>
      <c r="R39" s="954"/>
      <c r="S39" s="406"/>
    </row>
    <row r="40" spans="1:19">
      <c r="A40" s="449"/>
      <c r="B40" s="1141" t="s">
        <v>714</v>
      </c>
      <c r="C40" s="1100"/>
      <c r="D40" s="543"/>
      <c r="E40" s="513"/>
      <c r="F40" s="513"/>
      <c r="G40" s="517"/>
      <c r="H40" s="954"/>
      <c r="I40" s="481"/>
      <c r="J40" s="954"/>
      <c r="K40" s="406"/>
      <c r="L40" s="954"/>
      <c r="M40" s="989"/>
      <c r="N40" s="954"/>
      <c r="O40" s="406"/>
      <c r="P40" s="954"/>
      <c r="Q40" s="989"/>
      <c r="R40" s="954"/>
      <c r="S40" s="406"/>
    </row>
    <row r="41" spans="1:19">
      <c r="A41" s="449"/>
      <c r="B41" s="1141" t="s">
        <v>715</v>
      </c>
      <c r="C41" s="1100"/>
      <c r="D41" s="543"/>
      <c r="E41" s="513"/>
      <c r="F41" s="513"/>
      <c r="G41" s="517"/>
      <c r="H41" s="954"/>
      <c r="I41" s="481"/>
      <c r="J41" s="954"/>
      <c r="K41" s="406"/>
      <c r="L41" s="954"/>
      <c r="M41" s="989"/>
      <c r="N41" s="954"/>
      <c r="O41" s="406"/>
      <c r="P41" s="954"/>
      <c r="Q41" s="989"/>
      <c r="R41" s="954"/>
      <c r="S41" s="406"/>
    </row>
    <row r="42" spans="1:19">
      <c r="A42" s="449"/>
      <c r="B42" s="1141" t="s">
        <v>716</v>
      </c>
      <c r="C42" s="1100"/>
      <c r="D42" s="543"/>
      <c r="E42" s="513"/>
      <c r="F42" s="513"/>
      <c r="G42" s="517"/>
      <c r="H42" s="954" t="s">
        <v>579</v>
      </c>
      <c r="I42" s="481"/>
      <c r="J42" s="954"/>
      <c r="K42" s="406"/>
      <c r="L42" s="954"/>
      <c r="M42" s="989"/>
      <c r="N42" s="954"/>
      <c r="O42" s="406"/>
      <c r="P42" s="954"/>
      <c r="Q42" s="989"/>
      <c r="R42" s="954"/>
      <c r="S42" s="406"/>
    </row>
    <row r="43" spans="1:19">
      <c r="A43" s="449"/>
      <c r="B43" s="1141"/>
      <c r="C43" s="1100"/>
      <c r="D43" s="543"/>
      <c r="E43" s="513"/>
      <c r="F43" s="513"/>
      <c r="G43" s="517"/>
      <c r="H43" s="954"/>
      <c r="I43" s="481"/>
      <c r="J43" s="954"/>
      <c r="K43" s="406"/>
      <c r="L43" s="954"/>
      <c r="M43" s="989"/>
      <c r="N43" s="954"/>
      <c r="O43" s="406"/>
      <c r="P43" s="954"/>
      <c r="Q43" s="989"/>
      <c r="R43" s="954"/>
      <c r="S43" s="406"/>
    </row>
    <row r="44" spans="1:19">
      <c r="A44" s="449"/>
      <c r="B44" s="1140" t="s">
        <v>717</v>
      </c>
      <c r="C44" s="1100"/>
      <c r="D44" s="543"/>
      <c r="E44" s="513"/>
      <c r="F44" s="513"/>
      <c r="G44" s="517"/>
      <c r="H44" s="954"/>
      <c r="I44" s="481"/>
      <c r="J44" s="954"/>
      <c r="K44" s="406"/>
      <c r="L44" s="954"/>
      <c r="M44" s="989"/>
      <c r="N44" s="954"/>
      <c r="O44" s="406"/>
      <c r="P44" s="954"/>
      <c r="Q44" s="989"/>
      <c r="R44" s="954"/>
      <c r="S44" s="406"/>
    </row>
    <row r="45" spans="1:19">
      <c r="A45" s="449"/>
      <c r="B45" s="1141" t="s">
        <v>718</v>
      </c>
      <c r="C45" s="1100"/>
      <c r="D45" s="543"/>
      <c r="E45" s="513"/>
      <c r="F45" s="513"/>
      <c r="G45" s="517"/>
      <c r="H45" s="954"/>
      <c r="I45" s="481"/>
      <c r="J45" s="954"/>
      <c r="K45" s="406"/>
      <c r="L45" s="954"/>
      <c r="M45" s="989"/>
      <c r="N45" s="954"/>
      <c r="O45" s="406"/>
      <c r="P45" s="954"/>
      <c r="Q45" s="989"/>
      <c r="R45" s="954"/>
      <c r="S45" s="406"/>
    </row>
    <row r="46" spans="1:19">
      <c r="A46" s="449"/>
      <c r="B46" s="1141" t="s">
        <v>719</v>
      </c>
      <c r="C46" s="1100"/>
      <c r="D46" s="543"/>
      <c r="E46" s="513"/>
      <c r="F46" s="513"/>
      <c r="G46" s="517"/>
      <c r="H46" s="954"/>
      <c r="I46" s="481"/>
      <c r="J46" s="954"/>
      <c r="K46" s="406"/>
      <c r="L46" s="954"/>
      <c r="M46" s="989"/>
      <c r="N46" s="954"/>
      <c r="O46" s="406"/>
      <c r="P46" s="954"/>
      <c r="Q46" s="989"/>
      <c r="R46" s="954"/>
      <c r="S46" s="406"/>
    </row>
    <row r="47" spans="1:19">
      <c r="A47" s="449"/>
      <c r="B47" s="1141" t="s">
        <v>720</v>
      </c>
      <c r="C47" s="1100"/>
      <c r="D47" s="543"/>
      <c r="E47" s="513"/>
      <c r="F47" s="513"/>
      <c r="G47" s="517"/>
      <c r="H47" s="954"/>
      <c r="I47" s="481"/>
      <c r="J47" s="954"/>
      <c r="K47" s="406"/>
      <c r="L47" s="954"/>
      <c r="M47" s="989"/>
      <c r="N47" s="954"/>
      <c r="O47" s="406"/>
      <c r="P47" s="954"/>
      <c r="Q47" s="989"/>
      <c r="R47" s="954"/>
      <c r="S47" s="406"/>
    </row>
    <row r="48" spans="1:19">
      <c r="A48" s="449"/>
      <c r="B48" s="1141" t="s">
        <v>721</v>
      </c>
      <c r="C48" s="1100"/>
      <c r="D48" s="543"/>
      <c r="E48" s="513"/>
      <c r="F48" s="513"/>
      <c r="G48" s="517"/>
      <c r="H48" s="954"/>
      <c r="I48" s="481"/>
      <c r="J48" s="954"/>
      <c r="K48" s="406"/>
      <c r="L48" s="954"/>
      <c r="M48" s="989"/>
      <c r="N48" s="954"/>
      <c r="O48" s="406"/>
      <c r="P48" s="954"/>
      <c r="Q48" s="989"/>
      <c r="R48" s="954"/>
      <c r="S48" s="406"/>
    </row>
    <row r="49" spans="1:19">
      <c r="A49" s="449"/>
      <c r="B49" s="1141" t="s">
        <v>722</v>
      </c>
      <c r="C49" s="1100"/>
      <c r="D49" s="543"/>
      <c r="E49" s="513"/>
      <c r="F49" s="513"/>
      <c r="G49" s="517"/>
      <c r="H49" s="954"/>
      <c r="I49" s="481"/>
      <c r="J49" s="954"/>
      <c r="K49" s="406"/>
      <c r="L49" s="954"/>
      <c r="M49" s="989"/>
      <c r="N49" s="954"/>
      <c r="O49" s="406"/>
      <c r="P49" s="954"/>
      <c r="Q49" s="989"/>
      <c r="R49" s="954"/>
      <c r="S49" s="406"/>
    </row>
    <row r="50" spans="1:19">
      <c r="A50" s="449"/>
      <c r="B50" s="1141" t="s">
        <v>723</v>
      </c>
      <c r="C50" s="1100"/>
      <c r="D50" s="543"/>
      <c r="E50" s="513"/>
      <c r="F50" s="513"/>
      <c r="G50" s="517"/>
      <c r="H50" s="954"/>
      <c r="I50" s="481"/>
      <c r="J50" s="954"/>
      <c r="K50" s="406"/>
      <c r="L50" s="954"/>
      <c r="M50" s="989"/>
      <c r="N50" s="954"/>
      <c r="O50" s="406"/>
      <c r="P50" s="954"/>
      <c r="Q50" s="989"/>
      <c r="R50" s="954"/>
      <c r="S50" s="406"/>
    </row>
    <row r="51" spans="1:19">
      <c r="A51" s="449"/>
      <c r="B51" s="1141" t="s">
        <v>724</v>
      </c>
      <c r="C51" s="1100"/>
      <c r="D51" s="543"/>
      <c r="E51" s="513"/>
      <c r="F51" s="513"/>
      <c r="G51" s="517"/>
      <c r="H51" s="954"/>
      <c r="I51" s="481"/>
      <c r="J51" s="954"/>
      <c r="K51" s="406"/>
      <c r="L51" s="954"/>
      <c r="M51" s="989"/>
      <c r="N51" s="954"/>
      <c r="O51" s="406"/>
      <c r="P51" s="954"/>
      <c r="Q51" s="989"/>
      <c r="R51" s="954"/>
      <c r="S51" s="406"/>
    </row>
    <row r="52" spans="1:19">
      <c r="A52" s="449"/>
      <c r="B52" s="1141" t="s">
        <v>725</v>
      </c>
      <c r="C52" s="1100"/>
      <c r="D52" s="543"/>
      <c r="E52" s="513"/>
      <c r="F52" s="513"/>
      <c r="G52" s="517"/>
      <c r="H52" s="954"/>
      <c r="I52" s="481"/>
      <c r="J52" s="954"/>
      <c r="K52" s="406"/>
      <c r="L52" s="954"/>
      <c r="M52" s="989"/>
      <c r="N52" s="954"/>
      <c r="O52" s="406"/>
      <c r="P52" s="954"/>
      <c r="Q52" s="989"/>
      <c r="R52" s="954"/>
      <c r="S52" s="406"/>
    </row>
    <row r="53" spans="1:19">
      <c r="A53" s="449"/>
      <c r="B53" s="1141" t="s">
        <v>726</v>
      </c>
      <c r="C53" s="1100"/>
      <c r="D53" s="543"/>
      <c r="E53" s="513"/>
      <c r="F53" s="513"/>
      <c r="G53" s="517"/>
      <c r="H53" s="954"/>
      <c r="I53" s="481"/>
      <c r="J53" s="954"/>
      <c r="K53" s="406"/>
      <c r="L53" s="954"/>
      <c r="M53" s="989"/>
      <c r="N53" s="954"/>
      <c r="O53" s="406"/>
      <c r="P53" s="954"/>
      <c r="Q53" s="989"/>
      <c r="R53" s="954"/>
      <c r="S53" s="406"/>
    </row>
    <row r="54" spans="1:19">
      <c r="A54" s="449"/>
      <c r="B54" s="1141" t="s">
        <v>727</v>
      </c>
      <c r="C54" s="1100"/>
      <c r="D54" s="543"/>
      <c r="E54" s="513"/>
      <c r="F54" s="513"/>
      <c r="G54" s="517"/>
      <c r="H54" s="954"/>
      <c r="I54" s="481"/>
      <c r="J54" s="954"/>
      <c r="K54" s="406"/>
      <c r="L54" s="954"/>
      <c r="M54" s="989"/>
      <c r="N54" s="954"/>
      <c r="O54" s="406"/>
      <c r="P54" s="954"/>
      <c r="Q54" s="989"/>
      <c r="R54" s="954"/>
      <c r="S54" s="406"/>
    </row>
    <row r="55" spans="1:19">
      <c r="A55" s="449"/>
      <c r="B55" s="1141" t="s">
        <v>728</v>
      </c>
      <c r="C55" s="1100"/>
      <c r="D55" s="543"/>
      <c r="E55" s="513"/>
      <c r="F55" s="513"/>
      <c r="G55" s="517"/>
      <c r="H55" s="954"/>
      <c r="I55" s="481"/>
      <c r="J55" s="954"/>
      <c r="K55" s="406"/>
      <c r="L55" s="954"/>
      <c r="M55" s="989"/>
      <c r="N55" s="954"/>
      <c r="O55" s="406"/>
      <c r="P55" s="954"/>
      <c r="Q55" s="989"/>
      <c r="R55" s="954"/>
      <c r="S55" s="406"/>
    </row>
    <row r="56" spans="1:19">
      <c r="A56" s="449"/>
      <c r="B56" s="1141"/>
      <c r="C56" s="1100"/>
      <c r="D56" s="543"/>
      <c r="E56" s="513"/>
      <c r="F56" s="513"/>
      <c r="G56" s="517"/>
      <c r="H56" s="954"/>
      <c r="I56" s="481"/>
      <c r="J56" s="954"/>
      <c r="K56" s="406"/>
      <c r="L56" s="954"/>
      <c r="M56" s="989"/>
      <c r="N56" s="954"/>
      <c r="O56" s="406"/>
      <c r="P56" s="954"/>
      <c r="Q56" s="989"/>
      <c r="R56" s="954"/>
      <c r="S56" s="406"/>
    </row>
    <row r="57" spans="1:19">
      <c r="A57" s="449"/>
      <c r="B57" s="1140" t="s">
        <v>729</v>
      </c>
      <c r="C57" s="1100"/>
      <c r="D57" s="543"/>
      <c r="E57" s="513"/>
      <c r="F57" s="513"/>
      <c r="G57" s="517"/>
      <c r="H57" s="954"/>
      <c r="I57" s="406"/>
      <c r="J57" s="954"/>
      <c r="K57" s="406"/>
      <c r="L57" s="954"/>
      <c r="M57" s="989"/>
      <c r="N57" s="954"/>
      <c r="O57" s="406"/>
      <c r="P57" s="954"/>
      <c r="Q57" s="989"/>
      <c r="R57" s="954"/>
      <c r="S57" s="406"/>
    </row>
    <row r="58" spans="1:19">
      <c r="A58" s="449"/>
      <c r="B58" s="1141" t="s">
        <v>730</v>
      </c>
      <c r="C58" s="1100"/>
      <c r="D58" s="543"/>
      <c r="E58" s="513"/>
      <c r="F58" s="513"/>
      <c r="G58" s="517"/>
      <c r="H58" s="954"/>
      <c r="I58" s="406"/>
      <c r="J58" s="954"/>
      <c r="K58" s="406"/>
      <c r="L58" s="954"/>
      <c r="M58" s="989"/>
      <c r="N58" s="954"/>
      <c r="O58" s="406"/>
      <c r="P58" s="954"/>
      <c r="Q58" s="989"/>
      <c r="R58" s="954"/>
      <c r="S58" s="406"/>
    </row>
    <row r="59" spans="1:19">
      <c r="A59" s="449"/>
      <c r="B59" s="1141" t="s">
        <v>731</v>
      </c>
      <c r="C59" s="1100"/>
      <c r="D59" s="543"/>
      <c r="E59" s="513"/>
      <c r="F59" s="513"/>
      <c r="G59" s="517"/>
      <c r="H59" s="954"/>
      <c r="I59" s="406"/>
      <c r="J59" s="954"/>
      <c r="K59" s="406"/>
      <c r="L59" s="954"/>
      <c r="M59" s="989"/>
      <c r="N59" s="954"/>
      <c r="O59" s="406"/>
      <c r="P59" s="954"/>
      <c r="Q59" s="989"/>
      <c r="R59" s="954"/>
      <c r="S59" s="406"/>
    </row>
    <row r="60" spans="1:19">
      <c r="A60" s="449"/>
      <c r="B60" s="1141" t="s">
        <v>732</v>
      </c>
      <c r="C60" s="1100"/>
      <c r="D60" s="543"/>
      <c r="E60" s="513"/>
      <c r="F60" s="513"/>
      <c r="G60" s="517"/>
      <c r="H60" s="954"/>
      <c r="I60" s="406"/>
      <c r="J60" s="954"/>
      <c r="K60" s="406"/>
      <c r="L60" s="954"/>
      <c r="M60" s="989"/>
      <c r="N60" s="954"/>
      <c r="O60" s="406"/>
      <c r="P60" s="954"/>
      <c r="Q60" s="989"/>
      <c r="R60" s="954"/>
      <c r="S60" s="406"/>
    </row>
    <row r="61" spans="1:19">
      <c r="A61" s="449"/>
      <c r="B61" s="1141" t="s">
        <v>733</v>
      </c>
      <c r="C61" s="1100"/>
      <c r="D61" s="543"/>
      <c r="E61" s="513"/>
      <c r="F61" s="513"/>
      <c r="G61" s="517"/>
      <c r="H61" s="954"/>
      <c r="I61" s="406"/>
      <c r="J61" s="954"/>
      <c r="K61" s="406"/>
      <c r="L61" s="954"/>
      <c r="M61" s="989"/>
      <c r="N61" s="954"/>
      <c r="O61" s="406"/>
      <c r="P61" s="954"/>
      <c r="Q61" s="989"/>
      <c r="R61" s="954"/>
      <c r="S61" s="406"/>
    </row>
    <row r="62" spans="1:19">
      <c r="A62" s="449"/>
      <c r="B62" s="1141" t="s">
        <v>734</v>
      </c>
      <c r="C62" s="1100"/>
      <c r="D62" s="543"/>
      <c r="E62" s="513"/>
      <c r="F62" s="513"/>
      <c r="G62" s="517"/>
      <c r="H62" s="954"/>
      <c r="I62" s="406"/>
      <c r="J62" s="954"/>
      <c r="K62" s="406"/>
      <c r="L62" s="954"/>
      <c r="M62" s="989"/>
      <c r="N62" s="954"/>
      <c r="O62" s="406"/>
      <c r="P62" s="954"/>
      <c r="Q62" s="989"/>
      <c r="R62" s="954"/>
      <c r="S62" s="406"/>
    </row>
    <row r="63" spans="1:19">
      <c r="A63" s="449"/>
      <c r="B63" s="1141" t="s">
        <v>735</v>
      </c>
      <c r="C63" s="1100"/>
      <c r="D63" s="543"/>
      <c r="E63" s="513"/>
      <c r="F63" s="513"/>
      <c r="G63" s="517"/>
      <c r="H63" s="954"/>
      <c r="I63" s="406"/>
      <c r="J63" s="954"/>
      <c r="K63" s="406"/>
      <c r="L63" s="954"/>
      <c r="M63" s="989"/>
      <c r="N63" s="954"/>
      <c r="O63" s="406"/>
      <c r="P63" s="954"/>
      <c r="Q63" s="989"/>
      <c r="R63" s="954"/>
      <c r="S63" s="406"/>
    </row>
    <row r="64" spans="1:19">
      <c r="A64" s="449"/>
      <c r="B64" s="1141" t="s">
        <v>736</v>
      </c>
      <c r="C64" s="1100"/>
      <c r="D64" s="543"/>
      <c r="E64" s="513"/>
      <c r="F64" s="513"/>
      <c r="G64" s="517"/>
      <c r="H64" s="954"/>
      <c r="I64" s="406"/>
      <c r="J64" s="954"/>
      <c r="K64" s="406"/>
      <c r="L64" s="954"/>
      <c r="M64" s="989"/>
      <c r="N64" s="954"/>
      <c r="O64" s="406"/>
      <c r="P64" s="954"/>
      <c r="Q64" s="989"/>
      <c r="R64" s="954"/>
      <c r="S64" s="406"/>
    </row>
    <row r="65" spans="1:19">
      <c r="A65" s="449"/>
      <c r="B65" s="1141" t="s">
        <v>737</v>
      </c>
      <c r="C65" s="1100"/>
      <c r="D65" s="543"/>
      <c r="E65" s="513"/>
      <c r="F65" s="513"/>
      <c r="G65" s="517"/>
      <c r="H65" s="954"/>
      <c r="I65" s="406"/>
      <c r="J65" s="954"/>
      <c r="K65" s="406"/>
      <c r="L65" s="954"/>
      <c r="M65" s="989"/>
      <c r="N65" s="954"/>
      <c r="O65" s="406"/>
      <c r="P65" s="954"/>
      <c r="Q65" s="989"/>
      <c r="R65" s="954"/>
      <c r="S65" s="406"/>
    </row>
    <row r="66" spans="1:19">
      <c r="A66" s="449"/>
      <c r="B66" s="1141" t="s">
        <v>738</v>
      </c>
      <c r="C66" s="1100"/>
      <c r="D66" s="543"/>
      <c r="E66" s="513"/>
      <c r="F66" s="513"/>
      <c r="G66" s="517"/>
      <c r="H66" s="954"/>
      <c r="I66" s="406"/>
      <c r="J66" s="954"/>
      <c r="K66" s="406"/>
      <c r="L66" s="954"/>
      <c r="M66" s="989"/>
      <c r="N66" s="954"/>
      <c r="O66" s="406"/>
      <c r="P66" s="954"/>
      <c r="Q66" s="989"/>
      <c r="R66" s="954"/>
      <c r="S66" s="406"/>
    </row>
    <row r="67" spans="1:19">
      <c r="A67" s="449"/>
      <c r="B67" s="1141" t="s">
        <v>739</v>
      </c>
      <c r="C67" s="1100"/>
      <c r="D67" s="543"/>
      <c r="E67" s="513"/>
      <c r="F67" s="513"/>
      <c r="G67" s="517"/>
      <c r="H67" s="954"/>
      <c r="I67" s="406"/>
      <c r="J67" s="954"/>
      <c r="K67" s="406"/>
      <c r="L67" s="954"/>
      <c r="M67" s="989"/>
      <c r="N67" s="954"/>
      <c r="O67" s="406"/>
      <c r="P67" s="954"/>
      <c r="Q67" s="989"/>
      <c r="R67" s="954"/>
      <c r="S67" s="406"/>
    </row>
    <row r="68" spans="1:19">
      <c r="A68" s="449"/>
      <c r="B68" s="1141" t="s">
        <v>740</v>
      </c>
      <c r="C68" s="1100"/>
      <c r="D68" s="543"/>
      <c r="E68" s="513"/>
      <c r="F68" s="513"/>
      <c r="G68" s="517"/>
      <c r="H68" s="954"/>
      <c r="I68" s="406"/>
      <c r="J68" s="954"/>
      <c r="K68" s="406"/>
      <c r="L68" s="954"/>
      <c r="M68" s="989"/>
      <c r="N68" s="954"/>
      <c r="O68" s="406"/>
      <c r="P68" s="954"/>
      <c r="Q68" s="989"/>
      <c r="R68" s="954"/>
      <c r="S68" s="406"/>
    </row>
    <row r="69" spans="1:19">
      <c r="A69" s="449"/>
      <c r="B69" s="1141" t="s">
        <v>741</v>
      </c>
      <c r="C69" s="1100"/>
      <c r="D69" s="543"/>
      <c r="E69" s="513"/>
      <c r="F69" s="513"/>
      <c r="G69" s="517"/>
      <c r="H69" s="954"/>
      <c r="I69" s="406"/>
      <c r="J69" s="954"/>
      <c r="K69" s="406"/>
      <c r="L69" s="954"/>
      <c r="M69" s="989"/>
      <c r="N69" s="954"/>
      <c r="O69" s="406"/>
      <c r="P69" s="954"/>
      <c r="Q69" s="989"/>
      <c r="R69" s="954"/>
      <c r="S69" s="406"/>
    </row>
    <row r="70" spans="1:19">
      <c r="A70" s="449"/>
      <c r="B70" s="1141" t="s">
        <v>742</v>
      </c>
      <c r="C70" s="1100"/>
      <c r="D70" s="543"/>
      <c r="E70" s="513"/>
      <c r="F70" s="513"/>
      <c r="G70" s="517"/>
      <c r="H70" s="954"/>
      <c r="I70" s="406"/>
      <c r="J70" s="954"/>
      <c r="K70" s="406"/>
      <c r="L70" s="954"/>
      <c r="M70" s="989"/>
      <c r="N70" s="954"/>
      <c r="O70" s="406"/>
      <c r="P70" s="954"/>
      <c r="Q70" s="989"/>
      <c r="R70" s="954"/>
      <c r="S70" s="406"/>
    </row>
    <row r="71" spans="1:19">
      <c r="A71" s="449"/>
      <c r="B71" s="1141" t="s">
        <v>743</v>
      </c>
      <c r="C71" s="1100"/>
      <c r="D71" s="543"/>
      <c r="E71" s="513"/>
      <c r="F71" s="513"/>
      <c r="G71" s="517"/>
      <c r="H71" s="954"/>
      <c r="I71" s="406"/>
      <c r="J71" s="954"/>
      <c r="K71" s="406"/>
      <c r="L71" s="954"/>
      <c r="M71" s="989"/>
      <c r="N71" s="954"/>
      <c r="O71" s="406"/>
      <c r="P71" s="954"/>
      <c r="Q71" s="989"/>
      <c r="R71" s="954"/>
      <c r="S71" s="406"/>
    </row>
    <row r="72" spans="1:19">
      <c r="A72" s="449"/>
      <c r="B72" s="1141" t="s">
        <v>744</v>
      </c>
      <c r="C72" s="1100"/>
      <c r="D72" s="543"/>
      <c r="E72" s="513"/>
      <c r="F72" s="513"/>
      <c r="G72" s="517"/>
      <c r="H72" s="954"/>
      <c r="I72" s="406"/>
      <c r="J72" s="954"/>
      <c r="K72" s="406"/>
      <c r="L72" s="954"/>
      <c r="M72" s="989"/>
      <c r="N72" s="954"/>
      <c r="O72" s="406"/>
      <c r="P72" s="954"/>
      <c r="Q72" s="989"/>
      <c r="R72" s="954"/>
      <c r="S72" s="406"/>
    </row>
    <row r="73" spans="1:19">
      <c r="A73" s="449"/>
      <c r="B73" s="1141" t="s">
        <v>745</v>
      </c>
      <c r="C73" s="1100"/>
      <c r="D73" s="543"/>
      <c r="E73" s="513"/>
      <c r="F73" s="513"/>
      <c r="G73" s="517"/>
      <c r="H73" s="954"/>
      <c r="I73" s="406"/>
      <c r="J73" s="954"/>
      <c r="K73" s="406"/>
      <c r="L73" s="954"/>
      <c r="M73" s="989"/>
      <c r="N73" s="954"/>
      <c r="O73" s="406"/>
      <c r="P73" s="954"/>
      <c r="Q73" s="989"/>
      <c r="R73" s="954"/>
      <c r="S73" s="406"/>
    </row>
    <row r="74" spans="1:19">
      <c r="A74" s="449"/>
      <c r="B74" s="1141" t="s">
        <v>746</v>
      </c>
      <c r="C74" s="1100"/>
      <c r="D74" s="543"/>
      <c r="E74" s="513"/>
      <c r="F74" s="513"/>
      <c r="G74" s="517"/>
      <c r="H74" s="954"/>
      <c r="I74" s="406"/>
      <c r="J74" s="954"/>
      <c r="K74" s="406"/>
      <c r="L74" s="954"/>
      <c r="M74" s="989"/>
      <c r="N74" s="954"/>
      <c r="O74" s="406"/>
      <c r="P74" s="954"/>
      <c r="Q74" s="989"/>
      <c r="R74" s="954"/>
      <c r="S74" s="406"/>
    </row>
    <row r="75" spans="1:19">
      <c r="A75" s="449"/>
      <c r="B75" s="1141" t="s">
        <v>747</v>
      </c>
      <c r="C75" s="1100"/>
      <c r="D75" s="543"/>
      <c r="E75" s="513"/>
      <c r="F75" s="513"/>
      <c r="G75" s="517"/>
      <c r="H75" s="954"/>
      <c r="I75" s="406"/>
      <c r="J75" s="954"/>
      <c r="K75" s="406"/>
      <c r="L75" s="954"/>
      <c r="M75" s="406"/>
      <c r="N75" s="954"/>
      <c r="O75" s="406"/>
      <c r="P75" s="954"/>
      <c r="Q75" s="406"/>
      <c r="R75" s="954"/>
      <c r="S75" s="406"/>
    </row>
    <row r="76" spans="1:19">
      <c r="A76" s="449"/>
      <c r="B76" s="1141" t="s">
        <v>748</v>
      </c>
      <c r="C76" s="1100"/>
      <c r="D76" s="543"/>
      <c r="E76" s="513"/>
      <c r="F76" s="513"/>
      <c r="G76" s="517"/>
      <c r="H76" s="954"/>
      <c r="I76" s="406"/>
      <c r="J76" s="954"/>
      <c r="K76" s="406"/>
      <c r="L76" s="954"/>
      <c r="M76" s="406"/>
      <c r="N76" s="954"/>
      <c r="O76" s="406"/>
      <c r="P76" s="954"/>
      <c r="Q76" s="406"/>
      <c r="R76" s="954"/>
      <c r="S76" s="406"/>
    </row>
    <row r="77" spans="1:19">
      <c r="A77" s="449"/>
      <c r="B77" s="1141" t="s">
        <v>749</v>
      </c>
      <c r="C77" s="1100"/>
      <c r="D77" s="543"/>
      <c r="E77" s="513"/>
      <c r="F77" s="513"/>
      <c r="G77" s="517"/>
      <c r="H77" s="954"/>
      <c r="I77" s="406"/>
      <c r="J77" s="954"/>
      <c r="K77" s="406"/>
      <c r="L77" s="954"/>
      <c r="M77" s="406"/>
      <c r="N77" s="954"/>
      <c r="O77" s="406"/>
      <c r="P77" s="954"/>
      <c r="Q77" s="406"/>
      <c r="R77" s="954"/>
      <c r="S77" s="406"/>
    </row>
    <row r="78" spans="1:19">
      <c r="A78" s="449"/>
      <c r="B78" s="1141" t="s">
        <v>750</v>
      </c>
      <c r="C78" s="1100"/>
      <c r="D78" s="543"/>
      <c r="E78" s="513"/>
      <c r="F78" s="513"/>
      <c r="G78" s="517"/>
      <c r="H78" s="954"/>
      <c r="I78" s="406"/>
      <c r="J78" s="954"/>
      <c r="K78" s="406"/>
      <c r="L78" s="954"/>
      <c r="M78" s="406"/>
      <c r="N78" s="954"/>
      <c r="O78" s="406"/>
      <c r="P78" s="954"/>
      <c r="Q78" s="406"/>
      <c r="R78" s="954"/>
      <c r="S78" s="406"/>
    </row>
    <row r="79" spans="1:19">
      <c r="A79" s="449"/>
      <c r="B79" s="1141" t="s">
        <v>751</v>
      </c>
      <c r="C79" s="1100"/>
      <c r="D79" s="543"/>
      <c r="E79" s="513"/>
      <c r="F79" s="513"/>
      <c r="G79" s="517"/>
      <c r="H79" s="954"/>
      <c r="I79" s="406"/>
      <c r="J79" s="954"/>
      <c r="K79" s="406"/>
      <c r="L79" s="954"/>
      <c r="M79" s="406"/>
      <c r="N79" s="954"/>
      <c r="O79" s="406"/>
      <c r="P79" s="954"/>
      <c r="Q79" s="406"/>
      <c r="R79" s="954"/>
      <c r="S79" s="406"/>
    </row>
    <row r="80" spans="1:19">
      <c r="A80" s="449"/>
      <c r="B80" s="1141" t="s">
        <v>752</v>
      </c>
      <c r="C80" s="1100"/>
      <c r="D80" s="543"/>
      <c r="E80" s="513"/>
      <c r="F80" s="513"/>
      <c r="G80" s="517"/>
      <c r="H80" s="954"/>
      <c r="I80" s="406"/>
      <c r="J80" s="954"/>
      <c r="K80" s="406"/>
      <c r="L80" s="954"/>
      <c r="M80" s="406"/>
      <c r="N80" s="954"/>
      <c r="O80" s="406"/>
      <c r="P80" s="954"/>
      <c r="Q80" s="406"/>
      <c r="R80" s="954"/>
      <c r="S80" s="406"/>
    </row>
    <row r="81" spans="1:19">
      <c r="A81" s="449"/>
      <c r="B81" s="1141"/>
      <c r="C81" s="1100"/>
      <c r="D81" s="543"/>
      <c r="E81" s="513"/>
      <c r="F81" s="513"/>
      <c r="G81" s="517"/>
      <c r="H81" s="954"/>
      <c r="I81" s="406"/>
      <c r="J81" s="954"/>
      <c r="K81" s="406"/>
      <c r="L81" s="954"/>
      <c r="M81" s="406"/>
      <c r="N81" s="954"/>
      <c r="O81" s="406"/>
      <c r="P81" s="954"/>
      <c r="Q81" s="406"/>
      <c r="R81" s="954"/>
      <c r="S81" s="406"/>
    </row>
    <row r="82" spans="1:19">
      <c r="A82" s="449"/>
      <c r="B82" s="1141" t="s">
        <v>753</v>
      </c>
      <c r="C82" s="1100"/>
      <c r="D82" s="543"/>
      <c r="E82" s="513"/>
      <c r="F82" s="513"/>
      <c r="G82" s="517"/>
      <c r="H82" s="954"/>
      <c r="I82" s="406"/>
      <c r="J82" s="954"/>
      <c r="K82" s="406"/>
      <c r="L82" s="954"/>
      <c r="M82" s="406"/>
      <c r="N82" s="954"/>
      <c r="O82" s="406"/>
      <c r="P82" s="954"/>
      <c r="Q82" s="406"/>
      <c r="R82" s="954"/>
      <c r="S82" s="406"/>
    </row>
    <row r="83" spans="1:19">
      <c r="A83" s="449"/>
      <c r="B83" s="1141" t="s">
        <v>754</v>
      </c>
      <c r="C83" s="1100"/>
      <c r="D83" s="543"/>
      <c r="E83" s="513"/>
      <c r="F83" s="513"/>
      <c r="G83" s="517"/>
      <c r="H83" s="954"/>
      <c r="I83" s="406"/>
      <c r="J83" s="954"/>
      <c r="K83" s="406"/>
      <c r="L83" s="954"/>
      <c r="M83" s="406"/>
      <c r="N83" s="954"/>
      <c r="O83" s="406"/>
      <c r="P83" s="954"/>
      <c r="Q83" s="406"/>
      <c r="R83" s="954"/>
      <c r="S83" s="406"/>
    </row>
    <row r="84" spans="1:19">
      <c r="A84" s="449"/>
      <c r="B84" s="1141"/>
      <c r="C84" s="1100"/>
      <c r="D84" s="543"/>
      <c r="E84" s="513"/>
      <c r="F84" s="513"/>
      <c r="G84" s="517"/>
      <c r="H84" s="954"/>
      <c r="I84" s="406"/>
      <c r="J84" s="954"/>
      <c r="K84" s="406"/>
      <c r="L84" s="954"/>
      <c r="M84" s="406"/>
      <c r="N84" s="954"/>
      <c r="O84" s="406"/>
      <c r="P84" s="954"/>
      <c r="Q84" s="406"/>
      <c r="R84" s="954"/>
      <c r="S84" s="406"/>
    </row>
    <row r="85" spans="1:19">
      <c r="A85" s="449"/>
      <c r="B85" s="1141" t="s">
        <v>755</v>
      </c>
      <c r="C85" s="1100"/>
      <c r="D85" s="543"/>
      <c r="E85" s="513"/>
      <c r="F85" s="513"/>
      <c r="G85" s="517"/>
      <c r="H85" s="954"/>
      <c r="I85" s="406"/>
      <c r="J85" s="954"/>
      <c r="K85" s="406"/>
      <c r="L85" s="954"/>
      <c r="M85" s="406"/>
      <c r="N85" s="954"/>
      <c r="O85" s="406"/>
      <c r="P85" s="954"/>
      <c r="Q85" s="406"/>
      <c r="R85" s="954"/>
      <c r="S85" s="406"/>
    </row>
    <row r="86" spans="1:19">
      <c r="A86" s="449"/>
      <c r="B86" s="363"/>
      <c r="C86" s="1100"/>
      <c r="D86" s="543"/>
      <c r="E86" s="513"/>
      <c r="F86" s="513"/>
      <c r="G86" s="517"/>
      <c r="H86" s="954"/>
      <c r="I86" s="406"/>
      <c r="J86" s="954"/>
      <c r="K86" s="406"/>
      <c r="L86" s="954"/>
      <c r="M86" s="406"/>
      <c r="N86" s="954"/>
      <c r="O86" s="406"/>
      <c r="P86" s="954"/>
      <c r="Q86" s="406"/>
      <c r="R86" s="954"/>
      <c r="S86" s="406"/>
    </row>
    <row r="87" spans="1:19">
      <c r="A87" s="449"/>
      <c r="B87" s="363"/>
      <c r="C87" s="1100"/>
      <c r="D87" s="543"/>
      <c r="E87" s="513"/>
      <c r="F87" s="513"/>
      <c r="G87" s="517"/>
      <c r="H87" s="954"/>
      <c r="I87" s="406"/>
      <c r="J87" s="954"/>
      <c r="K87" s="406"/>
      <c r="L87" s="954"/>
      <c r="M87" s="406"/>
      <c r="N87" s="954"/>
      <c r="O87" s="406"/>
      <c r="P87" s="954"/>
      <c r="Q87" s="406"/>
      <c r="R87" s="954"/>
      <c r="S87" s="406"/>
    </row>
    <row r="88" spans="1:19">
      <c r="A88" s="449"/>
      <c r="B88" s="363"/>
      <c r="C88" s="1100"/>
      <c r="D88" s="543"/>
      <c r="E88" s="513"/>
      <c r="F88" s="513"/>
      <c r="G88" s="517"/>
      <c r="H88" s="954"/>
      <c r="I88" s="406"/>
      <c r="J88" s="954"/>
      <c r="K88" s="406"/>
      <c r="L88" s="954"/>
      <c r="M88" s="406"/>
      <c r="N88" s="954"/>
      <c r="O88" s="406"/>
      <c r="P88" s="954"/>
      <c r="Q88" s="406"/>
      <c r="R88" s="954"/>
      <c r="S88" s="406"/>
    </row>
    <row r="89" spans="1:19">
      <c r="A89" s="449"/>
      <c r="B89" s="362"/>
      <c r="C89" s="1100"/>
      <c r="D89" s="543"/>
      <c r="E89" s="513"/>
      <c r="F89" s="513"/>
      <c r="G89" s="517"/>
      <c r="H89" s="954"/>
      <c r="I89" s="406"/>
      <c r="J89" s="954"/>
      <c r="K89" s="406"/>
      <c r="L89" s="954"/>
      <c r="M89" s="406"/>
      <c r="N89" s="954"/>
      <c r="O89" s="406"/>
      <c r="P89" s="954"/>
      <c r="Q89" s="406"/>
      <c r="R89" s="954"/>
      <c r="S89" s="406"/>
    </row>
    <row r="90" spans="1:19">
      <c r="A90" s="449"/>
      <c r="B90" s="364"/>
      <c r="C90" s="513"/>
      <c r="D90" s="543"/>
      <c r="E90" s="513"/>
      <c r="F90" s="513"/>
      <c r="G90" s="517"/>
      <c r="H90" s="954"/>
      <c r="I90" s="481"/>
      <c r="J90" s="954"/>
      <c r="K90" s="481"/>
      <c r="L90" s="954"/>
      <c r="M90" s="481"/>
      <c r="N90" s="954"/>
      <c r="O90" s="406"/>
      <c r="P90" s="954"/>
      <c r="Q90" s="481"/>
      <c r="R90" s="954"/>
      <c r="S90" s="406"/>
    </row>
    <row r="91" spans="1:19" ht="15.75" thickBot="1">
      <c r="A91" s="449"/>
      <c r="B91" s="364"/>
      <c r="C91" s="359"/>
      <c r="D91" s="188"/>
      <c r="E91" s="188"/>
      <c r="F91" s="188"/>
      <c r="G91" s="359"/>
      <c r="H91" s="954"/>
      <c r="I91" s="481"/>
      <c r="J91" s="954"/>
      <c r="K91" s="481"/>
      <c r="L91" s="954"/>
      <c r="M91" s="481"/>
      <c r="N91" s="954"/>
      <c r="O91" s="481"/>
      <c r="P91" s="954"/>
      <c r="Q91" s="481"/>
      <c r="R91" s="954"/>
      <c r="S91" s="481"/>
    </row>
    <row r="92" spans="1:19" ht="15.75" thickTop="1">
      <c r="A92" s="14"/>
      <c r="B92" s="15"/>
      <c r="C92" s="16"/>
      <c r="D92" s="16"/>
      <c r="E92" s="17"/>
      <c r="F92" s="18" t="s">
        <v>625</v>
      </c>
      <c r="G92" s="19"/>
      <c r="H92" s="20"/>
      <c r="I92" s="62">
        <f>SUM(I24:I91)</f>
        <v>0</v>
      </c>
      <c r="J92" s="20"/>
      <c r="K92" s="62">
        <f>SUM(K24:K91)</f>
        <v>0</v>
      </c>
      <c r="L92" s="20"/>
      <c r="M92" s="62">
        <f>SUM(M24:M91)</f>
        <v>0</v>
      </c>
      <c r="N92" s="20"/>
      <c r="O92" s="62">
        <f>SUM(O24:O91)</f>
        <v>0</v>
      </c>
      <c r="P92" s="20"/>
      <c r="Q92" s="62">
        <f>SUM(Q24:Q91)</f>
        <v>0</v>
      </c>
      <c r="R92" s="20"/>
      <c r="S92" s="62">
        <f>SUM(S24:S91)</f>
        <v>0</v>
      </c>
    </row>
    <row r="93" spans="1:19">
      <c r="A93" s="974"/>
      <c r="B93" s="502"/>
      <c r="C93" s="503"/>
      <c r="D93" s="503"/>
      <c r="E93" s="504"/>
      <c r="F93" s="505" t="s">
        <v>626</v>
      </c>
      <c r="G93" s="506"/>
      <c r="H93" s="975">
        <v>0</v>
      </c>
      <c r="I93" s="1117"/>
      <c r="J93" s="975">
        <v>0</v>
      </c>
      <c r="K93" s="1117"/>
      <c r="L93" s="1143">
        <v>0</v>
      </c>
      <c r="M93" s="1117"/>
      <c r="N93" s="975">
        <v>0</v>
      </c>
      <c r="O93" s="1117"/>
      <c r="P93" s="1143">
        <v>0</v>
      </c>
      <c r="Q93" s="1117"/>
      <c r="R93" s="975">
        <v>0</v>
      </c>
      <c r="S93" s="1117"/>
    </row>
    <row r="94" spans="1:19">
      <c r="A94" s="974"/>
      <c r="B94" s="502"/>
      <c r="C94" s="503"/>
      <c r="D94" s="503"/>
      <c r="E94" s="504"/>
      <c r="F94" s="505" t="s">
        <v>627</v>
      </c>
      <c r="G94" s="506"/>
      <c r="H94" s="976"/>
      <c r="I94" s="1118">
        <f>H93*I92</f>
        <v>0</v>
      </c>
      <c r="J94" s="976"/>
      <c r="K94" s="1118">
        <f>J93*K92</f>
        <v>0</v>
      </c>
      <c r="L94" s="976"/>
      <c r="M94" s="1118">
        <f>L93*M92</f>
        <v>0</v>
      </c>
      <c r="N94" s="976"/>
      <c r="O94" s="1118">
        <f>N93*O92</f>
        <v>0</v>
      </c>
      <c r="P94" s="976"/>
      <c r="Q94" s="1118">
        <f>P93*Q92</f>
        <v>0</v>
      </c>
      <c r="R94" s="976"/>
      <c r="S94" s="1118">
        <f>R93*S92</f>
        <v>0</v>
      </c>
    </row>
    <row r="95" spans="1:19">
      <c r="A95" s="974"/>
      <c r="B95" s="502"/>
      <c r="C95" s="503"/>
      <c r="D95" s="503"/>
      <c r="E95" s="504"/>
      <c r="F95" s="505"/>
      <c r="G95" s="506"/>
      <c r="H95" s="976"/>
      <c r="I95" s="978"/>
      <c r="J95" s="976"/>
      <c r="K95" s="978"/>
      <c r="L95" s="976"/>
      <c r="M95" s="978"/>
      <c r="N95" s="976"/>
      <c r="O95" s="978"/>
      <c r="P95" s="976"/>
      <c r="Q95" s="978"/>
      <c r="R95" s="976"/>
      <c r="S95" s="978"/>
    </row>
    <row r="96" spans="1:19">
      <c r="A96" s="974"/>
      <c r="B96" s="502"/>
      <c r="C96" s="503"/>
      <c r="D96" s="503"/>
      <c r="E96" s="504"/>
      <c r="F96" s="505" t="s">
        <v>628</v>
      </c>
      <c r="G96" s="506"/>
      <c r="H96" s="979"/>
      <c r="I96" s="977">
        <f>SUM(I92:I94)</f>
        <v>0</v>
      </c>
      <c r="J96" s="979"/>
      <c r="K96" s="977">
        <f>SUM(K92:K94)</f>
        <v>0</v>
      </c>
      <c r="L96" s="979"/>
      <c r="M96" s="977">
        <f>SUM(M92:M94)</f>
        <v>0</v>
      </c>
      <c r="N96" s="979"/>
      <c r="O96" s="977">
        <f>SUM(O92:O94)</f>
        <v>0</v>
      </c>
      <c r="P96" s="979"/>
      <c r="Q96" s="977">
        <f>SUM(Q92:Q94)</f>
        <v>0</v>
      </c>
      <c r="R96" s="979"/>
      <c r="S96" s="977">
        <f>SUM(S92:S94)</f>
        <v>0</v>
      </c>
    </row>
    <row r="97" spans="1:19">
      <c r="A97" s="974"/>
      <c r="B97" s="502"/>
      <c r="C97" s="503"/>
      <c r="D97" s="503"/>
      <c r="E97" s="504"/>
      <c r="F97" s="507" t="s">
        <v>629</v>
      </c>
      <c r="G97" s="508"/>
      <c r="H97" s="980"/>
      <c r="I97" s="981" t="e">
        <f>I96/'Area Calculations'!$I$4</f>
        <v>#DIV/0!</v>
      </c>
      <c r="J97" s="980"/>
      <c r="K97" s="981" t="e">
        <f>K96/'Area Calculations'!$I$4</f>
        <v>#DIV/0!</v>
      </c>
      <c r="L97" s="980"/>
      <c r="M97" s="981" t="e">
        <f>M96/'Area Calculations'!$I$4</f>
        <v>#DIV/0!</v>
      </c>
      <c r="N97" s="980"/>
      <c r="O97" s="981" t="e">
        <f>O96/'Area Calculations'!$I$4</f>
        <v>#DIV/0!</v>
      </c>
      <c r="P97" s="980"/>
      <c r="Q97" s="981" t="e">
        <f>Q96/'Area Calculations'!$I$4</f>
        <v>#DIV/0!</v>
      </c>
      <c r="R97" s="980"/>
      <c r="S97" s="981" t="e">
        <f>S96/'Area Calculations'!$I$4</f>
        <v>#DIV/0!</v>
      </c>
    </row>
    <row r="98" spans="1:19">
      <c r="A98" s="974"/>
      <c r="B98" s="502"/>
      <c r="C98" s="503"/>
      <c r="D98" s="503"/>
      <c r="E98" s="504"/>
      <c r="F98" s="507" t="s">
        <v>630</v>
      </c>
      <c r="G98" s="509"/>
      <c r="H98" s="980"/>
      <c r="I98" s="981" t="e">
        <f>I96/'Area Calculations'!#REF!</f>
        <v>#REF!</v>
      </c>
      <c r="J98" s="980"/>
      <c r="K98" s="981" t="e">
        <f>K96/'Area Calculations'!#REF!</f>
        <v>#REF!</v>
      </c>
      <c r="L98" s="980"/>
      <c r="M98" s="981" t="e">
        <f>M96/'Area Calculations'!#REF!</f>
        <v>#REF!</v>
      </c>
      <c r="N98" s="980"/>
      <c r="O98" s="981" t="e">
        <f>O96/'Area Calculations'!#REF!</f>
        <v>#REF!</v>
      </c>
      <c r="P98" s="980"/>
      <c r="Q98" s="981" t="e">
        <f>Q96/'Area Calculations'!#REF!</f>
        <v>#REF!</v>
      </c>
      <c r="R98" s="980"/>
      <c r="S98" s="981" t="e">
        <f>S96/'Area Calculations'!#REF!</f>
        <v>#REF!</v>
      </c>
    </row>
    <row r="99" spans="1:19" ht="15.75" thickBot="1">
      <c r="A99" s="974"/>
      <c r="B99" s="502"/>
      <c r="C99" s="503"/>
      <c r="D99" s="503"/>
      <c r="E99" s="504"/>
      <c r="F99" s="505"/>
      <c r="G99" s="510"/>
      <c r="H99" s="501"/>
      <c r="I99" s="1162"/>
      <c r="J99" s="982"/>
      <c r="K99" s="982"/>
      <c r="L99" s="982"/>
      <c r="M99" s="982"/>
      <c r="N99" s="982"/>
      <c r="O99" s="982"/>
      <c r="P99" s="982"/>
      <c r="Q99" s="982"/>
      <c r="R99" s="982"/>
      <c r="S99" s="982"/>
    </row>
    <row r="100" spans="1:19" ht="16.5" thickTop="1" thickBot="1">
      <c r="A100" s="652" t="s">
        <v>631</v>
      </c>
      <c r="B100" s="653"/>
      <c r="C100" s="12"/>
      <c r="D100" s="12"/>
      <c r="E100" s="12"/>
      <c r="F100" s="12"/>
      <c r="G100" s="13"/>
      <c r="H100" s="21"/>
      <c r="I100" s="21"/>
      <c r="J100" s="21"/>
      <c r="K100" s="21"/>
      <c r="L100" s="21"/>
      <c r="M100" s="21"/>
      <c r="N100" s="21"/>
      <c r="O100" s="21"/>
      <c r="P100" s="21"/>
      <c r="Q100" s="21"/>
      <c r="R100" s="21"/>
      <c r="S100" s="21"/>
    </row>
    <row r="101" spans="1:19" ht="15.75" thickTop="1">
      <c r="A101" s="1157"/>
      <c r="B101" s="512"/>
      <c r="C101" s="526"/>
      <c r="D101" s="526"/>
      <c r="E101" s="526"/>
      <c r="F101" s="526"/>
      <c r="G101" s="494"/>
      <c r="H101" s="538"/>
      <c r="I101" s="538"/>
      <c r="J101" s="538"/>
      <c r="K101" s="538"/>
      <c r="L101" s="538"/>
      <c r="M101" s="538"/>
      <c r="N101" s="538"/>
      <c r="O101" s="538"/>
      <c r="P101" s="538"/>
      <c r="Q101" s="538"/>
      <c r="R101" s="538"/>
      <c r="S101" s="538"/>
    </row>
    <row r="102" spans="1:19">
      <c r="A102" s="1157"/>
      <c r="B102" s="512"/>
      <c r="C102" s="526"/>
      <c r="D102" s="526"/>
      <c r="E102" s="526"/>
      <c r="F102" s="526"/>
      <c r="G102" s="494"/>
      <c r="H102" s="538"/>
      <c r="I102" s="538"/>
      <c r="J102" s="538"/>
      <c r="K102" s="538"/>
      <c r="L102" s="538"/>
      <c r="M102" s="538"/>
      <c r="N102" s="538"/>
      <c r="O102" s="538"/>
      <c r="P102" s="538"/>
      <c r="Q102" s="538"/>
      <c r="R102" s="538"/>
      <c r="S102" s="538"/>
    </row>
    <row r="103" spans="1:19" s="2" customFormat="1" ht="15.75" thickBot="1">
      <c r="A103" s="1157"/>
      <c r="B103" s="512"/>
      <c r="C103" s="526"/>
      <c r="D103" s="526"/>
      <c r="E103" s="526"/>
      <c r="F103" s="526"/>
      <c r="G103" s="494"/>
      <c r="H103" s="538"/>
      <c r="I103" s="538"/>
      <c r="J103" s="538"/>
      <c r="K103" s="538"/>
      <c r="L103" s="538"/>
      <c r="M103" s="538"/>
      <c r="N103" s="538"/>
      <c r="O103" s="538"/>
      <c r="P103" s="538"/>
      <c r="Q103" s="538"/>
      <c r="R103" s="538"/>
      <c r="S103" s="538"/>
    </row>
    <row r="104" spans="1:19" ht="16.5" thickTop="1" thickBot="1">
      <c r="A104" s="652" t="s">
        <v>632</v>
      </c>
      <c r="B104" s="653"/>
      <c r="C104" s="12"/>
      <c r="D104" s="12"/>
      <c r="E104" s="12"/>
      <c r="F104" s="12"/>
      <c r="G104" s="13"/>
      <c r="H104" s="21"/>
      <c r="I104" s="21"/>
      <c r="J104" s="21"/>
      <c r="K104" s="21"/>
      <c r="L104" s="21"/>
      <c r="M104" s="21"/>
      <c r="N104" s="21"/>
      <c r="O104" s="21"/>
      <c r="P104" s="21"/>
      <c r="Q104" s="21"/>
      <c r="R104" s="21"/>
      <c r="S104" s="21"/>
    </row>
    <row r="105" spans="1:19" s="2" customFormat="1" ht="15.75" thickTop="1">
      <c r="A105" s="1157"/>
      <c r="B105" s="512"/>
      <c r="C105" s="526"/>
      <c r="D105" s="526"/>
      <c r="E105" s="526"/>
      <c r="F105" s="526"/>
      <c r="G105" s="494"/>
      <c r="H105" s="538"/>
      <c r="I105" s="538"/>
      <c r="J105" s="538"/>
      <c r="K105" s="538"/>
      <c r="L105" s="538"/>
      <c r="M105" s="538"/>
      <c r="N105" s="538"/>
      <c r="O105" s="538"/>
      <c r="P105" s="538"/>
      <c r="Q105" s="538"/>
      <c r="R105" s="538"/>
      <c r="S105" s="538"/>
    </row>
    <row r="106" spans="1:19" s="2" customFormat="1">
      <c r="A106" s="1157"/>
      <c r="B106" s="512"/>
      <c r="C106" s="526"/>
      <c r="D106" s="526"/>
      <c r="E106" s="526"/>
      <c r="F106" s="526"/>
      <c r="G106" s="494"/>
      <c r="H106" s="538"/>
      <c r="I106" s="538"/>
      <c r="J106" s="538"/>
      <c r="K106" s="538"/>
      <c r="L106" s="538"/>
      <c r="M106" s="538"/>
      <c r="N106" s="538"/>
      <c r="O106" s="538"/>
      <c r="P106" s="538"/>
      <c r="Q106" s="538"/>
      <c r="R106" s="538"/>
      <c r="S106" s="538"/>
    </row>
    <row r="107" spans="1:19" s="2" customFormat="1" ht="15.75" thickBot="1">
      <c r="A107" s="1157"/>
      <c r="B107" s="512"/>
      <c r="C107" s="526"/>
      <c r="D107" s="526"/>
      <c r="E107" s="526"/>
      <c r="F107" s="526"/>
      <c r="G107" s="494"/>
      <c r="H107" s="538"/>
      <c r="I107" s="538"/>
      <c r="J107" s="538"/>
      <c r="K107" s="538"/>
      <c r="L107" s="538"/>
      <c r="M107" s="538"/>
      <c r="N107" s="538"/>
      <c r="O107" s="538"/>
      <c r="P107" s="538"/>
      <c r="Q107" s="538"/>
      <c r="R107" s="538"/>
      <c r="S107" s="538"/>
    </row>
    <row r="108" spans="1:19" ht="16.5" thickTop="1" thickBot="1">
      <c r="A108" s="652" t="s">
        <v>633</v>
      </c>
      <c r="B108" s="653"/>
      <c r="C108" s="12"/>
      <c r="D108" s="12"/>
      <c r="E108" s="12"/>
      <c r="F108" s="12"/>
      <c r="G108" s="13"/>
      <c r="H108" s="21"/>
      <c r="I108" s="21"/>
      <c r="J108" s="21"/>
      <c r="K108" s="21"/>
      <c r="L108" s="21"/>
      <c r="M108" s="21"/>
      <c r="N108" s="21"/>
      <c r="O108" s="21"/>
      <c r="P108" s="21"/>
      <c r="Q108" s="21"/>
      <c r="R108" s="21"/>
      <c r="S108" s="21"/>
    </row>
    <row r="109" spans="1:19" ht="15.75" thickTop="1">
      <c r="A109" s="1157"/>
      <c r="B109" s="512"/>
      <c r="C109" s="526"/>
      <c r="D109" s="526"/>
      <c r="E109" s="526"/>
      <c r="F109" s="526"/>
      <c r="G109" s="494"/>
      <c r="H109" s="538"/>
      <c r="I109" s="538"/>
      <c r="J109" s="538"/>
      <c r="K109" s="538"/>
      <c r="L109" s="538"/>
      <c r="M109" s="538"/>
      <c r="N109" s="538"/>
      <c r="O109" s="538"/>
      <c r="P109" s="538"/>
      <c r="Q109" s="538"/>
      <c r="R109" s="538"/>
      <c r="S109" s="538"/>
    </row>
    <row r="110" spans="1:19">
      <c r="A110" s="952"/>
      <c r="B110" s="512"/>
      <c r="C110" s="513"/>
      <c r="D110" s="513"/>
      <c r="E110" s="513"/>
      <c r="F110" s="513"/>
      <c r="G110" s="517"/>
      <c r="H110" s="985"/>
      <c r="I110" s="985"/>
      <c r="J110" s="985"/>
      <c r="K110" s="985"/>
      <c r="L110" s="985"/>
      <c r="M110" s="985"/>
      <c r="N110" s="985"/>
      <c r="O110" s="985"/>
      <c r="P110" s="985"/>
      <c r="Q110" s="985"/>
      <c r="R110" s="985"/>
      <c r="S110" s="985"/>
    </row>
    <row r="111" spans="1:19" ht="15.75" thickBot="1">
      <c r="A111" s="986"/>
      <c r="B111" s="511"/>
      <c r="C111" s="513"/>
      <c r="D111" s="513"/>
      <c r="E111" s="513"/>
      <c r="F111" s="513"/>
      <c r="G111" s="517"/>
      <c r="H111" s="987"/>
      <c r="I111" s="987"/>
      <c r="J111" s="987"/>
      <c r="K111" s="987"/>
      <c r="L111" s="987"/>
      <c r="M111" s="987"/>
      <c r="N111" s="987"/>
      <c r="O111" s="987"/>
      <c r="P111" s="987"/>
      <c r="Q111" s="987"/>
      <c r="R111" s="987"/>
      <c r="S111" s="987"/>
    </row>
    <row r="112" spans="1:19" ht="16.5" thickTop="1" thickBot="1">
      <c r="A112" s="652" t="s">
        <v>634</v>
      </c>
      <c r="B112" s="653"/>
      <c r="C112" s="12"/>
      <c r="D112" s="12"/>
      <c r="E112" s="12"/>
      <c r="F112" s="12"/>
      <c r="G112" s="13"/>
      <c r="H112" s="21"/>
      <c r="I112" s="21"/>
      <c r="J112" s="21"/>
      <c r="K112" s="21"/>
      <c r="L112" s="21"/>
      <c r="M112" s="21"/>
      <c r="N112" s="21"/>
      <c r="O112" s="21"/>
      <c r="P112" s="21"/>
      <c r="Q112" s="21"/>
      <c r="R112" s="21"/>
      <c r="S112" s="21"/>
    </row>
    <row r="113" spans="1:19" ht="15.75" thickTop="1">
      <c r="A113" s="1158"/>
      <c r="B113" s="529"/>
      <c r="C113" s="526"/>
      <c r="D113" s="526"/>
      <c r="E113" s="526"/>
      <c r="F113" s="526"/>
      <c r="G113" s="494"/>
      <c r="H113" s="538"/>
      <c r="I113" s="538"/>
      <c r="J113" s="538"/>
      <c r="K113" s="538"/>
      <c r="L113" s="538"/>
      <c r="M113" s="538"/>
      <c r="N113" s="538"/>
      <c r="O113" s="538"/>
      <c r="P113" s="538"/>
      <c r="Q113" s="538"/>
      <c r="R113" s="538"/>
      <c r="S113" s="538"/>
    </row>
    <row r="114" spans="1:19">
      <c r="A114" s="986"/>
      <c r="B114" s="511"/>
      <c r="C114" s="513"/>
      <c r="D114" s="513"/>
      <c r="E114" s="513"/>
      <c r="F114" s="513"/>
      <c r="G114" s="517"/>
      <c r="H114" s="988"/>
      <c r="I114" s="988"/>
      <c r="J114" s="988"/>
      <c r="K114" s="988"/>
      <c r="L114" s="988"/>
      <c r="M114" s="988"/>
      <c r="N114" s="988"/>
      <c r="O114" s="988"/>
      <c r="P114" s="988"/>
      <c r="Q114" s="988"/>
      <c r="R114" s="988"/>
      <c r="S114" s="988"/>
    </row>
    <row r="115" spans="1:19" ht="15.75" thickBot="1">
      <c r="A115" s="986"/>
      <c r="B115" s="511"/>
      <c r="C115" s="513"/>
      <c r="D115" s="513"/>
      <c r="E115" s="513"/>
      <c r="F115" s="513"/>
      <c r="G115" s="517"/>
      <c r="H115" s="988"/>
      <c r="I115" s="988"/>
      <c r="J115" s="988"/>
      <c r="K115" s="988"/>
      <c r="L115" s="988"/>
      <c r="M115" s="988"/>
      <c r="N115" s="988"/>
      <c r="O115" s="988"/>
      <c r="P115" s="988"/>
      <c r="Q115" s="988"/>
      <c r="R115" s="988"/>
      <c r="S115" s="988"/>
    </row>
    <row r="116" spans="1:19" ht="16.5" thickTop="1" thickBot="1">
      <c r="A116" s="652" t="s">
        <v>635</v>
      </c>
      <c r="B116" s="653"/>
      <c r="C116" s="12"/>
      <c r="D116" s="12"/>
      <c r="E116" s="12"/>
      <c r="F116" s="12"/>
      <c r="G116" s="13"/>
      <c r="H116" s="21"/>
      <c r="I116" s="21"/>
      <c r="J116" s="21"/>
      <c r="K116" s="21"/>
      <c r="L116" s="21"/>
      <c r="M116" s="21"/>
      <c r="N116" s="21"/>
      <c r="O116" s="21"/>
      <c r="P116" s="1123"/>
      <c r="Q116" s="1123"/>
      <c r="R116" s="1123"/>
      <c r="S116" s="1123"/>
    </row>
    <row r="117" spans="1:19" ht="15.75" thickTop="1">
      <c r="A117" s="952"/>
      <c r="B117" s="512" t="s">
        <v>636</v>
      </c>
      <c r="C117" s="513"/>
      <c r="D117" s="513"/>
      <c r="E117" s="513"/>
      <c r="F117" s="513"/>
      <c r="G117" s="517"/>
      <c r="H117" s="988"/>
      <c r="I117" s="988"/>
      <c r="J117" s="988"/>
      <c r="K117" s="988"/>
      <c r="L117" s="988"/>
      <c r="M117" s="988"/>
      <c r="N117" s="988"/>
      <c r="O117" s="988"/>
      <c r="P117" s="988"/>
      <c r="Q117" s="988"/>
      <c r="R117" s="988"/>
      <c r="S117" s="988"/>
    </row>
    <row r="118" spans="1:19">
      <c r="A118" s="952"/>
      <c r="B118" s="512" t="s">
        <v>637</v>
      </c>
      <c r="C118" s="513"/>
      <c r="D118" s="513"/>
      <c r="E118" s="513"/>
      <c r="F118" s="513"/>
      <c r="G118" s="517"/>
      <c r="H118" s="988"/>
      <c r="I118" s="988"/>
      <c r="J118" s="988"/>
      <c r="K118" s="988"/>
      <c r="L118" s="988"/>
      <c r="M118" s="988"/>
      <c r="N118" s="988"/>
      <c r="O118" s="988"/>
      <c r="P118" s="988"/>
      <c r="Q118" s="988"/>
      <c r="R118" s="988"/>
      <c r="S118" s="988"/>
    </row>
    <row r="119" spans="1:19">
      <c r="A119" s="952"/>
      <c r="B119" s="512" t="s">
        <v>638</v>
      </c>
      <c r="C119" s="513"/>
      <c r="D119" s="513"/>
      <c r="E119" s="513"/>
      <c r="F119" s="513"/>
      <c r="G119" s="517"/>
      <c r="H119" s="988"/>
      <c r="I119" s="988"/>
      <c r="J119" s="988"/>
      <c r="K119" s="988"/>
      <c r="L119" s="988"/>
      <c r="M119" s="988"/>
      <c r="N119" s="988"/>
      <c r="O119" s="988"/>
      <c r="P119" s="988"/>
      <c r="Q119" s="988"/>
      <c r="R119" s="988"/>
      <c r="S119" s="988"/>
    </row>
    <row r="120" spans="1:19">
      <c r="A120" s="952"/>
      <c r="B120" s="512" t="s">
        <v>639</v>
      </c>
      <c r="C120" s="513"/>
      <c r="D120" s="513"/>
      <c r="E120" s="513"/>
      <c r="F120" s="513"/>
      <c r="G120" s="517"/>
      <c r="H120" s="988"/>
      <c r="I120" s="988"/>
      <c r="J120" s="988"/>
      <c r="K120" s="988"/>
      <c r="L120" s="988"/>
      <c r="M120" s="988"/>
      <c r="N120" s="988"/>
      <c r="O120" s="988"/>
      <c r="P120" s="988"/>
      <c r="Q120" s="988"/>
      <c r="R120" s="988"/>
      <c r="S120" s="988"/>
    </row>
    <row r="121" spans="1:19" ht="15.75" thickBot="1">
      <c r="A121" s="358"/>
      <c r="B121" s="357"/>
      <c r="C121" s="188"/>
      <c r="D121" s="188"/>
      <c r="E121" s="188"/>
      <c r="F121" s="188"/>
      <c r="G121" s="359"/>
      <c r="H121" s="300"/>
      <c r="I121" s="300"/>
      <c r="J121" s="300"/>
      <c r="K121" s="300"/>
      <c r="L121" s="300"/>
      <c r="M121" s="300"/>
      <c r="N121" s="300"/>
      <c r="O121" s="300"/>
      <c r="P121" s="300"/>
      <c r="Q121" s="300"/>
      <c r="R121" s="300"/>
      <c r="S121" s="300"/>
    </row>
    <row r="122" spans="1:19" ht="16.5" thickTop="1" thickBot="1">
      <c r="A122" s="7" t="s">
        <v>640</v>
      </c>
      <c r="B122" s="8"/>
      <c r="C122" s="12"/>
      <c r="D122" s="12"/>
      <c r="E122" s="12"/>
      <c r="F122" s="12"/>
      <c r="G122" s="13"/>
      <c r="H122" s="21"/>
      <c r="I122" s="21"/>
      <c r="J122" s="21"/>
      <c r="K122" s="21"/>
      <c r="L122" s="21"/>
      <c r="M122" s="21"/>
      <c r="N122" s="21"/>
      <c r="O122" s="21"/>
      <c r="P122" s="21"/>
      <c r="Q122" s="21"/>
      <c r="R122" s="21"/>
      <c r="S122" s="21"/>
    </row>
    <row r="123" spans="1:19" ht="15.75" thickTop="1">
      <c r="A123" s="1157"/>
      <c r="B123" s="531" t="s">
        <v>641</v>
      </c>
      <c r="C123" s="526"/>
      <c r="D123" s="526"/>
      <c r="E123" s="526"/>
      <c r="F123" s="526"/>
      <c r="G123" s="494"/>
      <c r="H123" s="539"/>
      <c r="I123" s="539"/>
      <c r="J123" s="539"/>
      <c r="K123" s="539"/>
      <c r="L123" s="539"/>
      <c r="M123" s="539"/>
      <c r="N123" s="539"/>
      <c r="O123" s="539"/>
      <c r="P123" s="539"/>
      <c r="Q123" s="539"/>
      <c r="R123" s="539"/>
      <c r="S123" s="539"/>
    </row>
    <row r="124" spans="1:19">
      <c r="A124" s="952"/>
      <c r="B124" s="512" t="s">
        <v>642</v>
      </c>
      <c r="C124" s="513"/>
      <c r="D124" s="513"/>
      <c r="E124" s="513"/>
      <c r="F124" s="513"/>
      <c r="G124" s="517"/>
      <c r="H124" s="989"/>
      <c r="I124" s="989"/>
      <c r="J124" s="989"/>
      <c r="K124" s="989"/>
      <c r="L124" s="989"/>
      <c r="M124" s="989"/>
      <c r="N124" s="989"/>
      <c r="O124" s="989"/>
      <c r="P124" s="989"/>
      <c r="Q124" s="989"/>
      <c r="R124" s="989"/>
      <c r="S124" s="989"/>
    </row>
    <row r="125" spans="1:19" ht="15.75" thickBot="1">
      <c r="A125" s="496"/>
      <c r="B125" s="497" t="s">
        <v>643</v>
      </c>
      <c r="C125" s="498"/>
      <c r="D125" s="498"/>
      <c r="E125" s="498"/>
      <c r="F125" s="498"/>
      <c r="G125" s="499"/>
      <c r="H125" s="992"/>
      <c r="I125" s="992"/>
      <c r="J125" s="992"/>
      <c r="K125" s="992"/>
      <c r="L125" s="992"/>
      <c r="M125" s="992"/>
      <c r="N125" s="992"/>
      <c r="O125" s="992"/>
      <c r="P125" s="992"/>
      <c r="Q125" s="992"/>
      <c r="R125" s="992"/>
      <c r="S125" s="992"/>
    </row>
    <row r="126" spans="1:19" ht="16.5" thickTop="1" thickBot="1"/>
    <row r="127" spans="1:19" ht="16.5" thickTop="1" thickBot="1">
      <c r="A127" s="94" t="s">
        <v>644</v>
      </c>
      <c r="B127" s="96"/>
    </row>
    <row r="128" spans="1:19" ht="15.75" thickTop="1">
      <c r="A128" s="95" t="s">
        <v>542</v>
      </c>
      <c r="B128" s="993"/>
    </row>
    <row r="129" spans="1:2">
      <c r="A129" s="994" t="s">
        <v>546</v>
      </c>
      <c r="B129" s="993"/>
    </row>
    <row r="130" spans="1:2">
      <c r="A130" s="995" t="s">
        <v>549</v>
      </c>
      <c r="B130" s="996"/>
    </row>
    <row r="131" spans="1:2">
      <c r="A131" s="995" t="s">
        <v>552</v>
      </c>
      <c r="B131" s="997"/>
    </row>
    <row r="132" spans="1:2" ht="15.75" thickBot="1">
      <c r="A132" s="500" t="s">
        <v>645</v>
      </c>
      <c r="B132" s="998"/>
    </row>
    <row r="133" spans="1:2" ht="15.75" thickTop="1"/>
    <row r="134" spans="1:2">
      <c r="A134" s="97"/>
      <c r="B134" s="1" t="s">
        <v>646</v>
      </c>
    </row>
    <row r="135" spans="1:2">
      <c r="A135" s="98"/>
      <c r="B135" s="1" t="s">
        <v>647</v>
      </c>
    </row>
  </sheetData>
  <mergeCells count="47">
    <mergeCell ref="A100:B100"/>
    <mergeCell ref="A104:B104"/>
    <mergeCell ref="A108:B108"/>
    <mergeCell ref="A112:B112"/>
    <mergeCell ref="A116:B11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983" priority="15" operator="equal">
      <formula>"X"</formula>
    </cfRule>
    <cfRule type="cellIs" dxfId="1982" priority="16" operator="equal">
      <formula>"I"</formula>
    </cfRule>
  </conditionalFormatting>
  <conditionalFormatting sqref="H32:H91">
    <cfRule type="cellIs" dxfId="1981" priority="1" operator="equal">
      <formula>"X"</formula>
    </cfRule>
    <cfRule type="cellIs" dxfId="1980" priority="2" operator="equal">
      <formula>"I"</formula>
    </cfRule>
  </conditionalFormatting>
  <conditionalFormatting sqref="J20:J30">
    <cfRule type="cellIs" dxfId="1979" priority="17" operator="equal">
      <formula>"X"</formula>
    </cfRule>
    <cfRule type="cellIs" dxfId="1978" priority="18" operator="equal">
      <formula>"I"</formula>
    </cfRule>
  </conditionalFormatting>
  <conditionalFormatting sqref="J32:J91">
    <cfRule type="cellIs" dxfId="1977" priority="3" operator="equal">
      <formula>"X"</formula>
    </cfRule>
    <cfRule type="cellIs" dxfId="1976" priority="4" operator="equal">
      <formula>"I"</formula>
    </cfRule>
  </conditionalFormatting>
  <conditionalFormatting sqref="L20:L30">
    <cfRule type="cellIs" dxfId="1975" priority="19" operator="equal">
      <formula>"X"</formula>
    </cfRule>
    <cfRule type="cellIs" dxfId="1974" priority="20" operator="equal">
      <formula>"I"</formula>
    </cfRule>
  </conditionalFormatting>
  <conditionalFormatting sqref="L32:L91">
    <cfRule type="cellIs" dxfId="1973" priority="5" operator="equal">
      <formula>"X"</formula>
    </cfRule>
    <cfRule type="cellIs" dxfId="1972" priority="6" operator="equal">
      <formula>"I"</formula>
    </cfRule>
  </conditionalFormatting>
  <conditionalFormatting sqref="N20:N30">
    <cfRule type="cellIs" dxfId="1971" priority="21" operator="equal">
      <formula>"X"</formula>
    </cfRule>
    <cfRule type="cellIs" dxfId="1970" priority="22" operator="equal">
      <formula>"I"</formula>
    </cfRule>
  </conditionalFormatting>
  <conditionalFormatting sqref="N32:N91">
    <cfRule type="cellIs" dxfId="1969" priority="7" operator="equal">
      <formula>"X"</formula>
    </cfRule>
    <cfRule type="cellIs" dxfId="1968" priority="8" operator="equal">
      <formula>"I"</formula>
    </cfRule>
  </conditionalFormatting>
  <conditionalFormatting sqref="P20:P30">
    <cfRule type="cellIs" dxfId="1967" priority="23" operator="equal">
      <formula>"X"</formula>
    </cfRule>
    <cfRule type="cellIs" dxfId="1966" priority="24" operator="equal">
      <formula>"I"</formula>
    </cfRule>
  </conditionalFormatting>
  <conditionalFormatting sqref="P32:P91">
    <cfRule type="cellIs" dxfId="1965" priority="9" operator="equal">
      <formula>"X"</formula>
    </cfRule>
    <cfRule type="cellIs" dxfId="1964" priority="10" operator="equal">
      <formula>"I"</formula>
    </cfRule>
  </conditionalFormatting>
  <conditionalFormatting sqref="R20:R30">
    <cfRule type="cellIs" dxfId="1963" priority="25" operator="equal">
      <formula>"X"</formula>
    </cfRule>
    <cfRule type="cellIs" dxfId="1962" priority="26" operator="equal">
      <formula>"I"</formula>
    </cfRule>
  </conditionalFormatting>
  <conditionalFormatting sqref="R32:R91">
    <cfRule type="cellIs" dxfId="1961" priority="13" operator="equal">
      <formula>"X"</formula>
    </cfRule>
    <cfRule type="cellIs" dxfId="1960" priority="14" operator="equal">
      <formula>"I"</formula>
    </cfRule>
  </conditionalFormatting>
  <hyperlinks>
    <hyperlink ref="B3" location="'Cost Summary'!A1" display="BACK TO SUMMARY SHEET" xr:uid="{EF159137-9392-4EFE-89D8-93DF1B7DA2F6}"/>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B44B-8D38-4059-ABFF-02F5CEF84F5D}">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7"/>
      <c r="I2" s="657"/>
      <c r="J2" s="647"/>
      <c r="K2" s="647"/>
      <c r="L2" s="647"/>
      <c r="M2" s="647"/>
      <c r="N2" s="647"/>
      <c r="O2" s="647"/>
      <c r="P2" s="647"/>
      <c r="Q2" s="647"/>
      <c r="R2" s="647"/>
      <c r="S2" s="647"/>
    </row>
    <row r="3" spans="1:19" ht="20.25">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334</v>
      </c>
      <c r="C5" s="513"/>
      <c r="D5" s="513"/>
      <c r="E5" s="513"/>
      <c r="F5" s="513"/>
      <c r="G5" s="514" t="s">
        <v>546</v>
      </c>
      <c r="H5" s="949"/>
      <c r="I5" s="684"/>
      <c r="J5" s="949"/>
      <c r="K5" s="684"/>
      <c r="L5" s="949"/>
      <c r="M5" s="684"/>
      <c r="N5" s="949"/>
      <c r="O5" s="684"/>
      <c r="P5" s="949"/>
      <c r="Q5" s="684"/>
      <c r="R5" s="949"/>
      <c r="S5" s="684"/>
    </row>
    <row r="6" spans="1:19">
      <c r="A6" s="948" t="s">
        <v>548</v>
      </c>
      <c r="B6" s="515" t="s">
        <v>333</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c r="A8" s="356" t="s">
        <v>554</v>
      </c>
      <c r="B8" s="357"/>
      <c r="C8" s="188"/>
      <c r="D8" s="188"/>
      <c r="E8" s="188"/>
      <c r="F8" s="188"/>
      <c r="G8" s="298" t="s">
        <v>554</v>
      </c>
      <c r="H8" s="682">
        <f>I96</f>
        <v>0</v>
      </c>
      <c r="I8" s="683"/>
      <c r="J8" s="682">
        <f>K96</f>
        <v>0</v>
      </c>
      <c r="K8" s="683"/>
      <c r="L8" s="682">
        <f>M96</f>
        <v>0</v>
      </c>
      <c r="M8" s="683"/>
      <c r="N8" s="682">
        <f>O96</f>
        <v>0</v>
      </c>
      <c r="O8" s="683"/>
      <c r="P8" s="682">
        <f>Q96</f>
        <v>0</v>
      </c>
      <c r="Q8" s="683"/>
      <c r="R8" s="682">
        <f>S96</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533"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1159"/>
      <c r="B21" s="519" t="s">
        <v>334</v>
      </c>
      <c r="C21" s="518"/>
      <c r="D21" s="513"/>
      <c r="E21" s="513"/>
      <c r="F21" s="513"/>
      <c r="G21" s="517"/>
      <c r="H21" s="954"/>
      <c r="I21" s="482"/>
      <c r="J21" s="954"/>
      <c r="K21" s="482"/>
      <c r="L21" s="954"/>
      <c r="M21" s="482"/>
      <c r="N21" s="954"/>
      <c r="O21" s="482"/>
      <c r="P21" s="954"/>
      <c r="Q21" s="482"/>
      <c r="R21" s="954"/>
      <c r="S21" s="482"/>
    </row>
    <row r="22" spans="1:19" ht="15.75">
      <c r="A22" s="1163"/>
      <c r="B22" s="1147" t="s">
        <v>567</v>
      </c>
      <c r="C22" s="518"/>
      <c r="D22" s="513"/>
      <c r="E22" s="513"/>
      <c r="F22" s="513"/>
      <c r="G22" s="517"/>
      <c r="H22" s="954"/>
      <c r="I22" s="1161"/>
      <c r="J22" s="954"/>
      <c r="K22" s="482"/>
      <c r="L22" s="954"/>
      <c r="M22" s="482"/>
      <c r="N22" s="954"/>
      <c r="O22" s="482"/>
      <c r="P22" s="954"/>
      <c r="Q22" s="482"/>
      <c r="R22" s="954"/>
      <c r="S22" s="482"/>
    </row>
    <row r="23" spans="1:19" ht="15.75" customHeight="1">
      <c r="A23" s="1159"/>
      <c r="B23" s="1097" t="s">
        <v>568</v>
      </c>
      <c r="C23" s="518"/>
      <c r="D23" s="513"/>
      <c r="E23" s="513"/>
      <c r="F23" s="513"/>
      <c r="G23" s="517"/>
      <c r="H23" s="954"/>
      <c r="I23" s="482"/>
      <c r="J23" s="954"/>
      <c r="K23" s="482"/>
      <c r="L23" s="954"/>
      <c r="M23" s="482"/>
      <c r="N23" s="954"/>
      <c r="O23" s="482"/>
      <c r="P23" s="954"/>
      <c r="Q23" s="482"/>
      <c r="R23" s="954"/>
      <c r="S23" s="482"/>
    </row>
    <row r="24" spans="1:19">
      <c r="A24" s="1159"/>
      <c r="B24" s="485" t="s">
        <v>569</v>
      </c>
      <c r="C24" s="518"/>
      <c r="D24" s="513"/>
      <c r="E24" s="513"/>
      <c r="F24" s="513"/>
      <c r="G24" s="517"/>
      <c r="H24" s="954"/>
      <c r="I24" s="481"/>
      <c r="J24" s="954"/>
      <c r="K24" s="481"/>
      <c r="L24" s="954"/>
      <c r="M24" s="1130"/>
      <c r="N24" s="954"/>
      <c r="O24" s="481"/>
      <c r="P24" s="954"/>
      <c r="Q24" s="1130"/>
      <c r="R24" s="954"/>
      <c r="S24" s="481"/>
    </row>
    <row r="25" spans="1:19" ht="15.75" customHeight="1">
      <c r="A25" s="1159"/>
      <c r="B25" s="486" t="s">
        <v>570</v>
      </c>
      <c r="C25" s="518"/>
      <c r="D25" s="513"/>
      <c r="E25" s="513"/>
      <c r="F25" s="513"/>
      <c r="G25" s="517"/>
      <c r="H25" s="954"/>
      <c r="I25" s="481"/>
      <c r="J25" s="954"/>
      <c r="K25" s="481"/>
      <c r="L25" s="954"/>
      <c r="M25" s="163"/>
      <c r="N25" s="954"/>
      <c r="O25" s="481"/>
      <c r="P25" s="954"/>
      <c r="Q25" s="163"/>
      <c r="R25" s="954"/>
      <c r="S25" s="481"/>
    </row>
    <row r="26" spans="1:19">
      <c r="A26" s="1159"/>
      <c r="B26" s="486" t="s">
        <v>571</v>
      </c>
      <c r="C26" s="1100"/>
      <c r="D26" s="543"/>
      <c r="E26" s="513"/>
      <c r="F26" s="513"/>
      <c r="G26" s="517"/>
      <c r="H26" s="954"/>
      <c r="I26" s="481"/>
      <c r="J26" s="954"/>
      <c r="K26" s="482"/>
      <c r="L26" s="954"/>
      <c r="M26" s="989"/>
      <c r="N26" s="954"/>
      <c r="O26" s="482"/>
      <c r="P26" s="954"/>
      <c r="Q26" s="989"/>
      <c r="R26" s="954"/>
      <c r="S26" s="482"/>
    </row>
    <row r="27" spans="1:19">
      <c r="A27" s="1159"/>
      <c r="B27" s="486" t="s">
        <v>572</v>
      </c>
      <c r="C27" s="1100"/>
      <c r="D27" s="543"/>
      <c r="E27" s="513"/>
      <c r="F27" s="513"/>
      <c r="G27" s="517"/>
      <c r="H27" s="954"/>
      <c r="I27" s="481"/>
      <c r="J27" s="954"/>
      <c r="K27" s="482"/>
      <c r="L27" s="954"/>
      <c r="M27" s="989"/>
      <c r="N27" s="954"/>
      <c r="O27" s="482"/>
      <c r="P27" s="954"/>
      <c r="Q27" s="989"/>
      <c r="R27" s="954"/>
      <c r="S27" s="482"/>
    </row>
    <row r="28" spans="1:19">
      <c r="A28" s="1159"/>
      <c r="B28" s="486" t="s">
        <v>573</v>
      </c>
      <c r="C28" s="1100"/>
      <c r="D28" s="543"/>
      <c r="E28" s="513"/>
      <c r="F28" s="513"/>
      <c r="G28" s="517"/>
      <c r="H28" s="954"/>
      <c r="I28" s="481"/>
      <c r="J28" s="954"/>
      <c r="K28" s="482"/>
      <c r="L28" s="954"/>
      <c r="M28" s="989"/>
      <c r="N28" s="954"/>
      <c r="O28" s="482"/>
      <c r="P28" s="954"/>
      <c r="Q28" s="989"/>
      <c r="R28" s="954"/>
      <c r="S28" s="482"/>
    </row>
    <row r="29" spans="1:19">
      <c r="A29" s="1159"/>
      <c r="B29" s="486" t="s">
        <v>648</v>
      </c>
      <c r="C29" s="1100"/>
      <c r="D29" s="543"/>
      <c r="E29" s="513"/>
      <c r="F29" s="513"/>
      <c r="G29" s="517"/>
      <c r="H29" s="954"/>
      <c r="I29" s="481"/>
      <c r="J29" s="954"/>
      <c r="K29" s="482"/>
      <c r="L29" s="954"/>
      <c r="M29" s="989"/>
      <c r="N29" s="954"/>
      <c r="O29" s="482"/>
      <c r="P29" s="954"/>
      <c r="Q29" s="989"/>
      <c r="R29" s="954"/>
      <c r="S29" s="482"/>
    </row>
    <row r="30" spans="1:19">
      <c r="A30" s="1159"/>
      <c r="B30" s="487" t="s">
        <v>574</v>
      </c>
      <c r="C30" s="1100"/>
      <c r="D30" s="543"/>
      <c r="E30" s="513"/>
      <c r="F30" s="513"/>
      <c r="G30" s="517"/>
      <c r="H30" s="954"/>
      <c r="I30" s="481"/>
      <c r="J30" s="954"/>
      <c r="K30" s="482"/>
      <c r="L30" s="954"/>
      <c r="M30" s="989"/>
      <c r="N30" s="954"/>
      <c r="O30" s="482"/>
      <c r="P30" s="954"/>
      <c r="Q30" s="989"/>
      <c r="R30" s="954"/>
      <c r="S30" s="482"/>
    </row>
    <row r="31" spans="1:19">
      <c r="A31" s="1159"/>
      <c r="B31" s="488" t="s">
        <v>575</v>
      </c>
      <c r="C31" s="1133"/>
      <c r="D31" s="1134"/>
      <c r="E31" s="541"/>
      <c r="F31" s="541"/>
      <c r="G31" s="964"/>
      <c r="H31" s="965"/>
      <c r="I31" s="483"/>
      <c r="J31" s="965"/>
      <c r="K31" s="484"/>
      <c r="L31" s="1135"/>
      <c r="M31" s="1136"/>
      <c r="N31" s="1137"/>
      <c r="O31" s="484"/>
      <c r="P31" s="1135"/>
      <c r="Q31" s="1136"/>
      <c r="R31" s="1137"/>
      <c r="S31" s="484"/>
    </row>
    <row r="32" spans="1:19">
      <c r="A32" s="1159"/>
      <c r="B32" s="489" t="s">
        <v>706</v>
      </c>
      <c r="C32" s="1100"/>
      <c r="D32" s="543"/>
      <c r="E32" s="513"/>
      <c r="F32" s="513"/>
      <c r="G32" s="517"/>
      <c r="H32" s="954"/>
      <c r="I32" s="481"/>
      <c r="J32" s="954"/>
      <c r="K32" s="482"/>
      <c r="L32" s="954"/>
      <c r="M32" s="989"/>
      <c r="N32" s="954"/>
      <c r="O32" s="482"/>
      <c r="P32" s="954"/>
      <c r="Q32" s="989"/>
      <c r="R32" s="954"/>
      <c r="S32" s="482"/>
    </row>
    <row r="33" spans="1:19">
      <c r="A33" s="1159"/>
      <c r="B33" s="1139"/>
      <c r="C33" s="1100"/>
      <c r="D33" s="543"/>
      <c r="E33" s="513"/>
      <c r="F33" s="513"/>
      <c r="G33" s="517"/>
      <c r="H33" s="954"/>
      <c r="I33" s="481"/>
      <c r="J33" s="954"/>
      <c r="K33" s="482"/>
      <c r="L33" s="954"/>
      <c r="M33" s="989"/>
      <c r="N33" s="954"/>
      <c r="O33" s="482"/>
      <c r="P33" s="954"/>
      <c r="Q33" s="989"/>
      <c r="R33" s="954"/>
      <c r="S33" s="482"/>
    </row>
    <row r="34" spans="1:19">
      <c r="A34" s="1159"/>
      <c r="B34" s="1140" t="s">
        <v>708</v>
      </c>
      <c r="C34" s="1100"/>
      <c r="D34" s="543"/>
      <c r="E34" s="513"/>
      <c r="F34" s="513"/>
      <c r="G34" s="517"/>
      <c r="H34" s="954"/>
      <c r="I34" s="481"/>
      <c r="J34" s="954"/>
      <c r="K34" s="482"/>
      <c r="L34" s="954"/>
      <c r="M34" s="989"/>
      <c r="N34" s="954"/>
      <c r="O34" s="482"/>
      <c r="P34" s="954"/>
      <c r="Q34" s="989"/>
      <c r="R34" s="954"/>
      <c r="S34" s="482"/>
    </row>
    <row r="35" spans="1:19">
      <c r="A35" s="1159"/>
      <c r="B35" s="1141" t="s">
        <v>709</v>
      </c>
      <c r="C35" s="1100"/>
      <c r="D35" s="543"/>
      <c r="E35" s="513"/>
      <c r="F35" s="513"/>
      <c r="G35" s="517"/>
      <c r="H35" s="954"/>
      <c r="I35" s="481"/>
      <c r="J35" s="954"/>
      <c r="K35" s="482"/>
      <c r="L35" s="954"/>
      <c r="M35" s="989"/>
      <c r="N35" s="954"/>
      <c r="O35" s="482"/>
      <c r="P35" s="954"/>
      <c r="Q35" s="989"/>
      <c r="R35" s="954"/>
      <c r="S35" s="482"/>
    </row>
    <row r="36" spans="1:19">
      <c r="A36" s="1159"/>
      <c r="B36" s="1141" t="s">
        <v>710</v>
      </c>
      <c r="C36" s="1100"/>
      <c r="D36" s="543"/>
      <c r="E36" s="513"/>
      <c r="F36" s="513"/>
      <c r="G36" s="517"/>
      <c r="H36" s="954"/>
      <c r="I36" s="481"/>
      <c r="J36" s="954"/>
      <c r="K36" s="482"/>
      <c r="L36" s="954"/>
      <c r="M36" s="989"/>
      <c r="N36" s="954"/>
      <c r="O36" s="482"/>
      <c r="P36" s="954"/>
      <c r="Q36" s="989"/>
      <c r="R36" s="954"/>
      <c r="S36" s="482"/>
    </row>
    <row r="37" spans="1:19">
      <c r="A37" s="1159"/>
      <c r="B37" s="1141" t="s">
        <v>711</v>
      </c>
      <c r="C37" s="1100"/>
      <c r="D37" s="543"/>
      <c r="E37" s="513"/>
      <c r="F37" s="513"/>
      <c r="G37" s="517"/>
      <c r="H37" s="954"/>
      <c r="I37" s="481"/>
      <c r="J37" s="954"/>
      <c r="K37" s="482"/>
      <c r="L37" s="954"/>
      <c r="M37" s="989"/>
      <c r="N37" s="954"/>
      <c r="O37" s="482"/>
      <c r="P37" s="954"/>
      <c r="Q37" s="989"/>
      <c r="R37" s="954"/>
      <c r="S37" s="482"/>
    </row>
    <row r="38" spans="1:19">
      <c r="A38" s="1159"/>
      <c r="B38" s="1141" t="s">
        <v>712</v>
      </c>
      <c r="C38" s="1100"/>
      <c r="D38" s="543"/>
      <c r="E38" s="513"/>
      <c r="F38" s="513"/>
      <c r="G38" s="517"/>
      <c r="H38" s="954"/>
      <c r="I38" s="481"/>
      <c r="J38" s="954"/>
      <c r="K38" s="482"/>
      <c r="L38" s="954"/>
      <c r="M38" s="989"/>
      <c r="N38" s="954"/>
      <c r="O38" s="482"/>
      <c r="P38" s="954"/>
      <c r="Q38" s="989"/>
      <c r="R38" s="954"/>
      <c r="S38" s="482"/>
    </row>
    <row r="39" spans="1:19">
      <c r="A39" s="1159"/>
      <c r="B39" s="1141" t="s">
        <v>713</v>
      </c>
      <c r="C39" s="1100"/>
      <c r="D39" s="543"/>
      <c r="E39" s="513"/>
      <c r="F39" s="513"/>
      <c r="G39" s="517"/>
      <c r="H39" s="954"/>
      <c r="I39" s="481"/>
      <c r="J39" s="954"/>
      <c r="K39" s="482"/>
      <c r="L39" s="954"/>
      <c r="M39" s="989"/>
      <c r="N39" s="954"/>
      <c r="O39" s="482"/>
      <c r="P39" s="954"/>
      <c r="Q39" s="989"/>
      <c r="R39" s="954"/>
      <c r="S39" s="482"/>
    </row>
    <row r="40" spans="1:19">
      <c r="A40" s="1159"/>
      <c r="B40" s="1141" t="s">
        <v>714</v>
      </c>
      <c r="C40" s="1100"/>
      <c r="D40" s="543"/>
      <c r="E40" s="513"/>
      <c r="F40" s="513"/>
      <c r="G40" s="517"/>
      <c r="H40" s="954"/>
      <c r="I40" s="481"/>
      <c r="J40" s="954"/>
      <c r="K40" s="482"/>
      <c r="L40" s="954"/>
      <c r="M40" s="989"/>
      <c r="N40" s="954"/>
      <c r="O40" s="482"/>
      <c r="P40" s="954"/>
      <c r="Q40" s="989"/>
      <c r="R40" s="954"/>
      <c r="S40" s="482"/>
    </row>
    <row r="41" spans="1:19">
      <c r="A41" s="1159"/>
      <c r="B41" s="1141" t="s">
        <v>715</v>
      </c>
      <c r="C41" s="1100"/>
      <c r="D41" s="543"/>
      <c r="E41" s="513"/>
      <c r="F41" s="513"/>
      <c r="G41" s="517"/>
      <c r="H41" s="954"/>
      <c r="I41" s="481"/>
      <c r="J41" s="954"/>
      <c r="K41" s="482"/>
      <c r="L41" s="954"/>
      <c r="M41" s="989"/>
      <c r="N41" s="954"/>
      <c r="O41" s="482"/>
      <c r="P41" s="954"/>
      <c r="Q41" s="989"/>
      <c r="R41" s="954"/>
      <c r="S41" s="482"/>
    </row>
    <row r="42" spans="1:19">
      <c r="A42" s="1159"/>
      <c r="B42" s="1141" t="s">
        <v>716</v>
      </c>
      <c r="C42" s="1100"/>
      <c r="D42" s="543"/>
      <c r="E42" s="513"/>
      <c r="F42" s="513"/>
      <c r="G42" s="517"/>
      <c r="H42" s="954" t="s">
        <v>579</v>
      </c>
      <c r="I42" s="481"/>
      <c r="J42" s="954"/>
      <c r="K42" s="482"/>
      <c r="L42" s="954"/>
      <c r="M42" s="989"/>
      <c r="N42" s="954"/>
      <c r="O42" s="482"/>
      <c r="P42" s="954"/>
      <c r="Q42" s="989"/>
      <c r="R42" s="954"/>
      <c r="S42" s="482"/>
    </row>
    <row r="43" spans="1:19">
      <c r="A43" s="1159"/>
      <c r="B43" s="1141"/>
      <c r="C43" s="1100"/>
      <c r="D43" s="543"/>
      <c r="E43" s="513"/>
      <c r="F43" s="513"/>
      <c r="G43" s="517"/>
      <c r="H43" s="954"/>
      <c r="I43" s="481"/>
      <c r="J43" s="954"/>
      <c r="K43" s="482"/>
      <c r="L43" s="954"/>
      <c r="M43" s="989"/>
      <c r="N43" s="954"/>
      <c r="O43" s="482"/>
      <c r="P43" s="954"/>
      <c r="Q43" s="989"/>
      <c r="R43" s="954"/>
      <c r="S43" s="482"/>
    </row>
    <row r="44" spans="1:19">
      <c r="A44" s="1159"/>
      <c r="B44" s="1140" t="s">
        <v>717</v>
      </c>
      <c r="C44" s="1100"/>
      <c r="D44" s="543"/>
      <c r="E44" s="513"/>
      <c r="F44" s="513"/>
      <c r="G44" s="517"/>
      <c r="H44" s="954"/>
      <c r="I44" s="481"/>
      <c r="J44" s="954"/>
      <c r="K44" s="482"/>
      <c r="L44" s="954"/>
      <c r="M44" s="989"/>
      <c r="N44" s="954"/>
      <c r="O44" s="482"/>
      <c r="P44" s="954"/>
      <c r="Q44" s="989"/>
      <c r="R44" s="954"/>
      <c r="S44" s="482"/>
    </row>
    <row r="45" spans="1:19">
      <c r="A45" s="1159"/>
      <c r="B45" s="1141" t="s">
        <v>718</v>
      </c>
      <c r="C45" s="1100"/>
      <c r="D45" s="543"/>
      <c r="E45" s="513"/>
      <c r="F45" s="513"/>
      <c r="G45" s="517"/>
      <c r="H45" s="954"/>
      <c r="I45" s="481"/>
      <c r="J45" s="954"/>
      <c r="K45" s="482"/>
      <c r="L45" s="954"/>
      <c r="M45" s="989"/>
      <c r="N45" s="954"/>
      <c r="O45" s="482"/>
      <c r="P45" s="954"/>
      <c r="Q45" s="989"/>
      <c r="R45" s="954"/>
      <c r="S45" s="482"/>
    </row>
    <row r="46" spans="1:19">
      <c r="A46" s="1159"/>
      <c r="B46" s="1141" t="s">
        <v>719</v>
      </c>
      <c r="C46" s="1100"/>
      <c r="D46" s="543"/>
      <c r="E46" s="513"/>
      <c r="F46" s="513"/>
      <c r="G46" s="517"/>
      <c r="H46" s="954"/>
      <c r="I46" s="481"/>
      <c r="J46" s="954"/>
      <c r="K46" s="482"/>
      <c r="L46" s="954"/>
      <c r="M46" s="989"/>
      <c r="N46" s="954"/>
      <c r="O46" s="482"/>
      <c r="P46" s="954"/>
      <c r="Q46" s="989"/>
      <c r="R46" s="954"/>
      <c r="S46" s="482"/>
    </row>
    <row r="47" spans="1:19">
      <c r="A47" s="1159"/>
      <c r="B47" s="1141" t="s">
        <v>720</v>
      </c>
      <c r="C47" s="1100"/>
      <c r="D47" s="543"/>
      <c r="E47" s="513"/>
      <c r="F47" s="513"/>
      <c r="G47" s="517"/>
      <c r="H47" s="954"/>
      <c r="I47" s="481"/>
      <c r="J47" s="954"/>
      <c r="K47" s="482"/>
      <c r="L47" s="954"/>
      <c r="M47" s="989"/>
      <c r="N47" s="954"/>
      <c r="O47" s="482"/>
      <c r="P47" s="954"/>
      <c r="Q47" s="989"/>
      <c r="R47" s="954"/>
      <c r="S47" s="482"/>
    </row>
    <row r="48" spans="1:19">
      <c r="A48" s="1159"/>
      <c r="B48" s="1141" t="s">
        <v>721</v>
      </c>
      <c r="C48" s="1100"/>
      <c r="D48" s="543"/>
      <c r="E48" s="513"/>
      <c r="F48" s="513"/>
      <c r="G48" s="517"/>
      <c r="H48" s="954"/>
      <c r="I48" s="481"/>
      <c r="J48" s="954"/>
      <c r="K48" s="482"/>
      <c r="L48" s="954"/>
      <c r="M48" s="989"/>
      <c r="N48" s="954"/>
      <c r="O48" s="482"/>
      <c r="P48" s="954"/>
      <c r="Q48" s="989"/>
      <c r="R48" s="954"/>
      <c r="S48" s="482"/>
    </row>
    <row r="49" spans="1:19">
      <c r="A49" s="1159"/>
      <c r="B49" s="1141" t="s">
        <v>722</v>
      </c>
      <c r="C49" s="1100"/>
      <c r="D49" s="543"/>
      <c r="E49" s="513"/>
      <c r="F49" s="513"/>
      <c r="G49" s="517"/>
      <c r="H49" s="954"/>
      <c r="I49" s="481"/>
      <c r="J49" s="954"/>
      <c r="K49" s="482"/>
      <c r="L49" s="954"/>
      <c r="M49" s="989"/>
      <c r="N49" s="954"/>
      <c r="O49" s="482"/>
      <c r="P49" s="954"/>
      <c r="Q49" s="989"/>
      <c r="R49" s="954"/>
      <c r="S49" s="482"/>
    </row>
    <row r="50" spans="1:19">
      <c r="A50" s="1159"/>
      <c r="B50" s="1141" t="s">
        <v>723</v>
      </c>
      <c r="C50" s="1100"/>
      <c r="D50" s="543"/>
      <c r="E50" s="513"/>
      <c r="F50" s="513"/>
      <c r="G50" s="517"/>
      <c r="H50" s="954"/>
      <c r="I50" s="481"/>
      <c r="J50" s="954"/>
      <c r="K50" s="482"/>
      <c r="L50" s="954"/>
      <c r="M50" s="989"/>
      <c r="N50" s="954"/>
      <c r="O50" s="482"/>
      <c r="P50" s="954"/>
      <c r="Q50" s="989"/>
      <c r="R50" s="954"/>
      <c r="S50" s="482"/>
    </row>
    <row r="51" spans="1:19">
      <c r="A51" s="1159"/>
      <c r="B51" s="1141" t="s">
        <v>724</v>
      </c>
      <c r="C51" s="1100"/>
      <c r="D51" s="543"/>
      <c r="E51" s="513"/>
      <c r="F51" s="513"/>
      <c r="G51" s="517"/>
      <c r="H51" s="954"/>
      <c r="I51" s="481"/>
      <c r="J51" s="954"/>
      <c r="K51" s="482"/>
      <c r="L51" s="954"/>
      <c r="M51" s="989"/>
      <c r="N51" s="954"/>
      <c r="O51" s="482"/>
      <c r="P51" s="954"/>
      <c r="Q51" s="989"/>
      <c r="R51" s="954"/>
      <c r="S51" s="482"/>
    </row>
    <row r="52" spans="1:19">
      <c r="A52" s="1159"/>
      <c r="B52" s="1141" t="s">
        <v>725</v>
      </c>
      <c r="C52" s="1100"/>
      <c r="D52" s="543"/>
      <c r="E52" s="513"/>
      <c r="F52" s="513"/>
      <c r="G52" s="517"/>
      <c r="H52" s="954"/>
      <c r="I52" s="481"/>
      <c r="J52" s="954"/>
      <c r="K52" s="482"/>
      <c r="L52" s="954"/>
      <c r="M52" s="989"/>
      <c r="N52" s="954"/>
      <c r="O52" s="482"/>
      <c r="P52" s="954"/>
      <c r="Q52" s="989"/>
      <c r="R52" s="954"/>
      <c r="S52" s="482"/>
    </row>
    <row r="53" spans="1:19">
      <c r="A53" s="1159"/>
      <c r="B53" s="1141" t="s">
        <v>726</v>
      </c>
      <c r="C53" s="1100"/>
      <c r="D53" s="543"/>
      <c r="E53" s="513"/>
      <c r="F53" s="513"/>
      <c r="G53" s="517"/>
      <c r="H53" s="954"/>
      <c r="I53" s="481"/>
      <c r="J53" s="954"/>
      <c r="K53" s="482"/>
      <c r="L53" s="954"/>
      <c r="M53" s="989"/>
      <c r="N53" s="954"/>
      <c r="O53" s="482"/>
      <c r="P53" s="954"/>
      <c r="Q53" s="989"/>
      <c r="R53" s="954"/>
      <c r="S53" s="482"/>
    </row>
    <row r="54" spans="1:19">
      <c r="A54" s="1159"/>
      <c r="B54" s="1141" t="s">
        <v>727</v>
      </c>
      <c r="C54" s="1100"/>
      <c r="D54" s="543"/>
      <c r="E54" s="513"/>
      <c r="F54" s="513"/>
      <c r="G54" s="517"/>
      <c r="H54" s="954"/>
      <c r="I54" s="481"/>
      <c r="J54" s="954"/>
      <c r="K54" s="482"/>
      <c r="L54" s="954"/>
      <c r="M54" s="989"/>
      <c r="N54" s="954"/>
      <c r="O54" s="482"/>
      <c r="P54" s="954"/>
      <c r="Q54" s="989"/>
      <c r="R54" s="954"/>
      <c r="S54" s="482"/>
    </row>
    <row r="55" spans="1:19">
      <c r="A55" s="1159"/>
      <c r="B55" s="1141" t="s">
        <v>728</v>
      </c>
      <c r="C55" s="1100"/>
      <c r="D55" s="543"/>
      <c r="E55" s="513"/>
      <c r="F55" s="513"/>
      <c r="G55" s="517"/>
      <c r="H55" s="954"/>
      <c r="I55" s="481"/>
      <c r="J55" s="954"/>
      <c r="K55" s="482"/>
      <c r="L55" s="954"/>
      <c r="M55" s="989"/>
      <c r="N55" s="954"/>
      <c r="O55" s="482"/>
      <c r="P55" s="954"/>
      <c r="Q55" s="989"/>
      <c r="R55" s="954"/>
      <c r="S55" s="482"/>
    </row>
    <row r="56" spans="1:19">
      <c r="A56" s="1159"/>
      <c r="B56" s="1141"/>
      <c r="C56" s="1100"/>
      <c r="D56" s="543"/>
      <c r="E56" s="513"/>
      <c r="F56" s="513"/>
      <c r="G56" s="517"/>
      <c r="H56" s="954"/>
      <c r="I56" s="481"/>
      <c r="J56" s="954"/>
      <c r="K56" s="482"/>
      <c r="L56" s="954"/>
      <c r="M56" s="989"/>
      <c r="N56" s="954"/>
      <c r="O56" s="482"/>
      <c r="P56" s="954"/>
      <c r="Q56" s="989"/>
      <c r="R56" s="954"/>
      <c r="S56" s="482"/>
    </row>
    <row r="57" spans="1:19">
      <c r="A57" s="1159"/>
      <c r="B57" s="1140" t="s">
        <v>729</v>
      </c>
      <c r="C57" s="1100"/>
      <c r="D57" s="543"/>
      <c r="E57" s="513"/>
      <c r="F57" s="513"/>
      <c r="G57" s="517"/>
      <c r="H57" s="954"/>
      <c r="I57" s="482"/>
      <c r="J57" s="954"/>
      <c r="K57" s="482"/>
      <c r="L57" s="954"/>
      <c r="M57" s="989"/>
      <c r="N57" s="954"/>
      <c r="O57" s="482"/>
      <c r="P57" s="954"/>
      <c r="Q57" s="989"/>
      <c r="R57" s="954"/>
      <c r="S57" s="482"/>
    </row>
    <row r="58" spans="1:19">
      <c r="A58" s="1159"/>
      <c r="B58" s="1141" t="s">
        <v>730</v>
      </c>
      <c r="C58" s="1100"/>
      <c r="D58" s="543"/>
      <c r="E58" s="513"/>
      <c r="F58" s="513"/>
      <c r="G58" s="517"/>
      <c r="H58" s="954"/>
      <c r="I58" s="482"/>
      <c r="J58" s="954"/>
      <c r="K58" s="482"/>
      <c r="L58" s="954"/>
      <c r="M58" s="989"/>
      <c r="N58" s="954"/>
      <c r="O58" s="482"/>
      <c r="P58" s="954"/>
      <c r="Q58" s="989"/>
      <c r="R58" s="954"/>
      <c r="S58" s="482"/>
    </row>
    <row r="59" spans="1:19">
      <c r="A59" s="1159"/>
      <c r="B59" s="1141" t="s">
        <v>731</v>
      </c>
      <c r="C59" s="1100"/>
      <c r="D59" s="543"/>
      <c r="E59" s="513"/>
      <c r="F59" s="513"/>
      <c r="G59" s="517"/>
      <c r="H59" s="954"/>
      <c r="I59" s="482"/>
      <c r="J59" s="954"/>
      <c r="K59" s="482"/>
      <c r="L59" s="954"/>
      <c r="M59" s="989"/>
      <c r="N59" s="954"/>
      <c r="O59" s="482"/>
      <c r="P59" s="954"/>
      <c r="Q59" s="989"/>
      <c r="R59" s="954"/>
      <c r="S59" s="482"/>
    </row>
    <row r="60" spans="1:19">
      <c r="A60" s="1159"/>
      <c r="B60" s="1141" t="s">
        <v>732</v>
      </c>
      <c r="C60" s="1100"/>
      <c r="D60" s="543"/>
      <c r="E60" s="513"/>
      <c r="F60" s="513"/>
      <c r="G60" s="517"/>
      <c r="H60" s="954"/>
      <c r="I60" s="482"/>
      <c r="J60" s="954"/>
      <c r="K60" s="482"/>
      <c r="L60" s="954"/>
      <c r="M60" s="989"/>
      <c r="N60" s="954"/>
      <c r="O60" s="482"/>
      <c r="P60" s="954"/>
      <c r="Q60" s="989"/>
      <c r="R60" s="954"/>
      <c r="S60" s="482"/>
    </row>
    <row r="61" spans="1:19">
      <c r="A61" s="1159"/>
      <c r="B61" s="1141" t="s">
        <v>733</v>
      </c>
      <c r="C61" s="1100"/>
      <c r="D61" s="543"/>
      <c r="E61" s="513"/>
      <c r="F61" s="513"/>
      <c r="G61" s="517"/>
      <c r="H61" s="954"/>
      <c r="I61" s="482"/>
      <c r="J61" s="954"/>
      <c r="K61" s="482"/>
      <c r="L61" s="954"/>
      <c r="M61" s="989"/>
      <c r="N61" s="954"/>
      <c r="O61" s="482"/>
      <c r="P61" s="954"/>
      <c r="Q61" s="989"/>
      <c r="R61" s="954"/>
      <c r="S61" s="482"/>
    </row>
    <row r="62" spans="1:19">
      <c r="A62" s="1159"/>
      <c r="B62" s="1141" t="s">
        <v>734</v>
      </c>
      <c r="C62" s="1100"/>
      <c r="D62" s="543"/>
      <c r="E62" s="513"/>
      <c r="F62" s="513"/>
      <c r="G62" s="517"/>
      <c r="H62" s="954"/>
      <c r="I62" s="482"/>
      <c r="J62" s="954"/>
      <c r="K62" s="482"/>
      <c r="L62" s="954"/>
      <c r="M62" s="989"/>
      <c r="N62" s="954"/>
      <c r="O62" s="482"/>
      <c r="P62" s="954"/>
      <c r="Q62" s="989"/>
      <c r="R62" s="954"/>
      <c r="S62" s="482"/>
    </row>
    <row r="63" spans="1:19">
      <c r="A63" s="1159"/>
      <c r="B63" s="1141" t="s">
        <v>735</v>
      </c>
      <c r="C63" s="1100"/>
      <c r="D63" s="543"/>
      <c r="E63" s="513"/>
      <c r="F63" s="513"/>
      <c r="G63" s="517"/>
      <c r="H63" s="954"/>
      <c r="I63" s="482"/>
      <c r="J63" s="954"/>
      <c r="K63" s="482"/>
      <c r="L63" s="954"/>
      <c r="M63" s="989"/>
      <c r="N63" s="954"/>
      <c r="O63" s="482"/>
      <c r="P63" s="954"/>
      <c r="Q63" s="989"/>
      <c r="R63" s="954"/>
      <c r="S63" s="482"/>
    </row>
    <row r="64" spans="1:19">
      <c r="A64" s="1159"/>
      <c r="B64" s="1141" t="s">
        <v>736</v>
      </c>
      <c r="C64" s="1100"/>
      <c r="D64" s="543"/>
      <c r="E64" s="513"/>
      <c r="F64" s="513"/>
      <c r="G64" s="517"/>
      <c r="H64" s="954"/>
      <c r="I64" s="482"/>
      <c r="J64" s="954"/>
      <c r="K64" s="482"/>
      <c r="L64" s="954"/>
      <c r="M64" s="989"/>
      <c r="N64" s="954"/>
      <c r="O64" s="482"/>
      <c r="P64" s="954"/>
      <c r="Q64" s="989"/>
      <c r="R64" s="954"/>
      <c r="S64" s="482"/>
    </row>
    <row r="65" spans="1:19">
      <c r="A65" s="1159"/>
      <c r="B65" s="1141" t="s">
        <v>737</v>
      </c>
      <c r="C65" s="1100"/>
      <c r="D65" s="543"/>
      <c r="E65" s="513"/>
      <c r="F65" s="513"/>
      <c r="G65" s="517"/>
      <c r="H65" s="954"/>
      <c r="I65" s="482"/>
      <c r="J65" s="954"/>
      <c r="K65" s="482"/>
      <c r="L65" s="954"/>
      <c r="M65" s="989"/>
      <c r="N65" s="954"/>
      <c r="O65" s="482"/>
      <c r="P65" s="954"/>
      <c r="Q65" s="989"/>
      <c r="R65" s="954"/>
      <c r="S65" s="482"/>
    </row>
    <row r="66" spans="1:19">
      <c r="A66" s="1159"/>
      <c r="B66" s="1141" t="s">
        <v>738</v>
      </c>
      <c r="C66" s="1100"/>
      <c r="D66" s="543"/>
      <c r="E66" s="513"/>
      <c r="F66" s="513"/>
      <c r="G66" s="517"/>
      <c r="H66" s="954"/>
      <c r="I66" s="482"/>
      <c r="J66" s="954"/>
      <c r="K66" s="482"/>
      <c r="L66" s="954"/>
      <c r="M66" s="989"/>
      <c r="N66" s="954"/>
      <c r="O66" s="482"/>
      <c r="P66" s="954"/>
      <c r="Q66" s="989"/>
      <c r="R66" s="954"/>
      <c r="S66" s="482"/>
    </row>
    <row r="67" spans="1:19">
      <c r="A67" s="1159"/>
      <c r="B67" s="1141" t="s">
        <v>739</v>
      </c>
      <c r="C67" s="1100"/>
      <c r="D67" s="543"/>
      <c r="E67" s="513"/>
      <c r="F67" s="513"/>
      <c r="G67" s="517"/>
      <c r="H67" s="954"/>
      <c r="I67" s="482"/>
      <c r="J67" s="954"/>
      <c r="K67" s="482"/>
      <c r="L67" s="954"/>
      <c r="M67" s="989"/>
      <c r="N67" s="954"/>
      <c r="O67" s="482"/>
      <c r="P67" s="954"/>
      <c r="Q67" s="989"/>
      <c r="R67" s="954"/>
      <c r="S67" s="482"/>
    </row>
    <row r="68" spans="1:19">
      <c r="A68" s="1159"/>
      <c r="B68" s="1141" t="s">
        <v>740</v>
      </c>
      <c r="C68" s="1100"/>
      <c r="D68" s="543"/>
      <c r="E68" s="513"/>
      <c r="F68" s="513"/>
      <c r="G68" s="517"/>
      <c r="H68" s="954"/>
      <c r="I68" s="482"/>
      <c r="J68" s="954"/>
      <c r="K68" s="482"/>
      <c r="L68" s="954"/>
      <c r="M68" s="989"/>
      <c r="N68" s="954"/>
      <c r="O68" s="482"/>
      <c r="P68" s="954"/>
      <c r="Q68" s="989"/>
      <c r="R68" s="954"/>
      <c r="S68" s="482"/>
    </row>
    <row r="69" spans="1:19">
      <c r="A69" s="1159"/>
      <c r="B69" s="1141" t="s">
        <v>741</v>
      </c>
      <c r="C69" s="1100"/>
      <c r="D69" s="543"/>
      <c r="E69" s="513"/>
      <c r="F69" s="513"/>
      <c r="G69" s="517"/>
      <c r="H69" s="954"/>
      <c r="I69" s="482"/>
      <c r="J69" s="954"/>
      <c r="K69" s="482"/>
      <c r="L69" s="954"/>
      <c r="M69" s="989"/>
      <c r="N69" s="954"/>
      <c r="O69" s="482"/>
      <c r="P69" s="954"/>
      <c r="Q69" s="989"/>
      <c r="R69" s="954"/>
      <c r="S69" s="482"/>
    </row>
    <row r="70" spans="1:19">
      <c r="A70" s="1159"/>
      <c r="B70" s="1141" t="s">
        <v>742</v>
      </c>
      <c r="C70" s="1100"/>
      <c r="D70" s="543"/>
      <c r="E70" s="513"/>
      <c r="F70" s="513"/>
      <c r="G70" s="517"/>
      <c r="H70" s="954"/>
      <c r="I70" s="482"/>
      <c r="J70" s="954"/>
      <c r="K70" s="482"/>
      <c r="L70" s="954"/>
      <c r="M70" s="989"/>
      <c r="N70" s="954"/>
      <c r="O70" s="482"/>
      <c r="P70" s="954"/>
      <c r="Q70" s="989"/>
      <c r="R70" s="954"/>
      <c r="S70" s="482"/>
    </row>
    <row r="71" spans="1:19">
      <c r="A71" s="1159"/>
      <c r="B71" s="1141" t="s">
        <v>743</v>
      </c>
      <c r="C71" s="1100"/>
      <c r="D71" s="543"/>
      <c r="E71" s="513"/>
      <c r="F71" s="513"/>
      <c r="G71" s="517"/>
      <c r="H71" s="954"/>
      <c r="I71" s="482"/>
      <c r="J71" s="954"/>
      <c r="K71" s="482"/>
      <c r="L71" s="954"/>
      <c r="M71" s="989"/>
      <c r="N71" s="954"/>
      <c r="O71" s="482"/>
      <c r="P71" s="954"/>
      <c r="Q71" s="989"/>
      <c r="R71" s="954"/>
      <c r="S71" s="482"/>
    </row>
    <row r="72" spans="1:19">
      <c r="A72" s="1159"/>
      <c r="B72" s="1141" t="s">
        <v>744</v>
      </c>
      <c r="C72" s="1100"/>
      <c r="D72" s="543"/>
      <c r="E72" s="513"/>
      <c r="F72" s="513"/>
      <c r="G72" s="517"/>
      <c r="H72" s="954"/>
      <c r="I72" s="482"/>
      <c r="J72" s="954"/>
      <c r="K72" s="482"/>
      <c r="L72" s="954"/>
      <c r="M72" s="989"/>
      <c r="N72" s="954"/>
      <c r="O72" s="482"/>
      <c r="P72" s="954"/>
      <c r="Q72" s="989"/>
      <c r="R72" s="954"/>
      <c r="S72" s="482"/>
    </row>
    <row r="73" spans="1:19">
      <c r="A73" s="1159"/>
      <c r="B73" s="1141" t="s">
        <v>745</v>
      </c>
      <c r="C73" s="1100"/>
      <c r="D73" s="543"/>
      <c r="E73" s="513"/>
      <c r="F73" s="513"/>
      <c r="G73" s="517"/>
      <c r="H73" s="954"/>
      <c r="I73" s="482"/>
      <c r="J73" s="954"/>
      <c r="K73" s="482"/>
      <c r="L73" s="954"/>
      <c r="M73" s="989"/>
      <c r="N73" s="954"/>
      <c r="O73" s="482"/>
      <c r="P73" s="954"/>
      <c r="Q73" s="989"/>
      <c r="R73" s="954"/>
      <c r="S73" s="482"/>
    </row>
    <row r="74" spans="1:19">
      <c r="A74" s="1159"/>
      <c r="B74" s="1141" t="s">
        <v>746</v>
      </c>
      <c r="C74" s="1100"/>
      <c r="D74" s="543"/>
      <c r="E74" s="513"/>
      <c r="F74" s="513"/>
      <c r="G74" s="517"/>
      <c r="H74" s="954"/>
      <c r="I74" s="482"/>
      <c r="J74" s="954"/>
      <c r="K74" s="482"/>
      <c r="L74" s="954"/>
      <c r="M74" s="989"/>
      <c r="N74" s="954"/>
      <c r="O74" s="482"/>
      <c r="P74" s="954"/>
      <c r="Q74" s="989"/>
      <c r="R74" s="954"/>
      <c r="S74" s="482"/>
    </row>
    <row r="75" spans="1:19">
      <c r="A75" s="1159"/>
      <c r="B75" s="1141" t="s">
        <v>747</v>
      </c>
      <c r="C75" s="1100"/>
      <c r="D75" s="543"/>
      <c r="E75" s="513"/>
      <c r="F75" s="513"/>
      <c r="G75" s="517"/>
      <c r="H75" s="954"/>
      <c r="I75" s="482"/>
      <c r="J75" s="954"/>
      <c r="K75" s="482"/>
      <c r="L75" s="954"/>
      <c r="M75" s="482"/>
      <c r="N75" s="954"/>
      <c r="O75" s="482"/>
      <c r="P75" s="954"/>
      <c r="Q75" s="482"/>
      <c r="R75" s="954"/>
      <c r="S75" s="482"/>
    </row>
    <row r="76" spans="1:19">
      <c r="A76" s="1159"/>
      <c r="B76" s="1141" t="s">
        <v>748</v>
      </c>
      <c r="C76" s="1100"/>
      <c r="D76" s="543"/>
      <c r="E76" s="513"/>
      <c r="F76" s="513"/>
      <c r="G76" s="517"/>
      <c r="H76" s="954"/>
      <c r="I76" s="482"/>
      <c r="J76" s="954"/>
      <c r="K76" s="482"/>
      <c r="L76" s="954"/>
      <c r="M76" s="482"/>
      <c r="N76" s="954"/>
      <c r="O76" s="482"/>
      <c r="P76" s="954"/>
      <c r="Q76" s="482"/>
      <c r="R76" s="954"/>
      <c r="S76" s="482"/>
    </row>
    <row r="77" spans="1:19">
      <c r="A77" s="1159"/>
      <c r="B77" s="1141" t="s">
        <v>749</v>
      </c>
      <c r="C77" s="1100"/>
      <c r="D77" s="543"/>
      <c r="E77" s="513"/>
      <c r="F77" s="513"/>
      <c r="G77" s="517"/>
      <c r="H77" s="954"/>
      <c r="I77" s="482"/>
      <c r="J77" s="954"/>
      <c r="K77" s="482"/>
      <c r="L77" s="954"/>
      <c r="M77" s="482"/>
      <c r="N77" s="954"/>
      <c r="O77" s="482"/>
      <c r="P77" s="954"/>
      <c r="Q77" s="482"/>
      <c r="R77" s="954"/>
      <c r="S77" s="482"/>
    </row>
    <row r="78" spans="1:19">
      <c r="A78" s="1159"/>
      <c r="B78" s="1141" t="s">
        <v>750</v>
      </c>
      <c r="C78" s="1100"/>
      <c r="D78" s="543"/>
      <c r="E78" s="513"/>
      <c r="F78" s="513"/>
      <c r="G78" s="517"/>
      <c r="H78" s="954"/>
      <c r="I78" s="482"/>
      <c r="J78" s="954"/>
      <c r="K78" s="482"/>
      <c r="L78" s="954"/>
      <c r="M78" s="482"/>
      <c r="N78" s="954"/>
      <c r="O78" s="482"/>
      <c r="P78" s="954"/>
      <c r="Q78" s="482"/>
      <c r="R78" s="954"/>
      <c r="S78" s="482"/>
    </row>
    <row r="79" spans="1:19">
      <c r="A79" s="1159"/>
      <c r="B79" s="1141" t="s">
        <v>751</v>
      </c>
      <c r="C79" s="1100"/>
      <c r="D79" s="543"/>
      <c r="E79" s="513"/>
      <c r="F79" s="513"/>
      <c r="G79" s="517"/>
      <c r="H79" s="954"/>
      <c r="I79" s="482"/>
      <c r="J79" s="954"/>
      <c r="K79" s="482"/>
      <c r="L79" s="954"/>
      <c r="M79" s="482"/>
      <c r="N79" s="954"/>
      <c r="O79" s="482"/>
      <c r="P79" s="954"/>
      <c r="Q79" s="482"/>
      <c r="R79" s="954"/>
      <c r="S79" s="482"/>
    </row>
    <row r="80" spans="1:19">
      <c r="A80" s="1159"/>
      <c r="B80" s="1141" t="s">
        <v>752</v>
      </c>
      <c r="C80" s="1100"/>
      <c r="D80" s="543"/>
      <c r="E80" s="513"/>
      <c r="F80" s="513"/>
      <c r="G80" s="517"/>
      <c r="H80" s="954"/>
      <c r="I80" s="482"/>
      <c r="J80" s="954"/>
      <c r="K80" s="482"/>
      <c r="L80" s="954"/>
      <c r="M80" s="482"/>
      <c r="N80" s="954"/>
      <c r="O80" s="482"/>
      <c r="P80" s="954"/>
      <c r="Q80" s="482"/>
      <c r="R80" s="954"/>
      <c r="S80" s="482"/>
    </row>
    <row r="81" spans="1:19">
      <c r="A81" s="1159"/>
      <c r="B81" s="1141"/>
      <c r="C81" s="1100"/>
      <c r="D81" s="543"/>
      <c r="E81" s="513"/>
      <c r="F81" s="513"/>
      <c r="G81" s="517"/>
      <c r="H81" s="954"/>
      <c r="I81" s="482"/>
      <c r="J81" s="954"/>
      <c r="K81" s="482"/>
      <c r="L81" s="954"/>
      <c r="M81" s="482"/>
      <c r="N81" s="954"/>
      <c r="O81" s="482"/>
      <c r="P81" s="954"/>
      <c r="Q81" s="482"/>
      <c r="R81" s="954"/>
      <c r="S81" s="482"/>
    </row>
    <row r="82" spans="1:19">
      <c r="A82" s="1159"/>
      <c r="B82" s="1141" t="s">
        <v>753</v>
      </c>
      <c r="C82" s="1100"/>
      <c r="D82" s="543"/>
      <c r="E82" s="513"/>
      <c r="F82" s="513"/>
      <c r="G82" s="517"/>
      <c r="H82" s="954"/>
      <c r="I82" s="482"/>
      <c r="J82" s="954"/>
      <c r="K82" s="482"/>
      <c r="L82" s="954"/>
      <c r="M82" s="482"/>
      <c r="N82" s="954"/>
      <c r="O82" s="482"/>
      <c r="P82" s="954"/>
      <c r="Q82" s="482"/>
      <c r="R82" s="954"/>
      <c r="S82" s="482"/>
    </row>
    <row r="83" spans="1:19">
      <c r="A83" s="1159"/>
      <c r="B83" s="1141" t="s">
        <v>754</v>
      </c>
      <c r="C83" s="1100"/>
      <c r="D83" s="543"/>
      <c r="E83" s="513"/>
      <c r="F83" s="513"/>
      <c r="G83" s="517"/>
      <c r="H83" s="954"/>
      <c r="I83" s="482"/>
      <c r="J83" s="954"/>
      <c r="K83" s="482"/>
      <c r="L83" s="954"/>
      <c r="M83" s="482"/>
      <c r="N83" s="954"/>
      <c r="O83" s="482"/>
      <c r="P83" s="954"/>
      <c r="Q83" s="482"/>
      <c r="R83" s="954"/>
      <c r="S83" s="482"/>
    </row>
    <row r="84" spans="1:19">
      <c r="A84" s="1159"/>
      <c r="B84" s="1141"/>
      <c r="C84" s="1100"/>
      <c r="D84" s="543"/>
      <c r="E84" s="513"/>
      <c r="F84" s="513"/>
      <c r="G84" s="517"/>
      <c r="H84" s="954"/>
      <c r="I84" s="482"/>
      <c r="J84" s="954"/>
      <c r="K84" s="482"/>
      <c r="L84" s="954"/>
      <c r="M84" s="482"/>
      <c r="N84" s="954"/>
      <c r="O84" s="482"/>
      <c r="P84" s="954"/>
      <c r="Q84" s="482"/>
      <c r="R84" s="954"/>
      <c r="S84" s="482"/>
    </row>
    <row r="85" spans="1:19">
      <c r="A85" s="1159"/>
      <c r="B85" s="1141" t="s">
        <v>755</v>
      </c>
      <c r="C85" s="1100"/>
      <c r="D85" s="543"/>
      <c r="E85" s="513"/>
      <c r="F85" s="513"/>
      <c r="G85" s="517"/>
      <c r="H85" s="954"/>
      <c r="I85" s="482"/>
      <c r="J85" s="954"/>
      <c r="K85" s="482"/>
      <c r="L85" s="954"/>
      <c r="M85" s="482"/>
      <c r="N85" s="954"/>
      <c r="O85" s="482"/>
      <c r="P85" s="954"/>
      <c r="Q85" s="482"/>
      <c r="R85" s="954"/>
      <c r="S85" s="482"/>
    </row>
    <row r="86" spans="1:19">
      <c r="A86" s="1159"/>
      <c r="B86" s="363"/>
      <c r="C86" s="1100"/>
      <c r="D86" s="543"/>
      <c r="E86" s="513"/>
      <c r="F86" s="513"/>
      <c r="G86" s="517"/>
      <c r="H86" s="954"/>
      <c r="I86" s="482"/>
      <c r="J86" s="954"/>
      <c r="K86" s="482"/>
      <c r="L86" s="954"/>
      <c r="M86" s="482"/>
      <c r="N86" s="954"/>
      <c r="O86" s="482"/>
      <c r="P86" s="954"/>
      <c r="Q86" s="482"/>
      <c r="R86" s="954"/>
      <c r="S86" s="482"/>
    </row>
    <row r="87" spans="1:19">
      <c r="A87" s="1159"/>
      <c r="B87" s="363"/>
      <c r="C87" s="1100"/>
      <c r="D87" s="543"/>
      <c r="E87" s="513"/>
      <c r="F87" s="513"/>
      <c r="G87" s="517"/>
      <c r="H87" s="954"/>
      <c r="I87" s="482"/>
      <c r="J87" s="954"/>
      <c r="K87" s="482"/>
      <c r="L87" s="954"/>
      <c r="M87" s="482"/>
      <c r="N87" s="954"/>
      <c r="O87" s="482"/>
      <c r="P87" s="954"/>
      <c r="Q87" s="482"/>
      <c r="R87" s="954"/>
      <c r="S87" s="482"/>
    </row>
    <row r="88" spans="1:19">
      <c r="A88" s="1159"/>
      <c r="B88" s="363"/>
      <c r="C88" s="1100"/>
      <c r="D88" s="543"/>
      <c r="E88" s="513"/>
      <c r="F88" s="513"/>
      <c r="G88" s="517"/>
      <c r="H88" s="954"/>
      <c r="I88" s="482"/>
      <c r="J88" s="954"/>
      <c r="K88" s="482"/>
      <c r="L88" s="954"/>
      <c r="M88" s="482"/>
      <c r="N88" s="954"/>
      <c r="O88" s="482"/>
      <c r="P88" s="954"/>
      <c r="Q88" s="482"/>
      <c r="R88" s="954"/>
      <c r="S88" s="482"/>
    </row>
    <row r="89" spans="1:19">
      <c r="A89" s="1159"/>
      <c r="B89" s="362"/>
      <c r="C89" s="1100"/>
      <c r="D89" s="543"/>
      <c r="E89" s="513"/>
      <c r="F89" s="513"/>
      <c r="G89" s="517"/>
      <c r="H89" s="954"/>
      <c r="I89" s="482"/>
      <c r="J89" s="954"/>
      <c r="K89" s="482"/>
      <c r="L89" s="954"/>
      <c r="M89" s="482"/>
      <c r="N89" s="954"/>
      <c r="O89" s="482"/>
      <c r="P89" s="954"/>
      <c r="Q89" s="482"/>
      <c r="R89" s="954"/>
      <c r="S89" s="482"/>
    </row>
    <row r="90" spans="1:19">
      <c r="A90" s="1159"/>
      <c r="B90" s="364"/>
      <c r="C90" s="513"/>
      <c r="D90" s="543"/>
      <c r="E90" s="513"/>
      <c r="F90" s="513"/>
      <c r="G90" s="517"/>
      <c r="H90" s="954"/>
      <c r="I90" s="481"/>
      <c r="J90" s="954"/>
      <c r="K90" s="481"/>
      <c r="L90" s="954"/>
      <c r="M90" s="481"/>
      <c r="N90" s="954"/>
      <c r="O90" s="482"/>
      <c r="P90" s="954"/>
      <c r="Q90" s="481"/>
      <c r="R90" s="954"/>
      <c r="S90" s="482"/>
    </row>
    <row r="91" spans="1:19">
      <c r="A91" s="1159"/>
      <c r="B91" s="364"/>
      <c r="C91" s="359"/>
      <c r="D91" s="188"/>
      <c r="E91" s="188"/>
      <c r="F91" s="188"/>
      <c r="G91" s="359"/>
      <c r="H91" s="954"/>
      <c r="I91" s="481"/>
      <c r="J91" s="954"/>
      <c r="K91" s="481"/>
      <c r="L91" s="954"/>
      <c r="M91" s="481"/>
      <c r="N91" s="954"/>
      <c r="O91" s="481"/>
      <c r="P91" s="954"/>
      <c r="Q91" s="481"/>
      <c r="R91" s="954"/>
      <c r="S91" s="481"/>
    </row>
    <row r="92" spans="1:19">
      <c r="A92" s="14"/>
      <c r="B92" s="15"/>
      <c r="C92" s="16"/>
      <c r="D92" s="16"/>
      <c r="E92" s="17"/>
      <c r="F92" s="18" t="s">
        <v>625</v>
      </c>
      <c r="G92" s="19"/>
      <c r="H92" s="20"/>
      <c r="I92" s="62">
        <f>SUM(I24:I91)</f>
        <v>0</v>
      </c>
      <c r="J92" s="20"/>
      <c r="K92" s="62">
        <f>SUM(K24:K91)</f>
        <v>0</v>
      </c>
      <c r="L92" s="20"/>
      <c r="M92" s="62">
        <f>SUM(M24:M91)</f>
        <v>0</v>
      </c>
      <c r="N92" s="20"/>
      <c r="O92" s="62">
        <f>SUM(O24:O91)</f>
        <v>0</v>
      </c>
      <c r="P92" s="20"/>
      <c r="Q92" s="62">
        <f>SUM(Q24:Q91)</f>
        <v>0</v>
      </c>
      <c r="R92" s="20"/>
      <c r="S92" s="62">
        <f>SUM(S24:S91)</f>
        <v>0</v>
      </c>
    </row>
    <row r="93" spans="1:19">
      <c r="A93" s="974"/>
      <c r="B93" s="502"/>
      <c r="C93" s="503"/>
      <c r="D93" s="503"/>
      <c r="E93" s="504"/>
      <c r="F93" s="505" t="s">
        <v>626</v>
      </c>
      <c r="G93" s="506"/>
      <c r="H93" s="975">
        <v>0</v>
      </c>
      <c r="I93" s="1117"/>
      <c r="J93" s="975">
        <v>0</v>
      </c>
      <c r="K93" s="1117"/>
      <c r="L93" s="1143">
        <v>0</v>
      </c>
      <c r="M93" s="1117"/>
      <c r="N93" s="975">
        <v>0</v>
      </c>
      <c r="O93" s="1117"/>
      <c r="P93" s="1143">
        <v>0</v>
      </c>
      <c r="Q93" s="1117"/>
      <c r="R93" s="975">
        <v>0</v>
      </c>
      <c r="S93" s="1117"/>
    </row>
    <row r="94" spans="1:19">
      <c r="A94" s="974"/>
      <c r="B94" s="502"/>
      <c r="C94" s="503"/>
      <c r="D94" s="503"/>
      <c r="E94" s="504"/>
      <c r="F94" s="505" t="s">
        <v>627</v>
      </c>
      <c r="G94" s="506"/>
      <c r="H94" s="976"/>
      <c r="I94" s="1118">
        <f>H93*I92</f>
        <v>0</v>
      </c>
      <c r="J94" s="976"/>
      <c r="K94" s="1118">
        <f>J93*K92</f>
        <v>0</v>
      </c>
      <c r="L94" s="976"/>
      <c r="M94" s="1118">
        <f>L93*M92</f>
        <v>0</v>
      </c>
      <c r="N94" s="976"/>
      <c r="O94" s="1118">
        <f>N93*O92</f>
        <v>0</v>
      </c>
      <c r="P94" s="976"/>
      <c r="Q94" s="1118">
        <f>P93*Q92</f>
        <v>0</v>
      </c>
      <c r="R94" s="976"/>
      <c r="S94" s="1118">
        <f>R93*S92</f>
        <v>0</v>
      </c>
    </row>
    <row r="95" spans="1:19">
      <c r="A95" s="974"/>
      <c r="B95" s="502"/>
      <c r="C95" s="503"/>
      <c r="D95" s="503"/>
      <c r="E95" s="504"/>
      <c r="F95" s="505"/>
      <c r="G95" s="506"/>
      <c r="H95" s="976"/>
      <c r="I95" s="978"/>
      <c r="J95" s="976"/>
      <c r="K95" s="978"/>
      <c r="L95" s="976"/>
      <c r="M95" s="978"/>
      <c r="N95" s="976"/>
      <c r="O95" s="978"/>
      <c r="P95" s="976"/>
      <c r="Q95" s="978"/>
      <c r="R95" s="976"/>
      <c r="S95" s="978"/>
    </row>
    <row r="96" spans="1:19">
      <c r="A96" s="974"/>
      <c r="B96" s="502"/>
      <c r="C96" s="503"/>
      <c r="D96" s="503"/>
      <c r="E96" s="504"/>
      <c r="F96" s="505" t="s">
        <v>628</v>
      </c>
      <c r="G96" s="506"/>
      <c r="H96" s="979"/>
      <c r="I96" s="977">
        <f>SUM(I92:I94)</f>
        <v>0</v>
      </c>
      <c r="J96" s="979"/>
      <c r="K96" s="977">
        <f>SUM(K92:K94)</f>
        <v>0</v>
      </c>
      <c r="L96" s="979"/>
      <c r="M96" s="977">
        <f>SUM(M92:M94)</f>
        <v>0</v>
      </c>
      <c r="N96" s="979"/>
      <c r="O96" s="977">
        <f>SUM(O92:O94)</f>
        <v>0</v>
      </c>
      <c r="P96" s="979"/>
      <c r="Q96" s="977">
        <f>SUM(Q92:Q94)</f>
        <v>0</v>
      </c>
      <c r="R96" s="979"/>
      <c r="S96" s="977">
        <f>SUM(S92:S94)</f>
        <v>0</v>
      </c>
    </row>
    <row r="97" spans="1:19">
      <c r="A97" s="974"/>
      <c r="B97" s="502"/>
      <c r="C97" s="503"/>
      <c r="D97" s="503"/>
      <c r="E97" s="504"/>
      <c r="F97" s="507" t="s">
        <v>629</v>
      </c>
      <c r="G97" s="508"/>
      <c r="H97" s="980"/>
      <c r="I97" s="981" t="e">
        <f>I96/'Area Calculations'!$I$4</f>
        <v>#DIV/0!</v>
      </c>
      <c r="J97" s="980"/>
      <c r="K97" s="981" t="e">
        <f>K96/'Area Calculations'!$I$4</f>
        <v>#DIV/0!</v>
      </c>
      <c r="L97" s="980"/>
      <c r="M97" s="981" t="e">
        <f>M96/'Area Calculations'!$I$4</f>
        <v>#DIV/0!</v>
      </c>
      <c r="N97" s="980"/>
      <c r="O97" s="981" t="e">
        <f>O96/'Area Calculations'!$I$4</f>
        <v>#DIV/0!</v>
      </c>
      <c r="P97" s="980"/>
      <c r="Q97" s="981" t="e">
        <f>Q96/'Area Calculations'!$I$4</f>
        <v>#DIV/0!</v>
      </c>
      <c r="R97" s="980"/>
      <c r="S97" s="981" t="e">
        <f>S96/'Area Calculations'!$I$4</f>
        <v>#DIV/0!</v>
      </c>
    </row>
    <row r="98" spans="1:19">
      <c r="A98" s="974"/>
      <c r="B98" s="502"/>
      <c r="C98" s="503"/>
      <c r="D98" s="503"/>
      <c r="E98" s="504"/>
      <c r="F98" s="507" t="s">
        <v>630</v>
      </c>
      <c r="G98" s="509"/>
      <c r="H98" s="980"/>
      <c r="I98" s="981" t="e">
        <f>I96/'Area Calculations'!#REF!</f>
        <v>#REF!</v>
      </c>
      <c r="J98" s="980"/>
      <c r="K98" s="981" t="e">
        <f>K96/'Area Calculations'!#REF!</f>
        <v>#REF!</v>
      </c>
      <c r="L98" s="980"/>
      <c r="M98" s="981" t="e">
        <f>M96/'Area Calculations'!#REF!</f>
        <v>#REF!</v>
      </c>
      <c r="N98" s="980"/>
      <c r="O98" s="981" t="e">
        <f>O96/'Area Calculations'!#REF!</f>
        <v>#REF!</v>
      </c>
      <c r="P98" s="980"/>
      <c r="Q98" s="981" t="e">
        <f>Q96/'Area Calculations'!#REF!</f>
        <v>#REF!</v>
      </c>
      <c r="R98" s="980"/>
      <c r="S98" s="981" t="e">
        <f>S96/'Area Calculations'!#REF!</f>
        <v>#REF!</v>
      </c>
    </row>
    <row r="99" spans="1:19">
      <c r="A99" s="974"/>
      <c r="B99" s="502"/>
      <c r="C99" s="503"/>
      <c r="D99" s="503"/>
      <c r="E99" s="504"/>
      <c r="F99" s="505"/>
      <c r="G99" s="510"/>
      <c r="H99" s="501"/>
      <c r="I99" s="1162"/>
      <c r="J99" s="982"/>
      <c r="K99" s="982"/>
      <c r="L99" s="982"/>
      <c r="M99" s="982"/>
      <c r="N99" s="982"/>
      <c r="O99" s="982"/>
      <c r="P99" s="982"/>
      <c r="Q99" s="982"/>
      <c r="R99" s="982"/>
      <c r="S99" s="982"/>
    </row>
    <row r="100" spans="1:19">
      <c r="A100" s="652" t="s">
        <v>631</v>
      </c>
      <c r="B100" s="653"/>
      <c r="C100" s="12"/>
      <c r="D100" s="12"/>
      <c r="E100" s="12"/>
      <c r="F100" s="12"/>
      <c r="G100" s="13"/>
      <c r="H100" s="21"/>
      <c r="I100" s="21"/>
      <c r="J100" s="21"/>
      <c r="K100" s="21"/>
      <c r="L100" s="21"/>
      <c r="M100" s="21"/>
      <c r="N100" s="21"/>
      <c r="O100" s="21"/>
      <c r="P100" s="21"/>
      <c r="Q100" s="21"/>
      <c r="R100" s="21"/>
      <c r="S100" s="21"/>
    </row>
    <row r="101" spans="1:19">
      <c r="A101" s="1157"/>
      <c r="B101" s="512"/>
      <c r="C101" s="526"/>
      <c r="D101" s="526"/>
      <c r="E101" s="526"/>
      <c r="F101" s="526"/>
      <c r="G101" s="494"/>
      <c r="H101" s="538"/>
      <c r="I101" s="538"/>
      <c r="J101" s="538"/>
      <c r="K101" s="538"/>
      <c r="L101" s="538"/>
      <c r="M101" s="538"/>
      <c r="N101" s="538"/>
      <c r="O101" s="538"/>
      <c r="P101" s="538"/>
      <c r="Q101" s="538"/>
      <c r="R101" s="538"/>
      <c r="S101" s="538"/>
    </row>
    <row r="102" spans="1:19">
      <c r="A102" s="1157"/>
      <c r="B102" s="512"/>
      <c r="C102" s="526"/>
      <c r="D102" s="526"/>
      <c r="E102" s="526"/>
      <c r="F102" s="526"/>
      <c r="G102" s="494"/>
      <c r="H102" s="538"/>
      <c r="I102" s="538"/>
      <c r="J102" s="538"/>
      <c r="K102" s="538"/>
      <c r="L102" s="538"/>
      <c r="M102" s="538"/>
      <c r="N102" s="538"/>
      <c r="O102" s="538"/>
      <c r="P102" s="538"/>
      <c r="Q102" s="538"/>
      <c r="R102" s="538"/>
      <c r="S102" s="538"/>
    </row>
    <row r="103" spans="1:19" s="2" customFormat="1">
      <c r="A103" s="1157"/>
      <c r="B103" s="512"/>
      <c r="C103" s="526"/>
      <c r="D103" s="526"/>
      <c r="E103" s="526"/>
      <c r="F103" s="526"/>
      <c r="G103" s="494"/>
      <c r="H103" s="538"/>
      <c r="I103" s="538"/>
      <c r="J103" s="538"/>
      <c r="K103" s="538"/>
      <c r="L103" s="538"/>
      <c r="M103" s="538"/>
      <c r="N103" s="538"/>
      <c r="O103" s="538"/>
      <c r="P103" s="538"/>
      <c r="Q103" s="538"/>
      <c r="R103" s="538"/>
      <c r="S103" s="538"/>
    </row>
    <row r="104" spans="1:19">
      <c r="A104" s="652" t="s">
        <v>632</v>
      </c>
      <c r="B104" s="653"/>
      <c r="C104" s="12"/>
      <c r="D104" s="12"/>
      <c r="E104" s="12"/>
      <c r="F104" s="12"/>
      <c r="G104" s="13"/>
      <c r="H104" s="21"/>
      <c r="I104" s="21"/>
      <c r="J104" s="21"/>
      <c r="K104" s="21"/>
      <c r="L104" s="21"/>
      <c r="M104" s="21"/>
      <c r="N104" s="21"/>
      <c r="O104" s="21"/>
      <c r="P104" s="21"/>
      <c r="Q104" s="21"/>
      <c r="R104" s="21"/>
      <c r="S104" s="21"/>
    </row>
    <row r="105" spans="1:19" s="2" customFormat="1">
      <c r="A105" s="1157"/>
      <c r="B105" s="512"/>
      <c r="C105" s="526"/>
      <c r="D105" s="526"/>
      <c r="E105" s="526"/>
      <c r="F105" s="526"/>
      <c r="G105" s="494"/>
      <c r="H105" s="538"/>
      <c r="I105" s="538"/>
      <c r="J105" s="538"/>
      <c r="K105" s="538"/>
      <c r="L105" s="538"/>
      <c r="M105" s="538"/>
      <c r="N105" s="538"/>
      <c r="O105" s="538"/>
      <c r="P105" s="538"/>
      <c r="Q105" s="538"/>
      <c r="R105" s="538"/>
      <c r="S105" s="538"/>
    </row>
    <row r="106" spans="1:19" s="2" customFormat="1">
      <c r="A106" s="1157"/>
      <c r="B106" s="512"/>
      <c r="C106" s="526"/>
      <c r="D106" s="526"/>
      <c r="E106" s="526"/>
      <c r="F106" s="526"/>
      <c r="G106" s="494"/>
      <c r="H106" s="538"/>
      <c r="I106" s="538"/>
      <c r="J106" s="538"/>
      <c r="K106" s="538"/>
      <c r="L106" s="538"/>
      <c r="M106" s="538"/>
      <c r="N106" s="538"/>
      <c r="O106" s="538"/>
      <c r="P106" s="538"/>
      <c r="Q106" s="538"/>
      <c r="R106" s="538"/>
      <c r="S106" s="538"/>
    </row>
    <row r="107" spans="1:19" s="2" customFormat="1">
      <c r="A107" s="1157"/>
      <c r="B107" s="512"/>
      <c r="C107" s="526"/>
      <c r="D107" s="526"/>
      <c r="E107" s="526"/>
      <c r="F107" s="526"/>
      <c r="G107" s="494"/>
      <c r="H107" s="538"/>
      <c r="I107" s="538"/>
      <c r="J107" s="538"/>
      <c r="K107" s="538"/>
      <c r="L107" s="538"/>
      <c r="M107" s="538"/>
      <c r="N107" s="538"/>
      <c r="O107" s="538"/>
      <c r="P107" s="538"/>
      <c r="Q107" s="538"/>
      <c r="R107" s="538"/>
      <c r="S107" s="538"/>
    </row>
    <row r="108" spans="1:19">
      <c r="A108" s="652" t="s">
        <v>633</v>
      </c>
      <c r="B108" s="653"/>
      <c r="C108" s="12"/>
      <c r="D108" s="12"/>
      <c r="E108" s="12"/>
      <c r="F108" s="12"/>
      <c r="G108" s="13"/>
      <c r="H108" s="21"/>
      <c r="I108" s="21"/>
      <c r="J108" s="21"/>
      <c r="K108" s="21"/>
      <c r="L108" s="21"/>
      <c r="M108" s="21"/>
      <c r="N108" s="21"/>
      <c r="O108" s="21"/>
      <c r="P108" s="21"/>
      <c r="Q108" s="21"/>
      <c r="R108" s="21"/>
      <c r="S108" s="21"/>
    </row>
    <row r="109" spans="1:19">
      <c r="A109" s="1157"/>
      <c r="B109" s="512"/>
      <c r="C109" s="526"/>
      <c r="D109" s="526"/>
      <c r="E109" s="526"/>
      <c r="F109" s="526"/>
      <c r="G109" s="494"/>
      <c r="H109" s="538"/>
      <c r="I109" s="538"/>
      <c r="J109" s="538"/>
      <c r="K109" s="538"/>
      <c r="L109" s="538"/>
      <c r="M109" s="538"/>
      <c r="N109" s="538"/>
      <c r="O109" s="538"/>
      <c r="P109" s="538"/>
      <c r="Q109" s="538"/>
      <c r="R109" s="538"/>
      <c r="S109" s="538"/>
    </row>
    <row r="110" spans="1:19">
      <c r="A110" s="952"/>
      <c r="B110" s="512"/>
      <c r="C110" s="513"/>
      <c r="D110" s="513"/>
      <c r="E110" s="513"/>
      <c r="F110" s="513"/>
      <c r="G110" s="517"/>
      <c r="H110" s="985"/>
      <c r="I110" s="985"/>
      <c r="J110" s="985"/>
      <c r="K110" s="985"/>
      <c r="L110" s="985"/>
      <c r="M110" s="985"/>
      <c r="N110" s="985"/>
      <c r="O110" s="985"/>
      <c r="P110" s="985"/>
      <c r="Q110" s="985"/>
      <c r="R110" s="985"/>
      <c r="S110" s="985"/>
    </row>
    <row r="111" spans="1:19">
      <c r="A111" s="986"/>
      <c r="B111" s="511"/>
      <c r="C111" s="513"/>
      <c r="D111" s="513"/>
      <c r="E111" s="513"/>
      <c r="F111" s="513"/>
      <c r="G111" s="517"/>
      <c r="H111" s="987"/>
      <c r="I111" s="987"/>
      <c r="J111" s="987"/>
      <c r="K111" s="987"/>
      <c r="L111" s="987"/>
      <c r="M111" s="987"/>
      <c r="N111" s="987"/>
      <c r="O111" s="987"/>
      <c r="P111" s="987"/>
      <c r="Q111" s="987"/>
      <c r="R111" s="987"/>
      <c r="S111" s="987"/>
    </row>
    <row r="112" spans="1:19">
      <c r="A112" s="652" t="s">
        <v>634</v>
      </c>
      <c r="B112" s="653"/>
      <c r="C112" s="12"/>
      <c r="D112" s="12"/>
      <c r="E112" s="12"/>
      <c r="F112" s="12"/>
      <c r="G112" s="13"/>
      <c r="H112" s="21"/>
      <c r="I112" s="21"/>
      <c r="J112" s="21"/>
      <c r="K112" s="21"/>
      <c r="L112" s="21"/>
      <c r="M112" s="21"/>
      <c r="N112" s="21"/>
      <c r="O112" s="21"/>
      <c r="P112" s="21"/>
      <c r="Q112" s="21"/>
      <c r="R112" s="21"/>
      <c r="S112" s="21"/>
    </row>
    <row r="113" spans="1:19">
      <c r="A113" s="1158"/>
      <c r="B113" s="529"/>
      <c r="C113" s="526"/>
      <c r="D113" s="526"/>
      <c r="E113" s="526"/>
      <c r="F113" s="526"/>
      <c r="G113" s="494"/>
      <c r="H113" s="538"/>
      <c r="I113" s="538"/>
      <c r="J113" s="538"/>
      <c r="K113" s="538"/>
      <c r="L113" s="538"/>
      <c r="M113" s="538"/>
      <c r="N113" s="538"/>
      <c r="O113" s="538"/>
      <c r="P113" s="538"/>
      <c r="Q113" s="538"/>
      <c r="R113" s="538"/>
      <c r="S113" s="538"/>
    </row>
    <row r="114" spans="1:19">
      <c r="A114" s="986"/>
      <c r="B114" s="511"/>
      <c r="C114" s="513"/>
      <c r="D114" s="513"/>
      <c r="E114" s="513"/>
      <c r="F114" s="513"/>
      <c r="G114" s="517"/>
      <c r="H114" s="988"/>
      <c r="I114" s="988"/>
      <c r="J114" s="988"/>
      <c r="K114" s="988"/>
      <c r="L114" s="988"/>
      <c r="M114" s="988"/>
      <c r="N114" s="988"/>
      <c r="O114" s="988"/>
      <c r="P114" s="988"/>
      <c r="Q114" s="988"/>
      <c r="R114" s="988"/>
      <c r="S114" s="988"/>
    </row>
    <row r="115" spans="1:19">
      <c r="A115" s="986"/>
      <c r="B115" s="511"/>
      <c r="C115" s="513"/>
      <c r="D115" s="513"/>
      <c r="E115" s="513"/>
      <c r="F115" s="513"/>
      <c r="G115" s="517"/>
      <c r="H115" s="988"/>
      <c r="I115" s="988"/>
      <c r="J115" s="988"/>
      <c r="K115" s="988"/>
      <c r="L115" s="988"/>
      <c r="M115" s="988"/>
      <c r="N115" s="988"/>
      <c r="O115" s="988"/>
      <c r="P115" s="988"/>
      <c r="Q115" s="988"/>
      <c r="R115" s="988"/>
      <c r="S115" s="988"/>
    </row>
    <row r="116" spans="1:19">
      <c r="A116" s="652" t="s">
        <v>635</v>
      </c>
      <c r="B116" s="653"/>
      <c r="C116" s="12"/>
      <c r="D116" s="12"/>
      <c r="E116" s="12"/>
      <c r="F116" s="12"/>
      <c r="G116" s="13"/>
      <c r="H116" s="21"/>
      <c r="I116" s="21"/>
      <c r="J116" s="21"/>
      <c r="K116" s="21"/>
      <c r="L116" s="21"/>
      <c r="M116" s="21"/>
      <c r="N116" s="21"/>
      <c r="O116" s="21"/>
      <c r="P116" s="1123"/>
      <c r="Q116" s="1123"/>
      <c r="R116" s="1123"/>
      <c r="S116" s="1123"/>
    </row>
    <row r="117" spans="1:19">
      <c r="A117" s="952"/>
      <c r="B117" s="512" t="s">
        <v>636</v>
      </c>
      <c r="C117" s="513"/>
      <c r="D117" s="513"/>
      <c r="E117" s="513"/>
      <c r="F117" s="513"/>
      <c r="G117" s="517"/>
      <c r="H117" s="988"/>
      <c r="I117" s="988"/>
      <c r="J117" s="988"/>
      <c r="K117" s="988"/>
      <c r="L117" s="988"/>
      <c r="M117" s="988"/>
      <c r="N117" s="988"/>
      <c r="O117" s="988"/>
      <c r="P117" s="988"/>
      <c r="Q117" s="988"/>
      <c r="R117" s="988"/>
      <c r="S117" s="988"/>
    </row>
    <row r="118" spans="1:19">
      <c r="A118" s="952"/>
      <c r="B118" s="512" t="s">
        <v>637</v>
      </c>
      <c r="C118" s="513"/>
      <c r="D118" s="513"/>
      <c r="E118" s="513"/>
      <c r="F118" s="513"/>
      <c r="G118" s="517"/>
      <c r="H118" s="988"/>
      <c r="I118" s="988"/>
      <c r="J118" s="988"/>
      <c r="K118" s="988"/>
      <c r="L118" s="988"/>
      <c r="M118" s="988"/>
      <c r="N118" s="988"/>
      <c r="O118" s="988"/>
      <c r="P118" s="988"/>
      <c r="Q118" s="988"/>
      <c r="R118" s="988"/>
      <c r="S118" s="988"/>
    </row>
    <row r="119" spans="1:19">
      <c r="A119" s="952"/>
      <c r="B119" s="512" t="s">
        <v>638</v>
      </c>
      <c r="C119" s="513"/>
      <c r="D119" s="513"/>
      <c r="E119" s="513"/>
      <c r="F119" s="513"/>
      <c r="G119" s="517"/>
      <c r="H119" s="988"/>
      <c r="I119" s="988"/>
      <c r="J119" s="988"/>
      <c r="K119" s="988"/>
      <c r="L119" s="988"/>
      <c r="M119" s="988"/>
      <c r="N119" s="988"/>
      <c r="O119" s="988"/>
      <c r="P119" s="988"/>
      <c r="Q119" s="988"/>
      <c r="R119" s="988"/>
      <c r="S119" s="988"/>
    </row>
    <row r="120" spans="1:19">
      <c r="A120" s="952"/>
      <c r="B120" s="512" t="s">
        <v>639</v>
      </c>
      <c r="C120" s="513"/>
      <c r="D120" s="513"/>
      <c r="E120" s="513"/>
      <c r="F120" s="513"/>
      <c r="G120" s="517"/>
      <c r="H120" s="988"/>
      <c r="I120" s="988"/>
      <c r="J120" s="988"/>
      <c r="K120" s="988"/>
      <c r="L120" s="988"/>
      <c r="M120" s="988"/>
      <c r="N120" s="988"/>
      <c r="O120" s="988"/>
      <c r="P120" s="988"/>
      <c r="Q120" s="988"/>
      <c r="R120" s="988"/>
      <c r="S120" s="988"/>
    </row>
    <row r="121" spans="1:19">
      <c r="A121" s="358"/>
      <c r="B121" s="357"/>
      <c r="C121" s="188"/>
      <c r="D121" s="188"/>
      <c r="E121" s="188"/>
      <c r="F121" s="188"/>
      <c r="G121" s="359"/>
      <c r="H121" s="300"/>
      <c r="I121" s="300"/>
      <c r="J121" s="300"/>
      <c r="K121" s="300"/>
      <c r="L121" s="300"/>
      <c r="M121" s="300"/>
      <c r="N121" s="300"/>
      <c r="O121" s="300"/>
      <c r="P121" s="300"/>
      <c r="Q121" s="300"/>
      <c r="R121" s="300"/>
      <c r="S121" s="300"/>
    </row>
    <row r="122" spans="1:19">
      <c r="A122" s="7" t="s">
        <v>640</v>
      </c>
      <c r="B122" s="8"/>
      <c r="C122" s="12"/>
      <c r="D122" s="12"/>
      <c r="E122" s="12"/>
      <c r="F122" s="12"/>
      <c r="G122" s="13"/>
      <c r="H122" s="21"/>
      <c r="I122" s="21"/>
      <c r="J122" s="21"/>
      <c r="K122" s="21"/>
      <c r="L122" s="21"/>
      <c r="M122" s="21"/>
      <c r="N122" s="21"/>
      <c r="O122" s="21"/>
      <c r="P122" s="21"/>
      <c r="Q122" s="21"/>
      <c r="R122" s="21"/>
      <c r="S122" s="21"/>
    </row>
    <row r="123" spans="1:19">
      <c r="A123" s="1157"/>
      <c r="B123" s="531" t="s">
        <v>641</v>
      </c>
      <c r="C123" s="526"/>
      <c r="D123" s="526"/>
      <c r="E123" s="526"/>
      <c r="F123" s="526"/>
      <c r="G123" s="494"/>
      <c r="H123" s="539"/>
      <c r="I123" s="539"/>
      <c r="J123" s="539"/>
      <c r="K123" s="539"/>
      <c r="L123" s="539"/>
      <c r="M123" s="539"/>
      <c r="N123" s="539"/>
      <c r="O123" s="539"/>
      <c r="P123" s="539"/>
      <c r="Q123" s="539"/>
      <c r="R123" s="539"/>
      <c r="S123" s="539"/>
    </row>
    <row r="124" spans="1:19">
      <c r="A124" s="952"/>
      <c r="B124" s="512" t="s">
        <v>642</v>
      </c>
      <c r="C124" s="513"/>
      <c r="D124" s="513"/>
      <c r="E124" s="513"/>
      <c r="F124" s="513"/>
      <c r="G124" s="517"/>
      <c r="H124" s="989"/>
      <c r="I124" s="989"/>
      <c r="J124" s="989"/>
      <c r="K124" s="989"/>
      <c r="L124" s="989"/>
      <c r="M124" s="989"/>
      <c r="N124" s="989"/>
      <c r="O124" s="989"/>
      <c r="P124" s="989"/>
      <c r="Q124" s="989"/>
      <c r="R124" s="989"/>
      <c r="S124" s="989"/>
    </row>
    <row r="125" spans="1:19">
      <c r="A125" s="496"/>
      <c r="B125" s="497" t="s">
        <v>643</v>
      </c>
      <c r="C125" s="498"/>
      <c r="D125" s="498"/>
      <c r="E125" s="498"/>
      <c r="F125" s="498"/>
      <c r="G125" s="499"/>
      <c r="H125" s="992"/>
      <c r="I125" s="992"/>
      <c r="J125" s="992"/>
      <c r="K125" s="992"/>
      <c r="L125" s="992"/>
      <c r="M125" s="992"/>
      <c r="N125" s="992"/>
      <c r="O125" s="992"/>
      <c r="P125" s="992"/>
      <c r="Q125" s="992"/>
      <c r="R125" s="992"/>
      <c r="S125" s="992"/>
    </row>
    <row r="127" spans="1:19">
      <c r="A127" s="94" t="s">
        <v>644</v>
      </c>
      <c r="B127" s="96"/>
    </row>
    <row r="128" spans="1:19">
      <c r="A128" s="95" t="s">
        <v>542</v>
      </c>
      <c r="B128" s="993"/>
    </row>
    <row r="129" spans="1:2">
      <c r="A129" s="994" t="s">
        <v>546</v>
      </c>
      <c r="B129" s="993"/>
    </row>
    <row r="130" spans="1:2">
      <c r="A130" s="995" t="s">
        <v>549</v>
      </c>
      <c r="B130" s="996"/>
    </row>
    <row r="131" spans="1:2">
      <c r="A131" s="995" t="s">
        <v>552</v>
      </c>
      <c r="B131" s="997"/>
    </row>
    <row r="132" spans="1:2">
      <c r="A132" s="500" t="s">
        <v>645</v>
      </c>
      <c r="B132" s="998"/>
    </row>
    <row r="134" spans="1:2">
      <c r="A134" s="97"/>
      <c r="B134" s="1" t="s">
        <v>646</v>
      </c>
    </row>
    <row r="135" spans="1:2">
      <c r="A135" s="98"/>
      <c r="B135" s="1" t="s">
        <v>647</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959" priority="13" operator="equal">
      <formula>"X"</formula>
    </cfRule>
    <cfRule type="cellIs" dxfId="1958" priority="14" operator="equal">
      <formula>"I"</formula>
    </cfRule>
  </conditionalFormatting>
  <conditionalFormatting sqref="H32:H91">
    <cfRule type="cellIs" dxfId="1957" priority="1" operator="equal">
      <formula>"X"</formula>
    </cfRule>
    <cfRule type="cellIs" dxfId="1956" priority="2" operator="equal">
      <formula>"I"</formula>
    </cfRule>
  </conditionalFormatting>
  <conditionalFormatting sqref="J20:J30">
    <cfRule type="cellIs" dxfId="1955" priority="15" operator="equal">
      <formula>"X"</formula>
    </cfRule>
    <cfRule type="cellIs" dxfId="1954" priority="16" operator="equal">
      <formula>"I"</formula>
    </cfRule>
  </conditionalFormatting>
  <conditionalFormatting sqref="J32:J91">
    <cfRule type="cellIs" dxfId="1953" priority="3" operator="equal">
      <formula>"X"</formula>
    </cfRule>
    <cfRule type="cellIs" dxfId="1952" priority="4" operator="equal">
      <formula>"I"</formula>
    </cfRule>
  </conditionalFormatting>
  <conditionalFormatting sqref="L20:L30">
    <cfRule type="cellIs" dxfId="1951" priority="17" operator="equal">
      <formula>"X"</formula>
    </cfRule>
    <cfRule type="cellIs" dxfId="1950" priority="18" operator="equal">
      <formula>"I"</formula>
    </cfRule>
  </conditionalFormatting>
  <conditionalFormatting sqref="L32:L91">
    <cfRule type="cellIs" dxfId="1949" priority="5" operator="equal">
      <formula>"X"</formula>
    </cfRule>
    <cfRule type="cellIs" dxfId="1948" priority="6" operator="equal">
      <formula>"I"</formula>
    </cfRule>
  </conditionalFormatting>
  <conditionalFormatting sqref="N20:N30">
    <cfRule type="cellIs" dxfId="1947" priority="19" operator="equal">
      <formula>"X"</formula>
    </cfRule>
    <cfRule type="cellIs" dxfId="1946" priority="20" operator="equal">
      <formula>"I"</formula>
    </cfRule>
  </conditionalFormatting>
  <conditionalFormatting sqref="N32:N91">
    <cfRule type="cellIs" dxfId="1945" priority="7" operator="equal">
      <formula>"X"</formula>
    </cfRule>
    <cfRule type="cellIs" dxfId="1944" priority="8" operator="equal">
      <formula>"I"</formula>
    </cfRule>
  </conditionalFormatting>
  <conditionalFormatting sqref="P20:P30">
    <cfRule type="cellIs" dxfId="1943" priority="21" operator="equal">
      <formula>"X"</formula>
    </cfRule>
    <cfRule type="cellIs" dxfId="1942" priority="22" operator="equal">
      <formula>"I"</formula>
    </cfRule>
  </conditionalFormatting>
  <conditionalFormatting sqref="P32:P91">
    <cfRule type="cellIs" dxfId="1941" priority="9" operator="equal">
      <formula>"X"</formula>
    </cfRule>
    <cfRule type="cellIs" dxfId="1940" priority="10" operator="equal">
      <formula>"I"</formula>
    </cfRule>
  </conditionalFormatting>
  <conditionalFormatting sqref="R20:R30">
    <cfRule type="cellIs" dxfId="1939" priority="23" operator="equal">
      <formula>"X"</formula>
    </cfRule>
    <cfRule type="cellIs" dxfId="1938" priority="24" operator="equal">
      <formula>"I"</formula>
    </cfRule>
  </conditionalFormatting>
  <conditionalFormatting sqref="R32:R91">
    <cfRule type="cellIs" dxfId="1937" priority="11" operator="equal">
      <formula>"X"</formula>
    </cfRule>
    <cfRule type="cellIs" dxfId="1936" priority="12" operator="equal">
      <formula>"I"</formula>
    </cfRule>
  </conditionalFormatting>
  <hyperlinks>
    <hyperlink ref="B3" location="'Cost Summary'!A1" display="BACK TO SUMMARY SHEET" xr:uid="{09E2169C-F753-48F3-A722-99070DD1D26E}"/>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658C-8F38-4DCD-BE37-C0DF4A3023A7}">
  <sheetPr>
    <tabColor rgb="FF92D050"/>
  </sheetPr>
  <dimension ref="A1:S135"/>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7"/>
      <c r="I2" s="657"/>
      <c r="J2" s="647"/>
      <c r="K2" s="647"/>
      <c r="L2" s="647"/>
      <c r="M2" s="647"/>
      <c r="N2" s="647"/>
      <c r="O2" s="647"/>
      <c r="P2" s="647"/>
      <c r="Q2" s="647"/>
      <c r="R2" s="647"/>
      <c r="S2" s="647"/>
    </row>
    <row r="3" spans="1:19" ht="20.25">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336</v>
      </c>
      <c r="C5" s="513"/>
      <c r="D5" s="513"/>
      <c r="E5" s="513"/>
      <c r="F5" s="513"/>
      <c r="G5" s="514" t="s">
        <v>546</v>
      </c>
      <c r="H5" s="949"/>
      <c r="I5" s="684"/>
      <c r="J5" s="949"/>
      <c r="K5" s="684"/>
      <c r="L5" s="949"/>
      <c r="M5" s="684"/>
      <c r="N5" s="949"/>
      <c r="O5" s="684"/>
      <c r="P5" s="949"/>
      <c r="Q5" s="684"/>
      <c r="R5" s="949"/>
      <c r="S5" s="684"/>
    </row>
    <row r="6" spans="1:19">
      <c r="A6" s="948" t="s">
        <v>548</v>
      </c>
      <c r="B6" s="515" t="s">
        <v>335</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c r="A8" s="356" t="s">
        <v>554</v>
      </c>
      <c r="B8" s="357"/>
      <c r="C8" s="188"/>
      <c r="D8" s="188"/>
      <c r="E8" s="188"/>
      <c r="F8" s="188"/>
      <c r="G8" s="298" t="s">
        <v>554</v>
      </c>
      <c r="H8" s="682">
        <f>I96</f>
        <v>0</v>
      </c>
      <c r="I8" s="683"/>
      <c r="J8" s="682">
        <f>K96</f>
        <v>0</v>
      </c>
      <c r="K8" s="683"/>
      <c r="L8" s="682">
        <f>M96</f>
        <v>0</v>
      </c>
      <c r="M8" s="683"/>
      <c r="N8" s="682">
        <f>O96</f>
        <v>0</v>
      </c>
      <c r="O8" s="683"/>
      <c r="P8" s="682">
        <f>Q96</f>
        <v>0</v>
      </c>
      <c r="Q8" s="683"/>
      <c r="R8" s="682">
        <f>S96</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533"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1159"/>
      <c r="B21" s="519" t="s">
        <v>336</v>
      </c>
      <c r="C21" s="518"/>
      <c r="D21" s="513"/>
      <c r="E21" s="513"/>
      <c r="F21" s="513"/>
      <c r="G21" s="517"/>
      <c r="H21" s="954"/>
      <c r="I21" s="482"/>
      <c r="J21" s="954"/>
      <c r="K21" s="482"/>
      <c r="L21" s="954"/>
      <c r="M21" s="482"/>
      <c r="N21" s="954"/>
      <c r="O21" s="482"/>
      <c r="P21" s="954"/>
      <c r="Q21" s="482"/>
      <c r="R21" s="954"/>
      <c r="S21" s="482"/>
    </row>
    <row r="22" spans="1:19" ht="15.75">
      <c r="A22" s="1163"/>
      <c r="B22" s="1147" t="s">
        <v>567</v>
      </c>
      <c r="C22" s="518"/>
      <c r="D22" s="513"/>
      <c r="E22" s="513"/>
      <c r="F22" s="513"/>
      <c r="G22" s="517"/>
      <c r="H22" s="954"/>
      <c r="I22" s="1161"/>
      <c r="J22" s="954"/>
      <c r="K22" s="482"/>
      <c r="L22" s="954"/>
      <c r="M22" s="482"/>
      <c r="N22" s="954"/>
      <c r="O22" s="482"/>
      <c r="P22" s="954"/>
      <c r="Q22" s="482"/>
      <c r="R22" s="954"/>
      <c r="S22" s="482"/>
    </row>
    <row r="23" spans="1:19" ht="15.75" customHeight="1">
      <c r="A23" s="1159"/>
      <c r="B23" s="1097" t="s">
        <v>568</v>
      </c>
      <c r="C23" s="518"/>
      <c r="D23" s="513"/>
      <c r="E23" s="513"/>
      <c r="F23" s="513"/>
      <c r="G23" s="517"/>
      <c r="H23" s="954"/>
      <c r="I23" s="482"/>
      <c r="J23" s="954"/>
      <c r="K23" s="482"/>
      <c r="L23" s="954"/>
      <c r="M23" s="482"/>
      <c r="N23" s="954"/>
      <c r="O23" s="482"/>
      <c r="P23" s="954"/>
      <c r="Q23" s="482"/>
      <c r="R23" s="954"/>
      <c r="S23" s="482"/>
    </row>
    <row r="24" spans="1:19">
      <c r="A24" s="1159"/>
      <c r="B24" s="485" t="s">
        <v>569</v>
      </c>
      <c r="C24" s="518"/>
      <c r="D24" s="513"/>
      <c r="E24" s="513"/>
      <c r="F24" s="513"/>
      <c r="G24" s="517"/>
      <c r="H24" s="954"/>
      <c r="I24" s="481"/>
      <c r="J24" s="954"/>
      <c r="K24" s="481"/>
      <c r="L24" s="954"/>
      <c r="M24" s="1130"/>
      <c r="N24" s="954"/>
      <c r="O24" s="481"/>
      <c r="P24" s="954"/>
      <c r="Q24" s="1130"/>
      <c r="R24" s="954"/>
      <c r="S24" s="481"/>
    </row>
    <row r="25" spans="1:19" ht="15.75" customHeight="1">
      <c r="A25" s="1159"/>
      <c r="B25" s="486" t="s">
        <v>570</v>
      </c>
      <c r="C25" s="518"/>
      <c r="D25" s="513"/>
      <c r="E25" s="513"/>
      <c r="F25" s="513"/>
      <c r="G25" s="517"/>
      <c r="H25" s="954"/>
      <c r="I25" s="481"/>
      <c r="J25" s="954"/>
      <c r="K25" s="481"/>
      <c r="L25" s="954"/>
      <c r="M25" s="163"/>
      <c r="N25" s="954"/>
      <c r="O25" s="481"/>
      <c r="P25" s="954"/>
      <c r="Q25" s="163"/>
      <c r="R25" s="954"/>
      <c r="S25" s="481"/>
    </row>
    <row r="26" spans="1:19">
      <c r="A26" s="1159"/>
      <c r="B26" s="486" t="s">
        <v>571</v>
      </c>
      <c r="C26" s="1100"/>
      <c r="D26" s="543"/>
      <c r="E26" s="513"/>
      <c r="F26" s="513"/>
      <c r="G26" s="517"/>
      <c r="H26" s="954"/>
      <c r="I26" s="481"/>
      <c r="J26" s="954"/>
      <c r="K26" s="482"/>
      <c r="L26" s="954"/>
      <c r="M26" s="989"/>
      <c r="N26" s="954"/>
      <c r="O26" s="482"/>
      <c r="P26" s="954"/>
      <c r="Q26" s="989"/>
      <c r="R26" s="954"/>
      <c r="S26" s="482"/>
    </row>
    <row r="27" spans="1:19">
      <c r="A27" s="1159"/>
      <c r="B27" s="486" t="s">
        <v>572</v>
      </c>
      <c r="C27" s="1100"/>
      <c r="D27" s="543"/>
      <c r="E27" s="513"/>
      <c r="F27" s="513"/>
      <c r="G27" s="517"/>
      <c r="H27" s="954"/>
      <c r="I27" s="481"/>
      <c r="J27" s="954"/>
      <c r="K27" s="482"/>
      <c r="L27" s="954"/>
      <c r="M27" s="989"/>
      <c r="N27" s="954"/>
      <c r="O27" s="482"/>
      <c r="P27" s="954"/>
      <c r="Q27" s="989"/>
      <c r="R27" s="954"/>
      <c r="S27" s="482"/>
    </row>
    <row r="28" spans="1:19">
      <c r="A28" s="1159"/>
      <c r="B28" s="486" t="s">
        <v>573</v>
      </c>
      <c r="C28" s="1100"/>
      <c r="D28" s="543"/>
      <c r="E28" s="513"/>
      <c r="F28" s="513"/>
      <c r="G28" s="517"/>
      <c r="H28" s="954"/>
      <c r="I28" s="481"/>
      <c r="J28" s="954"/>
      <c r="K28" s="482"/>
      <c r="L28" s="954"/>
      <c r="M28" s="989"/>
      <c r="N28" s="954"/>
      <c r="O28" s="482"/>
      <c r="P28" s="954"/>
      <c r="Q28" s="989"/>
      <c r="R28" s="954"/>
      <c r="S28" s="482"/>
    </row>
    <row r="29" spans="1:19">
      <c r="A29" s="1159"/>
      <c r="B29" s="486" t="s">
        <v>648</v>
      </c>
      <c r="C29" s="1100"/>
      <c r="D29" s="543"/>
      <c r="E29" s="513"/>
      <c r="F29" s="513"/>
      <c r="G29" s="517"/>
      <c r="H29" s="954"/>
      <c r="I29" s="481"/>
      <c r="J29" s="954"/>
      <c r="K29" s="482"/>
      <c r="L29" s="954"/>
      <c r="M29" s="989"/>
      <c r="N29" s="954"/>
      <c r="O29" s="482"/>
      <c r="P29" s="954"/>
      <c r="Q29" s="989"/>
      <c r="R29" s="954"/>
      <c r="S29" s="482"/>
    </row>
    <row r="30" spans="1:19">
      <c r="A30" s="1159"/>
      <c r="B30" s="487" t="s">
        <v>574</v>
      </c>
      <c r="C30" s="1100"/>
      <c r="D30" s="543"/>
      <c r="E30" s="513"/>
      <c r="F30" s="513"/>
      <c r="G30" s="517"/>
      <c r="H30" s="954"/>
      <c r="I30" s="481"/>
      <c r="J30" s="954"/>
      <c r="K30" s="482"/>
      <c r="L30" s="954"/>
      <c r="M30" s="989"/>
      <c r="N30" s="954"/>
      <c r="O30" s="482"/>
      <c r="P30" s="954"/>
      <c r="Q30" s="989"/>
      <c r="R30" s="954"/>
      <c r="S30" s="482"/>
    </row>
    <row r="31" spans="1:19">
      <c r="A31" s="1159"/>
      <c r="B31" s="488" t="s">
        <v>575</v>
      </c>
      <c r="C31" s="1133"/>
      <c r="D31" s="1134"/>
      <c r="E31" s="541"/>
      <c r="F31" s="541"/>
      <c r="G31" s="964"/>
      <c r="H31" s="965"/>
      <c r="I31" s="483"/>
      <c r="J31" s="965"/>
      <c r="K31" s="484"/>
      <c r="L31" s="1135"/>
      <c r="M31" s="1136"/>
      <c r="N31" s="1137"/>
      <c r="O31" s="484"/>
      <c r="P31" s="1135"/>
      <c r="Q31" s="1136"/>
      <c r="R31" s="1137"/>
      <c r="S31" s="484"/>
    </row>
    <row r="32" spans="1:19">
      <c r="A32" s="1159"/>
      <c r="B32" s="489" t="s">
        <v>706</v>
      </c>
      <c r="C32" s="1100"/>
      <c r="D32" s="543"/>
      <c r="E32" s="513"/>
      <c r="F32" s="513"/>
      <c r="G32" s="517"/>
      <c r="H32" s="954"/>
      <c r="I32" s="481"/>
      <c r="J32" s="954"/>
      <c r="K32" s="482"/>
      <c r="L32" s="954"/>
      <c r="M32" s="989"/>
      <c r="N32" s="954"/>
      <c r="O32" s="482"/>
      <c r="P32" s="954"/>
      <c r="Q32" s="989"/>
      <c r="R32" s="954"/>
      <c r="S32" s="482"/>
    </row>
    <row r="33" spans="1:19">
      <c r="A33" s="1159"/>
      <c r="B33" s="1139"/>
      <c r="C33" s="1100"/>
      <c r="D33" s="543"/>
      <c r="E33" s="513"/>
      <c r="F33" s="513"/>
      <c r="G33" s="517"/>
      <c r="H33" s="954"/>
      <c r="I33" s="481"/>
      <c r="J33" s="954"/>
      <c r="K33" s="482"/>
      <c r="L33" s="954"/>
      <c r="M33" s="989"/>
      <c r="N33" s="954"/>
      <c r="O33" s="482"/>
      <c r="P33" s="954"/>
      <c r="Q33" s="989"/>
      <c r="R33" s="954"/>
      <c r="S33" s="482"/>
    </row>
    <row r="34" spans="1:19">
      <c r="A34" s="1159"/>
      <c r="B34" s="1140" t="s">
        <v>708</v>
      </c>
      <c r="C34" s="1100"/>
      <c r="D34" s="543"/>
      <c r="E34" s="513"/>
      <c r="F34" s="513"/>
      <c r="G34" s="517"/>
      <c r="H34" s="954"/>
      <c r="I34" s="481"/>
      <c r="J34" s="954"/>
      <c r="K34" s="482"/>
      <c r="L34" s="954"/>
      <c r="M34" s="989"/>
      <c r="N34" s="954"/>
      <c r="O34" s="482"/>
      <c r="P34" s="954"/>
      <c r="Q34" s="989"/>
      <c r="R34" s="954"/>
      <c r="S34" s="482"/>
    </row>
    <row r="35" spans="1:19">
      <c r="A35" s="1159"/>
      <c r="B35" s="1141" t="s">
        <v>709</v>
      </c>
      <c r="C35" s="1100"/>
      <c r="D35" s="543"/>
      <c r="E35" s="513"/>
      <c r="F35" s="513"/>
      <c r="G35" s="517"/>
      <c r="H35" s="954"/>
      <c r="I35" s="481"/>
      <c r="J35" s="954"/>
      <c r="K35" s="482"/>
      <c r="L35" s="954"/>
      <c r="M35" s="989"/>
      <c r="N35" s="954"/>
      <c r="O35" s="482"/>
      <c r="P35" s="954"/>
      <c r="Q35" s="989"/>
      <c r="R35" s="954"/>
      <c r="S35" s="482"/>
    </row>
    <row r="36" spans="1:19">
      <c r="A36" s="1159"/>
      <c r="B36" s="1141" t="s">
        <v>710</v>
      </c>
      <c r="C36" s="1100"/>
      <c r="D36" s="543"/>
      <c r="E36" s="513"/>
      <c r="F36" s="513"/>
      <c r="G36" s="517"/>
      <c r="H36" s="954"/>
      <c r="I36" s="481"/>
      <c r="J36" s="954"/>
      <c r="K36" s="482"/>
      <c r="L36" s="954"/>
      <c r="M36" s="989"/>
      <c r="N36" s="954"/>
      <c r="O36" s="482"/>
      <c r="P36" s="954"/>
      <c r="Q36" s="989"/>
      <c r="R36" s="954"/>
      <c r="S36" s="482"/>
    </row>
    <row r="37" spans="1:19">
      <c r="A37" s="1159"/>
      <c r="B37" s="1141" t="s">
        <v>711</v>
      </c>
      <c r="C37" s="1100"/>
      <c r="D37" s="543"/>
      <c r="E37" s="513"/>
      <c r="F37" s="513"/>
      <c r="G37" s="517"/>
      <c r="H37" s="954"/>
      <c r="I37" s="481"/>
      <c r="J37" s="954"/>
      <c r="K37" s="482"/>
      <c r="L37" s="954"/>
      <c r="M37" s="989"/>
      <c r="N37" s="954"/>
      <c r="O37" s="482"/>
      <c r="P37" s="954"/>
      <c r="Q37" s="989"/>
      <c r="R37" s="954"/>
      <c r="S37" s="482"/>
    </row>
    <row r="38" spans="1:19">
      <c r="A38" s="1159"/>
      <c r="B38" s="1141" t="s">
        <v>712</v>
      </c>
      <c r="C38" s="1100"/>
      <c r="D38" s="543"/>
      <c r="E38" s="513"/>
      <c r="F38" s="513"/>
      <c r="G38" s="517"/>
      <c r="H38" s="954"/>
      <c r="I38" s="481"/>
      <c r="J38" s="954"/>
      <c r="K38" s="482"/>
      <c r="L38" s="954"/>
      <c r="M38" s="989"/>
      <c r="N38" s="954"/>
      <c r="O38" s="482"/>
      <c r="P38" s="954"/>
      <c r="Q38" s="989"/>
      <c r="R38" s="954"/>
      <c r="S38" s="482"/>
    </row>
    <row r="39" spans="1:19">
      <c r="A39" s="1159"/>
      <c r="B39" s="1141" t="s">
        <v>713</v>
      </c>
      <c r="C39" s="1100"/>
      <c r="D39" s="543"/>
      <c r="E39" s="513"/>
      <c r="F39" s="513"/>
      <c r="G39" s="517"/>
      <c r="H39" s="954"/>
      <c r="I39" s="481"/>
      <c r="J39" s="954"/>
      <c r="K39" s="482"/>
      <c r="L39" s="954"/>
      <c r="M39" s="989"/>
      <c r="N39" s="954"/>
      <c r="O39" s="482"/>
      <c r="P39" s="954"/>
      <c r="Q39" s="989"/>
      <c r="R39" s="954"/>
      <c r="S39" s="482"/>
    </row>
    <row r="40" spans="1:19">
      <c r="A40" s="1159"/>
      <c r="B40" s="1141" t="s">
        <v>714</v>
      </c>
      <c r="C40" s="1100"/>
      <c r="D40" s="543"/>
      <c r="E40" s="513"/>
      <c r="F40" s="513"/>
      <c r="G40" s="517"/>
      <c r="H40" s="954"/>
      <c r="I40" s="481"/>
      <c r="J40" s="954"/>
      <c r="K40" s="482"/>
      <c r="L40" s="954"/>
      <c r="M40" s="989"/>
      <c r="N40" s="954"/>
      <c r="O40" s="482"/>
      <c r="P40" s="954"/>
      <c r="Q40" s="989"/>
      <c r="R40" s="954"/>
      <c r="S40" s="482"/>
    </row>
    <row r="41" spans="1:19">
      <c r="A41" s="1159"/>
      <c r="B41" s="1141" t="s">
        <v>715</v>
      </c>
      <c r="C41" s="1100"/>
      <c r="D41" s="543"/>
      <c r="E41" s="513"/>
      <c r="F41" s="513"/>
      <c r="G41" s="517"/>
      <c r="H41" s="954"/>
      <c r="I41" s="481"/>
      <c r="J41" s="954"/>
      <c r="K41" s="482"/>
      <c r="L41" s="954"/>
      <c r="M41" s="989"/>
      <c r="N41" s="954"/>
      <c r="O41" s="482"/>
      <c r="P41" s="954"/>
      <c r="Q41" s="989"/>
      <c r="R41" s="954"/>
      <c r="S41" s="482"/>
    </row>
    <row r="42" spans="1:19">
      <c r="A42" s="1159"/>
      <c r="B42" s="1141" t="s">
        <v>716</v>
      </c>
      <c r="C42" s="1100"/>
      <c r="D42" s="543"/>
      <c r="E42" s="513"/>
      <c r="F42" s="513"/>
      <c r="G42" s="517"/>
      <c r="H42" s="954" t="s">
        <v>579</v>
      </c>
      <c r="I42" s="481"/>
      <c r="J42" s="954"/>
      <c r="K42" s="482"/>
      <c r="L42" s="954"/>
      <c r="M42" s="989"/>
      <c r="N42" s="954"/>
      <c r="O42" s="482"/>
      <c r="P42" s="954"/>
      <c r="Q42" s="989"/>
      <c r="R42" s="954"/>
      <c r="S42" s="482"/>
    </row>
    <row r="43" spans="1:19">
      <c r="A43" s="1159"/>
      <c r="B43" s="1141"/>
      <c r="C43" s="1100"/>
      <c r="D43" s="543"/>
      <c r="E43" s="513"/>
      <c r="F43" s="513"/>
      <c r="G43" s="517"/>
      <c r="H43" s="954"/>
      <c r="I43" s="481"/>
      <c r="J43" s="954"/>
      <c r="K43" s="482"/>
      <c r="L43" s="954"/>
      <c r="M43" s="989"/>
      <c r="N43" s="954"/>
      <c r="O43" s="482"/>
      <c r="P43" s="954"/>
      <c r="Q43" s="989"/>
      <c r="R43" s="954"/>
      <c r="S43" s="482"/>
    </row>
    <row r="44" spans="1:19">
      <c r="A44" s="1159"/>
      <c r="B44" s="1140" t="s">
        <v>717</v>
      </c>
      <c r="C44" s="1100"/>
      <c r="D44" s="543"/>
      <c r="E44" s="513"/>
      <c r="F44" s="513"/>
      <c r="G44" s="517"/>
      <c r="H44" s="954"/>
      <c r="I44" s="481"/>
      <c r="J44" s="954"/>
      <c r="K44" s="482"/>
      <c r="L44" s="954"/>
      <c r="M44" s="989"/>
      <c r="N44" s="954"/>
      <c r="O44" s="482"/>
      <c r="P44" s="954"/>
      <c r="Q44" s="989"/>
      <c r="R44" s="954"/>
      <c r="S44" s="482"/>
    </row>
    <row r="45" spans="1:19">
      <c r="A45" s="1159"/>
      <c r="B45" s="1141" t="s">
        <v>718</v>
      </c>
      <c r="C45" s="1100"/>
      <c r="D45" s="543"/>
      <c r="E45" s="513"/>
      <c r="F45" s="513"/>
      <c r="G45" s="517"/>
      <c r="H45" s="954"/>
      <c r="I45" s="481"/>
      <c r="J45" s="954"/>
      <c r="K45" s="482"/>
      <c r="L45" s="954"/>
      <c r="M45" s="989"/>
      <c r="N45" s="954"/>
      <c r="O45" s="482"/>
      <c r="P45" s="954"/>
      <c r="Q45" s="989"/>
      <c r="R45" s="954"/>
      <c r="S45" s="482"/>
    </row>
    <row r="46" spans="1:19">
      <c r="A46" s="1159"/>
      <c r="B46" s="1141" t="s">
        <v>719</v>
      </c>
      <c r="C46" s="1100"/>
      <c r="D46" s="543"/>
      <c r="E46" s="513"/>
      <c r="F46" s="513"/>
      <c r="G46" s="517"/>
      <c r="H46" s="954"/>
      <c r="I46" s="481"/>
      <c r="J46" s="954"/>
      <c r="K46" s="482"/>
      <c r="L46" s="954"/>
      <c r="M46" s="989"/>
      <c r="N46" s="954"/>
      <c r="O46" s="482"/>
      <c r="P46" s="954"/>
      <c r="Q46" s="989"/>
      <c r="R46" s="954"/>
      <c r="S46" s="482"/>
    </row>
    <row r="47" spans="1:19">
      <c r="A47" s="1159"/>
      <c r="B47" s="1141" t="s">
        <v>720</v>
      </c>
      <c r="C47" s="1100"/>
      <c r="D47" s="543"/>
      <c r="E47" s="513"/>
      <c r="F47" s="513"/>
      <c r="G47" s="517"/>
      <c r="H47" s="954"/>
      <c r="I47" s="481"/>
      <c r="J47" s="954"/>
      <c r="K47" s="482"/>
      <c r="L47" s="954"/>
      <c r="M47" s="989"/>
      <c r="N47" s="954"/>
      <c r="O47" s="482"/>
      <c r="P47" s="954"/>
      <c r="Q47" s="989"/>
      <c r="R47" s="954"/>
      <c r="S47" s="482"/>
    </row>
    <row r="48" spans="1:19">
      <c r="A48" s="1159"/>
      <c r="B48" s="1141" t="s">
        <v>721</v>
      </c>
      <c r="C48" s="1100"/>
      <c r="D48" s="543"/>
      <c r="E48" s="513"/>
      <c r="F48" s="513"/>
      <c r="G48" s="517"/>
      <c r="H48" s="954"/>
      <c r="I48" s="481"/>
      <c r="J48" s="954"/>
      <c r="K48" s="482"/>
      <c r="L48" s="954"/>
      <c r="M48" s="989"/>
      <c r="N48" s="954"/>
      <c r="O48" s="482"/>
      <c r="P48" s="954"/>
      <c r="Q48" s="989"/>
      <c r="R48" s="954"/>
      <c r="S48" s="482"/>
    </row>
    <row r="49" spans="1:19">
      <c r="A49" s="1159"/>
      <c r="B49" s="1141" t="s">
        <v>722</v>
      </c>
      <c r="C49" s="1100"/>
      <c r="D49" s="543"/>
      <c r="E49" s="513"/>
      <c r="F49" s="513"/>
      <c r="G49" s="517"/>
      <c r="H49" s="954"/>
      <c r="I49" s="481"/>
      <c r="J49" s="954"/>
      <c r="K49" s="482"/>
      <c r="L49" s="954"/>
      <c r="M49" s="989"/>
      <c r="N49" s="954"/>
      <c r="O49" s="482"/>
      <c r="P49" s="954"/>
      <c r="Q49" s="989"/>
      <c r="R49" s="954"/>
      <c r="S49" s="482"/>
    </row>
    <row r="50" spans="1:19">
      <c r="A50" s="1159"/>
      <c r="B50" s="1141" t="s">
        <v>723</v>
      </c>
      <c r="C50" s="1100"/>
      <c r="D50" s="543"/>
      <c r="E50" s="513"/>
      <c r="F50" s="513"/>
      <c r="G50" s="517"/>
      <c r="H50" s="954"/>
      <c r="I50" s="481"/>
      <c r="J50" s="954"/>
      <c r="K50" s="482"/>
      <c r="L50" s="954"/>
      <c r="M50" s="989"/>
      <c r="N50" s="954"/>
      <c r="O50" s="482"/>
      <c r="P50" s="954"/>
      <c r="Q50" s="989"/>
      <c r="R50" s="954"/>
      <c r="S50" s="482"/>
    </row>
    <row r="51" spans="1:19">
      <c r="A51" s="1159"/>
      <c r="B51" s="1141" t="s">
        <v>724</v>
      </c>
      <c r="C51" s="1100"/>
      <c r="D51" s="543"/>
      <c r="E51" s="513"/>
      <c r="F51" s="513"/>
      <c r="G51" s="517"/>
      <c r="H51" s="954"/>
      <c r="I51" s="481"/>
      <c r="J51" s="954"/>
      <c r="K51" s="482"/>
      <c r="L51" s="954"/>
      <c r="M51" s="989"/>
      <c r="N51" s="954"/>
      <c r="O51" s="482"/>
      <c r="P51" s="954"/>
      <c r="Q51" s="989"/>
      <c r="R51" s="954"/>
      <c r="S51" s="482"/>
    </row>
    <row r="52" spans="1:19">
      <c r="A52" s="1159"/>
      <c r="B52" s="1141" t="s">
        <v>725</v>
      </c>
      <c r="C52" s="1100"/>
      <c r="D52" s="543"/>
      <c r="E52" s="513"/>
      <c r="F52" s="513"/>
      <c r="G52" s="517"/>
      <c r="H52" s="954"/>
      <c r="I52" s="481"/>
      <c r="J52" s="954"/>
      <c r="K52" s="482"/>
      <c r="L52" s="954"/>
      <c r="M52" s="989"/>
      <c r="N52" s="954"/>
      <c r="O52" s="482"/>
      <c r="P52" s="954"/>
      <c r="Q52" s="989"/>
      <c r="R52" s="954"/>
      <c r="S52" s="482"/>
    </row>
    <row r="53" spans="1:19">
      <c r="A53" s="1159"/>
      <c r="B53" s="1141" t="s">
        <v>726</v>
      </c>
      <c r="C53" s="1100"/>
      <c r="D53" s="543"/>
      <c r="E53" s="513"/>
      <c r="F53" s="513"/>
      <c r="G53" s="517"/>
      <c r="H53" s="954"/>
      <c r="I53" s="481"/>
      <c r="J53" s="954"/>
      <c r="K53" s="482"/>
      <c r="L53" s="954"/>
      <c r="M53" s="989"/>
      <c r="N53" s="954"/>
      <c r="O53" s="482"/>
      <c r="P53" s="954"/>
      <c r="Q53" s="989"/>
      <c r="R53" s="954"/>
      <c r="S53" s="482"/>
    </row>
    <row r="54" spans="1:19">
      <c r="A54" s="1159"/>
      <c r="B54" s="1141" t="s">
        <v>727</v>
      </c>
      <c r="C54" s="1100"/>
      <c r="D54" s="543"/>
      <c r="E54" s="513"/>
      <c r="F54" s="513"/>
      <c r="G54" s="517"/>
      <c r="H54" s="954"/>
      <c r="I54" s="481"/>
      <c r="J54" s="954"/>
      <c r="K54" s="482"/>
      <c r="L54" s="954"/>
      <c r="M54" s="989"/>
      <c r="N54" s="954"/>
      <c r="O54" s="482"/>
      <c r="P54" s="954"/>
      <c r="Q54" s="989"/>
      <c r="R54" s="954"/>
      <c r="S54" s="482"/>
    </row>
    <row r="55" spans="1:19">
      <c r="A55" s="1159"/>
      <c r="B55" s="1141" t="s">
        <v>728</v>
      </c>
      <c r="C55" s="1100"/>
      <c r="D55" s="543"/>
      <c r="E55" s="513"/>
      <c r="F55" s="513"/>
      <c r="G55" s="517"/>
      <c r="H55" s="954"/>
      <c r="I55" s="481"/>
      <c r="J55" s="954"/>
      <c r="K55" s="482"/>
      <c r="L55" s="954"/>
      <c r="M55" s="989"/>
      <c r="N55" s="954"/>
      <c r="O55" s="482"/>
      <c r="P55" s="954"/>
      <c r="Q55" s="989"/>
      <c r="R55" s="954"/>
      <c r="S55" s="482"/>
    </row>
    <row r="56" spans="1:19">
      <c r="A56" s="1159"/>
      <c r="B56" s="1141"/>
      <c r="C56" s="1100"/>
      <c r="D56" s="543"/>
      <c r="E56" s="513"/>
      <c r="F56" s="513"/>
      <c r="G56" s="517"/>
      <c r="H56" s="954"/>
      <c r="I56" s="481"/>
      <c r="J56" s="954"/>
      <c r="K56" s="482"/>
      <c r="L56" s="954"/>
      <c r="M56" s="989"/>
      <c r="N56" s="954"/>
      <c r="O56" s="482"/>
      <c r="P56" s="954"/>
      <c r="Q56" s="989"/>
      <c r="R56" s="954"/>
      <c r="S56" s="482"/>
    </row>
    <row r="57" spans="1:19">
      <c r="A57" s="1159"/>
      <c r="B57" s="1140" t="s">
        <v>729</v>
      </c>
      <c r="C57" s="1100"/>
      <c r="D57" s="543"/>
      <c r="E57" s="513"/>
      <c r="F57" s="513"/>
      <c r="G57" s="517"/>
      <c r="H57" s="954"/>
      <c r="I57" s="482"/>
      <c r="J57" s="954"/>
      <c r="K57" s="482"/>
      <c r="L57" s="954"/>
      <c r="M57" s="989"/>
      <c r="N57" s="954"/>
      <c r="O57" s="482"/>
      <c r="P57" s="954"/>
      <c r="Q57" s="989"/>
      <c r="R57" s="954"/>
      <c r="S57" s="482"/>
    </row>
    <row r="58" spans="1:19">
      <c r="A58" s="1159"/>
      <c r="B58" s="1141" t="s">
        <v>730</v>
      </c>
      <c r="C58" s="1100"/>
      <c r="D58" s="543"/>
      <c r="E58" s="513"/>
      <c r="F58" s="513"/>
      <c r="G58" s="517"/>
      <c r="H58" s="954"/>
      <c r="I58" s="482"/>
      <c r="J58" s="954"/>
      <c r="K58" s="482"/>
      <c r="L58" s="954"/>
      <c r="M58" s="989"/>
      <c r="N58" s="954"/>
      <c r="O58" s="482"/>
      <c r="P58" s="954"/>
      <c r="Q58" s="989"/>
      <c r="R58" s="954"/>
      <c r="S58" s="482"/>
    </row>
    <row r="59" spans="1:19">
      <c r="A59" s="1159"/>
      <c r="B59" s="1141" t="s">
        <v>731</v>
      </c>
      <c r="C59" s="1100"/>
      <c r="D59" s="543"/>
      <c r="E59" s="513"/>
      <c r="F59" s="513"/>
      <c r="G59" s="517"/>
      <c r="H59" s="954"/>
      <c r="I59" s="482"/>
      <c r="J59" s="954"/>
      <c r="K59" s="482"/>
      <c r="L59" s="954"/>
      <c r="M59" s="989"/>
      <c r="N59" s="954"/>
      <c r="O59" s="482"/>
      <c r="P59" s="954"/>
      <c r="Q59" s="989"/>
      <c r="R59" s="954"/>
      <c r="S59" s="482"/>
    </row>
    <row r="60" spans="1:19">
      <c r="A60" s="1159"/>
      <c r="B60" s="1141" t="s">
        <v>732</v>
      </c>
      <c r="C60" s="1100"/>
      <c r="D60" s="543"/>
      <c r="E60" s="513"/>
      <c r="F60" s="513"/>
      <c r="G60" s="517"/>
      <c r="H60" s="954"/>
      <c r="I60" s="482"/>
      <c r="J60" s="954"/>
      <c r="K60" s="482"/>
      <c r="L60" s="954"/>
      <c r="M60" s="989"/>
      <c r="N60" s="954"/>
      <c r="O60" s="482"/>
      <c r="P60" s="954"/>
      <c r="Q60" s="989"/>
      <c r="R60" s="954"/>
      <c r="S60" s="482"/>
    </row>
    <row r="61" spans="1:19">
      <c r="A61" s="1159"/>
      <c r="B61" s="1141" t="s">
        <v>733</v>
      </c>
      <c r="C61" s="1100"/>
      <c r="D61" s="543"/>
      <c r="E61" s="513"/>
      <c r="F61" s="513"/>
      <c r="G61" s="517"/>
      <c r="H61" s="954"/>
      <c r="I61" s="482"/>
      <c r="J61" s="954"/>
      <c r="K61" s="482"/>
      <c r="L61" s="954"/>
      <c r="M61" s="989"/>
      <c r="N61" s="954"/>
      <c r="O61" s="482"/>
      <c r="P61" s="954"/>
      <c r="Q61" s="989"/>
      <c r="R61" s="954"/>
      <c r="S61" s="482"/>
    </row>
    <row r="62" spans="1:19">
      <c r="A62" s="1159"/>
      <c r="B62" s="1141" t="s">
        <v>734</v>
      </c>
      <c r="C62" s="1100"/>
      <c r="D62" s="543"/>
      <c r="E62" s="513"/>
      <c r="F62" s="513"/>
      <c r="G62" s="517"/>
      <c r="H62" s="954"/>
      <c r="I62" s="482"/>
      <c r="J62" s="954"/>
      <c r="K62" s="482"/>
      <c r="L62" s="954"/>
      <c r="M62" s="989"/>
      <c r="N62" s="954"/>
      <c r="O62" s="482"/>
      <c r="P62" s="954"/>
      <c r="Q62" s="989"/>
      <c r="R62" s="954"/>
      <c r="S62" s="482"/>
    </row>
    <row r="63" spans="1:19">
      <c r="A63" s="1159"/>
      <c r="B63" s="1141" t="s">
        <v>735</v>
      </c>
      <c r="C63" s="1100"/>
      <c r="D63" s="543"/>
      <c r="E63" s="513"/>
      <c r="F63" s="513"/>
      <c r="G63" s="517"/>
      <c r="H63" s="954"/>
      <c r="I63" s="482"/>
      <c r="J63" s="954"/>
      <c r="K63" s="482"/>
      <c r="L63" s="954"/>
      <c r="M63" s="989"/>
      <c r="N63" s="954"/>
      <c r="O63" s="482"/>
      <c r="P63" s="954"/>
      <c r="Q63" s="989"/>
      <c r="R63" s="954"/>
      <c r="S63" s="482"/>
    </row>
    <row r="64" spans="1:19">
      <c r="A64" s="1159"/>
      <c r="B64" s="1141" t="s">
        <v>736</v>
      </c>
      <c r="C64" s="1100"/>
      <c r="D64" s="543"/>
      <c r="E64" s="513"/>
      <c r="F64" s="513"/>
      <c r="G64" s="517"/>
      <c r="H64" s="954"/>
      <c r="I64" s="482"/>
      <c r="J64" s="954"/>
      <c r="K64" s="482"/>
      <c r="L64" s="954"/>
      <c r="M64" s="989"/>
      <c r="N64" s="954"/>
      <c r="O64" s="482"/>
      <c r="P64" s="954"/>
      <c r="Q64" s="989"/>
      <c r="R64" s="954"/>
      <c r="S64" s="482"/>
    </row>
    <row r="65" spans="1:19">
      <c r="A65" s="1159"/>
      <c r="B65" s="1141" t="s">
        <v>737</v>
      </c>
      <c r="C65" s="1100"/>
      <c r="D65" s="543"/>
      <c r="E65" s="513"/>
      <c r="F65" s="513"/>
      <c r="G65" s="517"/>
      <c r="H65" s="954"/>
      <c r="I65" s="482"/>
      <c r="J65" s="954"/>
      <c r="K65" s="482"/>
      <c r="L65" s="954"/>
      <c r="M65" s="989"/>
      <c r="N65" s="954"/>
      <c r="O65" s="482"/>
      <c r="P65" s="954"/>
      <c r="Q65" s="989"/>
      <c r="R65" s="954"/>
      <c r="S65" s="482"/>
    </row>
    <row r="66" spans="1:19">
      <c r="A66" s="1159"/>
      <c r="B66" s="1141" t="s">
        <v>738</v>
      </c>
      <c r="C66" s="1100"/>
      <c r="D66" s="543"/>
      <c r="E66" s="513"/>
      <c r="F66" s="513"/>
      <c r="G66" s="517"/>
      <c r="H66" s="954"/>
      <c r="I66" s="482"/>
      <c r="J66" s="954"/>
      <c r="K66" s="482"/>
      <c r="L66" s="954"/>
      <c r="M66" s="989"/>
      <c r="N66" s="954"/>
      <c r="O66" s="482"/>
      <c r="P66" s="954"/>
      <c r="Q66" s="989"/>
      <c r="R66" s="954"/>
      <c r="S66" s="482"/>
    </row>
    <row r="67" spans="1:19">
      <c r="A67" s="1159"/>
      <c r="B67" s="1141" t="s">
        <v>739</v>
      </c>
      <c r="C67" s="1100"/>
      <c r="D67" s="543"/>
      <c r="E67" s="513"/>
      <c r="F67" s="513"/>
      <c r="G67" s="517"/>
      <c r="H67" s="954"/>
      <c r="I67" s="482"/>
      <c r="J67" s="954"/>
      <c r="K67" s="482"/>
      <c r="L67" s="954"/>
      <c r="M67" s="989"/>
      <c r="N67" s="954"/>
      <c r="O67" s="482"/>
      <c r="P67" s="954"/>
      <c r="Q67" s="989"/>
      <c r="R67" s="954"/>
      <c r="S67" s="482"/>
    </row>
    <row r="68" spans="1:19">
      <c r="A68" s="1159"/>
      <c r="B68" s="1141" t="s">
        <v>740</v>
      </c>
      <c r="C68" s="1100"/>
      <c r="D68" s="543"/>
      <c r="E68" s="513"/>
      <c r="F68" s="513"/>
      <c r="G68" s="517"/>
      <c r="H68" s="954"/>
      <c r="I68" s="482"/>
      <c r="J68" s="954"/>
      <c r="K68" s="482"/>
      <c r="L68" s="954"/>
      <c r="M68" s="989"/>
      <c r="N68" s="954"/>
      <c r="O68" s="482"/>
      <c r="P68" s="954"/>
      <c r="Q68" s="989"/>
      <c r="R68" s="954"/>
      <c r="S68" s="482"/>
    </row>
    <row r="69" spans="1:19">
      <c r="A69" s="1159"/>
      <c r="B69" s="1141" t="s">
        <v>741</v>
      </c>
      <c r="C69" s="1100"/>
      <c r="D69" s="543"/>
      <c r="E69" s="513"/>
      <c r="F69" s="513"/>
      <c r="G69" s="517"/>
      <c r="H69" s="954"/>
      <c r="I69" s="482"/>
      <c r="J69" s="954"/>
      <c r="K69" s="482"/>
      <c r="L69" s="954"/>
      <c r="M69" s="989"/>
      <c r="N69" s="954"/>
      <c r="O69" s="482"/>
      <c r="P69" s="954"/>
      <c r="Q69" s="989"/>
      <c r="R69" s="954"/>
      <c r="S69" s="482"/>
    </row>
    <row r="70" spans="1:19">
      <c r="A70" s="1159"/>
      <c r="B70" s="1141" t="s">
        <v>742</v>
      </c>
      <c r="C70" s="1100"/>
      <c r="D70" s="543"/>
      <c r="E70" s="513"/>
      <c r="F70" s="513"/>
      <c r="G70" s="517"/>
      <c r="H70" s="954"/>
      <c r="I70" s="482"/>
      <c r="J70" s="954"/>
      <c r="K70" s="482"/>
      <c r="L70" s="954"/>
      <c r="M70" s="989"/>
      <c r="N70" s="954"/>
      <c r="O70" s="482"/>
      <c r="P70" s="954"/>
      <c r="Q70" s="989"/>
      <c r="R70" s="954"/>
      <c r="S70" s="482"/>
    </row>
    <row r="71" spans="1:19">
      <c r="A71" s="1159"/>
      <c r="B71" s="1141" t="s">
        <v>743</v>
      </c>
      <c r="C71" s="1100"/>
      <c r="D71" s="543"/>
      <c r="E71" s="513"/>
      <c r="F71" s="513"/>
      <c r="G71" s="517"/>
      <c r="H71" s="954"/>
      <c r="I71" s="482"/>
      <c r="J71" s="954"/>
      <c r="K71" s="482"/>
      <c r="L71" s="954"/>
      <c r="M71" s="989"/>
      <c r="N71" s="954"/>
      <c r="O71" s="482"/>
      <c r="P71" s="954"/>
      <c r="Q71" s="989"/>
      <c r="R71" s="954"/>
      <c r="S71" s="482"/>
    </row>
    <row r="72" spans="1:19">
      <c r="A72" s="1159"/>
      <c r="B72" s="1141" t="s">
        <v>744</v>
      </c>
      <c r="C72" s="1100"/>
      <c r="D72" s="543"/>
      <c r="E72" s="513"/>
      <c r="F72" s="513"/>
      <c r="G72" s="517"/>
      <c r="H72" s="954"/>
      <c r="I72" s="482"/>
      <c r="J72" s="954"/>
      <c r="K72" s="482"/>
      <c r="L72" s="954"/>
      <c r="M72" s="989"/>
      <c r="N72" s="954"/>
      <c r="O72" s="482"/>
      <c r="P72" s="954"/>
      <c r="Q72" s="989"/>
      <c r="R72" s="954"/>
      <c r="S72" s="482"/>
    </row>
    <row r="73" spans="1:19">
      <c r="A73" s="1159"/>
      <c r="B73" s="1141" t="s">
        <v>745</v>
      </c>
      <c r="C73" s="1100"/>
      <c r="D73" s="543"/>
      <c r="E73" s="513"/>
      <c r="F73" s="513"/>
      <c r="G73" s="517"/>
      <c r="H73" s="954"/>
      <c r="I73" s="482"/>
      <c r="J73" s="954"/>
      <c r="K73" s="482"/>
      <c r="L73" s="954"/>
      <c r="M73" s="989"/>
      <c r="N73" s="954"/>
      <c r="O73" s="482"/>
      <c r="P73" s="954"/>
      <c r="Q73" s="989"/>
      <c r="R73" s="954"/>
      <c r="S73" s="482"/>
    </row>
    <row r="74" spans="1:19">
      <c r="A74" s="1159"/>
      <c r="B74" s="1141" t="s">
        <v>746</v>
      </c>
      <c r="C74" s="1100"/>
      <c r="D74" s="543"/>
      <c r="E74" s="513"/>
      <c r="F74" s="513"/>
      <c r="G74" s="517"/>
      <c r="H74" s="954"/>
      <c r="I74" s="482"/>
      <c r="J74" s="954"/>
      <c r="K74" s="482"/>
      <c r="L74" s="954"/>
      <c r="M74" s="989"/>
      <c r="N74" s="954"/>
      <c r="O74" s="482"/>
      <c r="P74" s="954"/>
      <c r="Q74" s="989"/>
      <c r="R74" s="954"/>
      <c r="S74" s="482"/>
    </row>
    <row r="75" spans="1:19">
      <c r="A75" s="1159"/>
      <c r="B75" s="1141" t="s">
        <v>747</v>
      </c>
      <c r="C75" s="1100"/>
      <c r="D75" s="543"/>
      <c r="E75" s="513"/>
      <c r="F75" s="513"/>
      <c r="G75" s="517"/>
      <c r="H75" s="954"/>
      <c r="I75" s="482"/>
      <c r="J75" s="954"/>
      <c r="K75" s="482"/>
      <c r="L75" s="954"/>
      <c r="M75" s="482"/>
      <c r="N75" s="954"/>
      <c r="O75" s="482"/>
      <c r="P75" s="954"/>
      <c r="Q75" s="482"/>
      <c r="R75" s="954"/>
      <c r="S75" s="482"/>
    </row>
    <row r="76" spans="1:19">
      <c r="A76" s="1159"/>
      <c r="B76" s="1141" t="s">
        <v>748</v>
      </c>
      <c r="C76" s="1100"/>
      <c r="D76" s="543"/>
      <c r="E76" s="513"/>
      <c r="F76" s="513"/>
      <c r="G76" s="517"/>
      <c r="H76" s="954"/>
      <c r="I76" s="482"/>
      <c r="J76" s="954"/>
      <c r="K76" s="482"/>
      <c r="L76" s="954"/>
      <c r="M76" s="482"/>
      <c r="N76" s="954"/>
      <c r="O76" s="482"/>
      <c r="P76" s="954"/>
      <c r="Q76" s="482"/>
      <c r="R76" s="954"/>
      <c r="S76" s="482"/>
    </row>
    <row r="77" spans="1:19">
      <c r="A77" s="1159"/>
      <c r="B77" s="1141" t="s">
        <v>749</v>
      </c>
      <c r="C77" s="1100"/>
      <c r="D77" s="543"/>
      <c r="E77" s="513"/>
      <c r="F77" s="513"/>
      <c r="G77" s="517"/>
      <c r="H77" s="954"/>
      <c r="I77" s="482"/>
      <c r="J77" s="954"/>
      <c r="K77" s="482"/>
      <c r="L77" s="954"/>
      <c r="M77" s="482"/>
      <c r="N77" s="954"/>
      <c r="O77" s="482"/>
      <c r="P77" s="954"/>
      <c r="Q77" s="482"/>
      <c r="R77" s="954"/>
      <c r="S77" s="482"/>
    </row>
    <row r="78" spans="1:19">
      <c r="A78" s="1159"/>
      <c r="B78" s="1141" t="s">
        <v>750</v>
      </c>
      <c r="C78" s="1100"/>
      <c r="D78" s="543"/>
      <c r="E78" s="513"/>
      <c r="F78" s="513"/>
      <c r="G78" s="517"/>
      <c r="H78" s="954"/>
      <c r="I78" s="482"/>
      <c r="J78" s="954"/>
      <c r="K78" s="482"/>
      <c r="L78" s="954"/>
      <c r="M78" s="482"/>
      <c r="N78" s="954"/>
      <c r="O78" s="482"/>
      <c r="P78" s="954"/>
      <c r="Q78" s="482"/>
      <c r="R78" s="954"/>
      <c r="S78" s="482"/>
    </row>
    <row r="79" spans="1:19">
      <c r="A79" s="1159"/>
      <c r="B79" s="1141" t="s">
        <v>751</v>
      </c>
      <c r="C79" s="1100"/>
      <c r="D79" s="543"/>
      <c r="E79" s="513"/>
      <c r="F79" s="513"/>
      <c r="G79" s="517"/>
      <c r="H79" s="954"/>
      <c r="I79" s="482"/>
      <c r="J79" s="954"/>
      <c r="K79" s="482"/>
      <c r="L79" s="954"/>
      <c r="M79" s="482"/>
      <c r="N79" s="954"/>
      <c r="O79" s="482"/>
      <c r="P79" s="954"/>
      <c r="Q79" s="482"/>
      <c r="R79" s="954"/>
      <c r="S79" s="482"/>
    </row>
    <row r="80" spans="1:19">
      <c r="A80" s="1159"/>
      <c r="B80" s="1141" t="s">
        <v>752</v>
      </c>
      <c r="C80" s="1100"/>
      <c r="D80" s="543"/>
      <c r="E80" s="513"/>
      <c r="F80" s="513"/>
      <c r="G80" s="517"/>
      <c r="H80" s="954"/>
      <c r="I80" s="482"/>
      <c r="J80" s="954"/>
      <c r="K80" s="482"/>
      <c r="L80" s="954"/>
      <c r="M80" s="482"/>
      <c r="N80" s="954"/>
      <c r="O80" s="482"/>
      <c r="P80" s="954"/>
      <c r="Q80" s="482"/>
      <c r="R80" s="954"/>
      <c r="S80" s="482"/>
    </row>
    <row r="81" spans="1:19">
      <c r="A81" s="1159"/>
      <c r="B81" s="1141"/>
      <c r="C81" s="1100"/>
      <c r="D81" s="543"/>
      <c r="E81" s="513"/>
      <c r="F81" s="513"/>
      <c r="G81" s="517"/>
      <c r="H81" s="954"/>
      <c r="I81" s="482"/>
      <c r="J81" s="954"/>
      <c r="K81" s="482"/>
      <c r="L81" s="954"/>
      <c r="M81" s="482"/>
      <c r="N81" s="954"/>
      <c r="O81" s="482"/>
      <c r="P81" s="954"/>
      <c r="Q81" s="482"/>
      <c r="R81" s="954"/>
      <c r="S81" s="482"/>
    </row>
    <row r="82" spans="1:19">
      <c r="A82" s="1159"/>
      <c r="B82" s="1141" t="s">
        <v>753</v>
      </c>
      <c r="C82" s="1100"/>
      <c r="D82" s="543"/>
      <c r="E82" s="513"/>
      <c r="F82" s="513"/>
      <c r="G82" s="517"/>
      <c r="H82" s="954"/>
      <c r="I82" s="482"/>
      <c r="J82" s="954"/>
      <c r="K82" s="482"/>
      <c r="L82" s="954"/>
      <c r="M82" s="482"/>
      <c r="N82" s="954"/>
      <c r="O82" s="482"/>
      <c r="P82" s="954"/>
      <c r="Q82" s="482"/>
      <c r="R82" s="954"/>
      <c r="S82" s="482"/>
    </row>
    <row r="83" spans="1:19">
      <c r="A83" s="1159"/>
      <c r="B83" s="1141" t="s">
        <v>754</v>
      </c>
      <c r="C83" s="1100"/>
      <c r="D83" s="543"/>
      <c r="E83" s="513"/>
      <c r="F83" s="513"/>
      <c r="G83" s="517"/>
      <c r="H83" s="954"/>
      <c r="I83" s="482"/>
      <c r="J83" s="954"/>
      <c r="K83" s="482"/>
      <c r="L83" s="954"/>
      <c r="M83" s="482"/>
      <c r="N83" s="954"/>
      <c r="O83" s="482"/>
      <c r="P83" s="954"/>
      <c r="Q83" s="482"/>
      <c r="R83" s="954"/>
      <c r="S83" s="482"/>
    </row>
    <row r="84" spans="1:19">
      <c r="A84" s="1159"/>
      <c r="B84" s="1141"/>
      <c r="C84" s="1100"/>
      <c r="D84" s="543"/>
      <c r="E84" s="513"/>
      <c r="F84" s="513"/>
      <c r="G84" s="517"/>
      <c r="H84" s="954"/>
      <c r="I84" s="482"/>
      <c r="J84" s="954"/>
      <c r="K84" s="482"/>
      <c r="L84" s="954"/>
      <c r="M84" s="482"/>
      <c r="N84" s="954"/>
      <c r="O84" s="482"/>
      <c r="P84" s="954"/>
      <c r="Q84" s="482"/>
      <c r="R84" s="954"/>
      <c r="S84" s="482"/>
    </row>
    <row r="85" spans="1:19">
      <c r="A85" s="1159"/>
      <c r="B85" s="1141" t="s">
        <v>755</v>
      </c>
      <c r="C85" s="1100"/>
      <c r="D85" s="543"/>
      <c r="E85" s="513"/>
      <c r="F85" s="513"/>
      <c r="G85" s="517"/>
      <c r="H85" s="954"/>
      <c r="I85" s="482"/>
      <c r="J85" s="954"/>
      <c r="K85" s="482"/>
      <c r="L85" s="954"/>
      <c r="M85" s="482"/>
      <c r="N85" s="954"/>
      <c r="O85" s="482"/>
      <c r="P85" s="954"/>
      <c r="Q85" s="482"/>
      <c r="R85" s="954"/>
      <c r="S85" s="482"/>
    </row>
    <row r="86" spans="1:19">
      <c r="A86" s="1159"/>
      <c r="B86" s="363"/>
      <c r="C86" s="1100"/>
      <c r="D86" s="543"/>
      <c r="E86" s="513"/>
      <c r="F86" s="513"/>
      <c r="G86" s="517"/>
      <c r="H86" s="954"/>
      <c r="I86" s="482"/>
      <c r="J86" s="954"/>
      <c r="K86" s="482"/>
      <c r="L86" s="954"/>
      <c r="M86" s="482"/>
      <c r="N86" s="954"/>
      <c r="O86" s="482"/>
      <c r="P86" s="954"/>
      <c r="Q86" s="482"/>
      <c r="R86" s="954"/>
      <c r="S86" s="482"/>
    </row>
    <row r="87" spans="1:19">
      <c r="A87" s="1159"/>
      <c r="B87" s="363"/>
      <c r="C87" s="1100"/>
      <c r="D87" s="543"/>
      <c r="E87" s="513"/>
      <c r="F87" s="513"/>
      <c r="G87" s="517"/>
      <c r="H87" s="954"/>
      <c r="I87" s="482"/>
      <c r="J87" s="954"/>
      <c r="K87" s="482"/>
      <c r="L87" s="954"/>
      <c r="M87" s="482"/>
      <c r="N87" s="954"/>
      <c r="O87" s="482"/>
      <c r="P87" s="954"/>
      <c r="Q87" s="482"/>
      <c r="R87" s="954"/>
      <c r="S87" s="482"/>
    </row>
    <row r="88" spans="1:19">
      <c r="A88" s="1159"/>
      <c r="B88" s="363"/>
      <c r="C88" s="1100"/>
      <c r="D88" s="543"/>
      <c r="E88" s="513"/>
      <c r="F88" s="513"/>
      <c r="G88" s="517"/>
      <c r="H88" s="954"/>
      <c r="I88" s="482"/>
      <c r="J88" s="954"/>
      <c r="K88" s="482"/>
      <c r="L88" s="954"/>
      <c r="M88" s="482"/>
      <c r="N88" s="954"/>
      <c r="O88" s="482"/>
      <c r="P88" s="954"/>
      <c r="Q88" s="482"/>
      <c r="R88" s="954"/>
      <c r="S88" s="482"/>
    </row>
    <row r="89" spans="1:19">
      <c r="A89" s="1159"/>
      <c r="B89" s="362"/>
      <c r="C89" s="1100"/>
      <c r="D89" s="543"/>
      <c r="E89" s="513"/>
      <c r="F89" s="513"/>
      <c r="G89" s="517"/>
      <c r="H89" s="954"/>
      <c r="I89" s="482"/>
      <c r="J89" s="954"/>
      <c r="K89" s="482"/>
      <c r="L89" s="954"/>
      <c r="M89" s="482"/>
      <c r="N89" s="954"/>
      <c r="O89" s="482"/>
      <c r="P89" s="954"/>
      <c r="Q89" s="482"/>
      <c r="R89" s="954"/>
      <c r="S89" s="482"/>
    </row>
    <row r="90" spans="1:19">
      <c r="A90" s="1159"/>
      <c r="B90" s="364"/>
      <c r="C90" s="513"/>
      <c r="D90" s="543"/>
      <c r="E90" s="513"/>
      <c r="F90" s="513"/>
      <c r="G90" s="517"/>
      <c r="H90" s="954"/>
      <c r="I90" s="481"/>
      <c r="J90" s="954"/>
      <c r="K90" s="481"/>
      <c r="L90" s="954"/>
      <c r="M90" s="481"/>
      <c r="N90" s="954"/>
      <c r="O90" s="482"/>
      <c r="P90" s="954"/>
      <c r="Q90" s="481"/>
      <c r="R90" s="954"/>
      <c r="S90" s="482"/>
    </row>
    <row r="91" spans="1:19">
      <c r="A91" s="1159"/>
      <c r="B91" s="364"/>
      <c r="C91" s="359"/>
      <c r="D91" s="188"/>
      <c r="E91" s="188"/>
      <c r="F91" s="188"/>
      <c r="G91" s="359"/>
      <c r="H91" s="954"/>
      <c r="I91" s="481"/>
      <c r="J91" s="954"/>
      <c r="K91" s="481"/>
      <c r="L91" s="954"/>
      <c r="M91" s="481"/>
      <c r="N91" s="954"/>
      <c r="O91" s="481"/>
      <c r="P91" s="954"/>
      <c r="Q91" s="481"/>
      <c r="R91" s="954"/>
      <c r="S91" s="481"/>
    </row>
    <row r="92" spans="1:19">
      <c r="A92" s="14"/>
      <c r="B92" s="15"/>
      <c r="C92" s="16"/>
      <c r="D92" s="16"/>
      <c r="E92" s="17"/>
      <c r="F92" s="18" t="s">
        <v>625</v>
      </c>
      <c r="G92" s="19"/>
      <c r="H92" s="20"/>
      <c r="I92" s="62">
        <f>SUM(I24:I91)</f>
        <v>0</v>
      </c>
      <c r="J92" s="20"/>
      <c r="K92" s="62">
        <f>SUM(K24:K91)</f>
        <v>0</v>
      </c>
      <c r="L92" s="20"/>
      <c r="M92" s="62">
        <f>SUM(M24:M91)</f>
        <v>0</v>
      </c>
      <c r="N92" s="20"/>
      <c r="O92" s="62">
        <f>SUM(O24:O91)</f>
        <v>0</v>
      </c>
      <c r="P92" s="20"/>
      <c r="Q92" s="62">
        <f>SUM(Q24:Q91)</f>
        <v>0</v>
      </c>
      <c r="R92" s="20"/>
      <c r="S92" s="62">
        <f>SUM(S24:S91)</f>
        <v>0</v>
      </c>
    </row>
    <row r="93" spans="1:19">
      <c r="A93" s="974"/>
      <c r="B93" s="502"/>
      <c r="C93" s="503"/>
      <c r="D93" s="503"/>
      <c r="E93" s="504"/>
      <c r="F93" s="505" t="s">
        <v>626</v>
      </c>
      <c r="G93" s="506"/>
      <c r="H93" s="975">
        <v>0</v>
      </c>
      <c r="I93" s="1117"/>
      <c r="J93" s="975">
        <v>0</v>
      </c>
      <c r="K93" s="1117"/>
      <c r="L93" s="1143">
        <v>0</v>
      </c>
      <c r="M93" s="1117"/>
      <c r="N93" s="975">
        <v>0</v>
      </c>
      <c r="O93" s="1117"/>
      <c r="P93" s="1143">
        <v>0</v>
      </c>
      <c r="Q93" s="1117"/>
      <c r="R93" s="975">
        <v>0</v>
      </c>
      <c r="S93" s="1117"/>
    </row>
    <row r="94" spans="1:19">
      <c r="A94" s="974"/>
      <c r="B94" s="502"/>
      <c r="C94" s="503"/>
      <c r="D94" s="503"/>
      <c r="E94" s="504"/>
      <c r="F94" s="505" t="s">
        <v>627</v>
      </c>
      <c r="G94" s="506"/>
      <c r="H94" s="976"/>
      <c r="I94" s="1118">
        <f>H93*I92</f>
        <v>0</v>
      </c>
      <c r="J94" s="976"/>
      <c r="K94" s="1118">
        <f>J93*K92</f>
        <v>0</v>
      </c>
      <c r="L94" s="976"/>
      <c r="M94" s="1118">
        <f>L93*M92</f>
        <v>0</v>
      </c>
      <c r="N94" s="976"/>
      <c r="O94" s="1118">
        <f>N93*O92</f>
        <v>0</v>
      </c>
      <c r="P94" s="976"/>
      <c r="Q94" s="1118">
        <f>P93*Q92</f>
        <v>0</v>
      </c>
      <c r="R94" s="976"/>
      <c r="S94" s="1118">
        <f>R93*S92</f>
        <v>0</v>
      </c>
    </row>
    <row r="95" spans="1:19">
      <c r="A95" s="974"/>
      <c r="B95" s="502"/>
      <c r="C95" s="503"/>
      <c r="D95" s="503"/>
      <c r="E95" s="504"/>
      <c r="F95" s="505"/>
      <c r="G95" s="506"/>
      <c r="H95" s="976"/>
      <c r="I95" s="978"/>
      <c r="J95" s="976"/>
      <c r="K95" s="978"/>
      <c r="L95" s="976"/>
      <c r="M95" s="978"/>
      <c r="N95" s="976"/>
      <c r="O95" s="978"/>
      <c r="P95" s="976"/>
      <c r="Q95" s="978"/>
      <c r="R95" s="976"/>
      <c r="S95" s="978"/>
    </row>
    <row r="96" spans="1:19">
      <c r="A96" s="974"/>
      <c r="B96" s="502"/>
      <c r="C96" s="503"/>
      <c r="D96" s="503"/>
      <c r="E96" s="504"/>
      <c r="F96" s="505" t="s">
        <v>628</v>
      </c>
      <c r="G96" s="506"/>
      <c r="H96" s="979"/>
      <c r="I96" s="977">
        <f>SUM(I92:I94)</f>
        <v>0</v>
      </c>
      <c r="J96" s="979"/>
      <c r="K96" s="977">
        <f>SUM(K92:K94)</f>
        <v>0</v>
      </c>
      <c r="L96" s="979"/>
      <c r="M96" s="977">
        <f>SUM(M92:M94)</f>
        <v>0</v>
      </c>
      <c r="N96" s="979"/>
      <c r="O96" s="977">
        <f>SUM(O92:O94)</f>
        <v>0</v>
      </c>
      <c r="P96" s="979"/>
      <c r="Q96" s="977">
        <f>SUM(Q92:Q94)</f>
        <v>0</v>
      </c>
      <c r="R96" s="979"/>
      <c r="S96" s="977">
        <f>SUM(S92:S94)</f>
        <v>0</v>
      </c>
    </row>
    <row r="97" spans="1:19">
      <c r="A97" s="974"/>
      <c r="B97" s="502"/>
      <c r="C97" s="503"/>
      <c r="D97" s="503"/>
      <c r="E97" s="504"/>
      <c r="F97" s="507" t="s">
        <v>629</v>
      </c>
      <c r="G97" s="508"/>
      <c r="H97" s="980"/>
      <c r="I97" s="981" t="e">
        <f>I96/'Area Calculations'!$I$4</f>
        <v>#DIV/0!</v>
      </c>
      <c r="J97" s="980"/>
      <c r="K97" s="981" t="e">
        <f>K96/'Area Calculations'!$I$4</f>
        <v>#DIV/0!</v>
      </c>
      <c r="L97" s="980"/>
      <c r="M97" s="981" t="e">
        <f>M96/'Area Calculations'!$I$4</f>
        <v>#DIV/0!</v>
      </c>
      <c r="N97" s="980"/>
      <c r="O97" s="981" t="e">
        <f>O96/'Area Calculations'!$I$4</f>
        <v>#DIV/0!</v>
      </c>
      <c r="P97" s="980"/>
      <c r="Q97" s="981" t="e">
        <f>Q96/'Area Calculations'!$I$4</f>
        <v>#DIV/0!</v>
      </c>
      <c r="R97" s="980"/>
      <c r="S97" s="981" t="e">
        <f>S96/'Area Calculations'!$I$4</f>
        <v>#DIV/0!</v>
      </c>
    </row>
    <row r="98" spans="1:19">
      <c r="A98" s="974"/>
      <c r="B98" s="502"/>
      <c r="C98" s="503"/>
      <c r="D98" s="503"/>
      <c r="E98" s="504"/>
      <c r="F98" s="507" t="s">
        <v>630</v>
      </c>
      <c r="G98" s="509"/>
      <c r="H98" s="980"/>
      <c r="I98" s="981" t="e">
        <f>I96/'Area Calculations'!#REF!</f>
        <v>#REF!</v>
      </c>
      <c r="J98" s="980"/>
      <c r="K98" s="981" t="e">
        <f>K96/'Area Calculations'!#REF!</f>
        <v>#REF!</v>
      </c>
      <c r="L98" s="980"/>
      <c r="M98" s="981" t="e">
        <f>M96/'Area Calculations'!#REF!</f>
        <v>#REF!</v>
      </c>
      <c r="N98" s="980"/>
      <c r="O98" s="981" t="e">
        <f>O96/'Area Calculations'!#REF!</f>
        <v>#REF!</v>
      </c>
      <c r="P98" s="980"/>
      <c r="Q98" s="981" t="e">
        <f>Q96/'Area Calculations'!#REF!</f>
        <v>#REF!</v>
      </c>
      <c r="R98" s="980"/>
      <c r="S98" s="981" t="e">
        <f>S96/'Area Calculations'!#REF!</f>
        <v>#REF!</v>
      </c>
    </row>
    <row r="99" spans="1:19">
      <c r="A99" s="974"/>
      <c r="B99" s="502"/>
      <c r="C99" s="503"/>
      <c r="D99" s="503"/>
      <c r="E99" s="504"/>
      <c r="F99" s="505"/>
      <c r="G99" s="510"/>
      <c r="H99" s="501"/>
      <c r="I99" s="1162"/>
      <c r="J99" s="982"/>
      <c r="K99" s="982"/>
      <c r="L99" s="982"/>
      <c r="M99" s="982"/>
      <c r="N99" s="982"/>
      <c r="O99" s="982"/>
      <c r="P99" s="982"/>
      <c r="Q99" s="982"/>
      <c r="R99" s="982"/>
      <c r="S99" s="982"/>
    </row>
    <row r="100" spans="1:19">
      <c r="A100" s="652" t="s">
        <v>631</v>
      </c>
      <c r="B100" s="653"/>
      <c r="C100" s="12"/>
      <c r="D100" s="12"/>
      <c r="E100" s="12"/>
      <c r="F100" s="12"/>
      <c r="G100" s="13"/>
      <c r="H100" s="21"/>
      <c r="I100" s="21"/>
      <c r="J100" s="21"/>
      <c r="K100" s="21"/>
      <c r="L100" s="21"/>
      <c r="M100" s="21"/>
      <c r="N100" s="21"/>
      <c r="O100" s="21"/>
      <c r="P100" s="21"/>
      <c r="Q100" s="21"/>
      <c r="R100" s="21"/>
      <c r="S100" s="21"/>
    </row>
    <row r="101" spans="1:19">
      <c r="A101" s="1157"/>
      <c r="B101" s="512"/>
      <c r="C101" s="526"/>
      <c r="D101" s="526"/>
      <c r="E101" s="526"/>
      <c r="F101" s="526"/>
      <c r="G101" s="494"/>
      <c r="H101" s="538"/>
      <c r="I101" s="538"/>
      <c r="J101" s="538"/>
      <c r="K101" s="538"/>
      <c r="L101" s="538"/>
      <c r="M101" s="538"/>
      <c r="N101" s="538"/>
      <c r="O101" s="538"/>
      <c r="P101" s="538"/>
      <c r="Q101" s="538"/>
      <c r="R101" s="538"/>
      <c r="S101" s="538"/>
    </row>
    <row r="102" spans="1:19">
      <c r="A102" s="1157"/>
      <c r="B102" s="512"/>
      <c r="C102" s="526"/>
      <c r="D102" s="526"/>
      <c r="E102" s="526"/>
      <c r="F102" s="526"/>
      <c r="G102" s="494"/>
      <c r="H102" s="538"/>
      <c r="I102" s="538"/>
      <c r="J102" s="538"/>
      <c r="K102" s="538"/>
      <c r="L102" s="538"/>
      <c r="M102" s="538"/>
      <c r="N102" s="538"/>
      <c r="O102" s="538"/>
      <c r="P102" s="538"/>
      <c r="Q102" s="538"/>
      <c r="R102" s="538"/>
      <c r="S102" s="538"/>
    </row>
    <row r="103" spans="1:19" s="2" customFormat="1">
      <c r="A103" s="1157"/>
      <c r="B103" s="512"/>
      <c r="C103" s="526"/>
      <c r="D103" s="526"/>
      <c r="E103" s="526"/>
      <c r="F103" s="526"/>
      <c r="G103" s="494"/>
      <c r="H103" s="538"/>
      <c r="I103" s="538"/>
      <c r="J103" s="538"/>
      <c r="K103" s="538"/>
      <c r="L103" s="538"/>
      <c r="M103" s="538"/>
      <c r="N103" s="538"/>
      <c r="O103" s="538"/>
      <c r="P103" s="538"/>
      <c r="Q103" s="538"/>
      <c r="R103" s="538"/>
      <c r="S103" s="538"/>
    </row>
    <row r="104" spans="1:19">
      <c r="A104" s="652" t="s">
        <v>632</v>
      </c>
      <c r="B104" s="653"/>
      <c r="C104" s="12"/>
      <c r="D104" s="12"/>
      <c r="E104" s="12"/>
      <c r="F104" s="12"/>
      <c r="G104" s="13"/>
      <c r="H104" s="21"/>
      <c r="I104" s="21"/>
      <c r="J104" s="21"/>
      <c r="K104" s="21"/>
      <c r="L104" s="21"/>
      <c r="M104" s="21"/>
      <c r="N104" s="21"/>
      <c r="O104" s="21"/>
      <c r="P104" s="21"/>
      <c r="Q104" s="21"/>
      <c r="R104" s="21"/>
      <c r="S104" s="21"/>
    </row>
    <row r="105" spans="1:19" s="2" customFormat="1">
      <c r="A105" s="1157"/>
      <c r="B105" s="512"/>
      <c r="C105" s="526"/>
      <c r="D105" s="526"/>
      <c r="E105" s="526"/>
      <c r="F105" s="526"/>
      <c r="G105" s="494"/>
      <c r="H105" s="538"/>
      <c r="I105" s="538"/>
      <c r="J105" s="538"/>
      <c r="K105" s="538"/>
      <c r="L105" s="538"/>
      <c r="M105" s="538"/>
      <c r="N105" s="538"/>
      <c r="O105" s="538"/>
      <c r="P105" s="538"/>
      <c r="Q105" s="538"/>
      <c r="R105" s="538"/>
      <c r="S105" s="538"/>
    </row>
    <row r="106" spans="1:19" s="2" customFormat="1">
      <c r="A106" s="1157"/>
      <c r="B106" s="512"/>
      <c r="C106" s="526"/>
      <c r="D106" s="526"/>
      <c r="E106" s="526"/>
      <c r="F106" s="526"/>
      <c r="G106" s="494"/>
      <c r="H106" s="538"/>
      <c r="I106" s="538"/>
      <c r="J106" s="538"/>
      <c r="K106" s="538"/>
      <c r="L106" s="538"/>
      <c r="M106" s="538"/>
      <c r="N106" s="538"/>
      <c r="O106" s="538"/>
      <c r="P106" s="538"/>
      <c r="Q106" s="538"/>
      <c r="R106" s="538"/>
      <c r="S106" s="538"/>
    </row>
    <row r="107" spans="1:19" s="2" customFormat="1">
      <c r="A107" s="1157"/>
      <c r="B107" s="512"/>
      <c r="C107" s="526"/>
      <c r="D107" s="526"/>
      <c r="E107" s="526"/>
      <c r="F107" s="526"/>
      <c r="G107" s="494"/>
      <c r="H107" s="538"/>
      <c r="I107" s="538"/>
      <c r="J107" s="538"/>
      <c r="K107" s="538"/>
      <c r="L107" s="538"/>
      <c r="M107" s="538"/>
      <c r="N107" s="538"/>
      <c r="O107" s="538"/>
      <c r="P107" s="538"/>
      <c r="Q107" s="538"/>
      <c r="R107" s="538"/>
      <c r="S107" s="538"/>
    </row>
    <row r="108" spans="1:19">
      <c r="A108" s="652" t="s">
        <v>633</v>
      </c>
      <c r="B108" s="653"/>
      <c r="C108" s="12"/>
      <c r="D108" s="12"/>
      <c r="E108" s="12"/>
      <c r="F108" s="12"/>
      <c r="G108" s="13"/>
      <c r="H108" s="21"/>
      <c r="I108" s="21"/>
      <c r="J108" s="21"/>
      <c r="K108" s="21"/>
      <c r="L108" s="21"/>
      <c r="M108" s="21"/>
      <c r="N108" s="21"/>
      <c r="O108" s="21"/>
      <c r="P108" s="21"/>
      <c r="Q108" s="21"/>
      <c r="R108" s="21"/>
      <c r="S108" s="21"/>
    </row>
    <row r="109" spans="1:19">
      <c r="A109" s="1157"/>
      <c r="B109" s="512"/>
      <c r="C109" s="526"/>
      <c r="D109" s="526"/>
      <c r="E109" s="526"/>
      <c r="F109" s="526"/>
      <c r="G109" s="494"/>
      <c r="H109" s="538"/>
      <c r="I109" s="538"/>
      <c r="J109" s="538"/>
      <c r="K109" s="538"/>
      <c r="L109" s="538"/>
      <c r="M109" s="538"/>
      <c r="N109" s="538"/>
      <c r="O109" s="538"/>
      <c r="P109" s="538"/>
      <c r="Q109" s="538"/>
      <c r="R109" s="538"/>
      <c r="S109" s="538"/>
    </row>
    <row r="110" spans="1:19">
      <c r="A110" s="952"/>
      <c r="B110" s="512"/>
      <c r="C110" s="513"/>
      <c r="D110" s="513"/>
      <c r="E110" s="513"/>
      <c r="F110" s="513"/>
      <c r="G110" s="517"/>
      <c r="H110" s="985"/>
      <c r="I110" s="985"/>
      <c r="J110" s="985"/>
      <c r="K110" s="985"/>
      <c r="L110" s="985"/>
      <c r="M110" s="985"/>
      <c r="N110" s="985"/>
      <c r="O110" s="985"/>
      <c r="P110" s="985"/>
      <c r="Q110" s="985"/>
      <c r="R110" s="985"/>
      <c r="S110" s="985"/>
    </row>
    <row r="111" spans="1:19">
      <c r="A111" s="986"/>
      <c r="B111" s="511"/>
      <c r="C111" s="513"/>
      <c r="D111" s="513"/>
      <c r="E111" s="513"/>
      <c r="F111" s="513"/>
      <c r="G111" s="517"/>
      <c r="H111" s="987"/>
      <c r="I111" s="987"/>
      <c r="J111" s="987"/>
      <c r="K111" s="987"/>
      <c r="L111" s="987"/>
      <c r="M111" s="987"/>
      <c r="N111" s="987"/>
      <c r="O111" s="987"/>
      <c r="P111" s="987"/>
      <c r="Q111" s="987"/>
      <c r="R111" s="987"/>
      <c r="S111" s="987"/>
    </row>
    <row r="112" spans="1:19">
      <c r="A112" s="652" t="s">
        <v>634</v>
      </c>
      <c r="B112" s="653"/>
      <c r="C112" s="12"/>
      <c r="D112" s="12"/>
      <c r="E112" s="12"/>
      <c r="F112" s="12"/>
      <c r="G112" s="13"/>
      <c r="H112" s="21"/>
      <c r="I112" s="21"/>
      <c r="J112" s="21"/>
      <c r="K112" s="21"/>
      <c r="L112" s="21"/>
      <c r="M112" s="21"/>
      <c r="N112" s="21"/>
      <c r="O112" s="21"/>
      <c r="P112" s="21"/>
      <c r="Q112" s="21"/>
      <c r="R112" s="21"/>
      <c r="S112" s="21"/>
    </row>
    <row r="113" spans="1:19">
      <c r="A113" s="1158"/>
      <c r="B113" s="529"/>
      <c r="C113" s="526"/>
      <c r="D113" s="526"/>
      <c r="E113" s="526"/>
      <c r="F113" s="526"/>
      <c r="G113" s="494"/>
      <c r="H113" s="538"/>
      <c r="I113" s="538"/>
      <c r="J113" s="538"/>
      <c r="K113" s="538"/>
      <c r="L113" s="538"/>
      <c r="M113" s="538"/>
      <c r="N113" s="538"/>
      <c r="O113" s="538"/>
      <c r="P113" s="538"/>
      <c r="Q113" s="538"/>
      <c r="R113" s="538"/>
      <c r="S113" s="538"/>
    </row>
    <row r="114" spans="1:19">
      <c r="A114" s="986"/>
      <c r="B114" s="511"/>
      <c r="C114" s="513"/>
      <c r="D114" s="513"/>
      <c r="E114" s="513"/>
      <c r="F114" s="513"/>
      <c r="G114" s="517"/>
      <c r="H114" s="988"/>
      <c r="I114" s="988"/>
      <c r="J114" s="988"/>
      <c r="K114" s="988"/>
      <c r="L114" s="988"/>
      <c r="M114" s="988"/>
      <c r="N114" s="988"/>
      <c r="O114" s="988"/>
      <c r="P114" s="988"/>
      <c r="Q114" s="988"/>
      <c r="R114" s="988"/>
      <c r="S114" s="988"/>
    </row>
    <row r="115" spans="1:19">
      <c r="A115" s="986"/>
      <c r="B115" s="511"/>
      <c r="C115" s="513"/>
      <c r="D115" s="513"/>
      <c r="E115" s="513"/>
      <c r="F115" s="513"/>
      <c r="G115" s="517"/>
      <c r="H115" s="988"/>
      <c r="I115" s="988"/>
      <c r="J115" s="988"/>
      <c r="K115" s="988"/>
      <c r="L115" s="988"/>
      <c r="M115" s="988"/>
      <c r="N115" s="988"/>
      <c r="O115" s="988"/>
      <c r="P115" s="988"/>
      <c r="Q115" s="988"/>
      <c r="R115" s="988"/>
      <c r="S115" s="988"/>
    </row>
    <row r="116" spans="1:19">
      <c r="A116" s="652" t="s">
        <v>635</v>
      </c>
      <c r="B116" s="653"/>
      <c r="C116" s="12"/>
      <c r="D116" s="12"/>
      <c r="E116" s="12"/>
      <c r="F116" s="12"/>
      <c r="G116" s="13"/>
      <c r="H116" s="21"/>
      <c r="I116" s="21"/>
      <c r="J116" s="21"/>
      <c r="K116" s="21"/>
      <c r="L116" s="21"/>
      <c r="M116" s="21"/>
      <c r="N116" s="21"/>
      <c r="O116" s="21"/>
      <c r="P116" s="1123"/>
      <c r="Q116" s="1123"/>
      <c r="R116" s="1123"/>
      <c r="S116" s="1123"/>
    </row>
    <row r="117" spans="1:19">
      <c r="A117" s="952"/>
      <c r="B117" s="512" t="s">
        <v>636</v>
      </c>
      <c r="C117" s="513"/>
      <c r="D117" s="513"/>
      <c r="E117" s="513"/>
      <c r="F117" s="513"/>
      <c r="G117" s="517"/>
      <c r="H117" s="988"/>
      <c r="I117" s="988"/>
      <c r="J117" s="988"/>
      <c r="K117" s="988"/>
      <c r="L117" s="988"/>
      <c r="M117" s="988"/>
      <c r="N117" s="988"/>
      <c r="O117" s="988"/>
      <c r="P117" s="988"/>
      <c r="Q117" s="988"/>
      <c r="R117" s="988"/>
      <c r="S117" s="988"/>
    </row>
    <row r="118" spans="1:19">
      <c r="A118" s="952"/>
      <c r="B118" s="512" t="s">
        <v>637</v>
      </c>
      <c r="C118" s="513"/>
      <c r="D118" s="513"/>
      <c r="E118" s="513"/>
      <c r="F118" s="513"/>
      <c r="G118" s="517"/>
      <c r="H118" s="988"/>
      <c r="I118" s="988"/>
      <c r="J118" s="988"/>
      <c r="K118" s="988"/>
      <c r="L118" s="988"/>
      <c r="M118" s="988"/>
      <c r="N118" s="988"/>
      <c r="O118" s="988"/>
      <c r="P118" s="988"/>
      <c r="Q118" s="988"/>
      <c r="R118" s="988"/>
      <c r="S118" s="988"/>
    </row>
    <row r="119" spans="1:19">
      <c r="A119" s="952"/>
      <c r="B119" s="512" t="s">
        <v>638</v>
      </c>
      <c r="C119" s="513"/>
      <c r="D119" s="513"/>
      <c r="E119" s="513"/>
      <c r="F119" s="513"/>
      <c r="G119" s="517"/>
      <c r="H119" s="988"/>
      <c r="I119" s="988"/>
      <c r="J119" s="988"/>
      <c r="K119" s="988"/>
      <c r="L119" s="988"/>
      <c r="M119" s="988"/>
      <c r="N119" s="988"/>
      <c r="O119" s="988"/>
      <c r="P119" s="988"/>
      <c r="Q119" s="988"/>
      <c r="R119" s="988"/>
      <c r="S119" s="988"/>
    </row>
    <row r="120" spans="1:19">
      <c r="A120" s="952"/>
      <c r="B120" s="512" t="s">
        <v>639</v>
      </c>
      <c r="C120" s="513"/>
      <c r="D120" s="513"/>
      <c r="E120" s="513"/>
      <c r="F120" s="513"/>
      <c r="G120" s="517"/>
      <c r="H120" s="988"/>
      <c r="I120" s="988"/>
      <c r="J120" s="988"/>
      <c r="K120" s="988"/>
      <c r="L120" s="988"/>
      <c r="M120" s="988"/>
      <c r="N120" s="988"/>
      <c r="O120" s="988"/>
      <c r="P120" s="988"/>
      <c r="Q120" s="988"/>
      <c r="R120" s="988"/>
      <c r="S120" s="988"/>
    </row>
    <row r="121" spans="1:19">
      <c r="A121" s="358"/>
      <c r="B121" s="357"/>
      <c r="C121" s="188"/>
      <c r="D121" s="188"/>
      <c r="E121" s="188"/>
      <c r="F121" s="188"/>
      <c r="G121" s="359"/>
      <c r="H121" s="300"/>
      <c r="I121" s="300"/>
      <c r="J121" s="300"/>
      <c r="K121" s="300"/>
      <c r="L121" s="300"/>
      <c r="M121" s="300"/>
      <c r="N121" s="300"/>
      <c r="O121" s="300"/>
      <c r="P121" s="300"/>
      <c r="Q121" s="300"/>
      <c r="R121" s="300"/>
      <c r="S121" s="300"/>
    </row>
    <row r="122" spans="1:19">
      <c r="A122" s="7" t="s">
        <v>640</v>
      </c>
      <c r="B122" s="8"/>
      <c r="C122" s="12"/>
      <c r="D122" s="12"/>
      <c r="E122" s="12"/>
      <c r="F122" s="12"/>
      <c r="G122" s="13"/>
      <c r="H122" s="21"/>
      <c r="I122" s="21"/>
      <c r="J122" s="21"/>
      <c r="K122" s="21"/>
      <c r="L122" s="21"/>
      <c r="M122" s="21"/>
      <c r="N122" s="21"/>
      <c r="O122" s="21"/>
      <c r="P122" s="21"/>
      <c r="Q122" s="21"/>
      <c r="R122" s="21"/>
      <c r="S122" s="21"/>
    </row>
    <row r="123" spans="1:19">
      <c r="A123" s="1157"/>
      <c r="B123" s="531" t="s">
        <v>641</v>
      </c>
      <c r="C123" s="526"/>
      <c r="D123" s="526"/>
      <c r="E123" s="526"/>
      <c r="F123" s="526"/>
      <c r="G123" s="494"/>
      <c r="H123" s="539"/>
      <c r="I123" s="539"/>
      <c r="J123" s="539"/>
      <c r="K123" s="539"/>
      <c r="L123" s="539"/>
      <c r="M123" s="539"/>
      <c r="N123" s="539"/>
      <c r="O123" s="539"/>
      <c r="P123" s="539"/>
      <c r="Q123" s="539"/>
      <c r="R123" s="539"/>
      <c r="S123" s="539"/>
    </row>
    <row r="124" spans="1:19">
      <c r="A124" s="952"/>
      <c r="B124" s="512" t="s">
        <v>642</v>
      </c>
      <c r="C124" s="513"/>
      <c r="D124" s="513"/>
      <c r="E124" s="513"/>
      <c r="F124" s="513"/>
      <c r="G124" s="517"/>
      <c r="H124" s="989"/>
      <c r="I124" s="989"/>
      <c r="J124" s="989"/>
      <c r="K124" s="989"/>
      <c r="L124" s="989"/>
      <c r="M124" s="989"/>
      <c r="N124" s="989"/>
      <c r="O124" s="989"/>
      <c r="P124" s="989"/>
      <c r="Q124" s="989"/>
      <c r="R124" s="989"/>
      <c r="S124" s="989"/>
    </row>
    <row r="125" spans="1:19">
      <c r="A125" s="496"/>
      <c r="B125" s="497" t="s">
        <v>643</v>
      </c>
      <c r="C125" s="498"/>
      <c r="D125" s="498"/>
      <c r="E125" s="498"/>
      <c r="F125" s="498"/>
      <c r="G125" s="499"/>
      <c r="H125" s="992"/>
      <c r="I125" s="992"/>
      <c r="J125" s="992"/>
      <c r="K125" s="992"/>
      <c r="L125" s="992"/>
      <c r="M125" s="992"/>
      <c r="N125" s="992"/>
      <c r="O125" s="992"/>
      <c r="P125" s="992"/>
      <c r="Q125" s="992"/>
      <c r="R125" s="992"/>
      <c r="S125" s="992"/>
    </row>
    <row r="127" spans="1:19">
      <c r="A127" s="94" t="s">
        <v>644</v>
      </c>
      <c r="B127" s="96"/>
    </row>
    <row r="128" spans="1:19">
      <c r="A128" s="95" t="s">
        <v>542</v>
      </c>
      <c r="B128" s="993"/>
    </row>
    <row r="129" spans="1:2">
      <c r="A129" s="994" t="s">
        <v>546</v>
      </c>
      <c r="B129" s="993"/>
    </row>
    <row r="130" spans="1:2">
      <c r="A130" s="995" t="s">
        <v>549</v>
      </c>
      <c r="B130" s="996"/>
    </row>
    <row r="131" spans="1:2">
      <c r="A131" s="995" t="s">
        <v>552</v>
      </c>
      <c r="B131" s="997"/>
    </row>
    <row r="132" spans="1:2">
      <c r="A132" s="500" t="s">
        <v>645</v>
      </c>
      <c r="B132" s="998"/>
    </row>
    <row r="134" spans="1:2">
      <c r="A134" s="97"/>
      <c r="B134" s="1" t="s">
        <v>646</v>
      </c>
    </row>
    <row r="135" spans="1:2">
      <c r="A135" s="98"/>
      <c r="B135" s="1" t="s">
        <v>647</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935" priority="13" operator="equal">
      <formula>"X"</formula>
    </cfRule>
    <cfRule type="cellIs" dxfId="1934" priority="14" operator="equal">
      <formula>"I"</formula>
    </cfRule>
  </conditionalFormatting>
  <conditionalFormatting sqref="H32:H91">
    <cfRule type="cellIs" dxfId="1933" priority="1" operator="equal">
      <formula>"X"</formula>
    </cfRule>
    <cfRule type="cellIs" dxfId="1932" priority="2" operator="equal">
      <formula>"I"</formula>
    </cfRule>
  </conditionalFormatting>
  <conditionalFormatting sqref="J20:J30">
    <cfRule type="cellIs" dxfId="1931" priority="15" operator="equal">
      <formula>"X"</formula>
    </cfRule>
    <cfRule type="cellIs" dxfId="1930" priority="16" operator="equal">
      <formula>"I"</formula>
    </cfRule>
  </conditionalFormatting>
  <conditionalFormatting sqref="J32:J91">
    <cfRule type="cellIs" dxfId="1929" priority="3" operator="equal">
      <formula>"X"</formula>
    </cfRule>
    <cfRule type="cellIs" dxfId="1928" priority="4" operator="equal">
      <formula>"I"</formula>
    </cfRule>
  </conditionalFormatting>
  <conditionalFormatting sqref="L20:L30">
    <cfRule type="cellIs" dxfId="1927" priority="17" operator="equal">
      <formula>"X"</formula>
    </cfRule>
    <cfRule type="cellIs" dxfId="1926" priority="18" operator="equal">
      <formula>"I"</formula>
    </cfRule>
  </conditionalFormatting>
  <conditionalFormatting sqref="L32:L91">
    <cfRule type="cellIs" dxfId="1925" priority="5" operator="equal">
      <formula>"X"</formula>
    </cfRule>
    <cfRule type="cellIs" dxfId="1924" priority="6" operator="equal">
      <formula>"I"</formula>
    </cfRule>
  </conditionalFormatting>
  <conditionalFormatting sqref="N20:N30">
    <cfRule type="cellIs" dxfId="1923" priority="19" operator="equal">
      <formula>"X"</formula>
    </cfRule>
    <cfRule type="cellIs" dxfId="1922" priority="20" operator="equal">
      <formula>"I"</formula>
    </cfRule>
  </conditionalFormatting>
  <conditionalFormatting sqref="N32:N91">
    <cfRule type="cellIs" dxfId="1921" priority="7" operator="equal">
      <formula>"X"</formula>
    </cfRule>
    <cfRule type="cellIs" dxfId="1920" priority="8" operator="equal">
      <formula>"I"</formula>
    </cfRule>
  </conditionalFormatting>
  <conditionalFormatting sqref="P20:P30">
    <cfRule type="cellIs" dxfId="1919" priority="21" operator="equal">
      <formula>"X"</formula>
    </cfRule>
    <cfRule type="cellIs" dxfId="1918" priority="22" operator="equal">
      <formula>"I"</formula>
    </cfRule>
  </conditionalFormatting>
  <conditionalFormatting sqref="P32:P91">
    <cfRule type="cellIs" dxfId="1917" priority="9" operator="equal">
      <formula>"X"</formula>
    </cfRule>
    <cfRule type="cellIs" dxfId="1916" priority="10" operator="equal">
      <formula>"I"</formula>
    </cfRule>
  </conditionalFormatting>
  <conditionalFormatting sqref="R20:R30">
    <cfRule type="cellIs" dxfId="1915" priority="23" operator="equal">
      <formula>"X"</formula>
    </cfRule>
    <cfRule type="cellIs" dxfId="1914" priority="24" operator="equal">
      <formula>"I"</formula>
    </cfRule>
  </conditionalFormatting>
  <conditionalFormatting sqref="R32:R91">
    <cfRule type="cellIs" dxfId="1913" priority="11" operator="equal">
      <formula>"X"</formula>
    </cfRule>
    <cfRule type="cellIs" dxfId="1912" priority="12" operator="equal">
      <formula>"I"</formula>
    </cfRule>
  </conditionalFormatting>
  <hyperlinks>
    <hyperlink ref="B3" location="'Cost Summary'!A1" display="BACK TO SUMMARY SHEET" xr:uid="{6179248F-26CE-4E38-AF89-C50B7C7B279C}"/>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6D7-18D7-4389-879F-CA80079CE5FA}">
  <sheetPr>
    <tabColor rgb="FF92D050"/>
  </sheetPr>
  <dimension ref="A1:S125"/>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22.140625" bestFit="1" customWidth="1"/>
    <col min="2" max="2" width="70.7109375" style="1" customWidth="1"/>
    <col min="3" max="3" width="10.85546875" style="2" bestFit="1" customWidth="1"/>
    <col min="4" max="5" width="7.5703125" style="2" customWidth="1"/>
    <col min="6" max="6" width="7.7109375" style="2" customWidth="1"/>
    <col min="7" max="7" width="13.140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705</v>
      </c>
      <c r="I3" s="651"/>
      <c r="J3" s="650" t="s">
        <v>536</v>
      </c>
      <c r="K3" s="651"/>
      <c r="L3" s="650" t="s">
        <v>537</v>
      </c>
      <c r="M3" s="651"/>
      <c r="N3" s="650" t="s">
        <v>538</v>
      </c>
      <c r="O3" s="651"/>
      <c r="P3" s="650" t="s">
        <v>679</v>
      </c>
      <c r="Q3" s="651"/>
      <c r="R3" s="650" t="s">
        <v>680</v>
      </c>
      <c r="S3" s="651"/>
    </row>
    <row r="4" spans="1:19" ht="15.75" thickTop="1">
      <c r="A4" s="3" t="s">
        <v>756</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338</v>
      </c>
      <c r="C5" s="513"/>
      <c r="D5" s="513"/>
      <c r="E5" s="513"/>
      <c r="F5" s="513"/>
      <c r="G5" s="514" t="s">
        <v>546</v>
      </c>
      <c r="H5" s="949"/>
      <c r="I5" s="684"/>
      <c r="J5" s="949"/>
      <c r="K5" s="684"/>
      <c r="L5" s="949"/>
      <c r="M5" s="684"/>
      <c r="N5" s="949"/>
      <c r="O5" s="684"/>
      <c r="P5" s="949"/>
      <c r="Q5" s="684"/>
      <c r="R5" s="949"/>
      <c r="S5" s="684"/>
    </row>
    <row r="6" spans="1:19">
      <c r="A6" s="948" t="s">
        <v>548</v>
      </c>
      <c r="B6" s="515" t="s">
        <v>337</v>
      </c>
      <c r="C6" s="513"/>
      <c r="D6" s="513"/>
      <c r="E6" s="513"/>
      <c r="F6" s="513"/>
      <c r="G6" s="514" t="s">
        <v>549</v>
      </c>
      <c r="H6" s="950"/>
      <c r="I6" s="687"/>
      <c r="J6" s="950"/>
      <c r="K6" s="687"/>
      <c r="L6" s="1125"/>
      <c r="M6" s="687"/>
      <c r="N6" s="950"/>
      <c r="O6" s="687"/>
      <c r="P6" s="1125"/>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I86</f>
        <v>0</v>
      </c>
      <c r="I8" s="683"/>
      <c r="J8" s="682">
        <f>K86</f>
        <v>0</v>
      </c>
      <c r="K8" s="683"/>
      <c r="L8" s="682">
        <f>M86</f>
        <v>0</v>
      </c>
      <c r="M8" s="683"/>
      <c r="N8" s="682">
        <f>O86</f>
        <v>0</v>
      </c>
      <c r="O8" s="683"/>
      <c r="P8" s="682">
        <f>Q86</f>
        <v>0</v>
      </c>
      <c r="Q8" s="683"/>
      <c r="R8" s="682">
        <f>S86</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533"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 hidden="1" customHeight="1" thickTop="1">
      <c r="A16" s="952"/>
      <c r="B16" s="512" t="str">
        <f>'Area Calculations'!L67</f>
        <v>Kitchen Drawings by</v>
      </c>
      <c r="C16" s="518"/>
      <c r="D16" s="513"/>
      <c r="E16" s="513"/>
      <c r="F16" s="513"/>
      <c r="G16" s="517"/>
      <c r="H16" s="953"/>
      <c r="I16" s="953"/>
      <c r="J16" s="953"/>
      <c r="K16" s="953"/>
      <c r="L16" s="953"/>
      <c r="M16" s="953"/>
      <c r="N16" s="953"/>
      <c r="O16" s="953"/>
      <c r="P16" s="953"/>
      <c r="Q16" s="953"/>
      <c r="R16" s="953"/>
      <c r="S16" s="953"/>
    </row>
    <row r="17" spans="1:19" ht="15" hidden="1" customHeight="1" thickTop="1">
      <c r="A17" s="952"/>
      <c r="B17" s="512" t="str">
        <f>'Area Calculations'!L68</f>
        <v>Storefront Designer by</v>
      </c>
      <c r="C17" s="518"/>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c r="D19" s="513"/>
      <c r="E19" s="513"/>
      <c r="F19" s="513"/>
      <c r="G19" s="517"/>
      <c r="H19" s="953"/>
      <c r="I19" s="953"/>
      <c r="J19" s="953"/>
      <c r="K19" s="953"/>
      <c r="L19" s="953"/>
      <c r="M19" s="953"/>
      <c r="N19" s="953"/>
      <c r="O19" s="953"/>
      <c r="P19" s="953"/>
      <c r="Q19" s="953"/>
      <c r="R19" s="953"/>
      <c r="S19" s="953"/>
    </row>
    <row r="20" spans="1:19" ht="15.75" thickTop="1">
      <c r="A20" s="1157"/>
      <c r="B20" s="512"/>
      <c r="C20" s="518"/>
      <c r="D20" s="513"/>
      <c r="E20" s="513"/>
      <c r="F20" s="513"/>
      <c r="G20" s="517"/>
      <c r="H20" s="954"/>
      <c r="I20" s="1164"/>
      <c r="J20" s="954"/>
      <c r="K20" s="1164"/>
      <c r="L20" s="954"/>
      <c r="M20" s="1164"/>
      <c r="N20" s="954"/>
      <c r="O20" s="1164"/>
      <c r="P20" s="954"/>
      <c r="Q20" s="1164"/>
      <c r="R20" s="954"/>
      <c r="S20" s="1164"/>
    </row>
    <row r="21" spans="1:19" ht="15.75" thickBot="1">
      <c r="A21" s="1159"/>
      <c r="B21" s="519" t="s">
        <v>338</v>
      </c>
      <c r="C21" s="518"/>
      <c r="D21" s="513"/>
      <c r="E21" s="513"/>
      <c r="F21" s="513"/>
      <c r="G21" s="517"/>
      <c r="H21" s="954"/>
      <c r="I21" s="482"/>
      <c r="J21" s="954"/>
      <c r="K21" s="482"/>
      <c r="L21" s="954"/>
      <c r="M21" s="482"/>
      <c r="N21" s="954"/>
      <c r="O21" s="482"/>
      <c r="P21" s="954"/>
      <c r="Q21" s="482"/>
      <c r="R21" s="954"/>
      <c r="S21" s="482"/>
    </row>
    <row r="22" spans="1:19" ht="16.5" thickBot="1">
      <c r="A22" s="1163"/>
      <c r="B22" s="1147" t="s">
        <v>567</v>
      </c>
      <c r="C22" s="518"/>
      <c r="D22" s="513"/>
      <c r="E22" s="513"/>
      <c r="F22" s="513"/>
      <c r="G22" s="517"/>
      <c r="H22" s="954"/>
      <c r="I22" s="1161"/>
      <c r="J22" s="954"/>
      <c r="K22" s="482"/>
      <c r="L22" s="954"/>
      <c r="M22" s="482"/>
      <c r="N22" s="954"/>
      <c r="O22" s="482"/>
      <c r="P22" s="954"/>
      <c r="Q22" s="482"/>
      <c r="R22" s="954"/>
      <c r="S22" s="482"/>
    </row>
    <row r="23" spans="1:19" ht="15.75" customHeight="1">
      <c r="A23" s="1159"/>
      <c r="B23" s="1097" t="s">
        <v>568</v>
      </c>
      <c r="C23" s="518"/>
      <c r="D23" s="513"/>
      <c r="E23" s="513"/>
      <c r="F23" s="513"/>
      <c r="G23" s="517"/>
      <c r="H23" s="954"/>
      <c r="I23" s="482"/>
      <c r="J23" s="954"/>
      <c r="K23" s="482"/>
      <c r="L23" s="954"/>
      <c r="M23" s="482"/>
      <c r="N23" s="954"/>
      <c r="O23" s="482"/>
      <c r="P23" s="954"/>
      <c r="Q23" s="482"/>
      <c r="R23" s="954"/>
      <c r="S23" s="482"/>
    </row>
    <row r="24" spans="1:19">
      <c r="A24" s="1159"/>
      <c r="B24" s="485" t="s">
        <v>569</v>
      </c>
      <c r="C24" s="518"/>
      <c r="D24" s="513"/>
      <c r="E24" s="513"/>
      <c r="F24" s="513"/>
      <c r="G24" s="517"/>
      <c r="H24" s="954"/>
      <c r="I24" s="481"/>
      <c r="J24" s="954"/>
      <c r="K24" s="481"/>
      <c r="L24" s="954"/>
      <c r="M24" s="481"/>
      <c r="N24" s="954"/>
      <c r="O24" s="481"/>
      <c r="P24" s="954"/>
      <c r="Q24" s="481"/>
      <c r="R24" s="954"/>
      <c r="S24" s="481"/>
    </row>
    <row r="25" spans="1:19" ht="15.75" customHeight="1">
      <c r="A25" s="1159"/>
      <c r="B25" s="486" t="s">
        <v>570</v>
      </c>
      <c r="C25" s="518"/>
      <c r="D25" s="513"/>
      <c r="E25" s="513"/>
      <c r="F25" s="513"/>
      <c r="G25" s="517"/>
      <c r="H25" s="954"/>
      <c r="I25" s="481"/>
      <c r="J25" s="954"/>
      <c r="K25" s="481"/>
      <c r="L25" s="954"/>
      <c r="M25" s="481"/>
      <c r="N25" s="954"/>
      <c r="O25" s="481"/>
      <c r="P25" s="954"/>
      <c r="Q25" s="481"/>
      <c r="R25" s="954"/>
      <c r="S25" s="481"/>
    </row>
    <row r="26" spans="1:19">
      <c r="A26" s="1159"/>
      <c r="B26" s="486" t="s">
        <v>571</v>
      </c>
      <c r="C26" s="1100"/>
      <c r="D26" s="543"/>
      <c r="E26" s="513"/>
      <c r="F26" s="513"/>
      <c r="G26" s="517"/>
      <c r="H26" s="954"/>
      <c r="I26" s="481"/>
      <c r="J26" s="954"/>
      <c r="K26" s="482"/>
      <c r="L26" s="954"/>
      <c r="M26" s="1130"/>
      <c r="N26" s="954"/>
      <c r="O26" s="482"/>
      <c r="P26" s="954"/>
      <c r="Q26" s="1130"/>
      <c r="R26" s="954"/>
      <c r="S26" s="482"/>
    </row>
    <row r="27" spans="1:19">
      <c r="A27" s="1159"/>
      <c r="B27" s="486" t="s">
        <v>572</v>
      </c>
      <c r="C27" s="1100"/>
      <c r="D27" s="543"/>
      <c r="E27" s="513"/>
      <c r="F27" s="513"/>
      <c r="G27" s="517"/>
      <c r="H27" s="954"/>
      <c r="I27" s="481"/>
      <c r="J27" s="954"/>
      <c r="K27" s="482"/>
      <c r="L27" s="954"/>
      <c r="M27" s="1130"/>
      <c r="N27" s="954"/>
      <c r="O27" s="482"/>
      <c r="P27" s="954"/>
      <c r="Q27" s="1130"/>
      <c r="R27" s="954"/>
      <c r="S27" s="482"/>
    </row>
    <row r="28" spans="1:19">
      <c r="A28" s="1159"/>
      <c r="B28" s="486" t="s">
        <v>573</v>
      </c>
      <c r="C28" s="1100"/>
      <c r="D28" s="543"/>
      <c r="E28" s="513"/>
      <c r="F28" s="513"/>
      <c r="G28" s="517"/>
      <c r="H28" s="954"/>
      <c r="I28" s="481"/>
      <c r="J28" s="954"/>
      <c r="K28" s="482"/>
      <c r="L28" s="954"/>
      <c r="M28" s="163"/>
      <c r="N28" s="954"/>
      <c r="O28" s="482"/>
      <c r="P28" s="954"/>
      <c r="Q28" s="163"/>
      <c r="R28" s="954"/>
      <c r="S28" s="482"/>
    </row>
    <row r="29" spans="1:19">
      <c r="A29" s="1159"/>
      <c r="B29" s="486" t="s">
        <v>648</v>
      </c>
      <c r="C29" s="1100"/>
      <c r="D29" s="543"/>
      <c r="E29" s="513"/>
      <c r="F29" s="513"/>
      <c r="G29" s="517"/>
      <c r="H29" s="954"/>
      <c r="I29" s="481"/>
      <c r="J29" s="954"/>
      <c r="K29" s="482"/>
      <c r="L29" s="954"/>
      <c r="M29" s="163"/>
      <c r="N29" s="954"/>
      <c r="O29" s="482"/>
      <c r="P29" s="954"/>
      <c r="Q29" s="163"/>
      <c r="R29" s="954"/>
      <c r="S29" s="482"/>
    </row>
    <row r="30" spans="1:19">
      <c r="A30" s="1159"/>
      <c r="B30" s="487" t="s">
        <v>574</v>
      </c>
      <c r="C30" s="1100"/>
      <c r="D30" s="543"/>
      <c r="E30" s="513"/>
      <c r="F30" s="513"/>
      <c r="G30" s="517"/>
      <c r="H30" s="954"/>
      <c r="I30" s="481"/>
      <c r="J30" s="954"/>
      <c r="K30" s="482"/>
      <c r="L30" s="954"/>
      <c r="M30" s="989"/>
      <c r="N30" s="954"/>
      <c r="O30" s="482"/>
      <c r="P30" s="954"/>
      <c r="Q30" s="989"/>
      <c r="R30" s="954"/>
      <c r="S30" s="482"/>
    </row>
    <row r="31" spans="1:19">
      <c r="A31" s="1159"/>
      <c r="B31" s="488" t="s">
        <v>575</v>
      </c>
      <c r="C31" s="1133"/>
      <c r="D31" s="1134"/>
      <c r="E31" s="541"/>
      <c r="F31" s="541"/>
      <c r="G31" s="964"/>
      <c r="H31" s="965"/>
      <c r="I31" s="483"/>
      <c r="J31" s="965"/>
      <c r="K31" s="484"/>
      <c r="L31" s="1135"/>
      <c r="M31" s="1136"/>
      <c r="N31" s="1137"/>
      <c r="O31" s="484"/>
      <c r="P31" s="1135"/>
      <c r="Q31" s="1136"/>
      <c r="R31" s="1137"/>
      <c r="S31" s="484"/>
    </row>
    <row r="32" spans="1:19">
      <c r="A32" s="1159"/>
      <c r="B32" s="489" t="s">
        <v>706</v>
      </c>
      <c r="C32" s="1100"/>
      <c r="D32" s="543"/>
      <c r="E32" s="513"/>
      <c r="F32" s="513"/>
      <c r="G32" s="517"/>
      <c r="H32" s="954"/>
      <c r="I32" s="481"/>
      <c r="J32" s="954"/>
      <c r="K32" s="482"/>
      <c r="L32" s="954"/>
      <c r="M32" s="989"/>
      <c r="N32" s="954"/>
      <c r="O32" s="482"/>
      <c r="P32" s="954"/>
      <c r="Q32" s="989"/>
      <c r="R32" s="954"/>
      <c r="S32" s="482"/>
    </row>
    <row r="33" spans="1:19">
      <c r="A33" s="1159"/>
      <c r="B33" s="1139"/>
      <c r="C33" s="1100"/>
      <c r="D33" s="543"/>
      <c r="E33" s="513"/>
      <c r="F33" s="513"/>
      <c r="G33" s="517"/>
      <c r="H33" s="954"/>
      <c r="I33" s="481"/>
      <c r="J33" s="954"/>
      <c r="K33" s="482"/>
      <c r="L33" s="954"/>
      <c r="M33" s="989"/>
      <c r="N33" s="954"/>
      <c r="O33" s="482"/>
      <c r="P33" s="954"/>
      <c r="Q33" s="989"/>
      <c r="R33" s="954"/>
      <c r="S33" s="482"/>
    </row>
    <row r="34" spans="1:19">
      <c r="A34" s="1159"/>
      <c r="B34" s="1165" t="s">
        <v>693</v>
      </c>
      <c r="C34" s="1100"/>
      <c r="D34" s="543"/>
      <c r="E34" s="513"/>
      <c r="F34" s="513"/>
      <c r="G34" s="517"/>
      <c r="H34" s="954"/>
      <c r="I34" s="481"/>
      <c r="J34" s="954"/>
      <c r="K34" s="482"/>
      <c r="L34" s="954"/>
      <c r="M34" s="989"/>
      <c r="N34" s="954"/>
      <c r="O34" s="482"/>
      <c r="P34" s="954"/>
      <c r="Q34" s="989"/>
      <c r="R34" s="954"/>
      <c r="S34" s="482"/>
    </row>
    <row r="35" spans="1:19">
      <c r="A35" s="1159"/>
      <c r="B35" s="1166" t="s">
        <v>683</v>
      </c>
      <c r="C35" s="1100"/>
      <c r="D35" s="543"/>
      <c r="E35" s="513"/>
      <c r="F35" s="513"/>
      <c r="G35" s="517"/>
      <c r="H35" s="954"/>
      <c r="I35" s="481"/>
      <c r="J35" s="954"/>
      <c r="K35" s="482"/>
      <c r="L35" s="954"/>
      <c r="M35" s="989"/>
      <c r="N35" s="954"/>
      <c r="O35" s="482"/>
      <c r="P35" s="954"/>
      <c r="Q35" s="989"/>
      <c r="R35" s="954"/>
      <c r="S35" s="482"/>
    </row>
    <row r="36" spans="1:19">
      <c r="A36" s="1159"/>
      <c r="B36" s="1166" t="s">
        <v>684</v>
      </c>
      <c r="C36" s="1100"/>
      <c r="D36" s="543"/>
      <c r="E36" s="513"/>
      <c r="F36" s="513"/>
      <c r="G36" s="517"/>
      <c r="H36" s="954"/>
      <c r="I36" s="481"/>
      <c r="J36" s="954"/>
      <c r="K36" s="482"/>
      <c r="L36" s="954"/>
      <c r="M36" s="989"/>
      <c r="N36" s="954"/>
      <c r="O36" s="482"/>
      <c r="P36" s="954"/>
      <c r="Q36" s="989"/>
      <c r="R36" s="954"/>
      <c r="S36" s="482"/>
    </row>
    <row r="37" spans="1:19">
      <c r="A37" s="1159"/>
      <c r="B37" s="1166" t="s">
        <v>695</v>
      </c>
      <c r="C37" s="1100"/>
      <c r="D37" s="543"/>
      <c r="E37" s="513"/>
      <c r="F37" s="513"/>
      <c r="G37" s="517"/>
      <c r="H37" s="954"/>
      <c r="I37" s="481"/>
      <c r="J37" s="954"/>
      <c r="K37" s="482"/>
      <c r="L37" s="954"/>
      <c r="M37" s="989"/>
      <c r="N37" s="954"/>
      <c r="O37" s="482"/>
      <c r="P37" s="954"/>
      <c r="Q37" s="989"/>
      <c r="R37" s="954"/>
      <c r="S37" s="482"/>
    </row>
    <row r="38" spans="1:19">
      <c r="A38" s="1159"/>
      <c r="B38" s="1166" t="s">
        <v>686</v>
      </c>
      <c r="C38" s="1100"/>
      <c r="D38" s="543"/>
      <c r="E38" s="513"/>
      <c r="F38" s="513"/>
      <c r="G38" s="517"/>
      <c r="H38" s="954"/>
      <c r="I38" s="481"/>
      <c r="J38" s="954"/>
      <c r="K38" s="482"/>
      <c r="L38" s="954"/>
      <c r="M38" s="989"/>
      <c r="N38" s="954"/>
      <c r="O38" s="482"/>
      <c r="P38" s="954"/>
      <c r="Q38" s="989"/>
      <c r="R38" s="954"/>
      <c r="S38" s="482"/>
    </row>
    <row r="39" spans="1:19">
      <c r="A39" s="1159"/>
      <c r="B39" s="1166" t="s">
        <v>696</v>
      </c>
      <c r="C39" s="1100"/>
      <c r="D39" s="543"/>
      <c r="E39" s="513"/>
      <c r="F39" s="513"/>
      <c r="G39" s="517"/>
      <c r="H39" s="954"/>
      <c r="I39" s="481"/>
      <c r="J39" s="954"/>
      <c r="K39" s="482"/>
      <c r="L39" s="954"/>
      <c r="M39" s="989"/>
      <c r="N39" s="954"/>
      <c r="O39" s="482"/>
      <c r="P39" s="954"/>
      <c r="Q39" s="989"/>
      <c r="R39" s="954"/>
      <c r="S39" s="482"/>
    </row>
    <row r="40" spans="1:19">
      <c r="A40" s="1159"/>
      <c r="B40" s="1166" t="s">
        <v>697</v>
      </c>
      <c r="C40" s="1100"/>
      <c r="D40" s="543"/>
      <c r="E40" s="513"/>
      <c r="F40" s="513"/>
      <c r="G40" s="517"/>
      <c r="H40" s="954" t="s">
        <v>579</v>
      </c>
      <c r="I40" s="481"/>
      <c r="J40" s="954"/>
      <c r="K40" s="482"/>
      <c r="L40" s="954"/>
      <c r="M40" s="989"/>
      <c r="N40" s="954"/>
      <c r="O40" s="482"/>
      <c r="P40" s="954"/>
      <c r="Q40" s="989"/>
      <c r="R40" s="954"/>
      <c r="S40" s="482"/>
    </row>
    <row r="41" spans="1:19">
      <c r="A41" s="1159"/>
      <c r="B41" s="1166" t="s">
        <v>698</v>
      </c>
      <c r="C41" s="1100"/>
      <c r="D41" s="543"/>
      <c r="E41" s="513"/>
      <c r="F41" s="513"/>
      <c r="G41" s="517"/>
      <c r="H41" s="954"/>
      <c r="I41" s="481"/>
      <c r="J41" s="954"/>
      <c r="K41" s="482"/>
      <c r="L41" s="954"/>
      <c r="M41" s="989"/>
      <c r="N41" s="954"/>
      <c r="O41" s="482"/>
      <c r="P41" s="954"/>
      <c r="Q41" s="989"/>
      <c r="R41" s="954"/>
      <c r="S41" s="482"/>
    </row>
    <row r="42" spans="1:19">
      <c r="A42" s="1159"/>
      <c r="B42" s="1166" t="s">
        <v>699</v>
      </c>
      <c r="C42" s="1100"/>
      <c r="D42" s="543"/>
      <c r="E42" s="513"/>
      <c r="F42" s="513"/>
      <c r="G42" s="517"/>
      <c r="H42" s="954"/>
      <c r="I42" s="481"/>
      <c r="J42" s="954"/>
      <c r="K42" s="482"/>
      <c r="L42" s="954"/>
      <c r="M42" s="989"/>
      <c r="N42" s="954"/>
      <c r="O42" s="482"/>
      <c r="P42" s="954"/>
      <c r="Q42" s="989"/>
      <c r="R42" s="954"/>
      <c r="S42" s="482"/>
    </row>
    <row r="43" spans="1:19">
      <c r="A43" s="1159"/>
      <c r="B43" s="1167" t="s">
        <v>700</v>
      </c>
      <c r="C43" s="1100"/>
      <c r="D43" s="543"/>
      <c r="E43" s="513"/>
      <c r="F43" s="513"/>
      <c r="G43" s="517"/>
      <c r="H43" s="954"/>
      <c r="I43" s="481"/>
      <c r="J43" s="954"/>
      <c r="K43" s="482"/>
      <c r="L43" s="954"/>
      <c r="M43" s="989"/>
      <c r="N43" s="954"/>
      <c r="O43" s="482"/>
      <c r="P43" s="954"/>
      <c r="Q43" s="989"/>
      <c r="R43" s="954"/>
      <c r="S43" s="482"/>
    </row>
    <row r="44" spans="1:19">
      <c r="A44" s="1159"/>
      <c r="B44" s="1167" t="s">
        <v>701</v>
      </c>
      <c r="C44" s="1100"/>
      <c r="D44" s="543"/>
      <c r="E44" s="513"/>
      <c r="F44" s="513"/>
      <c r="G44" s="517"/>
      <c r="H44" s="954"/>
      <c r="I44" s="481"/>
      <c r="J44" s="954"/>
      <c r="K44" s="482"/>
      <c r="L44" s="954"/>
      <c r="M44" s="1130"/>
      <c r="N44" s="954"/>
      <c r="O44" s="482"/>
      <c r="P44" s="954"/>
      <c r="Q44" s="1130"/>
      <c r="R44" s="954"/>
      <c r="S44" s="482"/>
    </row>
    <row r="45" spans="1:19">
      <c r="A45" s="1159"/>
      <c r="B45" s="1167" t="s">
        <v>702</v>
      </c>
      <c r="C45" s="1100"/>
      <c r="D45" s="543"/>
      <c r="E45" s="513"/>
      <c r="F45" s="513"/>
      <c r="G45" s="517"/>
      <c r="H45" s="954"/>
      <c r="I45" s="481"/>
      <c r="J45" s="954"/>
      <c r="K45" s="482"/>
      <c r="L45" s="954"/>
      <c r="M45" s="163"/>
      <c r="N45" s="954"/>
      <c r="O45" s="482"/>
      <c r="P45" s="954"/>
      <c r="Q45" s="163"/>
      <c r="R45" s="954"/>
      <c r="S45" s="482"/>
    </row>
    <row r="46" spans="1:19">
      <c r="A46" s="1159"/>
      <c r="B46" s="1141"/>
      <c r="C46" s="1100"/>
      <c r="D46" s="543"/>
      <c r="E46" s="513"/>
      <c r="F46" s="513"/>
      <c r="G46" s="517"/>
      <c r="H46" s="954"/>
      <c r="I46" s="481"/>
      <c r="J46" s="954"/>
      <c r="K46" s="482"/>
      <c r="L46" s="954"/>
      <c r="M46" s="989"/>
      <c r="N46" s="954"/>
      <c r="O46" s="482"/>
      <c r="P46" s="954"/>
      <c r="Q46" s="989"/>
      <c r="R46" s="954"/>
      <c r="S46" s="482"/>
    </row>
    <row r="47" spans="1:19">
      <c r="A47" s="1159"/>
      <c r="B47" s="1141"/>
      <c r="C47" s="1100"/>
      <c r="D47" s="543"/>
      <c r="E47" s="513"/>
      <c r="F47" s="513"/>
      <c r="G47" s="517"/>
      <c r="H47" s="954"/>
      <c r="I47" s="481"/>
      <c r="J47" s="954"/>
      <c r="K47" s="482"/>
      <c r="L47" s="954"/>
      <c r="M47" s="989"/>
      <c r="N47" s="954"/>
      <c r="O47" s="482"/>
      <c r="P47" s="954"/>
      <c r="Q47" s="989"/>
      <c r="R47" s="954"/>
      <c r="S47" s="482"/>
    </row>
    <row r="48" spans="1:19">
      <c r="A48" s="1159"/>
      <c r="B48" s="1141"/>
      <c r="C48" s="1100"/>
      <c r="D48" s="543"/>
      <c r="E48" s="513"/>
      <c r="F48" s="513"/>
      <c r="G48" s="517"/>
      <c r="H48" s="954"/>
      <c r="I48" s="481"/>
      <c r="J48" s="954"/>
      <c r="K48" s="482"/>
      <c r="L48" s="954"/>
      <c r="M48" s="989"/>
      <c r="N48" s="954"/>
      <c r="O48" s="482"/>
      <c r="P48" s="954"/>
      <c r="Q48" s="989"/>
      <c r="R48" s="954"/>
      <c r="S48" s="482"/>
    </row>
    <row r="49" spans="1:19">
      <c r="A49" s="1159"/>
      <c r="B49" s="1141"/>
      <c r="C49" s="1100"/>
      <c r="D49" s="543"/>
      <c r="E49" s="513"/>
      <c r="F49" s="513"/>
      <c r="G49" s="517"/>
      <c r="H49" s="954"/>
      <c r="I49" s="481"/>
      <c r="J49" s="954"/>
      <c r="K49" s="482"/>
      <c r="L49" s="954"/>
      <c r="M49" s="989"/>
      <c r="N49" s="954"/>
      <c r="O49" s="482"/>
      <c r="P49" s="954"/>
      <c r="Q49" s="989"/>
      <c r="R49" s="954"/>
      <c r="S49" s="482"/>
    </row>
    <row r="50" spans="1:19">
      <c r="A50" s="1159"/>
      <c r="B50" s="1141"/>
      <c r="C50" s="1100"/>
      <c r="D50" s="543"/>
      <c r="E50" s="513"/>
      <c r="F50" s="513"/>
      <c r="G50" s="517"/>
      <c r="H50" s="954"/>
      <c r="I50" s="481"/>
      <c r="J50" s="954"/>
      <c r="K50" s="482"/>
      <c r="L50" s="954"/>
      <c r="M50" s="989"/>
      <c r="N50" s="954"/>
      <c r="O50" s="482"/>
      <c r="P50" s="954"/>
      <c r="Q50" s="989"/>
      <c r="R50" s="954"/>
      <c r="S50" s="482"/>
    </row>
    <row r="51" spans="1:19">
      <c r="A51" s="1159"/>
      <c r="B51" s="1141"/>
      <c r="C51" s="1100"/>
      <c r="D51" s="543"/>
      <c r="E51" s="513"/>
      <c r="F51" s="513"/>
      <c r="G51" s="517"/>
      <c r="H51" s="954"/>
      <c r="I51" s="481"/>
      <c r="J51" s="954"/>
      <c r="K51" s="482"/>
      <c r="L51" s="954"/>
      <c r="M51" s="989"/>
      <c r="N51" s="954"/>
      <c r="O51" s="482"/>
      <c r="P51" s="954"/>
      <c r="Q51" s="989"/>
      <c r="R51" s="954"/>
      <c r="S51" s="482"/>
    </row>
    <row r="52" spans="1:19">
      <c r="A52" s="1159"/>
      <c r="B52" s="1141"/>
      <c r="C52" s="1100"/>
      <c r="D52" s="543"/>
      <c r="E52" s="513"/>
      <c r="F52" s="513"/>
      <c r="G52" s="517"/>
      <c r="H52" s="954"/>
      <c r="I52" s="481"/>
      <c r="J52" s="954"/>
      <c r="K52" s="482"/>
      <c r="L52" s="954"/>
      <c r="M52" s="989"/>
      <c r="N52" s="954"/>
      <c r="O52" s="482"/>
      <c r="P52" s="954"/>
      <c r="Q52" s="989"/>
      <c r="R52" s="954"/>
      <c r="S52" s="482"/>
    </row>
    <row r="53" spans="1:19">
      <c r="A53" s="1159"/>
      <c r="B53" s="1141"/>
      <c r="C53" s="1100"/>
      <c r="D53" s="543"/>
      <c r="E53" s="513"/>
      <c r="F53" s="513"/>
      <c r="G53" s="517"/>
      <c r="H53" s="954"/>
      <c r="I53" s="481"/>
      <c r="J53" s="954"/>
      <c r="K53" s="482"/>
      <c r="L53" s="954"/>
      <c r="M53" s="989"/>
      <c r="N53" s="954"/>
      <c r="O53" s="482"/>
      <c r="P53" s="954"/>
      <c r="Q53" s="989"/>
      <c r="R53" s="954"/>
      <c r="S53" s="482"/>
    </row>
    <row r="54" spans="1:19">
      <c r="A54" s="1159"/>
      <c r="B54" s="1141"/>
      <c r="C54" s="1100"/>
      <c r="D54" s="543"/>
      <c r="E54" s="513"/>
      <c r="F54" s="513"/>
      <c r="G54" s="517"/>
      <c r="H54" s="954"/>
      <c r="I54" s="481"/>
      <c r="J54" s="954"/>
      <c r="K54" s="482"/>
      <c r="L54" s="954"/>
      <c r="M54" s="989"/>
      <c r="N54" s="954"/>
      <c r="O54" s="482"/>
      <c r="P54" s="954"/>
      <c r="Q54" s="989"/>
      <c r="R54" s="954"/>
      <c r="S54" s="482"/>
    </row>
    <row r="55" spans="1:19">
      <c r="A55" s="1159"/>
      <c r="B55" s="1141"/>
      <c r="C55" s="1100"/>
      <c r="D55" s="543"/>
      <c r="E55" s="513"/>
      <c r="F55" s="513"/>
      <c r="G55" s="517"/>
      <c r="H55" s="954"/>
      <c r="I55" s="481"/>
      <c r="J55" s="954"/>
      <c r="K55" s="482"/>
      <c r="L55" s="954"/>
      <c r="M55" s="989"/>
      <c r="N55" s="954"/>
      <c r="O55" s="482"/>
      <c r="P55" s="954"/>
      <c r="Q55" s="989"/>
      <c r="R55" s="954"/>
      <c r="S55" s="482"/>
    </row>
    <row r="56" spans="1:19">
      <c r="A56" s="1159"/>
      <c r="B56" s="1141"/>
      <c r="C56" s="1100"/>
      <c r="D56" s="543"/>
      <c r="E56" s="513"/>
      <c r="F56" s="513"/>
      <c r="G56" s="517"/>
      <c r="H56" s="954"/>
      <c r="I56" s="481"/>
      <c r="J56" s="954"/>
      <c r="K56" s="482"/>
      <c r="L56" s="954"/>
      <c r="M56" s="989"/>
      <c r="N56" s="954"/>
      <c r="O56" s="482"/>
      <c r="P56" s="954"/>
      <c r="Q56" s="989"/>
      <c r="R56" s="954"/>
      <c r="S56" s="482"/>
    </row>
    <row r="57" spans="1:19">
      <c r="A57" s="1159"/>
      <c r="B57" s="1140"/>
      <c r="C57" s="1100"/>
      <c r="D57" s="543"/>
      <c r="E57" s="513"/>
      <c r="F57" s="513"/>
      <c r="G57" s="517"/>
      <c r="H57" s="954"/>
      <c r="I57" s="482"/>
      <c r="J57" s="954"/>
      <c r="K57" s="482"/>
      <c r="L57" s="954"/>
      <c r="M57" s="989"/>
      <c r="N57" s="954"/>
      <c r="O57" s="482"/>
      <c r="P57" s="954"/>
      <c r="Q57" s="989"/>
      <c r="R57" s="954"/>
      <c r="S57" s="482"/>
    </row>
    <row r="58" spans="1:19">
      <c r="A58" s="1159"/>
      <c r="B58" s="1141"/>
      <c r="C58" s="1100"/>
      <c r="D58" s="543"/>
      <c r="E58" s="513"/>
      <c r="F58" s="513"/>
      <c r="G58" s="517"/>
      <c r="H58" s="954"/>
      <c r="I58" s="482"/>
      <c r="J58" s="954"/>
      <c r="K58" s="482"/>
      <c r="L58" s="954"/>
      <c r="M58" s="989"/>
      <c r="N58" s="954"/>
      <c r="O58" s="482"/>
      <c r="P58" s="954"/>
      <c r="Q58" s="989"/>
      <c r="R58" s="954"/>
      <c r="S58" s="482"/>
    </row>
    <row r="59" spans="1:19">
      <c r="A59" s="1159"/>
      <c r="B59" s="1141"/>
      <c r="C59" s="1100"/>
      <c r="D59" s="543"/>
      <c r="E59" s="513"/>
      <c r="F59" s="513"/>
      <c r="G59" s="517"/>
      <c r="H59" s="954"/>
      <c r="I59" s="482"/>
      <c r="J59" s="954"/>
      <c r="K59" s="482"/>
      <c r="L59" s="954"/>
      <c r="M59" s="482"/>
      <c r="N59" s="954"/>
      <c r="O59" s="482"/>
      <c r="P59" s="954"/>
      <c r="Q59" s="482"/>
      <c r="R59" s="954"/>
      <c r="S59" s="482"/>
    </row>
    <row r="60" spans="1:19">
      <c r="A60" s="1159"/>
      <c r="B60" s="1141"/>
      <c r="C60" s="1100"/>
      <c r="D60" s="543"/>
      <c r="E60" s="513"/>
      <c r="F60" s="513"/>
      <c r="G60" s="517"/>
      <c r="H60" s="954"/>
      <c r="I60" s="482"/>
      <c r="J60" s="954"/>
      <c r="K60" s="482"/>
      <c r="L60" s="954"/>
      <c r="M60" s="482"/>
      <c r="N60" s="954"/>
      <c r="O60" s="482"/>
      <c r="P60" s="954"/>
      <c r="Q60" s="482"/>
      <c r="R60" s="954"/>
      <c r="S60" s="482"/>
    </row>
    <row r="61" spans="1:19">
      <c r="A61" s="1159"/>
      <c r="B61" s="1141"/>
      <c r="C61" s="1100"/>
      <c r="D61" s="543"/>
      <c r="E61" s="513"/>
      <c r="F61" s="513"/>
      <c r="G61" s="517"/>
      <c r="H61" s="954"/>
      <c r="I61" s="482"/>
      <c r="J61" s="954"/>
      <c r="K61" s="482"/>
      <c r="L61" s="954"/>
      <c r="M61" s="482"/>
      <c r="N61" s="954"/>
      <c r="O61" s="482"/>
      <c r="P61" s="954"/>
      <c r="Q61" s="482"/>
      <c r="R61" s="954"/>
      <c r="S61" s="482"/>
    </row>
    <row r="62" spans="1:19">
      <c r="A62" s="1159"/>
      <c r="B62" s="1141"/>
      <c r="C62" s="1100"/>
      <c r="D62" s="543"/>
      <c r="E62" s="513"/>
      <c r="F62" s="513"/>
      <c r="G62" s="517"/>
      <c r="H62" s="954"/>
      <c r="I62" s="482"/>
      <c r="J62" s="954"/>
      <c r="K62" s="482"/>
      <c r="L62" s="954"/>
      <c r="M62" s="482"/>
      <c r="N62" s="954"/>
      <c r="O62" s="482"/>
      <c r="P62" s="954"/>
      <c r="Q62" s="482"/>
      <c r="R62" s="954"/>
      <c r="S62" s="482"/>
    </row>
    <row r="63" spans="1:19">
      <c r="A63" s="1159"/>
      <c r="B63" s="1141"/>
      <c r="C63" s="1100"/>
      <c r="D63" s="543"/>
      <c r="E63" s="513"/>
      <c r="F63" s="513"/>
      <c r="G63" s="517"/>
      <c r="H63" s="954"/>
      <c r="I63" s="482"/>
      <c r="J63" s="954"/>
      <c r="K63" s="482"/>
      <c r="L63" s="954"/>
      <c r="M63" s="482"/>
      <c r="N63" s="954"/>
      <c r="O63" s="482"/>
      <c r="P63" s="954"/>
      <c r="Q63" s="482"/>
      <c r="R63" s="954"/>
      <c r="S63" s="482"/>
    </row>
    <row r="64" spans="1:19">
      <c r="A64" s="1159"/>
      <c r="B64" s="1141"/>
      <c r="C64" s="1100"/>
      <c r="D64" s="543"/>
      <c r="E64" s="513"/>
      <c r="F64" s="513"/>
      <c r="G64" s="517"/>
      <c r="H64" s="954"/>
      <c r="I64" s="482"/>
      <c r="J64" s="954"/>
      <c r="K64" s="482"/>
      <c r="L64" s="954"/>
      <c r="M64" s="482"/>
      <c r="N64" s="954"/>
      <c r="O64" s="482"/>
      <c r="P64" s="954"/>
      <c r="Q64" s="482"/>
      <c r="R64" s="954"/>
      <c r="S64" s="482"/>
    </row>
    <row r="65" spans="1:19">
      <c r="A65" s="1159"/>
      <c r="B65" s="1141"/>
      <c r="C65" s="1100"/>
      <c r="D65" s="543"/>
      <c r="E65" s="513"/>
      <c r="F65" s="513"/>
      <c r="G65" s="517"/>
      <c r="H65" s="954"/>
      <c r="I65" s="482"/>
      <c r="J65" s="954"/>
      <c r="K65" s="482"/>
      <c r="L65" s="954"/>
      <c r="M65" s="482"/>
      <c r="N65" s="954"/>
      <c r="O65" s="482"/>
      <c r="P65" s="954"/>
      <c r="Q65" s="482"/>
      <c r="R65" s="954"/>
      <c r="S65" s="482"/>
    </row>
    <row r="66" spans="1:19">
      <c r="A66" s="1159"/>
      <c r="B66" s="1141"/>
      <c r="C66" s="1100"/>
      <c r="D66" s="543"/>
      <c r="E66" s="513"/>
      <c r="F66" s="513"/>
      <c r="G66" s="517"/>
      <c r="H66" s="954"/>
      <c r="I66" s="482"/>
      <c r="J66" s="954"/>
      <c r="K66" s="482"/>
      <c r="L66" s="954"/>
      <c r="M66" s="482"/>
      <c r="N66" s="954"/>
      <c r="O66" s="482"/>
      <c r="P66" s="954"/>
      <c r="Q66" s="482"/>
      <c r="R66" s="954"/>
      <c r="S66" s="482"/>
    </row>
    <row r="67" spans="1:19">
      <c r="A67" s="1159"/>
      <c r="B67" s="1141"/>
      <c r="C67" s="1100"/>
      <c r="D67" s="543"/>
      <c r="E67" s="513"/>
      <c r="F67" s="513"/>
      <c r="G67" s="517"/>
      <c r="H67" s="954"/>
      <c r="I67" s="482"/>
      <c r="J67" s="954"/>
      <c r="K67" s="482"/>
      <c r="L67" s="954"/>
      <c r="M67" s="482"/>
      <c r="N67" s="954"/>
      <c r="O67" s="482"/>
      <c r="P67" s="954"/>
      <c r="Q67" s="482"/>
      <c r="R67" s="954"/>
      <c r="S67" s="482"/>
    </row>
    <row r="68" spans="1:19">
      <c r="A68" s="1159"/>
      <c r="B68" s="1141"/>
      <c r="C68" s="1100"/>
      <c r="D68" s="543"/>
      <c r="E68" s="513"/>
      <c r="F68" s="513"/>
      <c r="G68" s="517"/>
      <c r="H68" s="954"/>
      <c r="I68" s="482"/>
      <c r="J68" s="954"/>
      <c r="K68" s="482"/>
      <c r="L68" s="954"/>
      <c r="M68" s="482"/>
      <c r="N68" s="954"/>
      <c r="O68" s="482"/>
      <c r="P68" s="954"/>
      <c r="Q68" s="482"/>
      <c r="R68" s="954"/>
      <c r="S68" s="482"/>
    </row>
    <row r="69" spans="1:19">
      <c r="A69" s="1159"/>
      <c r="B69" s="1141"/>
      <c r="C69" s="1100"/>
      <c r="D69" s="543"/>
      <c r="E69" s="513"/>
      <c r="F69" s="513"/>
      <c r="G69" s="517"/>
      <c r="H69" s="954"/>
      <c r="I69" s="482"/>
      <c r="J69" s="954"/>
      <c r="K69" s="482"/>
      <c r="L69" s="954"/>
      <c r="M69" s="482"/>
      <c r="N69" s="954"/>
      <c r="O69" s="482"/>
      <c r="P69" s="954"/>
      <c r="Q69" s="482"/>
      <c r="R69" s="954"/>
      <c r="S69" s="482"/>
    </row>
    <row r="70" spans="1:19">
      <c r="A70" s="1159"/>
      <c r="B70" s="1141"/>
      <c r="C70" s="1100"/>
      <c r="D70" s="543"/>
      <c r="E70" s="513"/>
      <c r="F70" s="513"/>
      <c r="G70" s="517"/>
      <c r="H70" s="954"/>
      <c r="I70" s="482"/>
      <c r="J70" s="954"/>
      <c r="K70" s="482"/>
      <c r="L70" s="954"/>
      <c r="M70" s="482"/>
      <c r="N70" s="954"/>
      <c r="O70" s="482"/>
      <c r="P70" s="954"/>
      <c r="Q70" s="482"/>
      <c r="R70" s="954"/>
      <c r="S70" s="482"/>
    </row>
    <row r="71" spans="1:19">
      <c r="A71" s="1159"/>
      <c r="B71" s="1141"/>
      <c r="C71" s="1100"/>
      <c r="D71" s="543"/>
      <c r="E71" s="513"/>
      <c r="F71" s="513"/>
      <c r="G71" s="517"/>
      <c r="H71" s="954"/>
      <c r="I71" s="482"/>
      <c r="J71" s="954"/>
      <c r="K71" s="482"/>
      <c r="L71" s="954"/>
      <c r="M71" s="482"/>
      <c r="N71" s="954"/>
      <c r="O71" s="482"/>
      <c r="P71" s="954"/>
      <c r="Q71" s="482"/>
      <c r="R71" s="954"/>
      <c r="S71" s="482"/>
    </row>
    <row r="72" spans="1:19">
      <c r="A72" s="1159"/>
      <c r="B72" s="1141"/>
      <c r="C72" s="1100"/>
      <c r="D72" s="543"/>
      <c r="E72" s="513"/>
      <c r="F72" s="513"/>
      <c r="G72" s="517"/>
      <c r="H72" s="954"/>
      <c r="I72" s="482"/>
      <c r="J72" s="954"/>
      <c r="K72" s="482"/>
      <c r="L72" s="954"/>
      <c r="M72" s="482"/>
      <c r="N72" s="954"/>
      <c r="O72" s="482"/>
      <c r="P72" s="954"/>
      <c r="Q72" s="482"/>
      <c r="R72" s="954"/>
      <c r="S72" s="482"/>
    </row>
    <row r="73" spans="1:19">
      <c r="A73" s="1159"/>
      <c r="B73" s="1141"/>
      <c r="C73" s="1100"/>
      <c r="D73" s="543"/>
      <c r="E73" s="513"/>
      <c r="F73" s="513"/>
      <c r="G73" s="517"/>
      <c r="H73" s="954"/>
      <c r="I73" s="482"/>
      <c r="J73" s="954"/>
      <c r="K73" s="482"/>
      <c r="L73" s="954"/>
      <c r="M73" s="482"/>
      <c r="N73" s="954"/>
      <c r="O73" s="482"/>
      <c r="P73" s="954"/>
      <c r="Q73" s="482"/>
      <c r="R73" s="954"/>
      <c r="S73" s="482"/>
    </row>
    <row r="74" spans="1:19">
      <c r="A74" s="1159"/>
      <c r="B74" s="1141"/>
      <c r="C74" s="1100"/>
      <c r="D74" s="543"/>
      <c r="E74" s="513"/>
      <c r="F74" s="513"/>
      <c r="G74" s="517"/>
      <c r="H74" s="954"/>
      <c r="I74" s="482"/>
      <c r="J74" s="954"/>
      <c r="K74" s="482"/>
      <c r="L74" s="954"/>
      <c r="M74" s="482"/>
      <c r="N74" s="954"/>
      <c r="O74" s="482"/>
      <c r="P74" s="954"/>
      <c r="Q74" s="482"/>
      <c r="R74" s="954"/>
      <c r="S74" s="482"/>
    </row>
    <row r="75" spans="1:19">
      <c r="A75" s="1159"/>
      <c r="B75" s="1141"/>
      <c r="C75" s="1100"/>
      <c r="D75" s="543"/>
      <c r="E75" s="513"/>
      <c r="F75" s="513"/>
      <c r="G75" s="517"/>
      <c r="H75" s="954"/>
      <c r="I75" s="482"/>
      <c r="J75" s="954"/>
      <c r="K75" s="482"/>
      <c r="L75" s="954"/>
      <c r="M75" s="482"/>
      <c r="N75" s="954"/>
      <c r="O75" s="482"/>
      <c r="P75" s="954"/>
      <c r="Q75" s="482"/>
      <c r="R75" s="954"/>
      <c r="S75" s="482"/>
    </row>
    <row r="76" spans="1:19">
      <c r="A76" s="1159"/>
      <c r="B76" s="1141"/>
      <c r="C76" s="1100"/>
      <c r="D76" s="543"/>
      <c r="E76" s="513"/>
      <c r="F76" s="513"/>
      <c r="G76" s="517"/>
      <c r="H76" s="954"/>
      <c r="I76" s="482"/>
      <c r="J76" s="954"/>
      <c r="K76" s="482"/>
      <c r="L76" s="954"/>
      <c r="M76" s="482"/>
      <c r="N76" s="954"/>
      <c r="O76" s="482"/>
      <c r="P76" s="954"/>
      <c r="Q76" s="482"/>
      <c r="R76" s="954"/>
      <c r="S76" s="482"/>
    </row>
    <row r="77" spans="1:19">
      <c r="A77" s="1159"/>
      <c r="B77" s="1141"/>
      <c r="C77" s="1100"/>
      <c r="D77" s="543"/>
      <c r="E77" s="513"/>
      <c r="F77" s="513"/>
      <c r="G77" s="517"/>
      <c r="H77" s="954"/>
      <c r="I77" s="482"/>
      <c r="J77" s="954"/>
      <c r="K77" s="482"/>
      <c r="L77" s="954"/>
      <c r="M77" s="482"/>
      <c r="N77" s="954"/>
      <c r="O77" s="482"/>
      <c r="P77" s="954"/>
      <c r="Q77" s="482"/>
      <c r="R77" s="954"/>
      <c r="S77" s="482"/>
    </row>
    <row r="78" spans="1:19">
      <c r="A78" s="1159"/>
      <c r="B78" s="1141"/>
      <c r="C78" s="1100"/>
      <c r="D78" s="543"/>
      <c r="E78" s="513"/>
      <c r="F78" s="513"/>
      <c r="G78" s="517"/>
      <c r="H78" s="954"/>
      <c r="I78" s="482"/>
      <c r="J78" s="954"/>
      <c r="K78" s="482"/>
      <c r="L78" s="954"/>
      <c r="M78" s="482"/>
      <c r="N78" s="954"/>
      <c r="O78" s="482"/>
      <c r="P78" s="954"/>
      <c r="Q78" s="482"/>
      <c r="R78" s="954"/>
      <c r="S78" s="482"/>
    </row>
    <row r="79" spans="1:19">
      <c r="A79" s="1159"/>
      <c r="B79" s="1141"/>
      <c r="C79" s="1100"/>
      <c r="D79" s="543"/>
      <c r="E79" s="513"/>
      <c r="F79" s="513"/>
      <c r="G79" s="517"/>
      <c r="H79" s="954"/>
      <c r="I79" s="482"/>
      <c r="J79" s="954"/>
      <c r="K79" s="482"/>
      <c r="L79" s="954"/>
      <c r="M79" s="482"/>
      <c r="N79" s="954"/>
      <c r="O79" s="482"/>
      <c r="P79" s="954"/>
      <c r="Q79" s="482"/>
      <c r="R79" s="954"/>
      <c r="S79" s="482"/>
    </row>
    <row r="80" spans="1:19">
      <c r="A80" s="1159"/>
      <c r="B80" s="364"/>
      <c r="C80" s="359"/>
      <c r="D80" s="188"/>
      <c r="E80" s="188"/>
      <c r="F80" s="188"/>
      <c r="G80" s="359"/>
      <c r="H80" s="954"/>
      <c r="I80" s="481"/>
      <c r="J80" s="954"/>
      <c r="K80" s="481"/>
      <c r="L80" s="954"/>
      <c r="M80" s="481"/>
      <c r="N80" s="954"/>
      <c r="O80" s="481"/>
      <c r="P80" s="954"/>
      <c r="Q80" s="481"/>
      <c r="R80" s="954"/>
      <c r="S80" s="481"/>
    </row>
    <row r="81" spans="1:19" ht="15.75" thickBot="1">
      <c r="A81" s="1113"/>
      <c r="B81" s="364"/>
      <c r="C81" s="1114"/>
      <c r="D81" s="1115"/>
      <c r="E81" s="1115"/>
      <c r="F81" s="1115"/>
      <c r="G81" s="1114"/>
      <c r="H81" s="954"/>
      <c r="I81" s="1116"/>
      <c r="J81" s="954"/>
      <c r="K81" s="1116"/>
      <c r="L81" s="954"/>
      <c r="M81" s="1116"/>
      <c r="N81" s="954"/>
      <c r="O81" s="1116"/>
      <c r="P81" s="954"/>
      <c r="Q81" s="1116"/>
      <c r="R81" s="954"/>
      <c r="S81" s="1116"/>
    </row>
    <row r="82" spans="1:19" ht="15.75" thickTop="1">
      <c r="A82" s="14"/>
      <c r="B82" s="15"/>
      <c r="C82" s="16"/>
      <c r="D82" s="16"/>
      <c r="E82" s="17"/>
      <c r="F82" s="18" t="s">
        <v>625</v>
      </c>
      <c r="G82" s="19"/>
      <c r="H82" s="20"/>
      <c r="I82" s="62">
        <f>SUM(I24:I81)</f>
        <v>0</v>
      </c>
      <c r="J82" s="20"/>
      <c r="K82" s="62">
        <f>SUM(K24:K81)</f>
        <v>0</v>
      </c>
      <c r="L82" s="20"/>
      <c r="M82" s="62">
        <f>SUM(M24:M81)</f>
        <v>0</v>
      </c>
      <c r="N82" s="20"/>
      <c r="O82" s="62">
        <f>SUM(O24:O81)</f>
        <v>0</v>
      </c>
      <c r="P82" s="20"/>
      <c r="Q82" s="62">
        <f>SUM(Q24:Q81)</f>
        <v>0</v>
      </c>
      <c r="R82" s="20"/>
      <c r="S82" s="62">
        <f>SUM(S24:S81)</f>
        <v>0</v>
      </c>
    </row>
    <row r="83" spans="1:19">
      <c r="A83" s="974"/>
      <c r="B83" s="502"/>
      <c r="C83" s="503"/>
      <c r="D83" s="503"/>
      <c r="E83" s="504"/>
      <c r="F83" s="505" t="s">
        <v>626</v>
      </c>
      <c r="G83" s="506"/>
      <c r="H83" s="975">
        <v>0</v>
      </c>
      <c r="I83" s="1117"/>
      <c r="J83" s="975">
        <v>0</v>
      </c>
      <c r="K83" s="1117"/>
      <c r="L83" s="1143">
        <v>0</v>
      </c>
      <c r="M83" s="1117"/>
      <c r="N83" s="975">
        <v>0</v>
      </c>
      <c r="O83" s="1117"/>
      <c r="P83" s="1143">
        <v>0</v>
      </c>
      <c r="Q83" s="1117"/>
      <c r="R83" s="975">
        <v>0</v>
      </c>
      <c r="S83" s="1117"/>
    </row>
    <row r="84" spans="1:19">
      <c r="A84" s="974"/>
      <c r="B84" s="502"/>
      <c r="C84" s="503"/>
      <c r="D84" s="503"/>
      <c r="E84" s="504"/>
      <c r="F84" s="505" t="s">
        <v>627</v>
      </c>
      <c r="G84" s="506"/>
      <c r="H84" s="976"/>
      <c r="I84" s="1118">
        <f>H83*I82</f>
        <v>0</v>
      </c>
      <c r="J84" s="976"/>
      <c r="K84" s="1118">
        <f>J83*K82</f>
        <v>0</v>
      </c>
      <c r="L84" s="976"/>
      <c r="M84" s="1118">
        <f>L83*M82</f>
        <v>0</v>
      </c>
      <c r="N84" s="976"/>
      <c r="O84" s="1118">
        <f>N83*O82</f>
        <v>0</v>
      </c>
      <c r="P84" s="976"/>
      <c r="Q84" s="1118">
        <f>P83*Q82</f>
        <v>0</v>
      </c>
      <c r="R84" s="976"/>
      <c r="S84" s="1118">
        <f>R83*S82</f>
        <v>0</v>
      </c>
    </row>
    <row r="85" spans="1:19">
      <c r="A85" s="974"/>
      <c r="B85" s="502"/>
      <c r="C85" s="503"/>
      <c r="D85" s="503"/>
      <c r="E85" s="504"/>
      <c r="F85" s="505"/>
      <c r="G85" s="506"/>
      <c r="H85" s="976"/>
      <c r="I85" s="978"/>
      <c r="J85" s="976"/>
      <c r="K85" s="978"/>
      <c r="L85" s="976"/>
      <c r="M85" s="978"/>
      <c r="N85" s="976"/>
      <c r="O85" s="978"/>
      <c r="P85" s="976"/>
      <c r="Q85" s="978"/>
      <c r="R85" s="976"/>
      <c r="S85" s="978"/>
    </row>
    <row r="86" spans="1:19">
      <c r="A86" s="974"/>
      <c r="B86" s="502"/>
      <c r="C86" s="503"/>
      <c r="D86" s="503"/>
      <c r="E86" s="504"/>
      <c r="F86" s="505" t="s">
        <v>628</v>
      </c>
      <c r="G86" s="506"/>
      <c r="H86" s="979"/>
      <c r="I86" s="977">
        <f>SUM(I82:I84)</f>
        <v>0</v>
      </c>
      <c r="J86" s="979"/>
      <c r="K86" s="977">
        <f>SUM(K82:K84)</f>
        <v>0</v>
      </c>
      <c r="L86" s="979"/>
      <c r="M86" s="977">
        <f>SUM(M82:M84)</f>
        <v>0</v>
      </c>
      <c r="N86" s="979"/>
      <c r="O86" s="977">
        <f>SUM(O82:O84)</f>
        <v>0</v>
      </c>
      <c r="P86" s="979"/>
      <c r="Q86" s="977">
        <f>SUM(Q82:Q84)</f>
        <v>0</v>
      </c>
      <c r="R86" s="979"/>
      <c r="S86" s="977">
        <f>SUM(S82:S84)</f>
        <v>0</v>
      </c>
    </row>
    <row r="87" spans="1:19">
      <c r="A87" s="974"/>
      <c r="B87" s="502"/>
      <c r="C87" s="503"/>
      <c r="D87" s="503"/>
      <c r="E87" s="504"/>
      <c r="F87" s="507" t="s">
        <v>629</v>
      </c>
      <c r="G87" s="508"/>
      <c r="H87" s="980"/>
      <c r="I87" s="981" t="e">
        <f>I86/'Area Calculations'!$I$4</f>
        <v>#DIV/0!</v>
      </c>
      <c r="J87" s="980"/>
      <c r="K87" s="981" t="e">
        <f>K86/'Area Calculations'!$I$4</f>
        <v>#DIV/0!</v>
      </c>
      <c r="L87" s="980"/>
      <c r="M87" s="981" t="e">
        <f>M86/'Area Calculations'!$I$4</f>
        <v>#DIV/0!</v>
      </c>
      <c r="N87" s="980"/>
      <c r="O87" s="981" t="e">
        <f>O86/'Area Calculations'!$I$4</f>
        <v>#DIV/0!</v>
      </c>
      <c r="P87" s="980"/>
      <c r="Q87" s="981" t="e">
        <f>Q86/'Area Calculations'!$I$4</f>
        <v>#DIV/0!</v>
      </c>
      <c r="R87" s="980"/>
      <c r="S87" s="981" t="e">
        <f>S86/'Area Calculations'!$I$4</f>
        <v>#DIV/0!</v>
      </c>
    </row>
    <row r="88" spans="1:19">
      <c r="A88" s="974"/>
      <c r="B88" s="502"/>
      <c r="C88" s="503"/>
      <c r="D88" s="503"/>
      <c r="E88" s="504"/>
      <c r="F88" s="507" t="s">
        <v>630</v>
      </c>
      <c r="G88" s="509"/>
      <c r="H88" s="980"/>
      <c r="I88" s="981" t="e">
        <f>I86/'Area Calculations'!#REF!</f>
        <v>#REF!</v>
      </c>
      <c r="J88" s="980"/>
      <c r="K88" s="981" t="e">
        <f>K86/'Area Calculations'!#REF!</f>
        <v>#REF!</v>
      </c>
      <c r="L88" s="980"/>
      <c r="M88" s="981" t="e">
        <f>M86/'Area Calculations'!#REF!</f>
        <v>#REF!</v>
      </c>
      <c r="N88" s="980"/>
      <c r="O88" s="981" t="e">
        <f>O86/'Area Calculations'!#REF!</f>
        <v>#REF!</v>
      </c>
      <c r="P88" s="980"/>
      <c r="Q88" s="981" t="e">
        <f>Q86/'Area Calculations'!#REF!</f>
        <v>#REF!</v>
      </c>
      <c r="R88" s="980"/>
      <c r="S88" s="981" t="e">
        <f>S86/'Area Calculations'!#REF!</f>
        <v>#REF!</v>
      </c>
    </row>
    <row r="89" spans="1:19" ht="15.75" thickBot="1">
      <c r="A89" s="974"/>
      <c r="B89" s="502"/>
      <c r="C89" s="503"/>
      <c r="D89" s="503"/>
      <c r="E89" s="504"/>
      <c r="F89" s="505"/>
      <c r="G89" s="510"/>
      <c r="H89" s="501"/>
      <c r="I89" s="1162"/>
      <c r="J89" s="982"/>
      <c r="K89" s="982"/>
      <c r="L89" s="982"/>
      <c r="M89" s="982"/>
      <c r="N89" s="982"/>
      <c r="O89" s="982"/>
      <c r="P89" s="982"/>
      <c r="Q89" s="982"/>
      <c r="R89" s="982"/>
      <c r="S89" s="982"/>
    </row>
    <row r="90" spans="1:19" ht="16.5" thickTop="1" thickBot="1">
      <c r="A90" s="652" t="s">
        <v>631</v>
      </c>
      <c r="B90" s="653"/>
      <c r="C90" s="12"/>
      <c r="D90" s="12"/>
      <c r="E90" s="12"/>
      <c r="F90" s="12"/>
      <c r="G90" s="13"/>
      <c r="H90" s="21"/>
      <c r="I90" s="21"/>
      <c r="J90" s="21"/>
      <c r="K90" s="21"/>
      <c r="L90" s="21"/>
      <c r="M90" s="21"/>
      <c r="N90" s="21"/>
      <c r="O90" s="21"/>
      <c r="P90" s="21"/>
      <c r="Q90" s="21"/>
      <c r="R90" s="21"/>
      <c r="S90" s="21"/>
    </row>
    <row r="91" spans="1:19" ht="15.75" thickTop="1">
      <c r="A91" s="1157"/>
      <c r="B91" s="512"/>
      <c r="C91" s="442"/>
      <c r="D91" s="442"/>
      <c r="E91" s="442"/>
      <c r="F91" s="442"/>
      <c r="G91" s="432"/>
      <c r="H91" s="443"/>
      <c r="I91" s="443"/>
      <c r="J91" s="443"/>
      <c r="K91" s="443"/>
      <c r="L91" s="443"/>
      <c r="M91" s="443"/>
      <c r="N91" s="443"/>
      <c r="O91" s="443"/>
      <c r="P91" s="443"/>
      <c r="Q91" s="443"/>
      <c r="R91" s="443"/>
      <c r="S91" s="443"/>
    </row>
    <row r="92" spans="1:19">
      <c r="A92" s="1157"/>
      <c r="B92" s="512"/>
      <c r="C92" s="442"/>
      <c r="D92" s="442"/>
      <c r="E92" s="442"/>
      <c r="F92" s="442"/>
      <c r="G92" s="432"/>
      <c r="H92" s="443"/>
      <c r="I92" s="443"/>
      <c r="J92" s="443"/>
      <c r="K92" s="443"/>
      <c r="L92" s="443"/>
      <c r="M92" s="443"/>
      <c r="N92" s="443"/>
      <c r="O92" s="443"/>
      <c r="P92" s="443"/>
      <c r="Q92" s="443"/>
      <c r="R92" s="443"/>
      <c r="S92" s="443"/>
    </row>
    <row r="93" spans="1:19" s="2" customFormat="1" ht="15.75" thickBot="1">
      <c r="A93" s="1157"/>
      <c r="B93" s="512"/>
      <c r="C93" s="442"/>
      <c r="D93" s="442"/>
      <c r="E93" s="442"/>
      <c r="F93" s="442"/>
      <c r="G93" s="432"/>
      <c r="H93" s="443"/>
      <c r="I93" s="443"/>
      <c r="J93" s="443"/>
      <c r="K93" s="443"/>
      <c r="L93" s="443"/>
      <c r="M93" s="443"/>
      <c r="N93" s="443"/>
      <c r="O93" s="443"/>
      <c r="P93" s="443"/>
      <c r="Q93" s="443"/>
      <c r="R93" s="443"/>
      <c r="S93" s="443"/>
    </row>
    <row r="94" spans="1:19" ht="16.5" thickTop="1" thickBot="1">
      <c r="A94" s="652" t="s">
        <v>632</v>
      </c>
      <c r="B94" s="653"/>
      <c r="C94" s="12"/>
      <c r="D94" s="12"/>
      <c r="E94" s="12"/>
      <c r="F94" s="12"/>
      <c r="G94" s="13"/>
      <c r="H94" s="21"/>
      <c r="I94" s="21"/>
      <c r="J94" s="21"/>
      <c r="K94" s="21"/>
      <c r="L94" s="21"/>
      <c r="M94" s="21"/>
      <c r="N94" s="21"/>
      <c r="O94" s="21"/>
      <c r="P94" s="21"/>
      <c r="Q94" s="21"/>
      <c r="R94" s="21"/>
      <c r="S94" s="21"/>
    </row>
    <row r="95" spans="1:19" s="2" customFormat="1" ht="15.75" thickTop="1">
      <c r="A95" s="1157"/>
      <c r="B95" s="512"/>
      <c r="C95" s="442"/>
      <c r="D95" s="442"/>
      <c r="E95" s="442"/>
      <c r="F95" s="442"/>
      <c r="G95" s="432"/>
      <c r="H95" s="443"/>
      <c r="I95" s="443"/>
      <c r="J95" s="443"/>
      <c r="K95" s="443"/>
      <c r="L95" s="443"/>
      <c r="M95" s="443"/>
      <c r="N95" s="443"/>
      <c r="O95" s="443"/>
      <c r="P95" s="443"/>
      <c r="Q95" s="443"/>
      <c r="R95" s="443"/>
      <c r="S95" s="443"/>
    </row>
    <row r="96" spans="1:19" s="2" customFormat="1">
      <c r="A96" s="1157"/>
      <c r="B96" s="512"/>
      <c r="C96" s="442"/>
      <c r="D96" s="442"/>
      <c r="E96" s="442"/>
      <c r="F96" s="442"/>
      <c r="G96" s="432"/>
      <c r="H96" s="443"/>
      <c r="I96" s="443"/>
      <c r="J96" s="443"/>
      <c r="K96" s="443"/>
      <c r="L96" s="443"/>
      <c r="M96" s="443"/>
      <c r="N96" s="443"/>
      <c r="O96" s="443"/>
      <c r="P96" s="443"/>
      <c r="Q96" s="443"/>
      <c r="R96" s="443"/>
      <c r="S96" s="443"/>
    </row>
    <row r="97" spans="1:19" s="2" customFormat="1" ht="15.75" thickBot="1">
      <c r="A97" s="1157"/>
      <c r="B97" s="512"/>
      <c r="C97" s="442"/>
      <c r="D97" s="442"/>
      <c r="E97" s="442"/>
      <c r="F97" s="442"/>
      <c r="G97" s="432"/>
      <c r="H97" s="443"/>
      <c r="I97" s="443"/>
      <c r="J97" s="443"/>
      <c r="K97" s="443"/>
      <c r="L97" s="443"/>
      <c r="M97" s="443"/>
      <c r="N97" s="443"/>
      <c r="O97" s="443"/>
      <c r="P97" s="443"/>
      <c r="Q97" s="443"/>
      <c r="R97" s="443"/>
      <c r="S97" s="443"/>
    </row>
    <row r="98" spans="1:19" ht="16.5" thickTop="1" thickBot="1">
      <c r="A98" s="652" t="s">
        <v>633</v>
      </c>
      <c r="B98" s="653"/>
      <c r="C98" s="12"/>
      <c r="D98" s="12"/>
      <c r="E98" s="12"/>
      <c r="F98" s="12"/>
      <c r="G98" s="13"/>
      <c r="H98" s="21"/>
      <c r="I98" s="21"/>
      <c r="J98" s="21"/>
      <c r="K98" s="21"/>
      <c r="L98" s="21"/>
      <c r="M98" s="21"/>
      <c r="N98" s="21"/>
      <c r="O98" s="21"/>
      <c r="P98" s="21"/>
      <c r="Q98" s="21"/>
      <c r="R98" s="21"/>
      <c r="S98" s="21"/>
    </row>
    <row r="99" spans="1:19" ht="15.75" thickTop="1">
      <c r="A99" s="1157"/>
      <c r="B99" s="512"/>
      <c r="C99" s="442"/>
      <c r="D99" s="442"/>
      <c r="E99" s="442"/>
      <c r="F99" s="442"/>
      <c r="G99" s="432"/>
      <c r="H99" s="443"/>
      <c r="I99" s="443"/>
      <c r="J99" s="443"/>
      <c r="K99" s="443"/>
      <c r="L99" s="443"/>
      <c r="M99" s="443"/>
      <c r="N99" s="443"/>
      <c r="O99" s="443"/>
      <c r="P99" s="443"/>
      <c r="Q99" s="443"/>
      <c r="R99" s="443"/>
      <c r="S99" s="443"/>
    </row>
    <row r="100" spans="1:19">
      <c r="A100" s="952"/>
      <c r="B100" s="512"/>
      <c r="C100" s="513"/>
      <c r="D100" s="513"/>
      <c r="E100" s="513"/>
      <c r="F100" s="513"/>
      <c r="G100" s="517"/>
      <c r="H100" s="985"/>
      <c r="I100" s="985"/>
      <c r="J100" s="985"/>
      <c r="K100" s="985"/>
      <c r="L100" s="985"/>
      <c r="M100" s="985"/>
      <c r="N100" s="985"/>
      <c r="O100" s="985"/>
      <c r="P100" s="985"/>
      <c r="Q100" s="985"/>
      <c r="R100" s="985"/>
      <c r="S100" s="985"/>
    </row>
    <row r="101" spans="1:19" ht="15.75" thickBot="1">
      <c r="A101" s="986"/>
      <c r="B101" s="511"/>
      <c r="C101" s="513"/>
      <c r="D101" s="513"/>
      <c r="E101" s="513"/>
      <c r="F101" s="513"/>
      <c r="G101" s="517"/>
      <c r="H101" s="987"/>
      <c r="I101" s="987"/>
      <c r="J101" s="987"/>
      <c r="K101" s="987"/>
      <c r="L101" s="987"/>
      <c r="M101" s="987"/>
      <c r="N101" s="987"/>
      <c r="O101" s="987"/>
      <c r="P101" s="987"/>
      <c r="Q101" s="987"/>
      <c r="R101" s="987"/>
      <c r="S101" s="987"/>
    </row>
    <row r="102" spans="1:19" ht="16.5" thickTop="1" thickBot="1">
      <c r="A102" s="652" t="s">
        <v>634</v>
      </c>
      <c r="B102" s="653"/>
      <c r="C102" s="12"/>
      <c r="D102" s="12"/>
      <c r="E102" s="12"/>
      <c r="F102" s="12"/>
      <c r="G102" s="13"/>
      <c r="H102" s="21"/>
      <c r="I102" s="21"/>
      <c r="J102" s="21"/>
      <c r="K102" s="21"/>
      <c r="L102" s="21"/>
      <c r="M102" s="21"/>
      <c r="N102" s="21"/>
      <c r="O102" s="21"/>
      <c r="P102" s="21"/>
      <c r="Q102" s="21"/>
      <c r="R102" s="21"/>
      <c r="S102" s="21"/>
    </row>
    <row r="103" spans="1:19" ht="15.75" thickTop="1">
      <c r="A103" s="444"/>
      <c r="B103" s="445"/>
      <c r="C103" s="442"/>
      <c r="D103" s="442"/>
      <c r="E103" s="442"/>
      <c r="F103" s="442"/>
      <c r="G103" s="432"/>
      <c r="H103" s="443"/>
      <c r="I103" s="443"/>
      <c r="J103" s="443"/>
      <c r="K103" s="443"/>
      <c r="L103" s="443"/>
      <c r="M103" s="443"/>
      <c r="N103" s="443"/>
      <c r="O103" s="443"/>
      <c r="P103" s="443"/>
      <c r="Q103" s="443"/>
      <c r="R103" s="443"/>
      <c r="S103" s="443"/>
    </row>
    <row r="104" spans="1:19">
      <c r="A104" s="986"/>
      <c r="B104" s="511"/>
      <c r="C104" s="513"/>
      <c r="D104" s="513"/>
      <c r="E104" s="513"/>
      <c r="F104" s="513"/>
      <c r="G104" s="517"/>
      <c r="H104" s="988"/>
      <c r="I104" s="988"/>
      <c r="J104" s="988"/>
      <c r="K104" s="988"/>
      <c r="L104" s="988"/>
      <c r="M104" s="988"/>
      <c r="N104" s="988"/>
      <c r="O104" s="988"/>
      <c r="P104" s="988"/>
      <c r="Q104" s="988"/>
      <c r="R104" s="988"/>
      <c r="S104" s="988"/>
    </row>
    <row r="105" spans="1:19" ht="15.75" thickBot="1">
      <c r="A105" s="986"/>
      <c r="B105" s="511"/>
      <c r="C105" s="513"/>
      <c r="D105" s="513"/>
      <c r="E105" s="513"/>
      <c r="F105" s="513"/>
      <c r="G105" s="517"/>
      <c r="H105" s="988"/>
      <c r="I105" s="988"/>
      <c r="J105" s="988"/>
      <c r="K105" s="988"/>
      <c r="L105" s="988"/>
      <c r="M105" s="988"/>
      <c r="N105" s="988"/>
      <c r="O105" s="988"/>
      <c r="P105" s="988"/>
      <c r="Q105" s="988"/>
      <c r="R105" s="988"/>
      <c r="S105" s="988"/>
    </row>
    <row r="106" spans="1:19" ht="16.5" thickTop="1" thickBot="1">
      <c r="A106" s="652" t="s">
        <v>635</v>
      </c>
      <c r="B106" s="653"/>
      <c r="C106" s="12"/>
      <c r="D106" s="12"/>
      <c r="E106" s="12"/>
      <c r="F106" s="12"/>
      <c r="G106" s="13"/>
      <c r="H106" s="21"/>
      <c r="I106" s="21"/>
      <c r="J106" s="21"/>
      <c r="K106" s="21"/>
      <c r="L106" s="21"/>
      <c r="M106" s="21"/>
      <c r="N106" s="21"/>
      <c r="O106" s="21"/>
      <c r="P106" s="21"/>
      <c r="Q106" s="21"/>
      <c r="R106" s="21"/>
      <c r="S106" s="21"/>
    </row>
    <row r="107" spans="1:19" ht="15.75" thickTop="1">
      <c r="A107" s="952"/>
      <c r="B107" s="512" t="s">
        <v>636</v>
      </c>
      <c r="C107" s="513"/>
      <c r="D107" s="513"/>
      <c r="E107" s="513"/>
      <c r="F107" s="513"/>
      <c r="G107" s="517"/>
      <c r="H107" s="988"/>
      <c r="I107" s="988"/>
      <c r="J107" s="988"/>
      <c r="K107" s="988"/>
      <c r="L107" s="988"/>
      <c r="M107" s="988"/>
      <c r="N107" s="988"/>
      <c r="O107" s="988"/>
      <c r="P107" s="988"/>
      <c r="Q107" s="988"/>
      <c r="R107" s="988"/>
      <c r="S107" s="988"/>
    </row>
    <row r="108" spans="1:19">
      <c r="A108" s="952"/>
      <c r="B108" s="512" t="s">
        <v>637</v>
      </c>
      <c r="C108" s="513"/>
      <c r="D108" s="513"/>
      <c r="E108" s="513"/>
      <c r="F108" s="513"/>
      <c r="G108" s="517"/>
      <c r="H108" s="988"/>
      <c r="I108" s="988"/>
      <c r="J108" s="988"/>
      <c r="K108" s="988"/>
      <c r="L108" s="988"/>
      <c r="M108" s="988"/>
      <c r="N108" s="988"/>
      <c r="O108" s="988"/>
      <c r="P108" s="988"/>
      <c r="Q108" s="988"/>
      <c r="R108" s="988"/>
      <c r="S108" s="988"/>
    </row>
    <row r="109" spans="1:19">
      <c r="A109" s="952"/>
      <c r="B109" s="512" t="s">
        <v>638</v>
      </c>
      <c r="C109" s="513"/>
      <c r="D109" s="513"/>
      <c r="E109" s="513"/>
      <c r="F109" s="513"/>
      <c r="G109" s="517"/>
      <c r="H109" s="988"/>
      <c r="I109" s="988"/>
      <c r="J109" s="988"/>
      <c r="K109" s="988"/>
      <c r="L109" s="988"/>
      <c r="M109" s="988"/>
      <c r="N109" s="988"/>
      <c r="O109" s="988"/>
      <c r="P109" s="988"/>
      <c r="Q109" s="988"/>
      <c r="R109" s="988"/>
      <c r="S109" s="988"/>
    </row>
    <row r="110" spans="1:19">
      <c r="A110" s="952"/>
      <c r="B110" s="512" t="s">
        <v>639</v>
      </c>
      <c r="C110" s="513"/>
      <c r="D110" s="513"/>
      <c r="E110" s="513"/>
      <c r="F110" s="513"/>
      <c r="G110" s="517"/>
      <c r="H110" s="988"/>
      <c r="I110" s="988"/>
      <c r="J110" s="988"/>
      <c r="K110" s="988"/>
      <c r="L110" s="988"/>
      <c r="M110" s="988"/>
      <c r="N110" s="988"/>
      <c r="O110" s="988"/>
      <c r="P110" s="988"/>
      <c r="Q110" s="988"/>
      <c r="R110" s="988"/>
      <c r="S110" s="988"/>
    </row>
    <row r="111" spans="1:19" ht="15.75" thickBot="1">
      <c r="A111" s="358"/>
      <c r="B111" s="357"/>
      <c r="C111" s="188"/>
      <c r="D111" s="188"/>
      <c r="E111" s="188"/>
      <c r="F111" s="188"/>
      <c r="G111" s="359"/>
      <c r="H111" s="300"/>
      <c r="I111" s="300"/>
      <c r="J111" s="300"/>
      <c r="K111" s="300"/>
      <c r="L111" s="300"/>
      <c r="M111" s="300"/>
      <c r="N111" s="300"/>
      <c r="O111" s="300"/>
      <c r="P111" s="300"/>
      <c r="Q111" s="300"/>
      <c r="R111" s="300"/>
      <c r="S111" s="300"/>
    </row>
    <row r="112" spans="1:19" ht="16.5" thickTop="1" thickBot="1">
      <c r="A112" s="7" t="s">
        <v>640</v>
      </c>
      <c r="B112" s="8"/>
      <c r="C112" s="12"/>
      <c r="D112" s="12"/>
      <c r="E112" s="12"/>
      <c r="F112" s="12"/>
      <c r="G112" s="13"/>
      <c r="H112" s="21"/>
      <c r="I112" s="21"/>
      <c r="J112" s="21"/>
      <c r="K112" s="21"/>
      <c r="L112" s="21"/>
      <c r="M112" s="21"/>
      <c r="N112" s="21"/>
      <c r="O112" s="21"/>
      <c r="P112" s="21"/>
      <c r="Q112" s="21"/>
      <c r="R112" s="21"/>
      <c r="S112" s="21"/>
    </row>
    <row r="113" spans="1:19" ht="15.75" thickTop="1">
      <c r="A113" s="1157"/>
      <c r="B113" s="446" t="s">
        <v>641</v>
      </c>
      <c r="C113" s="442"/>
      <c r="D113" s="442"/>
      <c r="E113" s="442"/>
      <c r="F113" s="442"/>
      <c r="G113" s="432"/>
      <c r="H113" s="447"/>
      <c r="I113" s="447"/>
      <c r="J113" s="447"/>
      <c r="K113" s="447"/>
      <c r="L113" s="447"/>
      <c r="M113" s="447"/>
      <c r="N113" s="447"/>
      <c r="O113" s="447"/>
      <c r="P113" s="447"/>
      <c r="Q113" s="447"/>
      <c r="R113" s="447"/>
      <c r="S113" s="447"/>
    </row>
    <row r="114" spans="1:19">
      <c r="A114" s="952"/>
      <c r="B114" s="512" t="s">
        <v>642</v>
      </c>
      <c r="C114" s="513"/>
      <c r="D114" s="513"/>
      <c r="E114" s="513"/>
      <c r="F114" s="513"/>
      <c r="G114" s="517"/>
      <c r="H114" s="989"/>
      <c r="I114" s="989"/>
      <c r="J114" s="989"/>
      <c r="K114" s="989"/>
      <c r="L114" s="989"/>
      <c r="M114" s="989"/>
      <c r="N114" s="989"/>
      <c r="O114" s="989"/>
      <c r="P114" s="989"/>
      <c r="Q114" s="989"/>
      <c r="R114" s="989"/>
      <c r="S114" s="989"/>
    </row>
    <row r="115" spans="1:19" ht="15.75" thickBot="1">
      <c r="A115" s="496"/>
      <c r="B115" s="497" t="s">
        <v>643</v>
      </c>
      <c r="C115" s="498"/>
      <c r="D115" s="498"/>
      <c r="E115" s="498"/>
      <c r="F115" s="498"/>
      <c r="G115" s="499"/>
      <c r="H115" s="992"/>
      <c r="I115" s="992"/>
      <c r="J115" s="992"/>
      <c r="K115" s="992"/>
      <c r="L115" s="992"/>
      <c r="M115" s="992"/>
      <c r="N115" s="992"/>
      <c r="O115" s="992"/>
      <c r="P115" s="992"/>
      <c r="Q115" s="992"/>
      <c r="R115" s="992"/>
      <c r="S115" s="992"/>
    </row>
    <row r="116" spans="1:19" ht="16.5" thickTop="1" thickBot="1"/>
    <row r="117" spans="1:19" ht="16.5" thickTop="1" thickBot="1">
      <c r="A117" s="94" t="s">
        <v>644</v>
      </c>
      <c r="B117" s="96"/>
    </row>
    <row r="118" spans="1:19" ht="15.75" thickTop="1">
      <c r="A118" s="95" t="s">
        <v>542</v>
      </c>
      <c r="B118" s="993"/>
    </row>
    <row r="119" spans="1:19">
      <c r="A119" s="994" t="s">
        <v>546</v>
      </c>
      <c r="B119" s="993"/>
    </row>
    <row r="120" spans="1:19">
      <c r="A120" s="995" t="s">
        <v>549</v>
      </c>
      <c r="B120" s="996"/>
    </row>
    <row r="121" spans="1:19">
      <c r="A121" s="995" t="s">
        <v>552</v>
      </c>
      <c r="B121" s="997"/>
    </row>
    <row r="122" spans="1:19" ht="15.75" thickBot="1">
      <c r="A122" s="500" t="s">
        <v>645</v>
      </c>
      <c r="B122" s="998"/>
    </row>
    <row r="123" spans="1:19" ht="15.75" thickTop="1"/>
    <row r="124" spans="1:19">
      <c r="A124" s="97"/>
      <c r="B124" s="1" t="s">
        <v>646</v>
      </c>
    </row>
    <row r="125" spans="1:19">
      <c r="A125" s="98"/>
      <c r="B125" s="1" t="s">
        <v>647</v>
      </c>
    </row>
  </sheetData>
  <mergeCells count="47">
    <mergeCell ref="A90:B90"/>
    <mergeCell ref="A94:B94"/>
    <mergeCell ref="A98:B98"/>
    <mergeCell ref="A102:B102"/>
    <mergeCell ref="A106:B10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911" priority="9" operator="equal">
      <formula>"X"</formula>
    </cfRule>
    <cfRule type="cellIs" dxfId="1910" priority="10" operator="equal">
      <formula>"I"</formula>
    </cfRule>
  </conditionalFormatting>
  <conditionalFormatting sqref="H32:H81">
    <cfRule type="cellIs" dxfId="1909" priority="1" operator="equal">
      <formula>"X"</formula>
    </cfRule>
    <cfRule type="cellIs" dxfId="1908" priority="2" operator="equal">
      <formula>"I"</formula>
    </cfRule>
  </conditionalFormatting>
  <conditionalFormatting sqref="J20:J30">
    <cfRule type="cellIs" dxfId="1907" priority="11" operator="equal">
      <formula>"X"</formula>
    </cfRule>
    <cfRule type="cellIs" dxfId="1906" priority="12" operator="equal">
      <formula>"I"</formula>
    </cfRule>
  </conditionalFormatting>
  <conditionalFormatting sqref="J32:J81">
    <cfRule type="cellIs" dxfId="1905" priority="3" operator="equal">
      <formula>"X"</formula>
    </cfRule>
    <cfRule type="cellIs" dxfId="1904" priority="4" operator="equal">
      <formula>"I"</formula>
    </cfRule>
  </conditionalFormatting>
  <conditionalFormatting sqref="L20:L30">
    <cfRule type="cellIs" dxfId="1903" priority="13" operator="equal">
      <formula>"X"</formula>
    </cfRule>
    <cfRule type="cellIs" dxfId="1902" priority="14" operator="equal">
      <formula>"I"</formula>
    </cfRule>
  </conditionalFormatting>
  <conditionalFormatting sqref="L32:L81">
    <cfRule type="cellIs" dxfId="1901" priority="5" operator="equal">
      <formula>"X"</formula>
    </cfRule>
    <cfRule type="cellIs" dxfId="1900" priority="6" operator="equal">
      <formula>"I"</formula>
    </cfRule>
  </conditionalFormatting>
  <conditionalFormatting sqref="N20:N30">
    <cfRule type="cellIs" dxfId="1899" priority="15" operator="equal">
      <formula>"X"</formula>
    </cfRule>
    <cfRule type="cellIs" dxfId="1898" priority="16" operator="equal">
      <formula>"I"</formula>
    </cfRule>
  </conditionalFormatting>
  <conditionalFormatting sqref="N32:N81">
    <cfRule type="cellIs" dxfId="1897" priority="7" operator="equal">
      <formula>"X"</formula>
    </cfRule>
    <cfRule type="cellIs" dxfId="1896" priority="8" operator="equal">
      <formula>"I"</formula>
    </cfRule>
  </conditionalFormatting>
  <conditionalFormatting sqref="P20:P30">
    <cfRule type="cellIs" dxfId="1895" priority="17" operator="equal">
      <formula>"X"</formula>
    </cfRule>
    <cfRule type="cellIs" dxfId="1894" priority="18" operator="equal">
      <formula>"I"</formula>
    </cfRule>
  </conditionalFormatting>
  <conditionalFormatting sqref="P32:P81">
    <cfRule type="cellIs" dxfId="1893" priority="19" operator="equal">
      <formula>"X"</formula>
    </cfRule>
    <cfRule type="cellIs" dxfId="1892" priority="20" operator="equal">
      <formula>"I"</formula>
    </cfRule>
  </conditionalFormatting>
  <conditionalFormatting sqref="R20:R30">
    <cfRule type="cellIs" dxfId="1891" priority="25" operator="equal">
      <formula>"X"</formula>
    </cfRule>
    <cfRule type="cellIs" dxfId="1890" priority="26" operator="equal">
      <formula>"I"</formula>
    </cfRule>
  </conditionalFormatting>
  <conditionalFormatting sqref="R32:R81">
    <cfRule type="cellIs" dxfId="1889" priority="23" operator="equal">
      <formula>"X"</formula>
    </cfRule>
    <cfRule type="cellIs" dxfId="1888" priority="24" operator="equal">
      <formula>"I"</formula>
    </cfRule>
  </conditionalFormatting>
  <hyperlinks>
    <hyperlink ref="B3" location="'Cost Summary'!A1" display="BACK TO SUMMARY SHEET" xr:uid="{1988C98C-218E-4A3B-AD39-A8E9F402B7B7}"/>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31CB-11A1-457F-A1F0-5AD9ADF756A3}">
  <sheetPr>
    <tabColor rgb="FF92D050"/>
  </sheetPr>
  <dimension ref="A1:S104"/>
  <sheetViews>
    <sheetView zoomScale="91" zoomScaleNormal="91" workbookViewId="0">
      <pane xSplit="2" ySplit="9" topLeftCell="C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63"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678</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340</v>
      </c>
      <c r="C5" s="513"/>
      <c r="D5" s="513"/>
      <c r="E5" s="513"/>
      <c r="F5" s="513"/>
      <c r="G5" s="514" t="s">
        <v>546</v>
      </c>
      <c r="H5" s="949"/>
      <c r="I5" s="684"/>
      <c r="J5" s="949"/>
      <c r="K5" s="684"/>
      <c r="L5" s="949"/>
      <c r="M5" s="684"/>
      <c r="N5" s="949"/>
      <c r="O5" s="684"/>
      <c r="P5" s="949"/>
      <c r="Q5" s="684"/>
      <c r="R5" s="949"/>
      <c r="S5" s="684"/>
    </row>
    <row r="6" spans="1:19">
      <c r="A6" s="948" t="s">
        <v>548</v>
      </c>
      <c r="B6" s="515" t="s">
        <v>339</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951"/>
      <c r="I7" s="685"/>
      <c r="J7" s="951"/>
      <c r="K7" s="685"/>
      <c r="L7" s="951"/>
      <c r="M7" s="685"/>
      <c r="N7" s="951"/>
      <c r="O7" s="685"/>
      <c r="P7" s="951"/>
      <c r="Q7" s="685"/>
      <c r="R7" s="951"/>
      <c r="S7" s="685"/>
    </row>
    <row r="8" spans="1:19" ht="15.75" thickBot="1">
      <c r="A8" s="356" t="s">
        <v>554</v>
      </c>
      <c r="B8" s="357"/>
      <c r="C8" s="188"/>
      <c r="D8" s="188"/>
      <c r="E8" s="188"/>
      <c r="F8" s="188"/>
      <c r="G8" s="298" t="s">
        <v>554</v>
      </c>
      <c r="H8" s="682">
        <f>I65</f>
        <v>0</v>
      </c>
      <c r="I8" s="683"/>
      <c r="J8" s="682">
        <f>K65</f>
        <v>0</v>
      </c>
      <c r="K8" s="683"/>
      <c r="L8" s="682">
        <f>M65</f>
        <v>0</v>
      </c>
      <c r="M8" s="683"/>
      <c r="N8" s="682">
        <f>O65</f>
        <v>0</v>
      </c>
      <c r="O8" s="683"/>
      <c r="P8" s="682">
        <f>Q65</f>
        <v>0</v>
      </c>
      <c r="Q8" s="683"/>
      <c r="R8" s="682">
        <f>S65</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448" t="s">
        <v>563</v>
      </c>
      <c r="C10" s="513"/>
      <c r="D10" s="513"/>
      <c r="E10" s="513"/>
      <c r="F10" s="513"/>
      <c r="G10" s="517"/>
      <c r="H10" s="953"/>
      <c r="I10" s="953"/>
      <c r="J10" s="953"/>
      <c r="K10" s="953"/>
      <c r="L10" s="953"/>
      <c r="M10" s="1168"/>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1168"/>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1168"/>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1168"/>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1168"/>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1168"/>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1168"/>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1168"/>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1168"/>
      <c r="N18" s="953"/>
      <c r="O18" s="953"/>
      <c r="P18" s="953"/>
      <c r="Q18" s="953"/>
      <c r="R18" s="953"/>
      <c r="S18" s="953"/>
    </row>
    <row r="19" spans="1:19" ht="15.75" hidden="1" thickTop="1">
      <c r="A19" s="952"/>
      <c r="B19" s="512" t="str">
        <f>'Area Calculations'!L70</f>
        <v>Specifications</v>
      </c>
      <c r="C19" s="518"/>
      <c r="D19" s="513"/>
      <c r="E19" s="513"/>
      <c r="F19" s="513"/>
      <c r="G19" s="359"/>
      <c r="H19" s="1169"/>
      <c r="I19" s="953"/>
      <c r="J19" s="953"/>
      <c r="K19" s="953"/>
      <c r="L19" s="953"/>
      <c r="M19" s="953"/>
      <c r="N19" s="953"/>
      <c r="O19" s="953"/>
      <c r="P19" s="953"/>
      <c r="Q19" s="953"/>
      <c r="R19" s="953"/>
      <c r="S19" s="953"/>
    </row>
    <row r="20" spans="1:19" ht="15.75" thickTop="1">
      <c r="A20" s="441"/>
      <c r="B20" s="512"/>
      <c r="C20" s="518"/>
      <c r="D20" s="513"/>
      <c r="E20" s="513"/>
      <c r="F20" s="513"/>
      <c r="G20" s="517"/>
      <c r="H20" s="954"/>
      <c r="I20" s="427"/>
      <c r="J20" s="954"/>
      <c r="K20" s="427"/>
      <c r="L20" s="954"/>
      <c r="M20" s="427"/>
      <c r="N20" s="954"/>
      <c r="O20" s="427"/>
      <c r="P20" s="954"/>
      <c r="Q20" s="427"/>
      <c r="R20" s="954"/>
      <c r="S20" s="427"/>
    </row>
    <row r="21" spans="1:19">
      <c r="A21" s="449"/>
      <c r="B21" s="519" t="s">
        <v>340</v>
      </c>
      <c r="C21" s="518"/>
      <c r="D21" s="513"/>
      <c r="E21" s="513"/>
      <c r="F21" s="513"/>
      <c r="G21" s="359"/>
      <c r="H21" s="954"/>
      <c r="I21" s="406"/>
      <c r="J21" s="954"/>
      <c r="K21" s="406"/>
      <c r="L21" s="954"/>
      <c r="M21" s="406"/>
      <c r="N21" s="954"/>
      <c r="O21" s="406"/>
      <c r="P21" s="954"/>
      <c r="Q21" s="406"/>
      <c r="R21" s="954"/>
      <c r="S21" s="406"/>
    </row>
    <row r="22" spans="1:19">
      <c r="A22" s="449"/>
      <c r="B22" s="519" t="s">
        <v>567</v>
      </c>
      <c r="C22" s="518"/>
      <c r="D22" s="513"/>
      <c r="E22" s="513"/>
      <c r="F22" s="513"/>
      <c r="G22" s="517"/>
      <c r="H22" s="954"/>
      <c r="I22" s="406"/>
      <c r="J22" s="954"/>
      <c r="K22" s="406"/>
      <c r="L22" s="954"/>
      <c r="M22" s="405"/>
      <c r="N22" s="954"/>
      <c r="O22" s="406"/>
      <c r="P22" s="954"/>
      <c r="Q22" s="406"/>
      <c r="R22" s="954"/>
      <c r="S22" s="406"/>
    </row>
    <row r="23" spans="1:19">
      <c r="A23" s="449"/>
      <c r="B23" s="446" t="s">
        <v>568</v>
      </c>
      <c r="C23" s="383"/>
      <c r="D23" s="188"/>
      <c r="E23" s="188"/>
      <c r="F23" s="188"/>
      <c r="G23" s="359"/>
      <c r="H23" s="954"/>
      <c r="I23" s="407"/>
      <c r="J23" s="954"/>
      <c r="K23" s="407"/>
      <c r="L23" s="954"/>
      <c r="M23" s="407"/>
      <c r="N23" s="954"/>
      <c r="O23" s="407"/>
      <c r="P23" s="954"/>
      <c r="Q23" s="407"/>
      <c r="R23" s="954"/>
      <c r="S23" s="406"/>
    </row>
    <row r="24" spans="1:19">
      <c r="A24" s="449"/>
      <c r="B24" s="446" t="s">
        <v>569</v>
      </c>
      <c r="C24" s="383"/>
      <c r="D24" s="188"/>
      <c r="E24" s="188"/>
      <c r="F24" s="188"/>
      <c r="G24" s="359"/>
      <c r="H24" s="954"/>
      <c r="I24" s="407"/>
      <c r="J24" s="954"/>
      <c r="K24" s="407"/>
      <c r="L24" s="954"/>
      <c r="M24" s="407"/>
      <c r="N24" s="954"/>
      <c r="O24" s="407"/>
      <c r="P24" s="954"/>
      <c r="Q24" s="407"/>
      <c r="R24" s="954"/>
      <c r="S24" s="406"/>
    </row>
    <row r="25" spans="1:19">
      <c r="A25" s="449"/>
      <c r="B25" s="446" t="s">
        <v>570</v>
      </c>
      <c r="C25" s="383"/>
      <c r="D25" s="188"/>
      <c r="E25" s="188"/>
      <c r="F25" s="188"/>
      <c r="G25" s="359"/>
      <c r="H25" s="954"/>
      <c r="I25" s="407"/>
      <c r="J25" s="954"/>
      <c r="K25" s="407"/>
      <c r="L25" s="954"/>
      <c r="M25" s="407"/>
      <c r="N25" s="954"/>
      <c r="O25" s="407"/>
      <c r="P25" s="954"/>
      <c r="Q25" s="407"/>
      <c r="R25" s="954"/>
      <c r="S25" s="406"/>
    </row>
    <row r="26" spans="1:19">
      <c r="A26" s="449"/>
      <c r="B26" s="446" t="s">
        <v>571</v>
      </c>
      <c r="C26" s="383"/>
      <c r="D26" s="188"/>
      <c r="E26" s="188"/>
      <c r="F26" s="188"/>
      <c r="G26" s="359"/>
      <c r="H26" s="954"/>
      <c r="I26" s="407"/>
      <c r="J26" s="954"/>
      <c r="K26" s="407"/>
      <c r="L26" s="954"/>
      <c r="M26" s="407"/>
      <c r="N26" s="954"/>
      <c r="O26" s="407"/>
      <c r="P26" s="954"/>
      <c r="Q26" s="407"/>
      <c r="R26" s="954"/>
      <c r="S26" s="406"/>
    </row>
    <row r="27" spans="1:19">
      <c r="A27" s="449"/>
      <c r="B27" s="446" t="s">
        <v>572</v>
      </c>
      <c r="C27" s="383"/>
      <c r="D27" s="188"/>
      <c r="E27" s="188"/>
      <c r="F27" s="188"/>
      <c r="G27" s="359"/>
      <c r="H27" s="954"/>
      <c r="I27" s="407"/>
      <c r="J27" s="954"/>
      <c r="K27" s="407"/>
      <c r="L27" s="954"/>
      <c r="M27" s="407"/>
      <c r="N27" s="954"/>
      <c r="O27" s="407"/>
      <c r="P27" s="954"/>
      <c r="Q27" s="407"/>
      <c r="R27" s="954"/>
      <c r="S27" s="406"/>
    </row>
    <row r="28" spans="1:19">
      <c r="A28" s="449"/>
      <c r="B28" s="446" t="s">
        <v>573</v>
      </c>
      <c r="C28" s="383"/>
      <c r="D28" s="188"/>
      <c r="E28" s="188"/>
      <c r="F28" s="188"/>
      <c r="G28" s="359"/>
      <c r="H28" s="954"/>
      <c r="I28" s="407"/>
      <c r="J28" s="954"/>
      <c r="K28" s="407"/>
      <c r="L28" s="954"/>
      <c r="M28" s="407"/>
      <c r="N28" s="954"/>
      <c r="O28" s="407"/>
      <c r="P28" s="954"/>
      <c r="Q28" s="407"/>
      <c r="R28" s="954"/>
      <c r="S28" s="406"/>
    </row>
    <row r="29" spans="1:19">
      <c r="A29" s="449"/>
      <c r="B29" s="1" t="s">
        <v>648</v>
      </c>
      <c r="C29" s="383"/>
      <c r="D29" s="188"/>
      <c r="E29" s="188"/>
      <c r="F29" s="188"/>
      <c r="G29" s="359"/>
      <c r="H29" s="954"/>
      <c r="I29" s="407"/>
      <c r="J29" s="954"/>
      <c r="K29" s="407"/>
      <c r="L29" s="954"/>
      <c r="M29" s="407"/>
      <c r="N29" s="954"/>
      <c r="O29" s="407"/>
      <c r="P29" s="954"/>
      <c r="Q29" s="407"/>
      <c r="R29" s="954"/>
      <c r="S29" s="406"/>
    </row>
    <row r="30" spans="1:19">
      <c r="A30" s="449"/>
      <c r="B30" s="1151" t="s">
        <v>574</v>
      </c>
      <c r="C30" s="383"/>
      <c r="D30" s="188"/>
      <c r="E30" s="188"/>
      <c r="F30" s="188"/>
      <c r="G30" s="359"/>
      <c r="H30" s="954"/>
      <c r="I30" s="407"/>
      <c r="J30" s="954"/>
      <c r="K30" s="407"/>
      <c r="L30" s="954"/>
      <c r="M30" s="407"/>
      <c r="N30" s="954"/>
      <c r="O30" s="407"/>
      <c r="P30" s="954"/>
      <c r="Q30" s="407"/>
      <c r="R30" s="954"/>
      <c r="S30" s="406"/>
    </row>
    <row r="31" spans="1:19">
      <c r="A31" s="449"/>
      <c r="B31" s="491" t="s">
        <v>575</v>
      </c>
      <c r="C31" s="395"/>
      <c r="D31" s="365"/>
      <c r="E31" s="365"/>
      <c r="F31" s="365"/>
      <c r="G31" s="366"/>
      <c r="H31" s="965"/>
      <c r="I31" s="408"/>
      <c r="J31" s="965"/>
      <c r="K31" s="408"/>
      <c r="L31" s="965"/>
      <c r="M31" s="408"/>
      <c r="N31" s="965"/>
      <c r="O31" s="408"/>
      <c r="P31" s="409"/>
      <c r="Q31" s="408"/>
      <c r="R31" s="409"/>
      <c r="S31" s="409"/>
    </row>
    <row r="32" spans="1:19">
      <c r="A32" s="449"/>
      <c r="B32" s="446"/>
      <c r="C32" s="383"/>
      <c r="D32" s="188"/>
      <c r="E32" s="188"/>
      <c r="F32" s="188"/>
      <c r="G32" s="359"/>
      <c r="H32" s="954"/>
      <c r="I32" s="407"/>
      <c r="J32" s="954"/>
      <c r="K32" s="407"/>
      <c r="L32" s="954"/>
      <c r="M32" s="407"/>
      <c r="N32" s="954"/>
      <c r="O32" s="407"/>
      <c r="P32" s="954"/>
      <c r="Q32" s="407"/>
      <c r="R32" s="954"/>
      <c r="S32" s="406"/>
    </row>
    <row r="33" spans="1:19">
      <c r="A33" s="449"/>
      <c r="B33" s="446" t="s">
        <v>757</v>
      </c>
      <c r="C33" s="383"/>
      <c r="D33" s="188"/>
      <c r="E33" s="188"/>
      <c r="F33" s="188"/>
      <c r="G33" s="359"/>
      <c r="H33" s="954"/>
      <c r="I33" s="407"/>
      <c r="J33" s="954"/>
      <c r="K33" s="407"/>
      <c r="L33" s="954"/>
      <c r="M33" s="407"/>
      <c r="N33" s="954"/>
      <c r="O33" s="407"/>
      <c r="P33" s="954"/>
      <c r="Q33" s="407"/>
      <c r="R33" s="954"/>
      <c r="S33" s="406"/>
    </row>
    <row r="34" spans="1:19">
      <c r="A34" s="449"/>
      <c r="B34" s="446" t="s">
        <v>758</v>
      </c>
      <c r="C34" s="383"/>
      <c r="D34" s="188"/>
      <c r="E34" s="188"/>
      <c r="F34" s="188"/>
      <c r="G34" s="359"/>
      <c r="H34" s="954"/>
      <c r="I34" s="407"/>
      <c r="J34" s="954"/>
      <c r="K34" s="407"/>
      <c r="L34" s="954"/>
      <c r="M34" s="407"/>
      <c r="N34" s="954"/>
      <c r="O34" s="407"/>
      <c r="P34" s="954"/>
      <c r="Q34" s="407"/>
      <c r="R34" s="954"/>
      <c r="S34" s="406"/>
    </row>
    <row r="35" spans="1:19">
      <c r="A35" s="449"/>
      <c r="B35" s="446" t="s">
        <v>759</v>
      </c>
      <c r="C35" s="383"/>
      <c r="D35" s="188"/>
      <c r="E35" s="188"/>
      <c r="F35" s="188"/>
      <c r="G35" s="359"/>
      <c r="H35" s="954"/>
      <c r="I35" s="407"/>
      <c r="J35" s="954"/>
      <c r="K35" s="407"/>
      <c r="L35" s="954"/>
      <c r="M35" s="407"/>
      <c r="N35" s="954"/>
      <c r="O35" s="407"/>
      <c r="P35" s="954"/>
      <c r="Q35" s="407"/>
      <c r="R35" s="954"/>
      <c r="S35" s="406"/>
    </row>
    <row r="36" spans="1:19">
      <c r="A36" s="449"/>
      <c r="B36" s="446" t="s">
        <v>760</v>
      </c>
      <c r="C36" s="383"/>
      <c r="D36" s="188"/>
      <c r="E36" s="188"/>
      <c r="F36" s="188"/>
      <c r="G36" s="359"/>
      <c r="H36" s="954"/>
      <c r="I36" s="407"/>
      <c r="J36" s="954"/>
      <c r="K36" s="407"/>
      <c r="L36" s="954"/>
      <c r="M36" s="407"/>
      <c r="N36" s="954"/>
      <c r="O36" s="407"/>
      <c r="P36" s="954"/>
      <c r="Q36" s="407"/>
      <c r="R36" s="954"/>
      <c r="S36" s="406"/>
    </row>
    <row r="37" spans="1:19">
      <c r="A37" s="449"/>
      <c r="B37" s="446" t="s">
        <v>761</v>
      </c>
      <c r="C37" s="383"/>
      <c r="D37" s="188"/>
      <c r="E37" s="188"/>
      <c r="F37" s="188"/>
      <c r="G37" s="359"/>
      <c r="H37" s="954"/>
      <c r="I37" s="407"/>
      <c r="J37" s="954"/>
      <c r="K37" s="407"/>
      <c r="L37" s="954"/>
      <c r="M37" s="407"/>
      <c r="N37" s="954"/>
      <c r="O37" s="407"/>
      <c r="P37" s="954"/>
      <c r="Q37" s="407"/>
      <c r="R37" s="954"/>
      <c r="S37" s="406"/>
    </row>
    <row r="38" spans="1:19">
      <c r="A38" s="449"/>
      <c r="B38" s="446" t="s">
        <v>762</v>
      </c>
      <c r="C38" s="383"/>
      <c r="D38" s="188"/>
      <c r="E38" s="188"/>
      <c r="F38" s="188"/>
      <c r="G38" s="359"/>
      <c r="H38" s="954"/>
      <c r="I38" s="407"/>
      <c r="J38" s="954"/>
      <c r="K38" s="407"/>
      <c r="L38" s="954"/>
      <c r="M38" s="407"/>
      <c r="N38" s="954"/>
      <c r="O38" s="407"/>
      <c r="P38" s="954"/>
      <c r="Q38" s="407"/>
      <c r="R38" s="954"/>
      <c r="S38" s="406"/>
    </row>
    <row r="39" spans="1:19">
      <c r="A39" s="449"/>
      <c r="B39" s="446" t="s">
        <v>763</v>
      </c>
      <c r="C39" s="383"/>
      <c r="D39" s="188"/>
      <c r="E39" s="188"/>
      <c r="F39" s="188"/>
      <c r="G39" s="359"/>
      <c r="H39" s="954"/>
      <c r="I39" s="407"/>
      <c r="J39" s="954"/>
      <c r="K39" s="407"/>
      <c r="L39" s="954"/>
      <c r="M39" s="407"/>
      <c r="N39" s="954"/>
      <c r="O39" s="407"/>
      <c r="P39" s="954"/>
      <c r="Q39" s="407"/>
      <c r="R39" s="954"/>
      <c r="S39" s="406"/>
    </row>
    <row r="40" spans="1:19">
      <c r="A40" s="449"/>
      <c r="B40" s="446" t="s">
        <v>764</v>
      </c>
      <c r="C40" s="383"/>
      <c r="D40" s="188"/>
      <c r="E40" s="188"/>
      <c r="F40" s="188"/>
      <c r="G40" s="359"/>
      <c r="H40" s="954"/>
      <c r="I40" s="407"/>
      <c r="J40" s="954"/>
      <c r="K40" s="407"/>
      <c r="L40" s="954"/>
      <c r="M40" s="407"/>
      <c r="N40" s="954"/>
      <c r="O40" s="407"/>
      <c r="P40" s="954"/>
      <c r="Q40" s="407"/>
      <c r="R40" s="954"/>
      <c r="S40" s="406"/>
    </row>
    <row r="41" spans="1:19">
      <c r="A41" s="449"/>
      <c r="B41" s="446" t="s">
        <v>699</v>
      </c>
      <c r="C41" s="383"/>
      <c r="D41" s="188"/>
      <c r="E41" s="188"/>
      <c r="F41" s="188"/>
      <c r="G41" s="359"/>
      <c r="H41" s="954"/>
      <c r="I41" s="407"/>
      <c r="J41" s="954"/>
      <c r="K41" s="407"/>
      <c r="L41" s="954"/>
      <c r="M41" s="407"/>
      <c r="N41" s="954"/>
      <c r="O41" s="407"/>
      <c r="P41" s="954"/>
      <c r="Q41" s="407"/>
      <c r="R41" s="954"/>
      <c r="S41" s="406"/>
    </row>
    <row r="42" spans="1:19">
      <c r="A42" s="449"/>
      <c r="B42" s="446" t="s">
        <v>700</v>
      </c>
      <c r="C42" s="383"/>
      <c r="D42" s="188"/>
      <c r="E42" s="188"/>
      <c r="F42" s="188"/>
      <c r="G42" s="359"/>
      <c r="H42" s="954"/>
      <c r="I42" s="407"/>
      <c r="J42" s="954"/>
      <c r="K42" s="407"/>
      <c r="L42" s="954"/>
      <c r="M42" s="407"/>
      <c r="N42" s="954"/>
      <c r="O42" s="407"/>
      <c r="P42" s="954"/>
      <c r="Q42" s="407"/>
      <c r="R42" s="954"/>
      <c r="S42" s="406"/>
    </row>
    <row r="43" spans="1:19">
      <c r="A43" s="449"/>
      <c r="B43" s="446" t="s">
        <v>701</v>
      </c>
      <c r="C43" s="383"/>
      <c r="D43" s="188"/>
      <c r="E43" s="188"/>
      <c r="F43" s="188"/>
      <c r="G43" s="359"/>
      <c r="H43" s="954"/>
      <c r="I43" s="407"/>
      <c r="J43" s="954"/>
      <c r="K43" s="407"/>
      <c r="L43" s="954"/>
      <c r="M43" s="407"/>
      <c r="N43" s="954"/>
      <c r="O43" s="407"/>
      <c r="P43" s="954"/>
      <c r="Q43" s="407"/>
      <c r="R43" s="954"/>
      <c r="S43" s="406"/>
    </row>
    <row r="44" spans="1:19">
      <c r="A44" s="449"/>
      <c r="B44" s="446" t="s">
        <v>702</v>
      </c>
      <c r="C44" s="383"/>
      <c r="D44" s="188"/>
      <c r="E44" s="188"/>
      <c r="F44" s="188"/>
      <c r="G44" s="359"/>
      <c r="H44" s="954"/>
      <c r="I44" s="407"/>
      <c r="J44" s="954"/>
      <c r="K44" s="407"/>
      <c r="L44" s="954"/>
      <c r="M44" s="407"/>
      <c r="N44" s="954"/>
      <c r="O44" s="407"/>
      <c r="P44" s="954"/>
      <c r="Q44" s="407"/>
      <c r="R44" s="954"/>
      <c r="S44" s="406"/>
    </row>
    <row r="45" spans="1:19">
      <c r="A45" s="449"/>
      <c r="B45" s="446"/>
      <c r="C45" s="383"/>
      <c r="D45" s="188"/>
      <c r="E45" s="188"/>
      <c r="F45" s="188"/>
      <c r="G45" s="359"/>
      <c r="H45" s="954"/>
      <c r="I45" s="407"/>
      <c r="J45" s="954"/>
      <c r="K45" s="407"/>
      <c r="L45" s="954"/>
      <c r="M45" s="407"/>
      <c r="N45" s="954"/>
      <c r="O45" s="407"/>
      <c r="P45" s="954"/>
      <c r="Q45" s="407"/>
      <c r="R45" s="954"/>
      <c r="S45" s="406"/>
    </row>
    <row r="46" spans="1:19" ht="30">
      <c r="A46" s="449"/>
      <c r="B46" s="446" t="s">
        <v>765</v>
      </c>
      <c r="C46" s="383"/>
      <c r="D46" s="188"/>
      <c r="E46" s="188"/>
      <c r="F46" s="188"/>
      <c r="G46" s="359"/>
      <c r="H46" s="954"/>
      <c r="I46" s="407"/>
      <c r="J46" s="954"/>
      <c r="K46" s="407"/>
      <c r="L46" s="954"/>
      <c r="M46" s="407"/>
      <c r="N46" s="954"/>
      <c r="O46" s="407"/>
      <c r="P46" s="954"/>
      <c r="Q46" s="407"/>
      <c r="R46" s="954"/>
      <c r="S46" s="406"/>
    </row>
    <row r="47" spans="1:19">
      <c r="A47" s="449"/>
      <c r="B47" s="446" t="s">
        <v>766</v>
      </c>
      <c r="C47" s="383"/>
      <c r="D47" s="188"/>
      <c r="E47" s="188"/>
      <c r="F47" s="188"/>
      <c r="G47" s="359"/>
      <c r="H47" s="954"/>
      <c r="I47" s="407"/>
      <c r="J47" s="954"/>
      <c r="K47" s="406"/>
      <c r="L47" s="954"/>
      <c r="M47" s="405"/>
      <c r="N47" s="954"/>
      <c r="O47" s="406"/>
      <c r="P47" s="954"/>
      <c r="Q47" s="407"/>
      <c r="R47" s="954"/>
      <c r="S47" s="406"/>
    </row>
    <row r="48" spans="1:19">
      <c r="A48" s="449"/>
      <c r="B48" s="446" t="s">
        <v>767</v>
      </c>
      <c r="C48" s="383"/>
      <c r="D48" s="188"/>
      <c r="E48" s="188"/>
      <c r="F48" s="188"/>
      <c r="G48" s="359"/>
      <c r="H48" s="954"/>
      <c r="I48" s="407"/>
      <c r="J48" s="954"/>
      <c r="K48" s="406"/>
      <c r="L48" s="954"/>
      <c r="M48" s="405"/>
      <c r="N48" s="954"/>
      <c r="O48" s="406"/>
      <c r="P48" s="954"/>
      <c r="Q48" s="407"/>
      <c r="R48" s="954"/>
      <c r="S48" s="406"/>
    </row>
    <row r="49" spans="1:19">
      <c r="A49" s="449"/>
      <c r="B49" s="446" t="s">
        <v>227</v>
      </c>
      <c r="C49" s="383"/>
      <c r="D49" s="188"/>
      <c r="E49" s="188"/>
      <c r="F49" s="188"/>
      <c r="G49" s="359"/>
      <c r="H49" s="954"/>
      <c r="I49" s="407"/>
      <c r="J49" s="954"/>
      <c r="K49" s="406"/>
      <c r="L49" s="954"/>
      <c r="M49" s="405"/>
      <c r="N49" s="954"/>
      <c r="O49" s="406"/>
      <c r="P49" s="954"/>
      <c r="Q49" s="407"/>
      <c r="R49" s="954"/>
      <c r="S49" s="406"/>
    </row>
    <row r="50" spans="1:19">
      <c r="A50" s="449"/>
      <c r="B50" s="446" t="s">
        <v>768</v>
      </c>
      <c r="C50" s="383"/>
      <c r="D50" s="188"/>
      <c r="E50" s="188"/>
      <c r="F50" s="188"/>
      <c r="G50" s="359"/>
      <c r="H50" s="954"/>
      <c r="I50" s="407"/>
      <c r="J50" s="954"/>
      <c r="K50" s="406"/>
      <c r="L50" s="954"/>
      <c r="M50" s="405"/>
      <c r="N50" s="954"/>
      <c r="O50" s="406"/>
      <c r="P50" s="954"/>
      <c r="Q50" s="407"/>
      <c r="R50" s="954"/>
      <c r="S50" s="406"/>
    </row>
    <row r="51" spans="1:19">
      <c r="A51" s="449"/>
      <c r="B51" s="446" t="s">
        <v>769</v>
      </c>
      <c r="C51" s="383"/>
      <c r="D51" s="188"/>
      <c r="E51" s="188"/>
      <c r="F51" s="188"/>
      <c r="G51" s="359"/>
      <c r="H51" s="954"/>
      <c r="I51" s="407"/>
      <c r="J51" s="954"/>
      <c r="K51" s="406"/>
      <c r="L51" s="954"/>
      <c r="M51" s="492"/>
      <c r="N51" s="954"/>
      <c r="O51" s="492"/>
      <c r="P51" s="954"/>
      <c r="Q51" s="407"/>
      <c r="R51" s="954"/>
      <c r="S51" s="406"/>
    </row>
    <row r="52" spans="1:19">
      <c r="A52" s="449"/>
      <c r="B52" s="396" t="s">
        <v>770</v>
      </c>
      <c r="C52" s="383"/>
      <c r="D52" s="188"/>
      <c r="E52" s="188"/>
      <c r="F52" s="188"/>
      <c r="G52" s="359"/>
      <c r="H52" s="954"/>
      <c r="I52" s="407"/>
      <c r="J52" s="954"/>
      <c r="K52" s="406"/>
      <c r="L52" s="954"/>
      <c r="M52" s="405"/>
      <c r="N52" s="954"/>
      <c r="O52" s="406"/>
      <c r="P52" s="954"/>
      <c r="Q52" s="407"/>
      <c r="R52" s="954"/>
      <c r="S52" s="406"/>
    </row>
    <row r="53" spans="1:19">
      <c r="A53" s="449"/>
      <c r="B53" s="100" t="s">
        <v>771</v>
      </c>
      <c r="C53" s="383"/>
      <c r="D53" s="188"/>
      <c r="E53" s="188"/>
      <c r="F53" s="188"/>
      <c r="G53" s="359"/>
      <c r="H53" s="954"/>
      <c r="I53" s="407"/>
      <c r="J53" s="954"/>
      <c r="K53" s="406"/>
      <c r="L53" s="954"/>
      <c r="M53" s="405"/>
      <c r="N53" s="954"/>
      <c r="O53" s="406"/>
      <c r="P53" s="954"/>
      <c r="Q53" s="407"/>
      <c r="R53" s="954"/>
      <c r="S53" s="406"/>
    </row>
    <row r="54" spans="1:19" ht="45">
      <c r="A54" s="449"/>
      <c r="B54" s="549" t="s">
        <v>772</v>
      </c>
      <c r="C54" s="383"/>
      <c r="D54" s="188"/>
      <c r="E54" s="188"/>
      <c r="F54" s="188"/>
      <c r="G54" s="359"/>
      <c r="H54" s="954"/>
      <c r="I54" s="407"/>
      <c r="J54" s="954"/>
      <c r="K54" s="406"/>
      <c r="L54" s="954"/>
      <c r="M54" s="405"/>
      <c r="N54" s="954"/>
      <c r="O54" s="406"/>
      <c r="P54" s="954"/>
      <c r="Q54" s="407"/>
      <c r="R54" s="954"/>
      <c r="S54" s="406"/>
    </row>
    <row r="55" spans="1:19">
      <c r="A55" s="449"/>
      <c r="B55" s="367" t="s">
        <v>773</v>
      </c>
      <c r="C55" s="383"/>
      <c r="D55" s="188"/>
      <c r="E55" s="188"/>
      <c r="F55" s="188"/>
      <c r="G55" s="359"/>
      <c r="H55" s="954" t="s">
        <v>581</v>
      </c>
      <c r="I55" s="407"/>
      <c r="J55" s="954"/>
      <c r="K55" s="406"/>
      <c r="L55" s="954"/>
      <c r="M55" s="405"/>
      <c r="N55" s="954"/>
      <c r="O55" s="406"/>
      <c r="P55" s="954"/>
      <c r="Q55" s="407"/>
      <c r="R55" s="954"/>
      <c r="S55" s="406"/>
    </row>
    <row r="56" spans="1:19">
      <c r="A56" s="449"/>
      <c r="B56" s="357"/>
      <c r="C56" s="383"/>
      <c r="D56" s="188"/>
      <c r="E56" s="188"/>
      <c r="F56" s="188"/>
      <c r="G56" s="359"/>
      <c r="H56" s="954"/>
      <c r="I56" s="407"/>
      <c r="J56" s="954"/>
      <c r="K56" s="406"/>
      <c r="L56" s="954"/>
      <c r="M56" s="405"/>
      <c r="N56" s="954"/>
      <c r="O56" s="406"/>
      <c r="P56" s="954"/>
      <c r="Q56" s="407"/>
      <c r="R56" s="954"/>
      <c r="S56" s="406"/>
    </row>
    <row r="57" spans="1:19">
      <c r="A57" s="449"/>
      <c r="B57" s="512"/>
      <c r="C57" s="383"/>
      <c r="D57" s="188"/>
      <c r="E57" s="188"/>
      <c r="F57" s="188"/>
      <c r="G57" s="359"/>
      <c r="H57" s="954"/>
      <c r="I57" s="407"/>
      <c r="J57" s="954"/>
      <c r="K57" s="406"/>
      <c r="L57" s="954"/>
      <c r="M57" s="405"/>
      <c r="N57" s="954"/>
      <c r="O57" s="406"/>
      <c r="P57" s="954"/>
      <c r="Q57" s="407"/>
      <c r="R57" s="954"/>
      <c r="S57" s="406"/>
    </row>
    <row r="58" spans="1:19">
      <c r="A58" s="449"/>
      <c r="B58" s="512"/>
      <c r="C58" s="383"/>
      <c r="D58" s="188"/>
      <c r="E58" s="188"/>
      <c r="F58" s="188"/>
      <c r="G58" s="359"/>
      <c r="H58" s="954"/>
      <c r="I58" s="406"/>
      <c r="J58" s="954"/>
      <c r="K58" s="406"/>
      <c r="L58" s="954"/>
      <c r="M58" s="405"/>
      <c r="N58" s="954"/>
      <c r="O58" s="406"/>
      <c r="P58" s="954"/>
      <c r="Q58" s="407"/>
      <c r="R58" s="954"/>
      <c r="S58" s="406"/>
    </row>
    <row r="59" spans="1:19">
      <c r="A59" s="449"/>
      <c r="B59" s="512"/>
      <c r="C59" s="383"/>
      <c r="D59" s="188"/>
      <c r="E59" s="188"/>
      <c r="F59" s="188"/>
      <c r="G59" s="359"/>
      <c r="H59" s="954"/>
      <c r="I59" s="406"/>
      <c r="J59" s="954"/>
      <c r="K59" s="406"/>
      <c r="L59" s="954"/>
      <c r="M59" s="405"/>
      <c r="N59" s="954"/>
      <c r="O59" s="406"/>
      <c r="P59" s="954"/>
      <c r="Q59" s="407"/>
      <c r="R59" s="954"/>
      <c r="S59" s="406"/>
    </row>
    <row r="60" spans="1:19" ht="15.75" thickBot="1">
      <c r="A60" s="449"/>
      <c r="B60" s="512"/>
      <c r="C60" s="383"/>
      <c r="D60" s="188"/>
      <c r="E60" s="188"/>
      <c r="F60" s="188"/>
      <c r="G60" s="359"/>
      <c r="H60" s="954"/>
      <c r="I60" s="406"/>
      <c r="J60" s="954"/>
      <c r="K60" s="406"/>
      <c r="L60" s="954"/>
      <c r="M60" s="405"/>
      <c r="N60" s="954"/>
      <c r="O60" s="406"/>
      <c r="P60" s="954"/>
      <c r="Q60" s="407"/>
      <c r="R60" s="954"/>
      <c r="S60" s="406"/>
    </row>
    <row r="61" spans="1:19" ht="15.75" thickTop="1">
      <c r="A61" s="14"/>
      <c r="B61" s="15"/>
      <c r="C61" s="16"/>
      <c r="D61" s="16"/>
      <c r="E61" s="17"/>
      <c r="F61" s="18" t="s">
        <v>625</v>
      </c>
      <c r="G61" s="19"/>
      <c r="H61" s="20"/>
      <c r="I61" s="62">
        <f>SUM(I16:I60)</f>
        <v>0</v>
      </c>
      <c r="J61" s="51"/>
      <c r="K61" s="62">
        <f>SUM(K16:K60)</f>
        <v>0</v>
      </c>
      <c r="L61" s="51"/>
      <c r="M61" s="62">
        <f>SUM(M16:M60)</f>
        <v>0</v>
      </c>
      <c r="N61" s="51"/>
      <c r="O61" s="62">
        <f>SUM(O16:O60)</f>
        <v>0</v>
      </c>
      <c r="P61" s="51"/>
      <c r="Q61" s="62">
        <f>SUM(Q16:Q60)</f>
        <v>0</v>
      </c>
      <c r="R61" s="51"/>
      <c r="S61" s="62">
        <f>SUM(S16:S60)</f>
        <v>0</v>
      </c>
    </row>
    <row r="62" spans="1:19">
      <c r="A62" s="974"/>
      <c r="B62" s="502"/>
      <c r="C62" s="503"/>
      <c r="D62" s="503"/>
      <c r="E62" s="504"/>
      <c r="F62" s="505" t="s">
        <v>626</v>
      </c>
      <c r="G62" s="506"/>
      <c r="H62" s="975">
        <v>0</v>
      </c>
      <c r="I62" s="1117"/>
      <c r="J62" s="522">
        <v>0</v>
      </c>
      <c r="K62" s="1117"/>
      <c r="L62" s="522">
        <v>0</v>
      </c>
      <c r="M62" s="1117"/>
      <c r="N62" s="522">
        <v>0</v>
      </c>
      <c r="O62" s="1117"/>
      <c r="P62" s="522">
        <v>0</v>
      </c>
      <c r="Q62" s="1117"/>
      <c r="R62" s="522">
        <v>0</v>
      </c>
      <c r="S62" s="1117"/>
    </row>
    <row r="63" spans="1:19">
      <c r="A63" s="974"/>
      <c r="B63" s="502"/>
      <c r="C63" s="503"/>
      <c r="D63" s="503"/>
      <c r="E63" s="504"/>
      <c r="F63" s="505" t="s">
        <v>627</v>
      </c>
      <c r="G63" s="506"/>
      <c r="H63" s="976"/>
      <c r="I63" s="1118">
        <f>H62*I61</f>
        <v>0</v>
      </c>
      <c r="J63" s="523"/>
      <c r="K63" s="1118">
        <f>J62*K61</f>
        <v>0</v>
      </c>
      <c r="L63" s="523"/>
      <c r="M63" s="1118">
        <f>L62*M61</f>
        <v>0</v>
      </c>
      <c r="N63" s="523"/>
      <c r="O63" s="1118">
        <f>N62*O61</f>
        <v>0</v>
      </c>
      <c r="P63" s="523"/>
      <c r="Q63" s="1118">
        <f>P62*Q61</f>
        <v>0</v>
      </c>
      <c r="R63" s="523"/>
      <c r="S63" s="1118">
        <f>R62*S61</f>
        <v>0</v>
      </c>
    </row>
    <row r="64" spans="1:19">
      <c r="A64" s="974"/>
      <c r="B64" s="502"/>
      <c r="C64" s="503"/>
      <c r="D64" s="503"/>
      <c r="E64" s="504"/>
      <c r="F64" s="505"/>
      <c r="G64" s="506"/>
      <c r="H64" s="976"/>
      <c r="I64" s="978"/>
      <c r="J64" s="523"/>
      <c r="K64" s="978"/>
      <c r="L64" s="523"/>
      <c r="M64" s="978"/>
      <c r="N64" s="523"/>
      <c r="O64" s="978"/>
      <c r="P64" s="523"/>
      <c r="Q64" s="978"/>
      <c r="R64" s="523"/>
      <c r="S64" s="978"/>
    </row>
    <row r="65" spans="1:19">
      <c r="A65" s="974"/>
      <c r="B65" s="502"/>
      <c r="C65" s="503"/>
      <c r="D65" s="503"/>
      <c r="E65" s="504"/>
      <c r="F65" s="505" t="s">
        <v>628</v>
      </c>
      <c r="G65" s="506"/>
      <c r="H65" s="979"/>
      <c r="I65" s="977">
        <f>SUM(I61:I63)</f>
        <v>0</v>
      </c>
      <c r="J65" s="524"/>
      <c r="K65" s="977">
        <f>SUM(K61:K63)</f>
        <v>0</v>
      </c>
      <c r="L65" s="524"/>
      <c r="M65" s="977">
        <f>SUM(M61:M63)</f>
        <v>0</v>
      </c>
      <c r="N65" s="524"/>
      <c r="O65" s="977">
        <f>SUM(O61:O63)</f>
        <v>0</v>
      </c>
      <c r="P65" s="524"/>
      <c r="Q65" s="977">
        <f>SUM(Q61:Q63)</f>
        <v>0</v>
      </c>
      <c r="R65" s="524"/>
      <c r="S65" s="977">
        <f>SUM(S61:S63)</f>
        <v>0</v>
      </c>
    </row>
    <row r="66" spans="1:19">
      <c r="A66" s="974"/>
      <c r="B66" s="502"/>
      <c r="C66" s="503"/>
      <c r="D66" s="503"/>
      <c r="E66" s="504"/>
      <c r="F66" s="507" t="s">
        <v>629</v>
      </c>
      <c r="G66" s="508"/>
      <c r="H66" s="980"/>
      <c r="I66" s="981" t="e">
        <f>I65/'Area Calculations'!$I$4</f>
        <v>#DIV/0!</v>
      </c>
      <c r="J66" s="525"/>
      <c r="K66" s="981" t="e">
        <f>K65/'Area Calculations'!$I$4</f>
        <v>#DIV/0!</v>
      </c>
      <c r="L66" s="525"/>
      <c r="M66" s="981" t="e">
        <f>M65/'Area Calculations'!$I$4</f>
        <v>#DIV/0!</v>
      </c>
      <c r="N66" s="525"/>
      <c r="O66" s="981" t="e">
        <f>O65/'Area Calculations'!$I$4</f>
        <v>#DIV/0!</v>
      </c>
      <c r="P66" s="525"/>
      <c r="Q66" s="981" t="e">
        <f>Q65/'Area Calculations'!$I$4</f>
        <v>#DIV/0!</v>
      </c>
      <c r="R66" s="525"/>
      <c r="S66" s="981" t="e">
        <f>S65/'Area Calculations'!$I$4</f>
        <v>#DIV/0!</v>
      </c>
    </row>
    <row r="67" spans="1:19">
      <c r="A67" s="974"/>
      <c r="B67" s="502"/>
      <c r="C67" s="503"/>
      <c r="D67" s="503"/>
      <c r="E67" s="504"/>
      <c r="F67" s="507" t="s">
        <v>630</v>
      </c>
      <c r="G67" s="509"/>
      <c r="H67" s="980"/>
      <c r="I67" s="981" t="e">
        <f>I65/'Area Calculations'!#REF!</f>
        <v>#REF!</v>
      </c>
      <c r="J67" s="525"/>
      <c r="K67" s="981" t="e">
        <f>K65/'Area Calculations'!#REF!</f>
        <v>#REF!</v>
      </c>
      <c r="L67" s="525"/>
      <c r="M67" s="981" t="e">
        <f>M65/'Area Calculations'!#REF!</f>
        <v>#REF!</v>
      </c>
      <c r="N67" s="525"/>
      <c r="O67" s="981" t="e">
        <f>O65/'Area Calculations'!#REF!</f>
        <v>#REF!</v>
      </c>
      <c r="P67" s="525"/>
      <c r="Q67" s="981" t="e">
        <f>Q65/'Area Calculations'!#REF!</f>
        <v>#REF!</v>
      </c>
      <c r="R67" s="525"/>
      <c r="S67" s="981" t="e">
        <f>S65/'Area Calculations'!#REF!</f>
        <v>#REF!</v>
      </c>
    </row>
    <row r="68" spans="1:19" ht="15.75" thickBot="1">
      <c r="A68" s="974"/>
      <c r="B68" s="502"/>
      <c r="C68" s="503"/>
      <c r="D68" s="503"/>
      <c r="E68" s="504"/>
      <c r="F68" s="505"/>
      <c r="G68" s="510"/>
      <c r="H68" s="501"/>
      <c r="I68" s="1162"/>
      <c r="J68" s="1170"/>
      <c r="K68" s="1162"/>
      <c r="L68" s="1170"/>
      <c r="M68" s="1162"/>
      <c r="N68" s="1170"/>
      <c r="O68" s="1162"/>
      <c r="P68" s="1170"/>
      <c r="Q68" s="1162"/>
      <c r="R68" s="1170"/>
      <c r="S68" s="1162"/>
    </row>
    <row r="69" spans="1:19" ht="16.5" thickTop="1" thickBot="1">
      <c r="A69" s="652" t="s">
        <v>631</v>
      </c>
      <c r="B69" s="653"/>
      <c r="C69" s="12"/>
      <c r="D69" s="12"/>
      <c r="E69" s="12"/>
      <c r="F69" s="12"/>
      <c r="G69" s="13"/>
      <c r="H69" s="21"/>
      <c r="I69" s="21"/>
      <c r="J69" s="21"/>
      <c r="K69" s="21"/>
      <c r="L69" s="21"/>
      <c r="M69" s="21"/>
      <c r="N69" s="21"/>
      <c r="O69" s="21"/>
      <c r="P69" s="21"/>
      <c r="Q69" s="21"/>
      <c r="R69" s="21"/>
      <c r="S69" s="21"/>
    </row>
    <row r="70" spans="1:19" ht="15.75" thickTop="1">
      <c r="A70" s="441"/>
      <c r="B70" s="512"/>
      <c r="C70" s="442"/>
      <c r="D70" s="442"/>
      <c r="E70" s="442"/>
      <c r="F70" s="442"/>
      <c r="G70" s="432"/>
      <c r="H70" s="443"/>
      <c r="I70" s="443"/>
      <c r="J70" s="443"/>
      <c r="K70" s="443"/>
      <c r="L70" s="443"/>
      <c r="M70" s="443"/>
      <c r="N70" s="443"/>
      <c r="O70" s="443"/>
      <c r="P70" s="443"/>
      <c r="Q70" s="443"/>
      <c r="R70" s="443"/>
      <c r="S70" s="443"/>
    </row>
    <row r="71" spans="1:19">
      <c r="A71" s="441"/>
      <c r="B71" s="512"/>
      <c r="C71" s="442"/>
      <c r="D71" s="442"/>
      <c r="E71" s="442"/>
      <c r="F71" s="442"/>
      <c r="G71" s="432"/>
      <c r="H71" s="443"/>
      <c r="I71" s="443"/>
      <c r="J71" s="443"/>
      <c r="K71" s="443"/>
      <c r="L71" s="443"/>
      <c r="M71" s="443"/>
      <c r="N71" s="443"/>
      <c r="O71" s="443"/>
      <c r="P71" s="443"/>
      <c r="Q71" s="443"/>
      <c r="R71" s="443"/>
      <c r="S71" s="443"/>
    </row>
    <row r="72" spans="1:19" ht="15" hidden="1" customHeight="1">
      <c r="A72" s="441"/>
      <c r="B72" s="512"/>
      <c r="C72" s="442"/>
      <c r="D72" s="442"/>
      <c r="E72" s="442"/>
      <c r="F72" s="442"/>
      <c r="G72" s="432"/>
      <c r="H72" s="443"/>
      <c r="I72" s="443"/>
      <c r="J72" s="443"/>
      <c r="K72" s="443"/>
      <c r="L72" s="443"/>
      <c r="M72" s="443"/>
      <c r="N72" s="443"/>
      <c r="O72" s="443"/>
      <c r="P72" s="443"/>
      <c r="Q72" s="443"/>
      <c r="R72" s="443"/>
      <c r="S72" s="443"/>
    </row>
    <row r="73" spans="1:19" s="2" customFormat="1" ht="16.5" hidden="1" customHeight="1" thickTop="1" thickBot="1">
      <c r="A73" s="652" t="s">
        <v>632</v>
      </c>
      <c r="B73" s="653"/>
      <c r="C73" s="12"/>
      <c r="D73" s="12"/>
      <c r="E73" s="12"/>
      <c r="F73" s="12"/>
      <c r="G73" s="13"/>
      <c r="H73" s="21"/>
      <c r="I73" s="21"/>
      <c r="J73" s="21"/>
      <c r="K73" s="21"/>
      <c r="L73" s="21"/>
      <c r="M73" s="21"/>
      <c r="N73" s="21"/>
      <c r="O73" s="21"/>
      <c r="P73" s="21"/>
      <c r="Q73" s="21"/>
      <c r="R73" s="21"/>
      <c r="S73" s="21"/>
    </row>
    <row r="74" spans="1:19" s="2" customFormat="1">
      <c r="A74" s="441"/>
      <c r="B74" s="512"/>
      <c r="C74" s="442"/>
      <c r="D74" s="442"/>
      <c r="E74" s="442"/>
      <c r="F74" s="442"/>
      <c r="G74" s="432"/>
      <c r="H74" s="443"/>
      <c r="I74" s="443"/>
      <c r="J74" s="443"/>
      <c r="K74" s="443"/>
      <c r="L74" s="443"/>
      <c r="M74" s="443"/>
      <c r="N74" s="443"/>
      <c r="O74" s="443"/>
      <c r="P74" s="443"/>
      <c r="Q74" s="443"/>
      <c r="R74" s="443"/>
      <c r="S74" s="443"/>
    </row>
    <row r="75" spans="1:19" s="2" customFormat="1">
      <c r="A75" s="441"/>
      <c r="B75" s="512"/>
      <c r="C75" s="442"/>
      <c r="D75" s="442"/>
      <c r="E75" s="442"/>
      <c r="F75" s="442"/>
      <c r="G75" s="432"/>
      <c r="H75" s="443"/>
      <c r="I75" s="443"/>
      <c r="J75" s="443"/>
      <c r="K75" s="443"/>
      <c r="L75" s="443"/>
      <c r="M75" s="443"/>
      <c r="N75" s="443"/>
      <c r="O75" s="443"/>
      <c r="P75" s="443"/>
      <c r="Q75" s="443"/>
      <c r="R75" s="443"/>
      <c r="S75" s="443"/>
    </row>
    <row r="76" spans="1:19" ht="15.75" thickBot="1">
      <c r="A76" s="441"/>
      <c r="B76" s="512"/>
      <c r="C76" s="442"/>
      <c r="D76" s="442"/>
      <c r="E76" s="442"/>
      <c r="F76" s="442"/>
      <c r="G76" s="432"/>
      <c r="H76" s="443"/>
      <c r="I76" s="443"/>
      <c r="J76" s="443"/>
      <c r="K76" s="443"/>
      <c r="L76" s="443"/>
      <c r="M76" s="443"/>
      <c r="N76" s="443"/>
      <c r="O76" s="443"/>
      <c r="P76" s="443"/>
      <c r="Q76" s="443"/>
      <c r="R76" s="443"/>
      <c r="S76" s="443"/>
    </row>
    <row r="77" spans="1:19" s="2" customFormat="1" ht="16.5" thickTop="1" thickBot="1">
      <c r="A77" s="652" t="s">
        <v>633</v>
      </c>
      <c r="B77" s="653"/>
      <c r="C77" s="12"/>
      <c r="D77" s="12"/>
      <c r="E77" s="12"/>
      <c r="F77" s="12"/>
      <c r="G77" s="13"/>
      <c r="H77" s="21"/>
      <c r="I77" s="21"/>
      <c r="J77" s="21"/>
      <c r="K77" s="21"/>
      <c r="L77" s="21"/>
      <c r="M77" s="21"/>
      <c r="N77" s="21"/>
      <c r="O77" s="21"/>
      <c r="P77" s="21"/>
      <c r="Q77" s="21"/>
      <c r="R77" s="21"/>
      <c r="S77" s="21"/>
    </row>
    <row r="78" spans="1:19" s="2" customFormat="1" ht="14.25" hidden="1" customHeight="1">
      <c r="A78" s="441"/>
      <c r="B78" s="512"/>
      <c r="C78" s="442"/>
      <c r="D78" s="442"/>
      <c r="E78" s="442"/>
      <c r="F78" s="442"/>
      <c r="G78" s="432"/>
      <c r="H78" s="443"/>
      <c r="I78" s="443"/>
      <c r="J78" s="443"/>
      <c r="K78" s="443"/>
      <c r="L78" s="443"/>
      <c r="M78" s="443"/>
      <c r="N78" s="443"/>
      <c r="O78" s="443"/>
      <c r="P78" s="443"/>
      <c r="Q78" s="443"/>
      <c r="R78" s="443"/>
      <c r="S78" s="443"/>
    </row>
    <row r="79" spans="1:19" s="2" customFormat="1" ht="15.75" hidden="1" customHeight="1" thickTop="1">
      <c r="A79" s="952"/>
      <c r="B79" s="512"/>
      <c r="C79" s="513"/>
      <c r="D79" s="513"/>
      <c r="E79" s="513"/>
      <c r="F79" s="513"/>
      <c r="G79" s="517"/>
      <c r="H79" s="985"/>
      <c r="I79" s="985"/>
      <c r="J79" s="985"/>
      <c r="K79" s="985"/>
      <c r="L79" s="985"/>
      <c r="M79" s="985"/>
      <c r="N79" s="985"/>
      <c r="O79" s="985"/>
      <c r="P79" s="985"/>
      <c r="Q79" s="985"/>
      <c r="R79" s="985"/>
      <c r="S79" s="985"/>
    </row>
    <row r="80" spans="1:19" s="2" customFormat="1" ht="16.5" thickTop="1" thickBot="1">
      <c r="A80" s="986"/>
      <c r="B80" s="511"/>
      <c r="C80" s="513"/>
      <c r="D80" s="513"/>
      <c r="E80" s="513"/>
      <c r="F80" s="513"/>
      <c r="G80" s="517"/>
      <c r="H80" s="987"/>
      <c r="I80" s="987"/>
      <c r="J80" s="987"/>
      <c r="K80" s="987"/>
      <c r="L80" s="987"/>
      <c r="M80" s="987"/>
      <c r="N80" s="987"/>
      <c r="O80" s="987"/>
      <c r="P80" s="987"/>
      <c r="Q80" s="987"/>
      <c r="R80" s="987"/>
      <c r="S80" s="987"/>
    </row>
    <row r="81" spans="1:19" s="2" customFormat="1" ht="16.5" thickTop="1" thickBot="1">
      <c r="A81" s="652" t="s">
        <v>634</v>
      </c>
      <c r="B81" s="653"/>
      <c r="C81" s="12"/>
      <c r="D81" s="12"/>
      <c r="E81" s="12"/>
      <c r="F81" s="12"/>
      <c r="G81" s="13"/>
      <c r="H81" s="21"/>
      <c r="I81" s="21"/>
      <c r="J81" s="21"/>
      <c r="K81" s="21"/>
      <c r="L81" s="21"/>
      <c r="M81" s="21"/>
      <c r="N81" s="21"/>
      <c r="O81" s="21"/>
      <c r="P81" s="21"/>
      <c r="Q81" s="21"/>
      <c r="R81" s="21"/>
      <c r="S81" s="21"/>
    </row>
    <row r="82" spans="1:19" ht="15.75" thickTop="1">
      <c r="A82" s="444"/>
      <c r="B82" s="445"/>
      <c r="C82" s="442"/>
      <c r="D82" s="442"/>
      <c r="E82" s="442"/>
      <c r="F82" s="442"/>
      <c r="G82" s="432"/>
      <c r="H82" s="443"/>
      <c r="I82" s="443"/>
      <c r="J82" s="443"/>
      <c r="K82" s="443"/>
      <c r="L82" s="443"/>
      <c r="M82" s="443"/>
      <c r="N82" s="443"/>
      <c r="O82" s="443"/>
      <c r="P82" s="443"/>
      <c r="Q82" s="443"/>
      <c r="R82" s="443"/>
      <c r="S82" s="443"/>
    </row>
    <row r="83" spans="1:19">
      <c r="A83" s="986"/>
      <c r="B83" s="511"/>
      <c r="C83" s="513"/>
      <c r="D83" s="513"/>
      <c r="E83" s="513"/>
      <c r="F83" s="513"/>
      <c r="G83" s="517"/>
      <c r="H83" s="988"/>
      <c r="I83" s="988"/>
      <c r="J83" s="988"/>
      <c r="K83" s="988"/>
      <c r="L83" s="988"/>
      <c r="M83" s="988"/>
      <c r="N83" s="988"/>
      <c r="O83" s="988"/>
      <c r="P83" s="988"/>
      <c r="Q83" s="988"/>
      <c r="R83" s="988"/>
      <c r="S83" s="988"/>
    </row>
    <row r="84" spans="1:19" ht="15.75" thickBot="1">
      <c r="A84" s="986"/>
      <c r="B84" s="511"/>
      <c r="C84" s="513"/>
      <c r="D84" s="513"/>
      <c r="E84" s="513"/>
      <c r="F84" s="513"/>
      <c r="G84" s="517"/>
      <c r="H84" s="988"/>
      <c r="I84" s="988"/>
      <c r="J84" s="988"/>
      <c r="K84" s="988"/>
      <c r="L84" s="988"/>
      <c r="M84" s="988"/>
      <c r="N84" s="988"/>
      <c r="O84" s="988"/>
      <c r="P84" s="988"/>
      <c r="Q84" s="988"/>
      <c r="R84" s="988"/>
      <c r="S84" s="988"/>
    </row>
    <row r="85" spans="1:19" ht="16.5" thickTop="1" thickBot="1">
      <c r="A85" s="652" t="s">
        <v>635</v>
      </c>
      <c r="B85" s="653"/>
      <c r="C85" s="12"/>
      <c r="D85" s="12"/>
      <c r="E85" s="12"/>
      <c r="F85" s="12"/>
      <c r="G85" s="13"/>
      <c r="H85" s="21"/>
      <c r="I85" s="21"/>
      <c r="J85" s="21"/>
      <c r="K85" s="21"/>
      <c r="L85" s="21"/>
      <c r="M85" s="21"/>
      <c r="N85" s="21"/>
      <c r="O85" s="21"/>
      <c r="P85" s="21"/>
      <c r="Q85" s="21"/>
      <c r="R85" s="21"/>
      <c r="S85" s="21"/>
    </row>
    <row r="86" spans="1:19" ht="15.75" thickTop="1">
      <c r="A86" s="952"/>
      <c r="B86" s="512" t="s">
        <v>636</v>
      </c>
      <c r="C86" s="513"/>
      <c r="D86" s="513"/>
      <c r="E86" s="513"/>
      <c r="F86" s="513"/>
      <c r="G86" s="517"/>
      <c r="H86" s="988"/>
      <c r="I86" s="988"/>
      <c r="J86" s="988"/>
      <c r="K86" s="988"/>
      <c r="L86" s="988"/>
      <c r="M86" s="988"/>
      <c r="N86" s="988"/>
      <c r="O86" s="988"/>
      <c r="P86" s="988"/>
      <c r="Q86" s="988"/>
      <c r="R86" s="988"/>
      <c r="S86" s="988"/>
    </row>
    <row r="87" spans="1:19">
      <c r="A87" s="952"/>
      <c r="B87" s="512" t="s">
        <v>637</v>
      </c>
      <c r="C87" s="513"/>
      <c r="D87" s="513"/>
      <c r="E87" s="513"/>
      <c r="F87" s="513"/>
      <c r="G87" s="517"/>
      <c r="H87" s="988"/>
      <c r="I87" s="988"/>
      <c r="J87" s="988"/>
      <c r="K87" s="988"/>
      <c r="L87" s="988"/>
      <c r="M87" s="988"/>
      <c r="N87" s="988"/>
      <c r="O87" s="988"/>
      <c r="P87" s="988"/>
      <c r="Q87" s="988"/>
      <c r="R87" s="988"/>
      <c r="S87" s="988"/>
    </row>
    <row r="88" spans="1:19">
      <c r="A88" s="952"/>
      <c r="B88" s="512" t="s">
        <v>638</v>
      </c>
      <c r="C88" s="513"/>
      <c r="D88" s="513"/>
      <c r="E88" s="513"/>
      <c r="F88" s="513"/>
      <c r="G88" s="517"/>
      <c r="H88" s="988"/>
      <c r="I88" s="988"/>
      <c r="J88" s="988"/>
      <c r="K88" s="988"/>
      <c r="L88" s="988"/>
      <c r="M88" s="988"/>
      <c r="N88" s="988"/>
      <c r="O88" s="988"/>
      <c r="P88" s="988"/>
      <c r="Q88" s="988"/>
      <c r="R88" s="988"/>
      <c r="S88" s="988"/>
    </row>
    <row r="89" spans="1:19">
      <c r="A89" s="952"/>
      <c r="B89" s="512" t="s">
        <v>639</v>
      </c>
      <c r="C89" s="513"/>
      <c r="D89" s="513"/>
      <c r="E89" s="513"/>
      <c r="F89" s="513"/>
      <c r="G89" s="517"/>
      <c r="H89" s="988"/>
      <c r="I89" s="988"/>
      <c r="J89" s="988"/>
      <c r="K89" s="988"/>
      <c r="L89" s="988"/>
      <c r="M89" s="988"/>
      <c r="N89" s="988"/>
      <c r="O89" s="988"/>
      <c r="P89" s="988"/>
      <c r="Q89" s="988"/>
      <c r="R89" s="988"/>
      <c r="S89" s="988"/>
    </row>
    <row r="90" spans="1:19" ht="15.75" thickBot="1">
      <c r="A90" s="358"/>
      <c r="B90" s="357"/>
      <c r="C90" s="188"/>
      <c r="D90" s="188"/>
      <c r="E90" s="188"/>
      <c r="F90" s="188"/>
      <c r="G90" s="359"/>
      <c r="H90" s="300"/>
      <c r="I90" s="300"/>
      <c r="J90" s="300"/>
      <c r="K90" s="300"/>
      <c r="L90" s="300"/>
      <c r="M90" s="300"/>
      <c r="N90" s="300"/>
      <c r="O90" s="300"/>
      <c r="P90" s="300"/>
      <c r="Q90" s="300"/>
      <c r="R90" s="300"/>
      <c r="S90" s="300"/>
    </row>
    <row r="91" spans="1:19" ht="16.5" thickTop="1" thickBot="1">
      <c r="A91" s="7" t="s">
        <v>640</v>
      </c>
      <c r="B91" s="8"/>
      <c r="C91" s="12"/>
      <c r="D91" s="12"/>
      <c r="E91" s="12"/>
      <c r="F91" s="12"/>
      <c r="G91" s="13"/>
      <c r="H91" s="21"/>
      <c r="I91" s="21"/>
      <c r="J91" s="21"/>
      <c r="K91" s="21"/>
      <c r="L91" s="21"/>
      <c r="M91" s="21"/>
      <c r="N91" s="21"/>
      <c r="O91" s="21"/>
      <c r="P91" s="21"/>
      <c r="Q91" s="21"/>
      <c r="R91" s="21"/>
      <c r="S91" s="21"/>
    </row>
    <row r="92" spans="1:19" ht="15.75" thickTop="1">
      <c r="A92" s="441"/>
      <c r="B92" s="446" t="s">
        <v>641</v>
      </c>
      <c r="C92" s="442"/>
      <c r="D92" s="442"/>
      <c r="E92" s="442"/>
      <c r="F92" s="442"/>
      <c r="G92" s="432"/>
      <c r="H92" s="447"/>
      <c r="I92" s="447"/>
      <c r="J92" s="447"/>
      <c r="K92" s="447"/>
      <c r="L92" s="447"/>
      <c r="M92" s="447"/>
      <c r="N92" s="447"/>
      <c r="O92" s="447"/>
      <c r="P92" s="447"/>
      <c r="Q92" s="447"/>
      <c r="R92" s="447"/>
      <c r="S92" s="447"/>
    </row>
    <row r="93" spans="1:19">
      <c r="A93" s="952"/>
      <c r="B93" s="512" t="s">
        <v>642</v>
      </c>
      <c r="C93" s="513"/>
      <c r="D93" s="513"/>
      <c r="E93" s="513"/>
      <c r="F93" s="513"/>
      <c r="G93" s="517"/>
      <c r="H93" s="989"/>
      <c r="I93" s="989"/>
      <c r="J93" s="989"/>
      <c r="K93" s="989"/>
      <c r="L93" s="989"/>
      <c r="M93" s="989"/>
      <c r="N93" s="989"/>
      <c r="O93" s="989"/>
      <c r="P93" s="989"/>
      <c r="Q93" s="989"/>
      <c r="R93" s="989"/>
      <c r="S93" s="989"/>
    </row>
    <row r="94" spans="1:19" ht="15.75" thickBot="1">
      <c r="A94" s="496"/>
      <c r="B94" s="497" t="s">
        <v>643</v>
      </c>
      <c r="C94" s="498"/>
      <c r="D94" s="498"/>
      <c r="E94" s="498"/>
      <c r="F94" s="498"/>
      <c r="G94" s="499"/>
      <c r="H94" s="992"/>
      <c r="I94" s="992"/>
      <c r="J94" s="992"/>
      <c r="K94" s="992"/>
      <c r="L94" s="992"/>
      <c r="M94" s="992"/>
      <c r="N94" s="992"/>
      <c r="O94" s="992"/>
      <c r="P94" s="992"/>
      <c r="Q94" s="992"/>
      <c r="R94" s="992"/>
      <c r="S94" s="992"/>
    </row>
    <row r="95" spans="1:19" ht="16.5" thickTop="1" thickBot="1">
      <c r="M95" s="2"/>
    </row>
    <row r="96" spans="1:19" ht="16.5" thickTop="1" thickBot="1">
      <c r="A96" s="94" t="s">
        <v>644</v>
      </c>
      <c r="B96" s="96"/>
      <c r="M96" s="2"/>
    </row>
    <row r="97" spans="1:13" ht="15.75" thickTop="1">
      <c r="A97" s="95" t="s">
        <v>542</v>
      </c>
      <c r="B97" s="993"/>
      <c r="M97" s="2"/>
    </row>
    <row r="98" spans="1:13">
      <c r="A98" s="994" t="s">
        <v>546</v>
      </c>
      <c r="B98" s="993"/>
      <c r="M98" s="2"/>
    </row>
    <row r="99" spans="1:13">
      <c r="A99" s="995" t="s">
        <v>549</v>
      </c>
      <c r="B99" s="996"/>
      <c r="M99" s="2"/>
    </row>
    <row r="100" spans="1:13">
      <c r="A100" s="995" t="s">
        <v>552</v>
      </c>
      <c r="B100" s="997"/>
      <c r="M100" s="2"/>
    </row>
    <row r="101" spans="1:13" ht="15.75" thickBot="1">
      <c r="A101" s="500" t="s">
        <v>645</v>
      </c>
      <c r="B101" s="998"/>
      <c r="M101" s="2"/>
    </row>
    <row r="102" spans="1:13" ht="15.75" thickTop="1">
      <c r="M102" s="2"/>
    </row>
    <row r="103" spans="1:13">
      <c r="A103" s="97"/>
      <c r="B103" s="1" t="s">
        <v>646</v>
      </c>
      <c r="M103" s="2"/>
    </row>
    <row r="104" spans="1:13">
      <c r="A104" s="98"/>
      <c r="B104" s="1" t="s">
        <v>647</v>
      </c>
      <c r="M104" s="2"/>
    </row>
  </sheetData>
  <mergeCells count="47">
    <mergeCell ref="A69:B69"/>
    <mergeCell ref="A73:B73"/>
    <mergeCell ref="A77:B77"/>
    <mergeCell ref="A81:B81"/>
    <mergeCell ref="A85:B8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887" priority="25" operator="equal">
      <formula>"X"</formula>
    </cfRule>
    <cfRule type="cellIs" dxfId="1886" priority="26" operator="equal">
      <formula>"I"</formula>
    </cfRule>
  </conditionalFormatting>
  <conditionalFormatting sqref="H32:H60">
    <cfRule type="cellIs" dxfId="1885" priority="11" operator="equal">
      <formula>"X"</formula>
    </cfRule>
    <cfRule type="cellIs" dxfId="1884" priority="12" operator="equal">
      <formula>"I"</formula>
    </cfRule>
  </conditionalFormatting>
  <conditionalFormatting sqref="J20:J30">
    <cfRule type="cellIs" dxfId="1883" priority="27" operator="equal">
      <formula>"X"</formula>
    </cfRule>
    <cfRule type="cellIs" dxfId="1882" priority="28" operator="equal">
      <formula>"I"</formula>
    </cfRule>
  </conditionalFormatting>
  <conditionalFormatting sqref="J32:J60">
    <cfRule type="cellIs" dxfId="1881" priority="9" operator="equal">
      <formula>"X"</formula>
    </cfRule>
    <cfRule type="cellIs" dxfId="1880" priority="10" operator="equal">
      <formula>"I"</formula>
    </cfRule>
  </conditionalFormatting>
  <conditionalFormatting sqref="L20:L30">
    <cfRule type="cellIs" dxfId="1879" priority="29" operator="equal">
      <formula>"X"</formula>
    </cfRule>
    <cfRule type="cellIs" dxfId="1878" priority="30" operator="equal">
      <formula>"I"</formula>
    </cfRule>
  </conditionalFormatting>
  <conditionalFormatting sqref="L32:L60">
    <cfRule type="cellIs" dxfId="1877" priority="7" operator="equal">
      <formula>"X"</formula>
    </cfRule>
    <cfRule type="cellIs" dxfId="1876" priority="8" operator="equal">
      <formula>"I"</formula>
    </cfRule>
  </conditionalFormatting>
  <conditionalFormatting sqref="N20:N30">
    <cfRule type="cellIs" dxfId="1875" priority="31" operator="equal">
      <formula>"X"</formula>
    </cfRule>
    <cfRule type="cellIs" dxfId="1874" priority="32" operator="equal">
      <formula>"I"</formula>
    </cfRule>
  </conditionalFormatting>
  <conditionalFormatting sqref="N32:N60">
    <cfRule type="cellIs" dxfId="1873" priority="5" operator="equal">
      <formula>"X"</formula>
    </cfRule>
    <cfRule type="cellIs" dxfId="1872" priority="6" operator="equal">
      <formula>"I"</formula>
    </cfRule>
  </conditionalFormatting>
  <conditionalFormatting sqref="P20:P30">
    <cfRule type="cellIs" dxfId="1871" priority="33" operator="equal">
      <formula>"X"</formula>
    </cfRule>
    <cfRule type="cellIs" dxfId="1870" priority="34" operator="equal">
      <formula>"I"</formula>
    </cfRule>
  </conditionalFormatting>
  <conditionalFormatting sqref="P32:P60">
    <cfRule type="cellIs" dxfId="1869" priority="3" operator="equal">
      <formula>"X"</formula>
    </cfRule>
    <cfRule type="cellIs" dxfId="1868" priority="4" operator="equal">
      <formula>"I"</formula>
    </cfRule>
  </conditionalFormatting>
  <conditionalFormatting sqref="R20:R30">
    <cfRule type="cellIs" dxfId="1867" priority="35" operator="equal">
      <formula>"X"</formula>
    </cfRule>
    <cfRule type="cellIs" dxfId="1866" priority="36" operator="equal">
      <formula>"I"</formula>
    </cfRule>
  </conditionalFormatting>
  <conditionalFormatting sqref="R32:R60">
    <cfRule type="cellIs" dxfId="1865" priority="1" operator="equal">
      <formula>"X"</formula>
    </cfRule>
    <cfRule type="cellIs" dxfId="1864" priority="2" operator="equal">
      <formula>"I"</formula>
    </cfRule>
  </conditionalFormatting>
  <hyperlinks>
    <hyperlink ref="B3" location="'Cost Summary'!A1" display="BACK TO SUMMARY SHEET" xr:uid="{67A803A2-69A8-4045-BB3D-10C59AA57433}"/>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D71-5441-4CE0-9CB9-A840E86F56F5}">
  <sheetPr>
    <tabColor rgb="FF92D050"/>
  </sheetPr>
  <dimension ref="A1:S95"/>
  <sheetViews>
    <sheetView zoomScaleNormal="100" workbookViewId="0">
      <pane xSplit="2" ySplit="9" topLeftCell="H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3.140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774</v>
      </c>
      <c r="C5" s="513"/>
      <c r="D5" s="513"/>
      <c r="E5" s="513"/>
      <c r="F5" s="513"/>
      <c r="G5" s="514" t="s">
        <v>546</v>
      </c>
      <c r="H5" s="658"/>
      <c r="I5" s="659"/>
      <c r="J5" s="658"/>
      <c r="K5" s="659"/>
      <c r="L5" s="658"/>
      <c r="M5" s="659"/>
      <c r="N5" s="658"/>
      <c r="O5" s="659"/>
      <c r="P5" s="658"/>
      <c r="Q5" s="659"/>
      <c r="R5" s="658"/>
      <c r="S5" s="659"/>
    </row>
    <row r="6" spans="1:19">
      <c r="A6" s="948" t="s">
        <v>548</v>
      </c>
      <c r="B6" s="515" t="s">
        <v>341</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1171"/>
      <c r="O7" s="687"/>
      <c r="P7" s="1171"/>
      <c r="Q7" s="687"/>
      <c r="R7" s="1171"/>
      <c r="S7" s="687"/>
    </row>
    <row r="8" spans="1:19" ht="15.75" thickBot="1">
      <c r="A8" s="356" t="s">
        <v>554</v>
      </c>
      <c r="B8" s="357"/>
      <c r="C8" s="188"/>
      <c r="D8" s="188"/>
      <c r="E8" s="188"/>
      <c r="F8" s="188"/>
      <c r="G8" s="298" t="s">
        <v>554</v>
      </c>
      <c r="H8" s="682">
        <f>I56</f>
        <v>0</v>
      </c>
      <c r="I8" s="683"/>
      <c r="J8" s="682">
        <f>K56</f>
        <v>0</v>
      </c>
      <c r="K8" s="683"/>
      <c r="L8" s="682">
        <f>M56</f>
        <v>0</v>
      </c>
      <c r="M8" s="683"/>
      <c r="N8" s="682">
        <f>O56</f>
        <v>0</v>
      </c>
      <c r="O8" s="683"/>
      <c r="P8" s="682">
        <f>Q56</f>
        <v>0</v>
      </c>
      <c r="Q8" s="683"/>
      <c r="R8" s="682">
        <f>S56</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448"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449"/>
      <c r="B21" s="519" t="s">
        <v>774</v>
      </c>
      <c r="C21" s="550"/>
      <c r="D21" s="513"/>
      <c r="E21" s="513"/>
      <c r="F21" s="513"/>
      <c r="G21" s="517"/>
      <c r="H21" s="954"/>
      <c r="I21" s="406"/>
      <c r="J21" s="954"/>
      <c r="K21" s="406"/>
      <c r="L21" s="954"/>
      <c r="M21" s="406"/>
      <c r="N21" s="954"/>
      <c r="O21" s="1169"/>
      <c r="P21" s="954"/>
      <c r="Q21" s="406"/>
      <c r="R21" s="954"/>
      <c r="S21" s="406"/>
    </row>
    <row r="22" spans="1:19" ht="15.75" thickBot="1">
      <c r="A22" s="449"/>
      <c r="B22" s="1147" t="s">
        <v>567</v>
      </c>
      <c r="C22" s="550"/>
      <c r="D22" s="513"/>
      <c r="E22" s="513"/>
      <c r="F22" s="513"/>
      <c r="G22" s="517"/>
      <c r="H22" s="954"/>
      <c r="I22" s="406"/>
      <c r="J22" s="954"/>
      <c r="K22" s="406"/>
      <c r="L22" s="954"/>
      <c r="M22" s="406"/>
      <c r="N22" s="954"/>
      <c r="O22" s="406"/>
      <c r="P22" s="954"/>
      <c r="Q22" s="406"/>
      <c r="R22" s="954"/>
      <c r="S22" s="406"/>
    </row>
    <row r="23" spans="1:19">
      <c r="A23" s="449"/>
      <c r="B23" s="1172" t="s">
        <v>568</v>
      </c>
      <c r="C23" s="518"/>
      <c r="D23" s="513"/>
      <c r="E23" s="513"/>
      <c r="F23" s="513"/>
      <c r="G23" s="517"/>
      <c r="H23" s="954"/>
      <c r="I23" s="406"/>
      <c r="J23" s="954"/>
      <c r="K23" s="406"/>
      <c r="L23" s="954"/>
      <c r="M23" s="406"/>
      <c r="N23" s="954"/>
      <c r="O23" s="406"/>
      <c r="P23" s="954"/>
      <c r="Q23" s="407"/>
      <c r="R23" s="954"/>
      <c r="S23" s="407"/>
    </row>
    <row r="24" spans="1:19">
      <c r="A24" s="959"/>
      <c r="B24" s="1173" t="s">
        <v>569</v>
      </c>
      <c r="C24" s="513"/>
      <c r="D24" s="513"/>
      <c r="E24" s="513"/>
      <c r="F24" s="513"/>
      <c r="G24" s="517"/>
      <c r="H24" s="954"/>
      <c r="I24" s="407"/>
      <c r="J24" s="954"/>
      <c r="K24" s="407"/>
      <c r="L24" s="954"/>
      <c r="M24" s="407"/>
      <c r="N24" s="954"/>
      <c r="O24" s="406"/>
      <c r="P24" s="954"/>
      <c r="Q24" s="407"/>
      <c r="R24" s="954"/>
      <c r="S24" s="407"/>
    </row>
    <row r="25" spans="1:19">
      <c r="A25" s="449"/>
      <c r="B25" s="1174" t="s">
        <v>570</v>
      </c>
      <c r="C25" s="513"/>
      <c r="D25" s="513"/>
      <c r="E25" s="513"/>
      <c r="F25" s="513"/>
      <c r="G25" s="517"/>
      <c r="H25" s="954"/>
      <c r="I25" s="407"/>
      <c r="J25" s="954"/>
      <c r="K25" s="407"/>
      <c r="L25" s="954"/>
      <c r="M25" s="407"/>
      <c r="N25" s="954"/>
      <c r="O25" s="406"/>
      <c r="P25" s="954"/>
      <c r="Q25" s="407"/>
      <c r="R25" s="954"/>
      <c r="S25" s="407"/>
    </row>
    <row r="26" spans="1:19">
      <c r="A26" s="959"/>
      <c r="B26" s="1174" t="s">
        <v>571</v>
      </c>
      <c r="C26" s="513"/>
      <c r="D26" s="513"/>
      <c r="E26" s="513"/>
      <c r="F26" s="513"/>
      <c r="G26" s="517"/>
      <c r="H26" s="954"/>
      <c r="I26" s="407"/>
      <c r="J26" s="954"/>
      <c r="K26" s="407"/>
      <c r="L26" s="954"/>
      <c r="M26" s="407"/>
      <c r="N26" s="954"/>
      <c r="O26" s="406"/>
      <c r="P26" s="954"/>
      <c r="Q26" s="407"/>
      <c r="R26" s="954"/>
      <c r="S26" s="407"/>
    </row>
    <row r="27" spans="1:19">
      <c r="A27" s="449"/>
      <c r="B27" s="1174" t="s">
        <v>572</v>
      </c>
      <c r="C27" s="513"/>
      <c r="D27" s="513"/>
      <c r="E27" s="513"/>
      <c r="F27" s="513"/>
      <c r="G27" s="517"/>
      <c r="H27" s="954"/>
      <c r="I27" s="407"/>
      <c r="J27" s="954"/>
      <c r="K27" s="407"/>
      <c r="L27" s="954"/>
      <c r="M27" s="407"/>
      <c r="N27" s="954"/>
      <c r="O27" s="406"/>
      <c r="P27" s="954"/>
      <c r="Q27" s="407"/>
      <c r="R27" s="954"/>
      <c r="S27" s="407"/>
    </row>
    <row r="28" spans="1:19">
      <c r="A28" s="449"/>
      <c r="B28" s="1174" t="s">
        <v>573</v>
      </c>
      <c r="C28" s="513"/>
      <c r="D28" s="513"/>
      <c r="E28" s="513"/>
      <c r="F28" s="513"/>
      <c r="G28" s="517"/>
      <c r="H28" s="954"/>
      <c r="I28" s="407"/>
      <c r="J28" s="954"/>
      <c r="K28" s="407"/>
      <c r="L28" s="954"/>
      <c r="M28" s="407"/>
      <c r="N28" s="954"/>
      <c r="O28" s="406"/>
      <c r="P28" s="954"/>
      <c r="Q28" s="407"/>
      <c r="R28" s="954"/>
      <c r="S28" s="407"/>
    </row>
    <row r="29" spans="1:19">
      <c r="A29" s="449"/>
      <c r="B29" s="1174" t="s">
        <v>648</v>
      </c>
      <c r="C29" s="513"/>
      <c r="D29" s="513"/>
      <c r="E29" s="513"/>
      <c r="F29" s="513"/>
      <c r="G29" s="517"/>
      <c r="H29" s="954"/>
      <c r="I29" s="407"/>
      <c r="J29" s="954"/>
      <c r="K29" s="407"/>
      <c r="L29" s="954"/>
      <c r="M29" s="407"/>
      <c r="N29" s="954"/>
      <c r="O29" s="406"/>
      <c r="P29" s="954"/>
      <c r="Q29" s="407"/>
      <c r="R29" s="954"/>
      <c r="S29" s="407"/>
    </row>
    <row r="30" spans="1:19">
      <c r="A30" s="449"/>
      <c r="B30" s="1175" t="s">
        <v>574</v>
      </c>
      <c r="C30" s="513"/>
      <c r="D30" s="513"/>
      <c r="E30" s="513"/>
      <c r="F30" s="513"/>
      <c r="G30" s="517"/>
      <c r="H30" s="954"/>
      <c r="I30" s="407"/>
      <c r="J30" s="954"/>
      <c r="K30" s="407"/>
      <c r="L30" s="954"/>
      <c r="M30" s="407"/>
      <c r="N30" s="954"/>
      <c r="O30" s="406"/>
      <c r="P30" s="954"/>
      <c r="Q30" s="407"/>
      <c r="R30" s="954"/>
      <c r="S30" s="407"/>
    </row>
    <row r="31" spans="1:19">
      <c r="A31" s="449"/>
      <c r="B31" s="1176" t="s">
        <v>575</v>
      </c>
      <c r="C31" s="541"/>
      <c r="D31" s="541"/>
      <c r="E31" s="541"/>
      <c r="F31" s="541"/>
      <c r="G31" s="964"/>
      <c r="H31" s="965"/>
      <c r="I31" s="1153"/>
      <c r="J31" s="965"/>
      <c r="K31" s="1153"/>
      <c r="L31" s="965"/>
      <c r="M31" s="1153"/>
      <c r="N31" s="965"/>
      <c r="O31" s="1154"/>
      <c r="P31" s="965"/>
      <c r="Q31" s="1153"/>
      <c r="R31" s="965"/>
      <c r="S31" s="1153"/>
    </row>
    <row r="32" spans="1:19">
      <c r="A32" s="449"/>
      <c r="B32" s="1177" t="s">
        <v>706</v>
      </c>
      <c r="C32" s="513"/>
      <c r="D32" s="513"/>
      <c r="E32" s="513"/>
      <c r="F32" s="513"/>
      <c r="G32" s="517"/>
      <c r="H32" s="954"/>
      <c r="I32" s="407"/>
      <c r="J32" s="954"/>
      <c r="K32" s="407"/>
      <c r="L32" s="954"/>
      <c r="M32" s="407"/>
      <c r="N32" s="954"/>
      <c r="O32" s="406"/>
      <c r="P32" s="954"/>
      <c r="Q32" s="407"/>
      <c r="R32" s="954"/>
      <c r="S32" s="407"/>
    </row>
    <row r="33" spans="1:19">
      <c r="A33" s="449"/>
      <c r="B33" s="1178" t="s">
        <v>168</v>
      </c>
      <c r="C33" s="513"/>
      <c r="D33" s="513"/>
      <c r="E33" s="513"/>
      <c r="F33" s="513"/>
      <c r="G33" s="517"/>
      <c r="H33" s="954"/>
      <c r="I33" s="407"/>
      <c r="J33" s="954"/>
      <c r="K33" s="407"/>
      <c r="L33" s="954"/>
      <c r="M33" s="407"/>
      <c r="N33" s="954"/>
      <c r="O33" s="406"/>
      <c r="P33" s="954"/>
      <c r="Q33" s="407"/>
      <c r="R33" s="954"/>
      <c r="S33" s="407"/>
    </row>
    <row r="34" spans="1:19">
      <c r="A34" s="449"/>
      <c r="B34" s="1177" t="s">
        <v>775</v>
      </c>
      <c r="C34" s="513"/>
      <c r="D34" s="513"/>
      <c r="E34" s="513"/>
      <c r="F34" s="513"/>
      <c r="G34" s="517"/>
      <c r="H34" s="954"/>
      <c r="I34" s="407"/>
      <c r="J34" s="954"/>
      <c r="K34" s="407"/>
      <c r="L34" s="954"/>
      <c r="M34" s="407"/>
      <c r="N34" s="954"/>
      <c r="O34" s="406"/>
      <c r="P34" s="954"/>
      <c r="Q34" s="407"/>
      <c r="R34" s="954"/>
      <c r="S34" s="407"/>
    </row>
    <row r="35" spans="1:19">
      <c r="A35" s="449"/>
      <c r="B35" s="1179" t="s">
        <v>776</v>
      </c>
      <c r="C35" s="513"/>
      <c r="D35" s="513"/>
      <c r="E35" s="513"/>
      <c r="F35" s="513"/>
      <c r="G35" s="517"/>
      <c r="H35" s="954"/>
      <c r="I35" s="407"/>
      <c r="J35" s="954"/>
      <c r="K35" s="407"/>
      <c r="L35" s="954"/>
      <c r="M35" s="407"/>
      <c r="N35" s="954"/>
      <c r="O35" s="406"/>
      <c r="P35" s="954"/>
      <c r="Q35" s="407"/>
      <c r="R35" s="954"/>
      <c r="S35" s="407"/>
    </row>
    <row r="36" spans="1:19">
      <c r="A36" s="449"/>
      <c r="B36" s="1180" t="s">
        <v>777</v>
      </c>
      <c r="C36" s="513"/>
      <c r="D36" s="513"/>
      <c r="E36" s="513"/>
      <c r="F36" s="513"/>
      <c r="G36" s="517"/>
      <c r="H36" s="954"/>
      <c r="I36" s="407"/>
      <c r="J36" s="954"/>
      <c r="K36" s="407"/>
      <c r="L36" s="954"/>
      <c r="M36" s="407"/>
      <c r="N36" s="954"/>
      <c r="O36" s="406"/>
      <c r="P36" s="954"/>
      <c r="Q36" s="407"/>
      <c r="R36" s="954"/>
      <c r="S36" s="407"/>
    </row>
    <row r="37" spans="1:19">
      <c r="A37" s="449"/>
      <c r="B37" s="1180" t="s">
        <v>778</v>
      </c>
      <c r="C37" s="513"/>
      <c r="D37" s="513"/>
      <c r="E37" s="513"/>
      <c r="F37" s="513"/>
      <c r="G37" s="517"/>
      <c r="H37" s="954"/>
      <c r="I37" s="407"/>
      <c r="J37" s="954"/>
      <c r="K37" s="407"/>
      <c r="L37" s="954"/>
      <c r="M37" s="407"/>
      <c r="N37" s="954"/>
      <c r="O37" s="406"/>
      <c r="P37" s="954"/>
      <c r="Q37" s="407"/>
      <c r="R37" s="954"/>
      <c r="S37" s="407"/>
    </row>
    <row r="38" spans="1:19">
      <c r="A38" s="449"/>
      <c r="B38" s="1179" t="s">
        <v>779</v>
      </c>
      <c r="C38" s="513"/>
      <c r="D38" s="513"/>
      <c r="E38" s="513"/>
      <c r="F38" s="513"/>
      <c r="G38" s="517"/>
      <c r="H38" s="954"/>
      <c r="I38" s="407"/>
      <c r="J38" s="954"/>
      <c r="K38" s="407"/>
      <c r="L38" s="954"/>
      <c r="M38" s="407"/>
      <c r="N38" s="954"/>
      <c r="O38" s="406"/>
      <c r="P38" s="954"/>
      <c r="Q38" s="407"/>
      <c r="R38" s="954"/>
      <c r="S38" s="407"/>
    </row>
    <row r="39" spans="1:19">
      <c r="A39" s="449"/>
      <c r="B39" s="1180" t="s">
        <v>780</v>
      </c>
      <c r="C39" s="513"/>
      <c r="D39" s="513"/>
      <c r="E39" s="513"/>
      <c r="F39" s="513"/>
      <c r="G39" s="517"/>
      <c r="H39" s="954"/>
      <c r="I39" s="407"/>
      <c r="J39" s="954"/>
      <c r="K39" s="407"/>
      <c r="L39" s="954"/>
      <c r="M39" s="407"/>
      <c r="N39" s="954"/>
      <c r="O39" s="406"/>
      <c r="P39" s="954"/>
      <c r="Q39" s="407"/>
      <c r="R39" s="954"/>
      <c r="S39" s="407"/>
    </row>
    <row r="40" spans="1:19">
      <c r="A40" s="449"/>
      <c r="B40" s="1180" t="s">
        <v>688</v>
      </c>
      <c r="C40" s="513"/>
      <c r="D40" s="513"/>
      <c r="E40" s="513"/>
      <c r="F40" s="513"/>
      <c r="G40" s="517"/>
      <c r="H40" s="954"/>
      <c r="I40" s="407"/>
      <c r="J40" s="954"/>
      <c r="K40" s="407"/>
      <c r="L40" s="954"/>
      <c r="M40" s="407"/>
      <c r="N40" s="954"/>
      <c r="O40" s="406"/>
      <c r="P40" s="954"/>
      <c r="Q40" s="407"/>
      <c r="R40" s="954"/>
      <c r="S40" s="407"/>
    </row>
    <row r="41" spans="1:19">
      <c r="A41" s="449"/>
      <c r="B41" s="1180"/>
      <c r="C41" s="513"/>
      <c r="D41" s="513"/>
      <c r="E41" s="513"/>
      <c r="F41" s="513"/>
      <c r="G41" s="517"/>
      <c r="H41" s="954"/>
      <c r="I41" s="407"/>
      <c r="J41" s="954"/>
      <c r="K41" s="407"/>
      <c r="L41" s="954"/>
      <c r="M41" s="407"/>
      <c r="N41" s="954"/>
      <c r="O41" s="406"/>
      <c r="P41" s="954"/>
      <c r="Q41" s="407"/>
      <c r="R41" s="954"/>
      <c r="S41" s="407"/>
    </row>
    <row r="42" spans="1:19">
      <c r="A42" s="449"/>
      <c r="B42" s="1180"/>
      <c r="C42" s="513"/>
      <c r="D42" s="513"/>
      <c r="E42" s="513"/>
      <c r="F42" s="513"/>
      <c r="G42" s="517"/>
      <c r="H42" s="954"/>
      <c r="I42" s="407"/>
      <c r="J42" s="954"/>
      <c r="K42" s="407"/>
      <c r="L42" s="954"/>
      <c r="M42" s="407"/>
      <c r="N42" s="954"/>
      <c r="O42" s="406"/>
      <c r="P42" s="954"/>
      <c r="Q42" s="407"/>
      <c r="R42" s="954"/>
      <c r="S42" s="407"/>
    </row>
    <row r="43" spans="1:19">
      <c r="A43" s="449"/>
      <c r="B43" s="1180"/>
      <c r="C43" s="513"/>
      <c r="D43" s="513"/>
      <c r="E43" s="513"/>
      <c r="F43" s="513"/>
      <c r="G43" s="517"/>
      <c r="H43" s="954"/>
      <c r="I43" s="407"/>
      <c r="J43" s="954"/>
      <c r="K43" s="407"/>
      <c r="L43" s="954"/>
      <c r="M43" s="407"/>
      <c r="N43" s="954"/>
      <c r="O43" s="406"/>
      <c r="P43" s="954"/>
      <c r="Q43" s="407"/>
      <c r="R43" s="954"/>
      <c r="S43" s="407"/>
    </row>
    <row r="44" spans="1:19">
      <c r="A44" s="449"/>
      <c r="B44" s="1180"/>
      <c r="C44" s="513"/>
      <c r="D44" s="513"/>
      <c r="E44" s="513"/>
      <c r="F44" s="513"/>
      <c r="G44" s="517"/>
      <c r="H44" s="954" t="s">
        <v>581</v>
      </c>
      <c r="I44" s="407"/>
      <c r="J44" s="954"/>
      <c r="K44" s="407"/>
      <c r="L44" s="954"/>
      <c r="M44" s="407"/>
      <c r="N44" s="954"/>
      <c r="O44" s="406"/>
      <c r="P44" s="954"/>
      <c r="Q44" s="407"/>
      <c r="R44" s="954"/>
      <c r="S44" s="407"/>
    </row>
    <row r="45" spans="1:19">
      <c r="A45" s="449"/>
      <c r="B45" s="1180"/>
      <c r="C45" s="513"/>
      <c r="D45" s="513"/>
      <c r="E45" s="513"/>
      <c r="F45" s="513"/>
      <c r="G45" s="517"/>
      <c r="H45" s="954"/>
      <c r="I45" s="407"/>
      <c r="J45" s="954"/>
      <c r="K45" s="407"/>
      <c r="L45" s="954"/>
      <c r="M45" s="407"/>
      <c r="N45" s="954"/>
      <c r="O45" s="406"/>
      <c r="P45" s="954"/>
      <c r="Q45" s="407"/>
      <c r="R45" s="954"/>
      <c r="S45" s="407"/>
    </row>
    <row r="46" spans="1:19">
      <c r="A46" s="449"/>
      <c r="B46" s="1180"/>
      <c r="C46" s="513"/>
      <c r="D46" s="513"/>
      <c r="E46" s="513"/>
      <c r="F46" s="513"/>
      <c r="G46" s="517"/>
      <c r="H46" s="954"/>
      <c r="I46" s="407"/>
      <c r="J46" s="954"/>
      <c r="K46" s="407"/>
      <c r="L46" s="954"/>
      <c r="M46" s="407"/>
      <c r="N46" s="954"/>
      <c r="O46" s="406"/>
      <c r="P46" s="954"/>
      <c r="Q46" s="407"/>
      <c r="R46" s="954"/>
      <c r="S46" s="407"/>
    </row>
    <row r="47" spans="1:19">
      <c r="A47" s="449"/>
      <c r="B47" s="1180"/>
      <c r="C47" s="513"/>
      <c r="D47" s="513"/>
      <c r="E47" s="513"/>
      <c r="F47" s="513"/>
      <c r="G47" s="517"/>
      <c r="H47" s="954"/>
      <c r="I47" s="407"/>
      <c r="J47" s="954"/>
      <c r="K47" s="407"/>
      <c r="L47" s="954"/>
      <c r="M47" s="407"/>
      <c r="N47" s="954"/>
      <c r="O47" s="406"/>
      <c r="P47" s="954"/>
      <c r="Q47" s="407"/>
      <c r="R47" s="954"/>
      <c r="S47" s="407"/>
    </row>
    <row r="48" spans="1:19">
      <c r="A48" s="449"/>
      <c r="B48" s="1180"/>
      <c r="C48" s="513"/>
      <c r="D48" s="513"/>
      <c r="E48" s="513"/>
      <c r="F48" s="513"/>
      <c r="G48" s="517"/>
      <c r="H48" s="954"/>
      <c r="I48" s="407"/>
      <c r="J48" s="954"/>
      <c r="K48" s="407"/>
      <c r="L48" s="954"/>
      <c r="M48" s="407"/>
      <c r="N48" s="954"/>
      <c r="O48" s="406"/>
      <c r="P48" s="954"/>
      <c r="Q48" s="407"/>
      <c r="R48" s="954"/>
      <c r="S48" s="407"/>
    </row>
    <row r="49" spans="1:19">
      <c r="A49" s="449"/>
      <c r="B49" s="1180"/>
      <c r="C49" s="513"/>
      <c r="D49" s="513"/>
      <c r="E49" s="513"/>
      <c r="F49" s="513"/>
      <c r="G49" s="517"/>
      <c r="H49" s="954"/>
      <c r="I49" s="407"/>
      <c r="J49" s="954"/>
      <c r="K49" s="406"/>
      <c r="L49" s="954"/>
      <c r="M49" s="407"/>
      <c r="N49" s="954"/>
      <c r="O49" s="406"/>
      <c r="P49" s="954"/>
      <c r="Q49" s="407"/>
      <c r="R49" s="954"/>
      <c r="S49" s="407"/>
    </row>
    <row r="50" spans="1:19">
      <c r="A50" s="959"/>
      <c r="B50" s="1180"/>
      <c r="C50" s="513"/>
      <c r="D50" s="513"/>
      <c r="E50" s="513"/>
      <c r="F50" s="513"/>
      <c r="G50" s="517"/>
      <c r="H50" s="954"/>
      <c r="I50" s="1148"/>
      <c r="J50" s="954"/>
      <c r="K50" s="407"/>
      <c r="L50" s="954"/>
      <c r="M50" s="407"/>
      <c r="N50" s="954"/>
      <c r="O50" s="407"/>
      <c r="P50" s="954"/>
      <c r="Q50" s="407"/>
      <c r="R50" s="954"/>
      <c r="S50" s="407"/>
    </row>
    <row r="51" spans="1:19" ht="15.75" thickBot="1">
      <c r="A51" s="959"/>
      <c r="B51" s="1180"/>
      <c r="C51" s="188"/>
      <c r="D51" s="188"/>
      <c r="E51" s="188"/>
      <c r="F51" s="188"/>
      <c r="G51" s="359"/>
      <c r="H51" s="954"/>
      <c r="I51" s="1148"/>
      <c r="J51" s="954"/>
      <c r="K51" s="407"/>
      <c r="L51" s="954"/>
      <c r="M51" s="407"/>
      <c r="N51" s="954"/>
      <c r="O51" s="406"/>
      <c r="P51" s="954"/>
      <c r="Q51" s="406"/>
      <c r="R51" s="954"/>
      <c r="S51" s="406"/>
    </row>
    <row r="52" spans="1:19" ht="15.75" thickTop="1">
      <c r="A52" s="14"/>
      <c r="B52" s="15"/>
      <c r="C52" s="16"/>
      <c r="D52" s="16"/>
      <c r="E52" s="17"/>
      <c r="F52" s="18" t="s">
        <v>625</v>
      </c>
      <c r="G52" s="19"/>
      <c r="H52" s="20"/>
      <c r="I52" s="62">
        <f>SUM(I23:I51)</f>
        <v>0</v>
      </c>
      <c r="J52" s="20"/>
      <c r="K52" s="62">
        <f>SUM(K23:K51)</f>
        <v>0</v>
      </c>
      <c r="L52" s="20"/>
      <c r="M52" s="62">
        <f>SUM(M23:M51)</f>
        <v>0</v>
      </c>
      <c r="N52" s="20"/>
      <c r="O52" s="62">
        <f>SUM(O23:O51)</f>
        <v>0</v>
      </c>
      <c r="P52" s="20"/>
      <c r="Q52" s="62">
        <f>SUM(Q23:Q51)</f>
        <v>0</v>
      </c>
      <c r="R52" s="20"/>
      <c r="S52" s="62">
        <f>SUM(S23:S51)</f>
        <v>0</v>
      </c>
    </row>
    <row r="53" spans="1:19">
      <c r="A53" s="974"/>
      <c r="B53" s="502"/>
      <c r="C53" s="503"/>
      <c r="D53" s="503"/>
      <c r="E53" s="504"/>
      <c r="F53" s="505" t="s">
        <v>626</v>
      </c>
      <c r="G53" s="506"/>
      <c r="H53" s="975">
        <v>0</v>
      </c>
      <c r="I53" s="1117"/>
      <c r="J53" s="975">
        <v>0</v>
      </c>
      <c r="K53" s="1117"/>
      <c r="L53" s="975">
        <v>0</v>
      </c>
      <c r="M53" s="1117"/>
      <c r="N53" s="975">
        <v>0</v>
      </c>
      <c r="O53" s="1117"/>
      <c r="P53" s="975">
        <v>0</v>
      </c>
      <c r="Q53" s="1117"/>
      <c r="R53" s="975">
        <v>0</v>
      </c>
      <c r="S53" s="1117"/>
    </row>
    <row r="54" spans="1:19">
      <c r="A54" s="974"/>
      <c r="B54" s="502"/>
      <c r="C54" s="503"/>
      <c r="D54" s="503"/>
      <c r="E54" s="504"/>
      <c r="F54" s="505" t="s">
        <v>627</v>
      </c>
      <c r="G54" s="506"/>
      <c r="H54" s="976"/>
      <c r="I54" s="1118">
        <f>H53*$I$52</f>
        <v>0</v>
      </c>
      <c r="J54" s="976"/>
      <c r="K54" s="1118">
        <f>J53*$I$52</f>
        <v>0</v>
      </c>
      <c r="L54" s="976"/>
      <c r="M54" s="1118">
        <f>L53*$I$52</f>
        <v>0</v>
      </c>
      <c r="N54" s="976"/>
      <c r="O54" s="1118">
        <f>N53*$I$52</f>
        <v>0</v>
      </c>
      <c r="P54" s="976"/>
      <c r="Q54" s="1118">
        <f>P53*$I$52</f>
        <v>0</v>
      </c>
      <c r="R54" s="976"/>
      <c r="S54" s="1118">
        <f>R53*$I$52</f>
        <v>0</v>
      </c>
    </row>
    <row r="55" spans="1:19">
      <c r="A55" s="974"/>
      <c r="B55" s="502"/>
      <c r="C55" s="503"/>
      <c r="D55" s="503"/>
      <c r="E55" s="504"/>
      <c r="F55" s="505"/>
      <c r="G55" s="506"/>
      <c r="H55" s="976"/>
      <c r="I55" s="978"/>
      <c r="J55" s="976"/>
      <c r="K55" s="978"/>
      <c r="L55" s="976"/>
      <c r="M55" s="978"/>
      <c r="N55" s="976"/>
      <c r="O55" s="978"/>
      <c r="P55" s="976"/>
      <c r="Q55" s="978"/>
      <c r="R55" s="976"/>
      <c r="S55" s="978"/>
    </row>
    <row r="56" spans="1:19">
      <c r="A56" s="974"/>
      <c r="B56" s="502"/>
      <c r="C56" s="503"/>
      <c r="D56" s="503"/>
      <c r="E56" s="504"/>
      <c r="F56" s="505" t="s">
        <v>628</v>
      </c>
      <c r="G56" s="506"/>
      <c r="H56" s="979"/>
      <c r="I56" s="977">
        <f>SUM(I52:I54)</f>
        <v>0</v>
      </c>
      <c r="J56" s="979"/>
      <c r="K56" s="977">
        <f>SUM(K52:K54)</f>
        <v>0</v>
      </c>
      <c r="L56" s="979"/>
      <c r="M56" s="977">
        <f>SUM(M52:M54)</f>
        <v>0</v>
      </c>
      <c r="N56" s="979"/>
      <c r="O56" s="977">
        <f>SUM(O52:O54)</f>
        <v>0</v>
      </c>
      <c r="P56" s="979"/>
      <c r="Q56" s="977">
        <f>SUM(Q52:Q54)</f>
        <v>0</v>
      </c>
      <c r="R56" s="979"/>
      <c r="S56" s="977">
        <f>SUM(S52:S54)</f>
        <v>0</v>
      </c>
    </row>
    <row r="57" spans="1:19">
      <c r="A57" s="974"/>
      <c r="B57" s="502"/>
      <c r="C57" s="503"/>
      <c r="D57" s="503"/>
      <c r="E57" s="504"/>
      <c r="F57" s="507" t="s">
        <v>629</v>
      </c>
      <c r="G57" s="508"/>
      <c r="H57" s="980"/>
      <c r="I57" s="981" t="e">
        <f>I56/'Area Calculations'!$I$4</f>
        <v>#DIV/0!</v>
      </c>
      <c r="J57" s="980"/>
      <c r="K57" s="981" t="e">
        <f>K56/'Area Calculations'!$I$4</f>
        <v>#DIV/0!</v>
      </c>
      <c r="L57" s="980"/>
      <c r="M57" s="981" t="e">
        <f>M56/'Area Calculations'!$I$4</f>
        <v>#DIV/0!</v>
      </c>
      <c r="N57" s="980"/>
      <c r="O57" s="981" t="e">
        <f>O56/'Area Calculations'!$I$4</f>
        <v>#DIV/0!</v>
      </c>
      <c r="P57" s="980"/>
      <c r="Q57" s="981" t="e">
        <f>Q56/'Area Calculations'!$I$4</f>
        <v>#DIV/0!</v>
      </c>
      <c r="R57" s="980"/>
      <c r="S57" s="981" t="e">
        <f>S56/'Area Calculations'!$I$4</f>
        <v>#DIV/0!</v>
      </c>
    </row>
    <row r="58" spans="1:19">
      <c r="A58" s="974"/>
      <c r="B58" s="502"/>
      <c r="C58" s="503"/>
      <c r="D58" s="503"/>
      <c r="E58" s="504"/>
      <c r="F58" s="507" t="s">
        <v>630</v>
      </c>
      <c r="G58" s="509"/>
      <c r="H58" s="980"/>
      <c r="I58" s="981" t="e">
        <f>I56/'Area Calculations'!#REF!</f>
        <v>#REF!</v>
      </c>
      <c r="J58" s="980"/>
      <c r="K58" s="981" t="e">
        <f>K56/'Area Calculations'!#REF!</f>
        <v>#REF!</v>
      </c>
      <c r="L58" s="980"/>
      <c r="M58" s="981" t="e">
        <f>M56/'Area Calculations'!#REF!</f>
        <v>#REF!</v>
      </c>
      <c r="N58" s="980"/>
      <c r="O58" s="981" t="e">
        <f>O56/'Area Calculations'!#REF!</f>
        <v>#REF!</v>
      </c>
      <c r="P58" s="980"/>
      <c r="Q58" s="981" t="e">
        <f>Q56/'Area Calculations'!#REF!</f>
        <v>#REF!</v>
      </c>
      <c r="R58" s="980"/>
      <c r="S58" s="981" t="e">
        <f>S56/'Area Calculations'!#REF!</f>
        <v>#REF!</v>
      </c>
    </row>
    <row r="59" spans="1:19" ht="15.75" thickBot="1">
      <c r="A59" s="974"/>
      <c r="B59" s="502"/>
      <c r="C59" s="503"/>
      <c r="D59" s="503"/>
      <c r="E59" s="504"/>
      <c r="F59" s="505"/>
      <c r="G59" s="510"/>
      <c r="H59" s="501"/>
      <c r="I59" s="1181"/>
      <c r="J59" s="1182"/>
      <c r="K59" s="1162"/>
      <c r="L59" s="1170"/>
      <c r="M59" s="1162"/>
      <c r="N59" s="1170"/>
      <c r="O59" s="1162"/>
      <c r="P59" s="1170"/>
      <c r="Q59" s="1162"/>
      <c r="R59" s="1170"/>
      <c r="S59" s="1162"/>
    </row>
    <row r="60" spans="1:19" ht="16.5" thickTop="1" thickBot="1">
      <c r="A60" s="652" t="s">
        <v>631</v>
      </c>
      <c r="B60" s="653"/>
      <c r="C60" s="12"/>
      <c r="D60" s="12"/>
      <c r="E60" s="12"/>
      <c r="F60" s="12"/>
      <c r="G60" s="13"/>
      <c r="H60" s="21"/>
      <c r="I60" s="21"/>
      <c r="J60" s="21"/>
      <c r="K60" s="21"/>
      <c r="L60" s="21"/>
      <c r="M60" s="21"/>
      <c r="N60" s="21"/>
      <c r="O60" s="21"/>
      <c r="P60" s="21"/>
      <c r="Q60" s="21"/>
      <c r="R60" s="21"/>
      <c r="S60" s="21"/>
    </row>
    <row r="61" spans="1:19" ht="15.75" thickTop="1">
      <c r="A61" s="1039"/>
      <c r="B61" s="512"/>
      <c r="C61" s="1144"/>
      <c r="D61" s="1144"/>
      <c r="E61" s="1144"/>
      <c r="F61" s="1144"/>
      <c r="G61" s="547"/>
      <c r="H61" s="1042"/>
      <c r="I61" s="1042"/>
      <c r="J61" s="1042"/>
      <c r="K61" s="1042"/>
      <c r="L61" s="1042"/>
      <c r="M61" s="1042"/>
      <c r="N61" s="1042"/>
      <c r="O61" s="1042"/>
      <c r="P61" s="1042"/>
      <c r="Q61" s="1042"/>
      <c r="R61" s="1042"/>
      <c r="S61" s="1042"/>
    </row>
    <row r="62" spans="1:19">
      <c r="A62" s="1039"/>
      <c r="B62" s="512"/>
      <c r="C62" s="1144"/>
      <c r="D62" s="1144"/>
      <c r="E62" s="1144"/>
      <c r="F62" s="1144"/>
      <c r="G62" s="547"/>
      <c r="H62" s="1042"/>
      <c r="I62" s="1042"/>
      <c r="J62" s="1042"/>
      <c r="K62" s="1042"/>
      <c r="L62" s="1042"/>
      <c r="M62" s="1042"/>
      <c r="N62" s="1042"/>
      <c r="O62" s="1042"/>
      <c r="P62" s="1042"/>
      <c r="Q62" s="1042"/>
      <c r="R62" s="1042"/>
      <c r="S62" s="1042"/>
    </row>
    <row r="63" spans="1:19" ht="15.75" thickBot="1">
      <c r="A63" s="1039"/>
      <c r="B63" s="512"/>
      <c r="C63" s="1144"/>
      <c r="D63" s="1144"/>
      <c r="E63" s="1144"/>
      <c r="F63" s="1144"/>
      <c r="G63" s="547"/>
      <c r="H63" s="1042"/>
      <c r="I63" s="1042"/>
      <c r="J63" s="1042"/>
      <c r="K63" s="1042"/>
      <c r="L63" s="1042"/>
      <c r="M63" s="1042"/>
      <c r="N63" s="1042"/>
      <c r="O63" s="1042"/>
      <c r="P63" s="1042"/>
      <c r="Q63" s="1042"/>
      <c r="R63" s="1042"/>
      <c r="S63" s="1042"/>
    </row>
    <row r="64" spans="1:19" s="2" customFormat="1" ht="16.5" thickTop="1" thickBot="1">
      <c r="A64" s="652" t="s">
        <v>632</v>
      </c>
      <c r="B64" s="653"/>
      <c r="C64" s="12"/>
      <c r="D64" s="12"/>
      <c r="E64" s="12"/>
      <c r="F64" s="12"/>
      <c r="G64" s="13"/>
      <c r="H64" s="21"/>
      <c r="I64" s="21"/>
      <c r="J64" s="21"/>
      <c r="K64" s="21"/>
      <c r="L64" s="21"/>
      <c r="M64" s="21"/>
      <c r="N64" s="21"/>
      <c r="O64" s="21"/>
      <c r="P64" s="21"/>
      <c r="Q64" s="21"/>
      <c r="R64" s="21"/>
      <c r="S64" s="21"/>
    </row>
    <row r="65" spans="1:19" s="2" customFormat="1" ht="15.75" thickTop="1">
      <c r="A65" s="1039"/>
      <c r="B65" s="512"/>
      <c r="C65" s="1144"/>
      <c r="D65" s="1144"/>
      <c r="E65" s="1144"/>
      <c r="F65" s="1144"/>
      <c r="G65" s="547"/>
      <c r="H65" s="1042"/>
      <c r="I65" s="1042"/>
      <c r="J65" s="1042"/>
      <c r="K65" s="1042"/>
      <c r="L65" s="1042"/>
      <c r="M65" s="1042"/>
      <c r="N65" s="1042"/>
      <c r="O65" s="1042"/>
      <c r="P65" s="1042"/>
      <c r="Q65" s="1042"/>
      <c r="R65" s="1042"/>
      <c r="S65" s="1042"/>
    </row>
    <row r="66" spans="1:19" s="2" customFormat="1">
      <c r="A66" s="1039"/>
      <c r="B66" s="512"/>
      <c r="C66" s="1144"/>
      <c r="D66" s="1144"/>
      <c r="E66" s="1144"/>
      <c r="F66" s="1144"/>
      <c r="G66" s="547"/>
      <c r="H66" s="1042"/>
      <c r="I66" s="1042"/>
      <c r="J66" s="1042"/>
      <c r="K66" s="1042"/>
      <c r="L66" s="1042"/>
      <c r="M66" s="1042"/>
      <c r="N66" s="1042"/>
      <c r="O66" s="1042"/>
      <c r="P66" s="1042"/>
      <c r="Q66" s="1042"/>
      <c r="R66" s="1042"/>
      <c r="S66" s="1042"/>
    </row>
    <row r="67" spans="1:19" ht="15.75" thickBot="1">
      <c r="A67" s="1039"/>
      <c r="B67" s="512"/>
      <c r="C67" s="1144"/>
      <c r="D67" s="1144"/>
      <c r="E67" s="1144"/>
      <c r="F67" s="1144"/>
      <c r="G67" s="547"/>
      <c r="H67" s="1042"/>
      <c r="I67" s="1042"/>
      <c r="J67" s="1042"/>
      <c r="K67" s="1042"/>
      <c r="L67" s="1042"/>
      <c r="M67" s="1042"/>
      <c r="N67" s="1042"/>
      <c r="O67" s="1042"/>
      <c r="P67" s="1042"/>
      <c r="Q67" s="1042"/>
      <c r="R67" s="1042"/>
      <c r="S67" s="1042"/>
    </row>
    <row r="68" spans="1:19" s="2" customFormat="1" ht="16.5" thickTop="1" thickBot="1">
      <c r="A68" s="652" t="s">
        <v>633</v>
      </c>
      <c r="B68" s="653"/>
      <c r="C68" s="12"/>
      <c r="D68" s="12"/>
      <c r="E68" s="12"/>
      <c r="F68" s="12"/>
      <c r="G68" s="13"/>
      <c r="H68" s="21"/>
      <c r="I68" s="21"/>
      <c r="J68" s="21"/>
      <c r="K68" s="21"/>
      <c r="L68" s="21"/>
      <c r="M68" s="21"/>
      <c r="N68" s="21"/>
      <c r="O68" s="21"/>
      <c r="P68" s="21"/>
      <c r="Q68" s="21"/>
      <c r="R68" s="21"/>
      <c r="S68" s="21"/>
    </row>
    <row r="69" spans="1:19" s="2" customFormat="1" ht="15.75" thickTop="1">
      <c r="A69" s="1039"/>
      <c r="B69" s="512"/>
      <c r="C69" s="1144"/>
      <c r="D69" s="1144"/>
      <c r="E69" s="1144"/>
      <c r="F69" s="1144"/>
      <c r="G69" s="547"/>
      <c r="H69" s="1042"/>
      <c r="I69" s="1042"/>
      <c r="J69" s="1042"/>
      <c r="K69" s="1042"/>
      <c r="L69" s="1042"/>
      <c r="M69" s="1042"/>
      <c r="N69" s="1042"/>
      <c r="O69" s="1042"/>
      <c r="P69" s="1042"/>
      <c r="Q69" s="1042"/>
      <c r="R69" s="1042"/>
      <c r="S69" s="1042"/>
    </row>
    <row r="70" spans="1:19" s="2" customFormat="1">
      <c r="A70" s="952"/>
      <c r="B70" s="512"/>
      <c r="C70" s="513"/>
      <c r="D70" s="513"/>
      <c r="E70" s="513"/>
      <c r="F70" s="513"/>
      <c r="G70" s="517"/>
      <c r="H70" s="985"/>
      <c r="I70" s="985"/>
      <c r="J70" s="985"/>
      <c r="K70" s="985"/>
      <c r="L70" s="985"/>
      <c r="M70" s="985"/>
      <c r="N70" s="985"/>
      <c r="O70" s="985"/>
      <c r="P70" s="985"/>
      <c r="Q70" s="985"/>
      <c r="R70" s="985"/>
      <c r="S70" s="985"/>
    </row>
    <row r="71" spans="1:19" s="2" customFormat="1" ht="15.75" thickBot="1">
      <c r="A71" s="986"/>
      <c r="B71" s="511"/>
      <c r="C71" s="513"/>
      <c r="D71" s="513"/>
      <c r="E71" s="513"/>
      <c r="F71" s="513"/>
      <c r="G71" s="517"/>
      <c r="H71" s="987"/>
      <c r="I71" s="987"/>
      <c r="J71" s="987"/>
      <c r="K71" s="987"/>
      <c r="L71" s="987"/>
      <c r="M71" s="987"/>
      <c r="N71" s="987"/>
      <c r="O71" s="987"/>
      <c r="P71" s="987"/>
      <c r="Q71" s="987"/>
      <c r="R71" s="987"/>
      <c r="S71" s="987"/>
    </row>
    <row r="72" spans="1:19" s="2" customFormat="1" ht="16.5" thickTop="1" thickBot="1">
      <c r="A72" s="652" t="s">
        <v>634</v>
      </c>
      <c r="B72" s="653"/>
      <c r="C72" s="12"/>
      <c r="D72" s="12"/>
      <c r="E72" s="12"/>
      <c r="F72" s="12"/>
      <c r="G72" s="13"/>
      <c r="H72" s="21"/>
      <c r="I72" s="21"/>
      <c r="J72" s="21"/>
      <c r="K72" s="21"/>
      <c r="L72" s="21"/>
      <c r="M72" s="21"/>
      <c r="N72" s="21"/>
      <c r="O72" s="21"/>
      <c r="P72" s="21"/>
      <c r="Q72" s="21"/>
      <c r="R72" s="21"/>
      <c r="S72" s="21"/>
    </row>
    <row r="73" spans="1:19" ht="15.75" thickTop="1">
      <c r="A73" s="1043"/>
      <c r="B73" s="1145"/>
      <c r="C73" s="1144"/>
      <c r="D73" s="1144"/>
      <c r="E73" s="1144"/>
      <c r="F73" s="1144"/>
      <c r="G73" s="547"/>
      <c r="H73" s="1042"/>
      <c r="I73" s="1042"/>
      <c r="J73" s="1042"/>
      <c r="K73" s="1042"/>
      <c r="L73" s="1042"/>
      <c r="M73" s="1042"/>
      <c r="N73" s="1042"/>
      <c r="O73" s="1042"/>
      <c r="P73" s="1042"/>
      <c r="Q73" s="1042"/>
      <c r="R73" s="1042"/>
      <c r="S73" s="1042"/>
    </row>
    <row r="74" spans="1:19">
      <c r="A74" s="986"/>
      <c r="B74" s="511"/>
      <c r="C74" s="513"/>
      <c r="D74" s="513"/>
      <c r="E74" s="513"/>
      <c r="F74" s="513"/>
      <c r="G74" s="517"/>
      <c r="H74" s="988"/>
      <c r="I74" s="988"/>
      <c r="J74" s="988"/>
      <c r="K74" s="988"/>
      <c r="L74" s="988"/>
      <c r="M74" s="988"/>
      <c r="N74" s="988"/>
      <c r="O74" s="988"/>
      <c r="P74" s="988"/>
      <c r="Q74" s="988"/>
      <c r="R74" s="988"/>
      <c r="S74" s="988"/>
    </row>
    <row r="75" spans="1:19" ht="15.75" thickBot="1">
      <c r="A75" s="986"/>
      <c r="B75" s="511"/>
      <c r="C75" s="513"/>
      <c r="D75" s="513"/>
      <c r="E75" s="513"/>
      <c r="F75" s="513"/>
      <c r="G75" s="517"/>
      <c r="H75" s="988"/>
      <c r="I75" s="988"/>
      <c r="J75" s="988"/>
      <c r="K75" s="988"/>
      <c r="L75" s="988"/>
      <c r="M75" s="988"/>
      <c r="N75" s="988"/>
      <c r="O75" s="988"/>
      <c r="P75" s="988"/>
      <c r="Q75" s="988"/>
      <c r="R75" s="988"/>
      <c r="S75" s="988"/>
    </row>
    <row r="76" spans="1:19" ht="16.5" thickTop="1" thickBot="1">
      <c r="A76" s="652" t="s">
        <v>635</v>
      </c>
      <c r="B76" s="653"/>
      <c r="C76" s="12"/>
      <c r="D76" s="12"/>
      <c r="E76" s="12"/>
      <c r="F76" s="12"/>
      <c r="G76" s="13"/>
      <c r="H76" s="21"/>
      <c r="I76" s="21"/>
      <c r="J76" s="21"/>
      <c r="K76" s="21"/>
      <c r="L76" s="21"/>
      <c r="M76" s="21"/>
      <c r="N76" s="21"/>
      <c r="O76" s="21"/>
      <c r="P76" s="21"/>
      <c r="Q76" s="21"/>
      <c r="R76" s="21"/>
      <c r="S76" s="21"/>
    </row>
    <row r="77" spans="1:19" ht="15.75" thickTop="1">
      <c r="A77" s="952"/>
      <c r="B77" s="512" t="s">
        <v>636</v>
      </c>
      <c r="C77" s="513"/>
      <c r="D77" s="513"/>
      <c r="E77" s="513"/>
      <c r="F77" s="513"/>
      <c r="G77" s="517"/>
      <c r="H77" s="988"/>
      <c r="I77" s="988"/>
      <c r="J77" s="988"/>
      <c r="K77" s="988"/>
      <c r="L77" s="988"/>
      <c r="M77" s="988"/>
      <c r="N77" s="988"/>
      <c r="O77" s="988"/>
      <c r="P77" s="988"/>
      <c r="Q77" s="988"/>
      <c r="R77" s="988"/>
      <c r="S77" s="988"/>
    </row>
    <row r="78" spans="1:19">
      <c r="A78" s="952"/>
      <c r="B78" s="512" t="s">
        <v>637</v>
      </c>
      <c r="C78" s="513"/>
      <c r="D78" s="513"/>
      <c r="E78" s="513"/>
      <c r="F78" s="513"/>
      <c r="G78" s="517"/>
      <c r="H78" s="988"/>
      <c r="I78" s="988"/>
      <c r="J78" s="988"/>
      <c r="K78" s="988"/>
      <c r="L78" s="988"/>
      <c r="M78" s="988"/>
      <c r="N78" s="988"/>
      <c r="O78" s="988"/>
      <c r="P78" s="988"/>
      <c r="Q78" s="988"/>
      <c r="R78" s="988"/>
      <c r="S78" s="988"/>
    </row>
    <row r="79" spans="1:19">
      <c r="A79" s="952"/>
      <c r="B79" s="512" t="s">
        <v>638</v>
      </c>
      <c r="C79" s="513"/>
      <c r="D79" s="513"/>
      <c r="E79" s="513"/>
      <c r="F79" s="513"/>
      <c r="G79" s="517"/>
      <c r="H79" s="988"/>
      <c r="I79" s="988"/>
      <c r="J79" s="988"/>
      <c r="K79" s="988"/>
      <c r="L79" s="988"/>
      <c r="M79" s="988"/>
      <c r="N79" s="988"/>
      <c r="O79" s="988"/>
      <c r="P79" s="988"/>
      <c r="Q79" s="988"/>
      <c r="R79" s="988"/>
      <c r="S79" s="988"/>
    </row>
    <row r="80" spans="1:19">
      <c r="A80" s="952"/>
      <c r="B80" s="512" t="s">
        <v>639</v>
      </c>
      <c r="C80" s="513"/>
      <c r="D80" s="513"/>
      <c r="E80" s="513"/>
      <c r="F80" s="513"/>
      <c r="G80" s="517"/>
      <c r="H80" s="988"/>
      <c r="I80" s="988"/>
      <c r="J80" s="988"/>
      <c r="K80" s="988"/>
      <c r="L80" s="988"/>
      <c r="M80" s="988"/>
      <c r="N80" s="988"/>
      <c r="O80" s="988"/>
      <c r="P80" s="988"/>
      <c r="Q80" s="988"/>
      <c r="R80" s="988"/>
      <c r="S80" s="988"/>
    </row>
    <row r="81" spans="1:19" ht="15.75" thickBot="1">
      <c r="A81" s="358"/>
      <c r="B81" s="357"/>
      <c r="C81" s="188"/>
      <c r="D81" s="188"/>
      <c r="E81" s="188"/>
      <c r="F81" s="188"/>
      <c r="G81" s="359"/>
      <c r="H81" s="300"/>
      <c r="I81" s="300"/>
      <c r="J81" s="300"/>
      <c r="K81" s="300"/>
      <c r="L81" s="300"/>
      <c r="M81" s="300"/>
      <c r="N81" s="300"/>
      <c r="O81" s="300"/>
      <c r="P81" s="300"/>
      <c r="Q81" s="300"/>
      <c r="R81" s="300"/>
      <c r="S81" s="300"/>
    </row>
    <row r="82" spans="1:19" ht="16.5" thickTop="1" thickBot="1">
      <c r="A82" s="7" t="s">
        <v>640</v>
      </c>
      <c r="B82" s="8"/>
      <c r="C82" s="12"/>
      <c r="D82" s="12"/>
      <c r="E82" s="12"/>
      <c r="F82" s="12"/>
      <c r="G82" s="13"/>
      <c r="H82" s="21"/>
      <c r="I82" s="21"/>
      <c r="J82" s="21"/>
      <c r="K82" s="21"/>
      <c r="L82" s="21"/>
      <c r="M82" s="21"/>
      <c r="N82" s="21"/>
      <c r="O82" s="21"/>
      <c r="P82" s="21"/>
      <c r="Q82" s="21"/>
      <c r="R82" s="21"/>
      <c r="S82" s="21"/>
    </row>
    <row r="83" spans="1:19" ht="15.75" thickTop="1">
      <c r="A83" s="1039"/>
      <c r="B83" s="1005" t="s">
        <v>641</v>
      </c>
      <c r="C83" s="1144"/>
      <c r="D83" s="1144"/>
      <c r="E83" s="1144"/>
      <c r="F83" s="1144"/>
      <c r="G83" s="547"/>
      <c r="H83" s="1046"/>
      <c r="I83" s="1046"/>
      <c r="J83" s="1046"/>
      <c r="K83" s="1046"/>
      <c r="L83" s="1046"/>
      <c r="M83" s="1046"/>
      <c r="N83" s="1046"/>
      <c r="O83" s="1046"/>
      <c r="P83" s="1046"/>
      <c r="Q83" s="1046"/>
      <c r="R83" s="1046"/>
      <c r="S83" s="1046"/>
    </row>
    <row r="84" spans="1:19">
      <c r="A84" s="952"/>
      <c r="B84" s="512" t="s">
        <v>642</v>
      </c>
      <c r="C84" s="513"/>
      <c r="D84" s="513"/>
      <c r="E84" s="513"/>
      <c r="F84" s="513"/>
      <c r="G84" s="517"/>
      <c r="H84" s="989"/>
      <c r="I84" s="989"/>
      <c r="J84" s="989"/>
      <c r="K84" s="989"/>
      <c r="L84" s="989"/>
      <c r="M84" s="989"/>
      <c r="N84" s="989"/>
      <c r="O84" s="989"/>
      <c r="P84" s="989"/>
      <c r="Q84" s="989"/>
      <c r="R84" s="989"/>
      <c r="S84" s="989"/>
    </row>
    <row r="85" spans="1:19" ht="15.75" thickBot="1">
      <c r="A85" s="496"/>
      <c r="B85" s="497" t="s">
        <v>643</v>
      </c>
      <c r="C85" s="498"/>
      <c r="D85" s="498"/>
      <c r="E85" s="498"/>
      <c r="F85" s="498"/>
      <c r="G85" s="499"/>
      <c r="H85" s="992"/>
      <c r="I85" s="992"/>
      <c r="J85" s="992"/>
      <c r="K85" s="992"/>
      <c r="L85" s="992"/>
      <c r="M85" s="992"/>
      <c r="N85" s="992"/>
      <c r="O85" s="992"/>
      <c r="P85" s="992"/>
      <c r="Q85" s="992"/>
      <c r="R85" s="992"/>
      <c r="S85" s="992"/>
    </row>
    <row r="86" spans="1:19" ht="16.5" thickTop="1" thickBot="1"/>
    <row r="87" spans="1:19" ht="16.5" thickTop="1" thickBot="1">
      <c r="A87" s="94" t="s">
        <v>644</v>
      </c>
      <c r="B87" s="96"/>
    </row>
    <row r="88" spans="1:19" ht="15.75" thickTop="1">
      <c r="A88" s="95" t="s">
        <v>542</v>
      </c>
      <c r="B88" s="993"/>
    </row>
    <row r="89" spans="1:19">
      <c r="A89" s="994" t="s">
        <v>546</v>
      </c>
      <c r="B89" s="993"/>
    </row>
    <row r="90" spans="1:19">
      <c r="A90" s="995" t="s">
        <v>549</v>
      </c>
      <c r="B90" s="996"/>
    </row>
    <row r="91" spans="1:19">
      <c r="A91" s="995" t="s">
        <v>552</v>
      </c>
      <c r="B91" s="997"/>
    </row>
    <row r="92" spans="1:19" ht="15.75" thickBot="1">
      <c r="A92" s="500" t="s">
        <v>645</v>
      </c>
      <c r="B92" s="998"/>
    </row>
    <row r="93" spans="1:19" ht="15.75" thickTop="1"/>
    <row r="94" spans="1:19">
      <c r="A94" s="97"/>
      <c r="B94" s="1" t="s">
        <v>646</v>
      </c>
    </row>
    <row r="95" spans="1:19">
      <c r="A95" s="98"/>
      <c r="B95" s="1" t="s">
        <v>647</v>
      </c>
    </row>
  </sheetData>
  <mergeCells count="47">
    <mergeCell ref="A60:B60"/>
    <mergeCell ref="A64:B64"/>
    <mergeCell ref="A68:B68"/>
    <mergeCell ref="A72:B72"/>
    <mergeCell ref="A76:B76"/>
    <mergeCell ref="R2:S2"/>
    <mergeCell ref="R3:S3"/>
    <mergeCell ref="R4:S4"/>
    <mergeCell ref="N4:O4"/>
    <mergeCell ref="R5:S5"/>
    <mergeCell ref="R6:S6"/>
    <mergeCell ref="L5:M5"/>
    <mergeCell ref="L6:M6"/>
    <mergeCell ref="L7:M7"/>
    <mergeCell ref="R7:S7"/>
    <mergeCell ref="N5:O5"/>
    <mergeCell ref="N6:O6"/>
    <mergeCell ref="R8:S8"/>
    <mergeCell ref="N7:O7"/>
    <mergeCell ref="H8:I8"/>
    <mergeCell ref="J8:K8"/>
    <mergeCell ref="L8:M8"/>
    <mergeCell ref="N8:O8"/>
    <mergeCell ref="H7:I7"/>
    <mergeCell ref="J7:K7"/>
    <mergeCell ref="H2:I2"/>
    <mergeCell ref="J2:K2"/>
    <mergeCell ref="L2:M2"/>
    <mergeCell ref="H3:I3"/>
    <mergeCell ref="J3:K3"/>
    <mergeCell ref="L3:M3"/>
    <mergeCell ref="H4:I4"/>
    <mergeCell ref="H5:I5"/>
    <mergeCell ref="H6:I6"/>
    <mergeCell ref="J4:K4"/>
    <mergeCell ref="J5:K5"/>
    <mergeCell ref="J6:K6"/>
    <mergeCell ref="L4:M4"/>
    <mergeCell ref="P7:Q7"/>
    <mergeCell ref="P8:Q8"/>
    <mergeCell ref="P2:Q2"/>
    <mergeCell ref="P3:Q3"/>
    <mergeCell ref="P4:Q4"/>
    <mergeCell ref="P5:Q5"/>
    <mergeCell ref="P6:Q6"/>
    <mergeCell ref="N3:O3"/>
    <mergeCell ref="N2:O2"/>
  </mergeCells>
  <conditionalFormatting sqref="H20:H30">
    <cfRule type="cellIs" dxfId="1863" priority="13" operator="equal">
      <formula>"X"</formula>
    </cfRule>
    <cfRule type="cellIs" dxfId="1862" priority="14" operator="equal">
      <formula>"I"</formula>
    </cfRule>
  </conditionalFormatting>
  <conditionalFormatting sqref="H32:H51">
    <cfRule type="cellIs" dxfId="1861" priority="1" operator="equal">
      <formula>"X"</formula>
    </cfRule>
    <cfRule type="cellIs" dxfId="1860" priority="2" operator="equal">
      <formula>"I"</formula>
    </cfRule>
  </conditionalFormatting>
  <conditionalFormatting sqref="J20:J30">
    <cfRule type="cellIs" dxfId="1859" priority="15" operator="equal">
      <formula>"X"</formula>
    </cfRule>
    <cfRule type="cellIs" dxfId="1858" priority="16" operator="equal">
      <formula>"I"</formula>
    </cfRule>
  </conditionalFormatting>
  <conditionalFormatting sqref="J32:J51">
    <cfRule type="cellIs" dxfId="1857" priority="3" operator="equal">
      <formula>"X"</formula>
    </cfRule>
    <cfRule type="cellIs" dxfId="1856" priority="4" operator="equal">
      <formula>"I"</formula>
    </cfRule>
  </conditionalFormatting>
  <conditionalFormatting sqref="L20:L30">
    <cfRule type="cellIs" dxfId="1855" priority="17" operator="equal">
      <formula>"X"</formula>
    </cfRule>
    <cfRule type="cellIs" dxfId="1854" priority="18" operator="equal">
      <formula>"I"</formula>
    </cfRule>
  </conditionalFormatting>
  <conditionalFormatting sqref="L32:L51">
    <cfRule type="cellIs" dxfId="1853" priority="5" operator="equal">
      <formula>"X"</formula>
    </cfRule>
    <cfRule type="cellIs" dxfId="1852" priority="6" operator="equal">
      <formula>"I"</formula>
    </cfRule>
  </conditionalFormatting>
  <conditionalFormatting sqref="N20:N30">
    <cfRule type="cellIs" dxfId="1851" priority="19" operator="equal">
      <formula>"X"</formula>
    </cfRule>
    <cfRule type="cellIs" dxfId="1850" priority="20" operator="equal">
      <formula>"I"</formula>
    </cfRule>
  </conditionalFormatting>
  <conditionalFormatting sqref="N32:N51">
    <cfRule type="cellIs" dxfId="1849" priority="7" operator="equal">
      <formula>"X"</formula>
    </cfRule>
    <cfRule type="cellIs" dxfId="1848" priority="8" operator="equal">
      <formula>"I"</formula>
    </cfRule>
  </conditionalFormatting>
  <conditionalFormatting sqref="P20:P30">
    <cfRule type="cellIs" dxfId="1847" priority="21" operator="equal">
      <formula>"X"</formula>
    </cfRule>
    <cfRule type="cellIs" dxfId="1846" priority="22" operator="equal">
      <formula>"I"</formula>
    </cfRule>
  </conditionalFormatting>
  <conditionalFormatting sqref="P32:P51">
    <cfRule type="cellIs" dxfId="1845" priority="9" operator="equal">
      <formula>"X"</formula>
    </cfRule>
    <cfRule type="cellIs" dxfId="1844" priority="10" operator="equal">
      <formula>"I"</formula>
    </cfRule>
  </conditionalFormatting>
  <conditionalFormatting sqref="R20:R30">
    <cfRule type="cellIs" dxfId="1843" priority="23" operator="equal">
      <formula>"X"</formula>
    </cfRule>
    <cfRule type="cellIs" dxfId="1842" priority="24" operator="equal">
      <formula>"I"</formula>
    </cfRule>
  </conditionalFormatting>
  <conditionalFormatting sqref="R32:R51">
    <cfRule type="cellIs" dxfId="1841" priority="11" operator="equal">
      <formula>"X"</formula>
    </cfRule>
    <cfRule type="cellIs" dxfId="1840" priority="12" operator="equal">
      <formula>"I"</formula>
    </cfRule>
  </conditionalFormatting>
  <hyperlinks>
    <hyperlink ref="B3" location="'Cost Summary'!A1" display="BACK TO SUMMARY SHEET" xr:uid="{91374235-4D89-40FB-8FC6-9BC026930E26}"/>
  </hyperlinks>
  <printOptions horizontalCentered="1"/>
  <pageMargins left="0.7" right="0.7" top="0.75" bottom="0.75" header="0.3" footer="0.3"/>
  <pageSetup scale="57"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7F0-DF7E-47F2-9240-421D23A75636}">
  <sheetPr>
    <tabColor rgb="FF92D050"/>
  </sheetPr>
  <dimension ref="A1:S91"/>
  <sheetViews>
    <sheetView zoomScale="96" zoomScaleNormal="96"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344</v>
      </c>
      <c r="C5" s="513"/>
      <c r="D5" s="513"/>
      <c r="E5" s="513"/>
      <c r="F5" s="513"/>
      <c r="G5" s="514" t="s">
        <v>546</v>
      </c>
      <c r="H5" s="1183"/>
      <c r="I5" s="1184"/>
      <c r="J5" s="1183"/>
      <c r="K5" s="1184"/>
      <c r="L5" s="1183"/>
      <c r="M5" s="1184"/>
      <c r="N5" s="1183"/>
      <c r="O5" s="1184"/>
      <c r="P5" s="1183"/>
      <c r="Q5" s="1184"/>
      <c r="R5" s="1183"/>
      <c r="S5" s="1184"/>
    </row>
    <row r="6" spans="1:19">
      <c r="A6" s="948" t="s">
        <v>548</v>
      </c>
      <c r="B6" s="515" t="s">
        <v>343</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ht="15.75" thickBot="1">
      <c r="A8" s="356" t="s">
        <v>554</v>
      </c>
      <c r="B8" s="357"/>
      <c r="C8" s="188"/>
      <c r="D8" s="188"/>
      <c r="E8" s="188"/>
      <c r="F8" s="188"/>
      <c r="G8" s="298" t="s">
        <v>554</v>
      </c>
      <c r="H8" s="682">
        <f>I52</f>
        <v>0</v>
      </c>
      <c r="I8" s="683"/>
      <c r="J8" s="682">
        <f>K52</f>
        <v>0</v>
      </c>
      <c r="K8" s="683"/>
      <c r="L8" s="682">
        <f>M52</f>
        <v>0</v>
      </c>
      <c r="M8" s="683"/>
      <c r="N8" s="682">
        <f>O52</f>
        <v>0</v>
      </c>
      <c r="O8" s="683"/>
      <c r="P8" s="682">
        <f>Q52</f>
        <v>0</v>
      </c>
      <c r="Q8" s="683"/>
      <c r="R8" s="682">
        <f>S52</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1185"/>
      <c r="B21" s="519" t="s">
        <v>344</v>
      </c>
      <c r="C21" s="518"/>
      <c r="D21" s="513"/>
      <c r="E21" s="513"/>
      <c r="F21" s="513"/>
      <c r="G21" s="517"/>
      <c r="H21" s="954"/>
      <c r="I21" s="1186"/>
      <c r="J21" s="954"/>
      <c r="K21" s="1186"/>
      <c r="L21" s="954"/>
      <c r="M21" s="1186"/>
      <c r="N21" s="954"/>
      <c r="O21" s="1186"/>
      <c r="P21" s="954"/>
      <c r="Q21" s="1186"/>
      <c r="R21" s="954"/>
      <c r="S21" s="1186"/>
    </row>
    <row r="22" spans="1:19" ht="15.75" thickBot="1">
      <c r="A22" s="1008"/>
      <c r="B22" s="118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1008"/>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76" t="s">
        <v>575</v>
      </c>
      <c r="C31" s="541"/>
      <c r="D31" s="541"/>
      <c r="E31" s="541"/>
      <c r="F31" s="541"/>
      <c r="G31" s="964"/>
      <c r="H31" s="965"/>
      <c r="I31" s="1153"/>
      <c r="J31" s="965"/>
      <c r="K31" s="1153"/>
      <c r="L31" s="965"/>
      <c r="M31" s="1153"/>
      <c r="N31" s="965"/>
      <c r="O31" s="1154"/>
      <c r="P31" s="965"/>
      <c r="Q31" s="1154"/>
      <c r="R31" s="965"/>
      <c r="S31" s="1154"/>
    </row>
    <row r="32" spans="1:19">
      <c r="A32" s="1008"/>
      <c r="B32" s="1177" t="s">
        <v>706</v>
      </c>
      <c r="C32" s="513"/>
      <c r="D32" s="513"/>
      <c r="E32" s="513"/>
      <c r="F32" s="513"/>
      <c r="G32" s="517"/>
      <c r="H32" s="954"/>
      <c r="I32" s="956"/>
      <c r="J32" s="954"/>
      <c r="K32" s="956"/>
      <c r="L32" s="954"/>
      <c r="M32" s="956"/>
      <c r="N32" s="954"/>
      <c r="O32" s="546"/>
      <c r="P32" s="954"/>
      <c r="Q32" s="546"/>
      <c r="R32" s="954"/>
      <c r="S32" s="546"/>
    </row>
    <row r="33" spans="1:19">
      <c r="A33" s="1008"/>
      <c r="B33" s="1178" t="s">
        <v>168</v>
      </c>
      <c r="C33" s="513"/>
      <c r="D33" s="513"/>
      <c r="E33" s="513"/>
      <c r="F33" s="513"/>
      <c r="G33" s="517"/>
      <c r="H33" s="954"/>
      <c r="I33" s="956"/>
      <c r="J33" s="954"/>
      <c r="K33" s="956"/>
      <c r="L33" s="954"/>
      <c r="M33" s="956"/>
      <c r="N33" s="954"/>
      <c r="O33" s="546"/>
      <c r="P33" s="954"/>
      <c r="Q33" s="546"/>
      <c r="R33" s="954"/>
      <c r="S33" s="546"/>
    </row>
    <row r="34" spans="1:19">
      <c r="A34" s="1008"/>
      <c r="B34" s="1177" t="s">
        <v>775</v>
      </c>
      <c r="C34" s="513"/>
      <c r="D34" s="513"/>
      <c r="E34" s="513"/>
      <c r="F34" s="513"/>
      <c r="G34" s="517"/>
      <c r="H34" s="954"/>
      <c r="I34" s="956"/>
      <c r="J34" s="954"/>
      <c r="K34" s="956"/>
      <c r="L34" s="954"/>
      <c r="M34" s="956"/>
      <c r="N34" s="954"/>
      <c r="O34" s="546"/>
      <c r="P34" s="954"/>
      <c r="Q34" s="546"/>
      <c r="R34" s="954"/>
      <c r="S34" s="546"/>
    </row>
    <row r="35" spans="1:19">
      <c r="A35" s="1008"/>
      <c r="B35" s="1179" t="s">
        <v>776</v>
      </c>
      <c r="C35" s="513"/>
      <c r="D35" s="513"/>
      <c r="E35" s="513"/>
      <c r="F35" s="513"/>
      <c r="G35" s="517"/>
      <c r="H35" s="954" t="s">
        <v>579</v>
      </c>
      <c r="I35" s="956"/>
      <c r="J35" s="954"/>
      <c r="K35" s="956"/>
      <c r="L35" s="954"/>
      <c r="M35" s="956"/>
      <c r="N35" s="954"/>
      <c r="O35" s="546"/>
      <c r="P35" s="954"/>
      <c r="Q35" s="546"/>
      <c r="R35" s="954"/>
      <c r="S35" s="546"/>
    </row>
    <row r="36" spans="1:19">
      <c r="A36" s="1008"/>
      <c r="B36" s="1180" t="s">
        <v>777</v>
      </c>
      <c r="C36" s="513"/>
      <c r="D36" s="513"/>
      <c r="E36" s="513"/>
      <c r="F36" s="513"/>
      <c r="G36" s="517"/>
      <c r="H36" s="954"/>
      <c r="I36" s="956"/>
      <c r="J36" s="954"/>
      <c r="K36" s="956"/>
      <c r="L36" s="954"/>
      <c r="M36" s="956"/>
      <c r="N36" s="954"/>
      <c r="O36" s="546"/>
      <c r="P36" s="954"/>
      <c r="Q36" s="546"/>
      <c r="R36" s="954"/>
      <c r="S36" s="546"/>
    </row>
    <row r="37" spans="1:19">
      <c r="A37" s="1008"/>
      <c r="B37" s="1180" t="s">
        <v>778</v>
      </c>
      <c r="C37" s="513"/>
      <c r="D37" s="513"/>
      <c r="E37" s="513"/>
      <c r="F37" s="513"/>
      <c r="G37" s="517"/>
      <c r="H37" s="954"/>
      <c r="I37" s="956"/>
      <c r="J37" s="954"/>
      <c r="K37" s="956"/>
      <c r="L37" s="954"/>
      <c r="M37" s="956"/>
      <c r="N37" s="954"/>
      <c r="O37" s="956"/>
      <c r="P37" s="954"/>
      <c r="Q37" s="956"/>
      <c r="R37" s="954"/>
      <c r="S37" s="546"/>
    </row>
    <row r="38" spans="1:19">
      <c r="A38" s="1008"/>
      <c r="B38" s="1179" t="s">
        <v>779</v>
      </c>
      <c r="C38" s="513"/>
      <c r="D38" s="513"/>
      <c r="E38" s="513"/>
      <c r="F38" s="513"/>
      <c r="G38" s="517"/>
      <c r="H38" s="954"/>
      <c r="I38" s="956"/>
      <c r="J38" s="954"/>
      <c r="K38" s="956"/>
      <c r="L38" s="954"/>
      <c r="M38" s="956"/>
      <c r="N38" s="954"/>
      <c r="O38" s="956"/>
      <c r="P38" s="954"/>
      <c r="Q38" s="956"/>
      <c r="R38" s="954"/>
      <c r="S38" s="546"/>
    </row>
    <row r="39" spans="1:19">
      <c r="A39" s="1008"/>
      <c r="B39" s="1180" t="s">
        <v>780</v>
      </c>
      <c r="C39" s="513"/>
      <c r="D39" s="513"/>
      <c r="E39" s="513"/>
      <c r="F39" s="513"/>
      <c r="G39" s="517"/>
      <c r="H39" s="954"/>
      <c r="I39" s="956"/>
      <c r="J39" s="954"/>
      <c r="K39" s="956"/>
      <c r="L39" s="954"/>
      <c r="M39" s="956"/>
      <c r="N39" s="954"/>
      <c r="O39" s="956"/>
      <c r="P39" s="954"/>
      <c r="Q39" s="956"/>
      <c r="R39" s="954"/>
      <c r="S39" s="546"/>
    </row>
    <row r="40" spans="1:19">
      <c r="A40" s="1008"/>
      <c r="B40" s="1180" t="s">
        <v>688</v>
      </c>
      <c r="C40" s="513"/>
      <c r="D40" s="513"/>
      <c r="E40" s="513"/>
      <c r="F40" s="513"/>
      <c r="G40" s="517"/>
      <c r="H40" s="954"/>
      <c r="I40" s="956"/>
      <c r="J40" s="954"/>
      <c r="K40" s="956"/>
      <c r="L40" s="954"/>
      <c r="M40" s="956"/>
      <c r="N40" s="954"/>
      <c r="O40" s="956"/>
      <c r="P40" s="954"/>
      <c r="Q40" s="956"/>
      <c r="R40" s="954"/>
      <c r="S40" s="546"/>
    </row>
    <row r="41" spans="1:19">
      <c r="A41" s="1008"/>
      <c r="B41" s="1180"/>
      <c r="C41" s="513"/>
      <c r="D41" s="513"/>
      <c r="E41" s="513"/>
      <c r="F41" s="513"/>
      <c r="G41" s="517"/>
      <c r="H41" s="954"/>
      <c r="I41" s="956"/>
      <c r="J41" s="954"/>
      <c r="K41" s="956"/>
      <c r="L41" s="954"/>
      <c r="M41" s="956"/>
      <c r="N41" s="954"/>
      <c r="O41" s="956"/>
      <c r="P41" s="954"/>
      <c r="Q41" s="956"/>
      <c r="R41" s="954"/>
      <c r="S41" s="546"/>
    </row>
    <row r="42" spans="1:19">
      <c r="A42" s="1008"/>
      <c r="B42" s="1180"/>
      <c r="C42" s="513"/>
      <c r="D42" s="513"/>
      <c r="E42" s="513"/>
      <c r="F42" s="513"/>
      <c r="G42" s="517"/>
      <c r="H42" s="954"/>
      <c r="I42" s="956"/>
      <c r="J42" s="954"/>
      <c r="K42" s="956"/>
      <c r="L42" s="954"/>
      <c r="M42" s="956"/>
      <c r="N42" s="954"/>
      <c r="O42" s="956"/>
      <c r="P42" s="954"/>
      <c r="Q42" s="956"/>
      <c r="R42" s="954"/>
      <c r="S42" s="546"/>
    </row>
    <row r="43" spans="1:19">
      <c r="A43" s="1008"/>
      <c r="B43" s="1180"/>
      <c r="C43" s="513"/>
      <c r="D43" s="513"/>
      <c r="E43" s="513"/>
      <c r="F43" s="513"/>
      <c r="G43" s="517"/>
      <c r="H43" s="954"/>
      <c r="I43" s="956"/>
      <c r="J43" s="954"/>
      <c r="K43" s="956"/>
      <c r="L43" s="954"/>
      <c r="M43" s="956"/>
      <c r="N43" s="954"/>
      <c r="O43" s="956"/>
      <c r="P43" s="954"/>
      <c r="Q43" s="956"/>
      <c r="R43" s="954"/>
      <c r="S43" s="546"/>
    </row>
    <row r="44" spans="1:19">
      <c r="A44" s="1008"/>
      <c r="B44" s="1180"/>
      <c r="C44" s="513"/>
      <c r="D44" s="513"/>
      <c r="E44" s="513"/>
      <c r="F44" s="513"/>
      <c r="G44" s="517"/>
      <c r="H44" s="954"/>
      <c r="I44" s="956"/>
      <c r="J44" s="954"/>
      <c r="K44" s="956"/>
      <c r="L44" s="954"/>
      <c r="M44" s="956"/>
      <c r="N44" s="954"/>
      <c r="O44" s="956"/>
      <c r="P44" s="954"/>
      <c r="Q44" s="956"/>
      <c r="R44" s="954"/>
      <c r="S44" s="546"/>
    </row>
    <row r="45" spans="1:19">
      <c r="A45" s="1008"/>
      <c r="B45" s="1180"/>
      <c r="C45" s="513"/>
      <c r="D45" s="513"/>
      <c r="E45" s="513"/>
      <c r="F45" s="513"/>
      <c r="G45" s="517"/>
      <c r="H45" s="954"/>
      <c r="I45" s="956"/>
      <c r="J45" s="954"/>
      <c r="K45" s="546"/>
      <c r="L45" s="954"/>
      <c r="M45" s="956"/>
      <c r="N45" s="954"/>
      <c r="O45" s="956"/>
      <c r="P45" s="954"/>
      <c r="Q45" s="956"/>
      <c r="R45" s="954"/>
      <c r="S45" s="546"/>
    </row>
    <row r="46" spans="1:19">
      <c r="A46" s="959"/>
      <c r="B46" s="1180"/>
      <c r="C46" s="513"/>
      <c r="D46" s="513"/>
      <c r="E46" s="513"/>
      <c r="F46" s="513"/>
      <c r="G46" s="517"/>
      <c r="H46" s="954"/>
      <c r="I46" s="1148"/>
      <c r="J46" s="954"/>
      <c r="K46" s="956"/>
      <c r="L46" s="954"/>
      <c r="M46" s="956"/>
      <c r="N46" s="954"/>
      <c r="O46" s="956"/>
      <c r="P46" s="954"/>
      <c r="Q46" s="546"/>
      <c r="R46" s="954"/>
      <c r="S46" s="546"/>
    </row>
    <row r="47" spans="1:19" ht="15.75" thickBot="1">
      <c r="A47" s="959"/>
      <c r="B47" s="1180"/>
      <c r="C47" s="188"/>
      <c r="D47" s="188"/>
      <c r="E47" s="188"/>
      <c r="F47" s="188"/>
      <c r="G47" s="359"/>
      <c r="H47" s="954"/>
      <c r="I47" s="1148"/>
      <c r="J47" s="954"/>
      <c r="K47" s="956"/>
      <c r="L47" s="954"/>
      <c r="M47" s="956"/>
      <c r="N47" s="954"/>
      <c r="O47" s="956"/>
      <c r="P47" s="954"/>
      <c r="Q47" s="546"/>
      <c r="R47" s="954"/>
      <c r="S47" s="546"/>
    </row>
    <row r="48" spans="1:19" ht="15.75" thickTop="1">
      <c r="A48" s="14"/>
      <c r="B48" s="15"/>
      <c r="C48" s="16"/>
      <c r="D48" s="16"/>
      <c r="E48" s="17"/>
      <c r="F48" s="18" t="s">
        <v>625</v>
      </c>
      <c r="G48" s="19"/>
      <c r="H48" s="20"/>
      <c r="I48" s="62">
        <f>SUM(I23:I47)</f>
        <v>0</v>
      </c>
      <c r="J48" s="20"/>
      <c r="K48" s="62">
        <f>SUM(K23:K47)</f>
        <v>0</v>
      </c>
      <c r="L48" s="20"/>
      <c r="M48" s="62">
        <f>SUM(M23:M47)</f>
        <v>0</v>
      </c>
      <c r="N48" s="20"/>
      <c r="O48" s="62">
        <f>SUM(O23:O47)</f>
        <v>0</v>
      </c>
      <c r="P48" s="20"/>
      <c r="Q48" s="62">
        <f>SUM(Q23:Q47)</f>
        <v>0</v>
      </c>
      <c r="R48" s="20"/>
      <c r="S48" s="62">
        <f>SUM(S23:S47)</f>
        <v>0</v>
      </c>
    </row>
    <row r="49" spans="1:19">
      <c r="A49" s="974"/>
      <c r="B49" s="502"/>
      <c r="C49" s="503"/>
      <c r="D49" s="503"/>
      <c r="E49" s="504"/>
      <c r="F49" s="505" t="s">
        <v>626</v>
      </c>
      <c r="G49" s="506"/>
      <c r="H49" s="975">
        <v>0</v>
      </c>
      <c r="I49" s="1117"/>
      <c r="J49" s="975">
        <v>0</v>
      </c>
      <c r="K49" s="1117"/>
      <c r="L49" s="975">
        <v>0</v>
      </c>
      <c r="M49" s="1117"/>
      <c r="N49" s="975">
        <v>0</v>
      </c>
      <c r="O49" s="1117"/>
      <c r="P49" s="975">
        <v>0</v>
      </c>
      <c r="Q49" s="1117"/>
      <c r="R49" s="975">
        <v>0</v>
      </c>
      <c r="S49" s="1117"/>
    </row>
    <row r="50" spans="1:19">
      <c r="A50" s="974"/>
      <c r="B50" s="502"/>
      <c r="C50" s="503"/>
      <c r="D50" s="503"/>
      <c r="E50" s="504"/>
      <c r="F50" s="505" t="s">
        <v>627</v>
      </c>
      <c r="G50" s="506"/>
      <c r="H50" s="976"/>
      <c r="I50" s="1118">
        <f>H49*$I$48</f>
        <v>0</v>
      </c>
      <c r="J50" s="976"/>
      <c r="K50" s="1118">
        <f>J49*$K$48</f>
        <v>0</v>
      </c>
      <c r="L50" s="976"/>
      <c r="M50" s="1118">
        <f>L49*$K$48</f>
        <v>0</v>
      </c>
      <c r="N50" s="976"/>
      <c r="O50" s="1118">
        <f>N49*$K$48</f>
        <v>0</v>
      </c>
      <c r="P50" s="976"/>
      <c r="Q50" s="1118">
        <f>P49*$K$48</f>
        <v>0</v>
      </c>
      <c r="R50" s="976"/>
      <c r="S50" s="1118">
        <f>R49*$K$48</f>
        <v>0</v>
      </c>
    </row>
    <row r="51" spans="1:19">
      <c r="A51" s="974"/>
      <c r="B51" s="502"/>
      <c r="C51" s="503"/>
      <c r="D51" s="503"/>
      <c r="E51" s="504"/>
      <c r="F51" s="505"/>
      <c r="G51" s="506"/>
      <c r="H51" s="976"/>
      <c r="I51" s="978"/>
      <c r="J51" s="976"/>
      <c r="K51" s="978"/>
      <c r="L51" s="976"/>
      <c r="M51" s="978"/>
      <c r="N51" s="976"/>
      <c r="O51" s="978"/>
      <c r="P51" s="976"/>
      <c r="Q51" s="978"/>
      <c r="R51" s="976"/>
      <c r="S51" s="978"/>
    </row>
    <row r="52" spans="1:19">
      <c r="A52" s="974"/>
      <c r="B52" s="502"/>
      <c r="C52" s="503"/>
      <c r="D52" s="503"/>
      <c r="E52" s="504"/>
      <c r="F52" s="505" t="s">
        <v>628</v>
      </c>
      <c r="G52" s="506"/>
      <c r="H52" s="979"/>
      <c r="I52" s="977">
        <f>SUM(I48:I50)</f>
        <v>0</v>
      </c>
      <c r="J52" s="979"/>
      <c r="K52" s="977">
        <f>SUM(K48:K50)</f>
        <v>0</v>
      </c>
      <c r="L52" s="979"/>
      <c r="M52" s="977">
        <f>SUM(M48:M50)</f>
        <v>0</v>
      </c>
      <c r="N52" s="979"/>
      <c r="O52" s="977">
        <f>SUM(O48:O50)</f>
        <v>0</v>
      </c>
      <c r="P52" s="979"/>
      <c r="Q52" s="977">
        <f>SUM(Q48:Q50)</f>
        <v>0</v>
      </c>
      <c r="R52" s="979"/>
      <c r="S52" s="977">
        <f>SUM(S48:S50)</f>
        <v>0</v>
      </c>
    </row>
    <row r="53" spans="1:19">
      <c r="A53" s="974"/>
      <c r="B53" s="502"/>
      <c r="C53" s="503"/>
      <c r="D53" s="503"/>
      <c r="E53" s="504"/>
      <c r="F53" s="507" t="s">
        <v>629</v>
      </c>
      <c r="G53" s="508"/>
      <c r="H53" s="980"/>
      <c r="I53" s="981" t="e">
        <f>I52/'Area Calculations'!$I$4</f>
        <v>#DIV/0!</v>
      </c>
      <c r="J53" s="980"/>
      <c r="K53" s="981" t="e">
        <f>K52/'Area Calculations'!$I$4</f>
        <v>#DIV/0!</v>
      </c>
      <c r="L53" s="980"/>
      <c r="M53" s="981" t="e">
        <f>M52/'Area Calculations'!$I$4</f>
        <v>#DIV/0!</v>
      </c>
      <c r="N53" s="980"/>
      <c r="O53" s="981" t="e">
        <f>O52/'Area Calculations'!$I$4</f>
        <v>#DIV/0!</v>
      </c>
      <c r="P53" s="980"/>
      <c r="Q53" s="981" t="e">
        <f>Q52/'Area Calculations'!$I$4</f>
        <v>#DIV/0!</v>
      </c>
      <c r="R53" s="980"/>
      <c r="S53" s="981" t="e">
        <f>S52/'Area Calculations'!$I$4</f>
        <v>#DIV/0!</v>
      </c>
    </row>
    <row r="54" spans="1:19">
      <c r="A54" s="974"/>
      <c r="B54" s="502"/>
      <c r="C54" s="503"/>
      <c r="D54" s="503"/>
      <c r="E54" s="504"/>
      <c r="F54" s="507" t="s">
        <v>630</v>
      </c>
      <c r="G54" s="509"/>
      <c r="H54" s="980"/>
      <c r="I54" s="981" t="e">
        <f>I52/'Area Calculations'!#REF!</f>
        <v>#REF!</v>
      </c>
      <c r="J54" s="980"/>
      <c r="K54" s="981" t="e">
        <f>K52/'Area Calculations'!#REF!</f>
        <v>#REF!</v>
      </c>
      <c r="L54" s="980"/>
      <c r="M54" s="981" t="e">
        <f>M52/'Area Calculations'!#REF!</f>
        <v>#REF!</v>
      </c>
      <c r="N54" s="980"/>
      <c r="O54" s="981" t="e">
        <f>O52/'Area Calculations'!#REF!</f>
        <v>#REF!</v>
      </c>
      <c r="P54" s="980"/>
      <c r="Q54" s="981" t="e">
        <f>Q52/'Area Calculations'!#REF!</f>
        <v>#REF!</v>
      </c>
      <c r="R54" s="980"/>
      <c r="S54" s="981" t="e">
        <f>S52/'Area Calculations'!#REF!</f>
        <v>#REF!</v>
      </c>
    </row>
    <row r="55" spans="1:19" ht="15.75" thickBot="1">
      <c r="A55" s="974"/>
      <c r="B55" s="502"/>
      <c r="C55" s="503"/>
      <c r="D55" s="503"/>
      <c r="E55" s="504"/>
      <c r="F55" s="505"/>
      <c r="G55" s="510"/>
      <c r="H55" s="501"/>
      <c r="I55" s="1162"/>
      <c r="J55" s="982"/>
      <c r="K55" s="982"/>
      <c r="L55" s="982"/>
      <c r="M55" s="982"/>
      <c r="N55" s="982"/>
      <c r="O55" s="982"/>
      <c r="P55" s="982"/>
      <c r="Q55" s="982"/>
      <c r="R55" s="982"/>
      <c r="S55" s="982"/>
    </row>
    <row r="56" spans="1:19" ht="16.5" thickTop="1" thickBot="1">
      <c r="A56" s="652" t="s">
        <v>631</v>
      </c>
      <c r="B56" s="653"/>
      <c r="C56" s="12"/>
      <c r="D56" s="12"/>
      <c r="E56" s="12"/>
      <c r="F56" s="12"/>
      <c r="G56" s="13"/>
      <c r="H56" s="21"/>
      <c r="I56" s="21"/>
      <c r="J56" s="21"/>
      <c r="K56" s="21"/>
      <c r="L56" s="21"/>
      <c r="M56" s="21"/>
      <c r="N56" s="21"/>
      <c r="O56" s="21"/>
      <c r="P56" s="21"/>
      <c r="Q56" s="21"/>
      <c r="R56" s="21"/>
      <c r="S56" s="21"/>
    </row>
    <row r="57" spans="1:19" ht="15.75" thickTop="1">
      <c r="A57" s="1185"/>
      <c r="B57" s="512"/>
      <c r="C57" s="1144"/>
      <c r="D57" s="1144"/>
      <c r="E57" s="1144"/>
      <c r="F57" s="1144"/>
      <c r="G57" s="547"/>
      <c r="H57" s="1188"/>
      <c r="I57" s="1188"/>
      <c r="J57" s="1188"/>
      <c r="K57" s="1188"/>
      <c r="L57" s="1188"/>
      <c r="M57" s="1188"/>
      <c r="N57" s="1188"/>
      <c r="O57" s="1188"/>
      <c r="P57" s="1188"/>
      <c r="Q57" s="1188"/>
      <c r="R57" s="1188"/>
      <c r="S57" s="1188"/>
    </row>
    <row r="58" spans="1:19">
      <c r="A58" s="1185"/>
      <c r="B58" s="512"/>
      <c r="C58" s="1144"/>
      <c r="D58" s="1144"/>
      <c r="E58" s="1144"/>
      <c r="F58" s="1144"/>
      <c r="G58" s="547"/>
      <c r="H58" s="1188"/>
      <c r="I58" s="1188"/>
      <c r="J58" s="1188"/>
      <c r="K58" s="1188"/>
      <c r="L58" s="1188"/>
      <c r="M58" s="1188"/>
      <c r="N58" s="1188"/>
      <c r="O58" s="1188"/>
      <c r="P58" s="1188"/>
      <c r="Q58" s="1188"/>
      <c r="R58" s="1188"/>
      <c r="S58" s="1188"/>
    </row>
    <row r="59" spans="1:19" ht="15.75" thickBot="1">
      <c r="A59" s="1185"/>
      <c r="B59" s="512"/>
      <c r="C59" s="1144"/>
      <c r="D59" s="1144"/>
      <c r="E59" s="1144"/>
      <c r="F59" s="1144"/>
      <c r="G59" s="547"/>
      <c r="H59" s="1188"/>
      <c r="I59" s="1188"/>
      <c r="J59" s="1188"/>
      <c r="K59" s="1188"/>
      <c r="L59" s="1188"/>
      <c r="M59" s="1188"/>
      <c r="N59" s="1188"/>
      <c r="O59" s="1188"/>
      <c r="P59" s="1188"/>
      <c r="Q59" s="1188"/>
      <c r="R59" s="1188"/>
      <c r="S59" s="1188"/>
    </row>
    <row r="60" spans="1:19" s="2" customFormat="1" ht="16.5" thickTop="1" thickBot="1">
      <c r="A60" s="652" t="s">
        <v>632</v>
      </c>
      <c r="B60" s="653"/>
      <c r="C60" s="12"/>
      <c r="D60" s="12"/>
      <c r="E60" s="12"/>
      <c r="F60" s="12"/>
      <c r="G60" s="13"/>
      <c r="H60" s="21"/>
      <c r="I60" s="21"/>
      <c r="J60" s="21"/>
      <c r="K60" s="21"/>
      <c r="L60" s="21"/>
      <c r="M60" s="21"/>
      <c r="N60" s="21"/>
      <c r="O60" s="21"/>
      <c r="P60" s="21"/>
      <c r="Q60" s="21"/>
      <c r="R60" s="21"/>
      <c r="S60" s="21"/>
    </row>
    <row r="61" spans="1:19" s="2" customFormat="1" ht="15.75" thickTop="1">
      <c r="A61" s="1185"/>
      <c r="B61" s="512"/>
      <c r="C61" s="1144"/>
      <c r="D61" s="1144"/>
      <c r="E61" s="1144"/>
      <c r="F61" s="1144"/>
      <c r="G61" s="547"/>
      <c r="H61" s="1188"/>
      <c r="I61" s="1188"/>
      <c r="J61" s="1188"/>
      <c r="K61" s="1188"/>
      <c r="L61" s="1188"/>
      <c r="M61" s="1188"/>
      <c r="N61" s="1188"/>
      <c r="O61" s="1188"/>
      <c r="P61" s="1188"/>
      <c r="Q61" s="1188"/>
      <c r="R61" s="1188"/>
      <c r="S61" s="1188"/>
    </row>
    <row r="62" spans="1:19" s="2" customFormat="1">
      <c r="A62" s="1185"/>
      <c r="B62" s="512"/>
      <c r="C62" s="1144"/>
      <c r="D62" s="1144"/>
      <c r="E62" s="1144"/>
      <c r="F62" s="1144"/>
      <c r="G62" s="547"/>
      <c r="H62" s="1188"/>
      <c r="I62" s="1188"/>
      <c r="J62" s="1188"/>
      <c r="K62" s="1188"/>
      <c r="L62" s="1188"/>
      <c r="M62" s="1188"/>
      <c r="N62" s="1188"/>
      <c r="O62" s="1188"/>
      <c r="P62" s="1188"/>
      <c r="Q62" s="1188"/>
      <c r="R62" s="1188"/>
      <c r="S62" s="1188"/>
    </row>
    <row r="63" spans="1:19" ht="15.75" thickBot="1">
      <c r="A63" s="1185"/>
      <c r="B63" s="512"/>
      <c r="C63" s="1144"/>
      <c r="D63" s="1144"/>
      <c r="E63" s="1144"/>
      <c r="F63" s="1144"/>
      <c r="G63" s="547"/>
      <c r="H63" s="1188"/>
      <c r="I63" s="1188"/>
      <c r="J63" s="1188"/>
      <c r="K63" s="1188"/>
      <c r="L63" s="1188"/>
      <c r="M63" s="1188"/>
      <c r="N63" s="1188"/>
      <c r="O63" s="1188"/>
      <c r="P63" s="1188"/>
      <c r="Q63" s="1188"/>
      <c r="R63" s="1188"/>
      <c r="S63" s="1188"/>
    </row>
    <row r="64" spans="1:19" s="2" customFormat="1" ht="16.5" thickTop="1" thickBot="1">
      <c r="A64" s="652" t="s">
        <v>633</v>
      </c>
      <c r="B64" s="653"/>
      <c r="C64" s="12"/>
      <c r="D64" s="12"/>
      <c r="E64" s="12"/>
      <c r="F64" s="12"/>
      <c r="G64" s="13"/>
      <c r="H64" s="21"/>
      <c r="I64" s="21"/>
      <c r="J64" s="21"/>
      <c r="K64" s="21"/>
      <c r="L64" s="21"/>
      <c r="M64" s="21"/>
      <c r="N64" s="21"/>
      <c r="O64" s="21"/>
      <c r="P64" s="21"/>
      <c r="Q64" s="21"/>
      <c r="R64" s="21"/>
      <c r="S64" s="21"/>
    </row>
    <row r="65" spans="1:19" s="2" customFormat="1" ht="15.75" thickTop="1">
      <c r="A65" s="1185"/>
      <c r="B65" s="512"/>
      <c r="C65" s="1144"/>
      <c r="D65" s="1144"/>
      <c r="E65" s="1144"/>
      <c r="F65" s="1144"/>
      <c r="G65" s="547"/>
      <c r="H65" s="1188"/>
      <c r="I65" s="1188"/>
      <c r="J65" s="1188"/>
      <c r="K65" s="1188"/>
      <c r="L65" s="1188"/>
      <c r="M65" s="1188"/>
      <c r="N65" s="1188"/>
      <c r="O65" s="1188"/>
      <c r="P65" s="1188"/>
      <c r="Q65" s="1188"/>
      <c r="R65" s="1188"/>
      <c r="S65" s="1188"/>
    </row>
    <row r="66" spans="1:19" s="2" customFormat="1">
      <c r="A66" s="952"/>
      <c r="B66" s="512"/>
      <c r="C66" s="513"/>
      <c r="D66" s="513"/>
      <c r="E66" s="513"/>
      <c r="F66" s="513"/>
      <c r="G66" s="517"/>
      <c r="H66" s="985"/>
      <c r="I66" s="985"/>
      <c r="J66" s="985"/>
      <c r="K66" s="985"/>
      <c r="L66" s="985"/>
      <c r="M66" s="985"/>
      <c r="N66" s="985"/>
      <c r="O66" s="985"/>
      <c r="P66" s="985"/>
      <c r="Q66" s="985"/>
      <c r="R66" s="985"/>
      <c r="S66" s="985"/>
    </row>
    <row r="67" spans="1:19" s="2" customFormat="1" ht="15.75" thickBot="1">
      <c r="A67" s="986"/>
      <c r="B67" s="511"/>
      <c r="C67" s="513"/>
      <c r="D67" s="513"/>
      <c r="E67" s="513"/>
      <c r="F67" s="513"/>
      <c r="G67" s="517"/>
      <c r="H67" s="987"/>
      <c r="I67" s="987"/>
      <c r="J67" s="987"/>
      <c r="K67" s="987"/>
      <c r="L67" s="987"/>
      <c r="M67" s="987"/>
      <c r="N67" s="987"/>
      <c r="O67" s="987"/>
      <c r="P67" s="987"/>
      <c r="Q67" s="987"/>
      <c r="R67" s="987"/>
      <c r="S67" s="987"/>
    </row>
    <row r="68" spans="1:19" s="2" customFormat="1" ht="16.5" thickTop="1" thickBot="1">
      <c r="A68" s="652" t="s">
        <v>634</v>
      </c>
      <c r="B68" s="653"/>
      <c r="C68" s="12"/>
      <c r="D68" s="12"/>
      <c r="E68" s="12"/>
      <c r="F68" s="12"/>
      <c r="G68" s="13"/>
      <c r="H68" s="21"/>
      <c r="I68" s="21"/>
      <c r="J68" s="21"/>
      <c r="K68" s="21"/>
      <c r="L68" s="21"/>
      <c r="M68" s="21"/>
      <c r="N68" s="21"/>
      <c r="O68" s="21"/>
      <c r="P68" s="21"/>
      <c r="Q68" s="21"/>
      <c r="R68" s="21"/>
      <c r="S68" s="21"/>
    </row>
    <row r="69" spans="1:19" ht="15.75" thickTop="1">
      <c r="A69" s="1189"/>
      <c r="B69" s="1145"/>
      <c r="C69" s="1144"/>
      <c r="D69" s="1144"/>
      <c r="E69" s="1144"/>
      <c r="F69" s="1144"/>
      <c r="G69" s="547"/>
      <c r="H69" s="1188"/>
      <c r="I69" s="1188"/>
      <c r="J69" s="1188"/>
      <c r="K69" s="1188"/>
      <c r="L69" s="1188"/>
      <c r="M69" s="1188"/>
      <c r="N69" s="1188"/>
      <c r="O69" s="1188"/>
      <c r="P69" s="1188"/>
      <c r="Q69" s="1188"/>
      <c r="R69" s="1188"/>
      <c r="S69" s="1188"/>
    </row>
    <row r="70" spans="1:19">
      <c r="A70" s="986"/>
      <c r="B70" s="511"/>
      <c r="C70" s="513"/>
      <c r="D70" s="513"/>
      <c r="E70" s="513"/>
      <c r="F70" s="513"/>
      <c r="G70" s="517"/>
      <c r="H70" s="988"/>
      <c r="I70" s="988"/>
      <c r="J70" s="988"/>
      <c r="K70" s="988"/>
      <c r="L70" s="988"/>
      <c r="M70" s="988"/>
      <c r="N70" s="988"/>
      <c r="O70" s="988"/>
      <c r="P70" s="988"/>
      <c r="Q70" s="988"/>
      <c r="R70" s="988"/>
      <c r="S70" s="988"/>
    </row>
    <row r="71" spans="1:19" ht="15.75" thickBot="1">
      <c r="A71" s="986"/>
      <c r="B71" s="511"/>
      <c r="C71" s="513"/>
      <c r="D71" s="513"/>
      <c r="E71" s="513"/>
      <c r="F71" s="513"/>
      <c r="G71" s="517"/>
      <c r="H71" s="988"/>
      <c r="I71" s="988"/>
      <c r="J71" s="988"/>
      <c r="K71" s="988"/>
      <c r="L71" s="988"/>
      <c r="M71" s="988"/>
      <c r="N71" s="988"/>
      <c r="O71" s="988"/>
      <c r="P71" s="988"/>
      <c r="Q71" s="988"/>
      <c r="R71" s="988"/>
      <c r="S71" s="988"/>
    </row>
    <row r="72" spans="1:19" ht="16.5" thickTop="1" thickBot="1">
      <c r="A72" s="652" t="s">
        <v>635</v>
      </c>
      <c r="B72" s="653"/>
      <c r="C72" s="12"/>
      <c r="D72" s="12"/>
      <c r="E72" s="12"/>
      <c r="F72" s="12"/>
      <c r="G72" s="13"/>
      <c r="H72" s="21"/>
      <c r="I72" s="21"/>
      <c r="J72" s="21"/>
      <c r="K72" s="21"/>
      <c r="L72" s="21"/>
      <c r="M72" s="21"/>
      <c r="N72" s="21"/>
      <c r="O72" s="21"/>
      <c r="P72" s="21"/>
      <c r="Q72" s="21"/>
      <c r="R72" s="21"/>
      <c r="S72" s="21"/>
    </row>
    <row r="73" spans="1:19" ht="15.75" thickTop="1">
      <c r="A73" s="952"/>
      <c r="B73" s="512" t="s">
        <v>636</v>
      </c>
      <c r="C73" s="513"/>
      <c r="D73" s="513"/>
      <c r="E73" s="513"/>
      <c r="F73" s="513"/>
      <c r="G73" s="517"/>
      <c r="H73" s="988"/>
      <c r="I73" s="988"/>
      <c r="J73" s="988"/>
      <c r="K73" s="988"/>
      <c r="L73" s="988"/>
      <c r="M73" s="988"/>
      <c r="N73" s="988"/>
      <c r="O73" s="988"/>
      <c r="P73" s="988"/>
      <c r="Q73" s="988"/>
      <c r="R73" s="988"/>
      <c r="S73" s="988"/>
    </row>
    <row r="74" spans="1:19">
      <c r="A74" s="952"/>
      <c r="B74" s="512" t="s">
        <v>637</v>
      </c>
      <c r="C74" s="513"/>
      <c r="D74" s="513"/>
      <c r="E74" s="513"/>
      <c r="F74" s="513"/>
      <c r="G74" s="517"/>
      <c r="H74" s="988"/>
      <c r="I74" s="988"/>
      <c r="J74" s="988"/>
      <c r="K74" s="988"/>
      <c r="L74" s="988"/>
      <c r="M74" s="988"/>
      <c r="N74" s="988"/>
      <c r="O74" s="988"/>
      <c r="P74" s="988"/>
      <c r="Q74" s="988"/>
      <c r="R74" s="988"/>
      <c r="S74" s="988"/>
    </row>
    <row r="75" spans="1:19">
      <c r="A75" s="952"/>
      <c r="B75" s="512" t="s">
        <v>638</v>
      </c>
      <c r="C75" s="513"/>
      <c r="D75" s="513"/>
      <c r="E75" s="513"/>
      <c r="F75" s="513"/>
      <c r="G75" s="517"/>
      <c r="H75" s="988"/>
      <c r="I75" s="988"/>
      <c r="J75" s="988"/>
      <c r="K75" s="988"/>
      <c r="L75" s="988"/>
      <c r="M75" s="988"/>
      <c r="N75" s="988"/>
      <c r="O75" s="988"/>
      <c r="P75" s="988"/>
      <c r="Q75" s="988"/>
      <c r="R75" s="988"/>
      <c r="S75" s="988"/>
    </row>
    <row r="76" spans="1:19">
      <c r="A76" s="952"/>
      <c r="B76" s="512" t="s">
        <v>639</v>
      </c>
      <c r="C76" s="513"/>
      <c r="D76" s="513"/>
      <c r="E76" s="513"/>
      <c r="F76" s="513"/>
      <c r="G76" s="517"/>
      <c r="H76" s="988"/>
      <c r="I76" s="988"/>
      <c r="J76" s="988"/>
      <c r="K76" s="988"/>
      <c r="L76" s="988"/>
      <c r="M76" s="988"/>
      <c r="N76" s="988"/>
      <c r="O76" s="988"/>
      <c r="P76" s="988"/>
      <c r="Q76" s="988"/>
      <c r="R76" s="988"/>
      <c r="S76" s="988"/>
    </row>
    <row r="77" spans="1:19" ht="15.75" thickBot="1">
      <c r="A77" s="358"/>
      <c r="B77" s="357"/>
      <c r="C77" s="188"/>
      <c r="D77" s="188"/>
      <c r="E77" s="188"/>
      <c r="F77" s="188"/>
      <c r="G77" s="359"/>
      <c r="H77" s="300"/>
      <c r="I77" s="300"/>
      <c r="J77" s="300"/>
      <c r="K77" s="300"/>
      <c r="L77" s="300"/>
      <c r="M77" s="300"/>
      <c r="N77" s="300"/>
      <c r="O77" s="300"/>
      <c r="P77" s="300"/>
      <c r="Q77" s="300"/>
      <c r="R77" s="300"/>
      <c r="S77" s="300"/>
    </row>
    <row r="78" spans="1:19" ht="16.5" thickTop="1" thickBot="1">
      <c r="A78" s="7" t="s">
        <v>640</v>
      </c>
      <c r="B78" s="8"/>
      <c r="C78" s="12"/>
      <c r="D78" s="12"/>
      <c r="E78" s="12"/>
      <c r="F78" s="12"/>
      <c r="G78" s="13"/>
      <c r="H78" s="21"/>
      <c r="I78" s="21"/>
      <c r="J78" s="21"/>
      <c r="K78" s="21"/>
      <c r="L78" s="21"/>
      <c r="M78" s="21"/>
      <c r="N78" s="21"/>
      <c r="O78" s="21"/>
      <c r="P78" s="21"/>
      <c r="Q78" s="21"/>
      <c r="R78" s="21"/>
      <c r="S78" s="21"/>
    </row>
    <row r="79" spans="1:19" ht="15.75" thickTop="1">
      <c r="A79" s="1185"/>
      <c r="B79" s="1005" t="s">
        <v>641</v>
      </c>
      <c r="C79" s="1144"/>
      <c r="D79" s="1144"/>
      <c r="E79" s="1144"/>
      <c r="F79" s="1144"/>
      <c r="G79" s="547"/>
      <c r="H79" s="1006"/>
      <c r="I79" s="1006"/>
      <c r="J79" s="1006"/>
      <c r="K79" s="1006"/>
      <c r="L79" s="1006"/>
      <c r="M79" s="1006"/>
      <c r="N79" s="1006"/>
      <c r="O79" s="1006"/>
      <c r="P79" s="1006"/>
      <c r="Q79" s="1006"/>
      <c r="R79" s="1006"/>
      <c r="S79" s="1006"/>
    </row>
    <row r="80" spans="1:19">
      <c r="A80" s="952"/>
      <c r="B80" s="512" t="s">
        <v>642</v>
      </c>
      <c r="C80" s="513"/>
      <c r="D80" s="513"/>
      <c r="E80" s="513"/>
      <c r="F80" s="513"/>
      <c r="G80" s="517"/>
      <c r="H80" s="989"/>
      <c r="I80" s="989"/>
      <c r="J80" s="989"/>
      <c r="K80" s="989"/>
      <c r="L80" s="989"/>
      <c r="M80" s="989"/>
      <c r="N80" s="989"/>
      <c r="O80" s="989"/>
      <c r="P80" s="989"/>
      <c r="Q80" s="989"/>
      <c r="R80" s="989"/>
      <c r="S80" s="989"/>
    </row>
    <row r="81" spans="1:19" ht="15.75" thickBot="1">
      <c r="A81" s="496"/>
      <c r="B81" s="497" t="s">
        <v>643</v>
      </c>
      <c r="C81" s="498"/>
      <c r="D81" s="498"/>
      <c r="E81" s="498"/>
      <c r="F81" s="498"/>
      <c r="G81" s="499"/>
      <c r="H81" s="992"/>
      <c r="I81" s="992"/>
      <c r="J81" s="992"/>
      <c r="K81" s="992"/>
      <c r="L81" s="992"/>
      <c r="M81" s="992"/>
      <c r="N81" s="992"/>
      <c r="O81" s="992"/>
      <c r="P81" s="992"/>
      <c r="Q81" s="992"/>
      <c r="R81" s="992"/>
      <c r="S81" s="992"/>
    </row>
    <row r="82" spans="1:19" ht="16.5" thickTop="1" thickBot="1"/>
    <row r="83" spans="1:19" ht="16.5" thickTop="1" thickBot="1">
      <c r="A83" s="94" t="s">
        <v>644</v>
      </c>
      <c r="B83" s="96"/>
    </row>
    <row r="84" spans="1:19" ht="15.75" thickTop="1">
      <c r="A84" s="95" t="s">
        <v>542</v>
      </c>
      <c r="B84" s="993"/>
    </row>
    <row r="85" spans="1:19">
      <c r="A85" s="994" t="s">
        <v>546</v>
      </c>
      <c r="B85" s="993"/>
    </row>
    <row r="86" spans="1:19">
      <c r="A86" s="995" t="s">
        <v>549</v>
      </c>
      <c r="B86" s="996"/>
    </row>
    <row r="87" spans="1:19">
      <c r="A87" s="995" t="s">
        <v>552</v>
      </c>
      <c r="B87" s="997"/>
    </row>
    <row r="88" spans="1:19" ht="15.75" thickBot="1">
      <c r="A88" s="500" t="s">
        <v>645</v>
      </c>
      <c r="B88" s="998"/>
    </row>
    <row r="89" spans="1:19" ht="15.75" thickTop="1"/>
    <row r="90" spans="1:19">
      <c r="A90" s="97"/>
      <c r="B90" s="1" t="s">
        <v>646</v>
      </c>
    </row>
    <row r="91" spans="1:19">
      <c r="A91" s="98"/>
      <c r="B91" s="1" t="s">
        <v>647</v>
      </c>
    </row>
  </sheetData>
  <mergeCells count="47">
    <mergeCell ref="A56:B56"/>
    <mergeCell ref="A60:B60"/>
    <mergeCell ref="A64:B64"/>
    <mergeCell ref="A68:B68"/>
    <mergeCell ref="A72:B72"/>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839" priority="13" operator="equal">
      <formula>"X"</formula>
    </cfRule>
    <cfRule type="cellIs" dxfId="1838" priority="14" operator="equal">
      <formula>"I"</formula>
    </cfRule>
  </conditionalFormatting>
  <conditionalFormatting sqref="H32:H47">
    <cfRule type="cellIs" dxfId="1837" priority="1" operator="equal">
      <formula>"X"</formula>
    </cfRule>
    <cfRule type="cellIs" dxfId="1836" priority="2" operator="equal">
      <formula>"I"</formula>
    </cfRule>
  </conditionalFormatting>
  <conditionalFormatting sqref="J20:J30">
    <cfRule type="cellIs" dxfId="1835" priority="15" operator="equal">
      <formula>"X"</formula>
    </cfRule>
    <cfRule type="cellIs" dxfId="1834" priority="16" operator="equal">
      <formula>"I"</formula>
    </cfRule>
  </conditionalFormatting>
  <conditionalFormatting sqref="J32:J47">
    <cfRule type="cellIs" dxfId="1833" priority="3" operator="equal">
      <formula>"X"</formula>
    </cfRule>
    <cfRule type="cellIs" dxfId="1832" priority="4" operator="equal">
      <formula>"I"</formula>
    </cfRule>
  </conditionalFormatting>
  <conditionalFormatting sqref="L20:L30">
    <cfRule type="cellIs" dxfId="1831" priority="17" operator="equal">
      <formula>"X"</formula>
    </cfRule>
    <cfRule type="cellIs" dxfId="1830" priority="18" operator="equal">
      <formula>"I"</formula>
    </cfRule>
  </conditionalFormatting>
  <conditionalFormatting sqref="L32:L47">
    <cfRule type="cellIs" dxfId="1829" priority="5" operator="equal">
      <formula>"X"</formula>
    </cfRule>
    <cfRule type="cellIs" dxfId="1828" priority="6" operator="equal">
      <formula>"I"</formula>
    </cfRule>
  </conditionalFormatting>
  <conditionalFormatting sqref="N20:N30">
    <cfRule type="cellIs" dxfId="1827" priority="19" operator="equal">
      <formula>"X"</formula>
    </cfRule>
    <cfRule type="cellIs" dxfId="1826" priority="20" operator="equal">
      <formula>"I"</formula>
    </cfRule>
  </conditionalFormatting>
  <conditionalFormatting sqref="N32:N47">
    <cfRule type="cellIs" dxfId="1825" priority="7" operator="equal">
      <formula>"X"</formula>
    </cfRule>
    <cfRule type="cellIs" dxfId="1824" priority="8" operator="equal">
      <formula>"I"</formula>
    </cfRule>
  </conditionalFormatting>
  <conditionalFormatting sqref="P20:P30">
    <cfRule type="cellIs" dxfId="1823" priority="21" operator="equal">
      <formula>"X"</formula>
    </cfRule>
    <cfRule type="cellIs" dxfId="1822" priority="22" operator="equal">
      <formula>"I"</formula>
    </cfRule>
  </conditionalFormatting>
  <conditionalFormatting sqref="P32:P47">
    <cfRule type="cellIs" dxfId="1821" priority="9" operator="equal">
      <formula>"X"</formula>
    </cfRule>
    <cfRule type="cellIs" dxfId="1820" priority="10" operator="equal">
      <formula>"I"</formula>
    </cfRule>
  </conditionalFormatting>
  <conditionalFormatting sqref="R20:R30">
    <cfRule type="cellIs" dxfId="1819" priority="23" operator="equal">
      <formula>"X"</formula>
    </cfRule>
    <cfRule type="cellIs" dxfId="1818" priority="24" operator="equal">
      <formula>"I"</formula>
    </cfRule>
  </conditionalFormatting>
  <conditionalFormatting sqref="R32:R47">
    <cfRule type="cellIs" dxfId="1817" priority="11" operator="equal">
      <formula>"X"</formula>
    </cfRule>
    <cfRule type="cellIs" dxfId="1816" priority="12" operator="equal">
      <formula>"I"</formula>
    </cfRule>
  </conditionalFormatting>
  <hyperlinks>
    <hyperlink ref="B3" location="'Cost Summary'!A1" display="BACK TO SUMMARY SHEET" xr:uid="{089FE55D-73F6-4710-B758-C74997EBEE09}"/>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92D050"/>
  </sheetPr>
  <dimension ref="A1:S94"/>
  <sheetViews>
    <sheetView zoomScale="95" zoomScaleNormal="9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346</v>
      </c>
      <c r="C5" s="513"/>
      <c r="D5" s="513"/>
      <c r="E5" s="513"/>
      <c r="F5" s="513"/>
      <c r="G5" s="514" t="s">
        <v>546</v>
      </c>
      <c r="H5" s="1183"/>
      <c r="I5" s="1184"/>
      <c r="J5" s="1183"/>
      <c r="K5" s="1184"/>
      <c r="L5" s="1183"/>
      <c r="M5" s="1184"/>
      <c r="N5" s="1183"/>
      <c r="O5" s="1184"/>
      <c r="P5" s="1183"/>
      <c r="Q5" s="1184"/>
      <c r="R5" s="1183"/>
      <c r="S5" s="1184"/>
    </row>
    <row r="6" spans="1:19">
      <c r="A6" s="948" t="s">
        <v>548</v>
      </c>
      <c r="B6" s="515" t="s">
        <v>345</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ht="15.75" thickBot="1">
      <c r="A8" s="356" t="s">
        <v>554</v>
      </c>
      <c r="B8" s="357"/>
      <c r="C8" s="188"/>
      <c r="D8" s="188"/>
      <c r="E8" s="188"/>
      <c r="F8" s="188"/>
      <c r="G8" s="298" t="s">
        <v>554</v>
      </c>
      <c r="H8" s="682">
        <f>I55</f>
        <v>0</v>
      </c>
      <c r="I8" s="683"/>
      <c r="J8" s="682">
        <f>K55</f>
        <v>0</v>
      </c>
      <c r="K8" s="683"/>
      <c r="L8" s="682">
        <f>M55</f>
        <v>0</v>
      </c>
      <c r="M8" s="683"/>
      <c r="N8" s="682">
        <f>O55</f>
        <v>0</v>
      </c>
      <c r="O8" s="683"/>
      <c r="P8" s="682">
        <f>Q55</f>
        <v>0</v>
      </c>
      <c r="Q8" s="683"/>
      <c r="R8" s="682">
        <f>S55</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952"/>
      <c r="B21" s="519" t="s">
        <v>346</v>
      </c>
      <c r="C21" s="518"/>
      <c r="D21" s="513"/>
      <c r="E21" s="513"/>
      <c r="F21" s="513"/>
      <c r="G21" s="517"/>
      <c r="H21" s="954"/>
      <c r="I21" s="953"/>
      <c r="J21" s="954"/>
      <c r="K21" s="953"/>
      <c r="L21" s="954"/>
      <c r="M21" s="953"/>
      <c r="N21" s="954"/>
      <c r="O21" s="953"/>
      <c r="P21" s="954"/>
      <c r="Q21" s="953"/>
      <c r="R21" s="954"/>
      <c r="S21" s="953"/>
    </row>
    <row r="22" spans="1:19" ht="15.75" thickBot="1">
      <c r="A22" s="1008"/>
      <c r="B22" s="118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449"/>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76" t="s">
        <v>575</v>
      </c>
      <c r="C31" s="541"/>
      <c r="D31" s="541"/>
      <c r="E31" s="541"/>
      <c r="F31" s="541"/>
      <c r="G31" s="545"/>
      <c r="H31" s="965"/>
      <c r="I31" s="1153"/>
      <c r="J31" s="965"/>
      <c r="K31" s="1153"/>
      <c r="L31" s="965"/>
      <c r="M31" s="1153"/>
      <c r="N31" s="965"/>
      <c r="O31" s="1154"/>
      <c r="P31" s="965"/>
      <c r="Q31" s="1154"/>
      <c r="R31" s="965"/>
      <c r="S31" s="1154"/>
    </row>
    <row r="32" spans="1:19">
      <c r="A32" s="1008"/>
      <c r="B32" s="1177"/>
      <c r="C32" s="513"/>
      <c r="D32" s="513"/>
      <c r="E32" s="513"/>
      <c r="F32" s="513"/>
      <c r="G32" s="521"/>
      <c r="H32" s="954"/>
      <c r="I32" s="956"/>
      <c r="J32" s="954"/>
      <c r="K32" s="956"/>
      <c r="L32" s="954"/>
      <c r="M32" s="956"/>
      <c r="N32" s="954"/>
      <c r="O32" s="546"/>
      <c r="P32" s="954"/>
      <c r="Q32" s="546"/>
      <c r="R32" s="954"/>
      <c r="S32" s="546"/>
    </row>
    <row r="33" spans="1:19">
      <c r="A33" s="1008"/>
      <c r="B33" s="1190"/>
      <c r="C33" s="513"/>
      <c r="D33" s="513"/>
      <c r="E33" s="513"/>
      <c r="F33" s="520"/>
      <c r="G33" s="521"/>
      <c r="H33" s="954"/>
      <c r="I33" s="956"/>
      <c r="J33" s="954"/>
      <c r="K33" s="956"/>
      <c r="L33" s="954"/>
      <c r="M33" s="956"/>
      <c r="N33" s="954"/>
      <c r="O33" s="546"/>
      <c r="P33" s="954"/>
      <c r="Q33" s="546"/>
      <c r="R33" s="954"/>
      <c r="S33" s="546"/>
    </row>
    <row r="34" spans="1:19">
      <c r="A34" s="1008"/>
      <c r="B34" s="1190"/>
      <c r="C34" s="513"/>
      <c r="D34" s="513"/>
      <c r="E34" s="513"/>
      <c r="F34" s="520"/>
      <c r="G34" s="521"/>
      <c r="H34" s="954"/>
      <c r="I34" s="956"/>
      <c r="J34" s="954"/>
      <c r="K34" s="956"/>
      <c r="L34" s="954"/>
      <c r="M34" s="956"/>
      <c r="N34" s="954"/>
      <c r="O34" s="546"/>
      <c r="P34" s="954"/>
      <c r="Q34" s="546"/>
      <c r="R34" s="954"/>
      <c r="S34" s="546"/>
    </row>
    <row r="35" spans="1:19">
      <c r="A35" s="1008"/>
      <c r="B35" s="1190"/>
      <c r="C35" s="513"/>
      <c r="D35" s="513"/>
      <c r="E35" s="513"/>
      <c r="F35" s="520"/>
      <c r="G35" s="521"/>
      <c r="H35" s="954"/>
      <c r="I35" s="956"/>
      <c r="J35" s="954"/>
      <c r="K35" s="956"/>
      <c r="L35" s="954"/>
      <c r="M35" s="956"/>
      <c r="N35" s="954"/>
      <c r="O35" s="546"/>
      <c r="P35" s="954"/>
      <c r="Q35" s="546"/>
      <c r="R35" s="954"/>
      <c r="S35" s="546"/>
    </row>
    <row r="36" spans="1:19">
      <c r="A36" s="1008"/>
      <c r="B36" s="1190"/>
      <c r="C36" s="513"/>
      <c r="D36" s="513"/>
      <c r="E36" s="513"/>
      <c r="F36" s="520"/>
      <c r="G36" s="521"/>
      <c r="H36" s="954"/>
      <c r="I36" s="956"/>
      <c r="J36" s="954"/>
      <c r="K36" s="956"/>
      <c r="L36" s="954"/>
      <c r="M36" s="956"/>
      <c r="N36" s="954"/>
      <c r="O36" s="546"/>
      <c r="P36" s="954"/>
      <c r="Q36" s="546"/>
      <c r="R36" s="954"/>
      <c r="S36" s="546"/>
    </row>
    <row r="37" spans="1:19">
      <c r="A37" s="1008"/>
      <c r="B37" s="1179"/>
      <c r="C37" s="513"/>
      <c r="D37" s="513"/>
      <c r="E37" s="513"/>
      <c r="F37" s="520"/>
      <c r="G37" s="521"/>
      <c r="H37" s="954"/>
      <c r="I37" s="956"/>
      <c r="J37" s="954"/>
      <c r="K37" s="956"/>
      <c r="L37" s="954"/>
      <c r="M37" s="956"/>
      <c r="N37" s="954"/>
      <c r="O37" s="546"/>
      <c r="P37" s="954"/>
      <c r="Q37" s="546"/>
      <c r="R37" s="954"/>
      <c r="S37" s="546"/>
    </row>
    <row r="38" spans="1:19">
      <c r="A38" s="1008"/>
      <c r="B38" s="1179"/>
      <c r="C38" s="513"/>
      <c r="D38" s="513"/>
      <c r="E38" s="513"/>
      <c r="F38" s="520"/>
      <c r="G38" s="521"/>
      <c r="H38" s="954" t="s">
        <v>581</v>
      </c>
      <c r="I38" s="956"/>
      <c r="J38" s="954"/>
      <c r="K38" s="956"/>
      <c r="L38" s="954"/>
      <c r="M38" s="956"/>
      <c r="N38" s="954"/>
      <c r="O38" s="546"/>
      <c r="P38" s="954"/>
      <c r="Q38" s="546"/>
      <c r="R38" s="954"/>
      <c r="S38" s="546"/>
    </row>
    <row r="39" spans="1:19">
      <c r="A39" s="1008"/>
      <c r="B39" s="1179"/>
      <c r="C39" s="513"/>
      <c r="D39" s="513"/>
      <c r="E39" s="513"/>
      <c r="F39" s="520"/>
      <c r="G39" s="521"/>
      <c r="H39" s="954"/>
      <c r="I39" s="956"/>
      <c r="J39" s="954"/>
      <c r="K39" s="956"/>
      <c r="L39" s="954"/>
      <c r="M39" s="956"/>
      <c r="N39" s="954"/>
      <c r="O39" s="956"/>
      <c r="P39" s="954"/>
      <c r="Q39" s="956"/>
      <c r="R39" s="954"/>
      <c r="S39" s="546"/>
    </row>
    <row r="40" spans="1:19">
      <c r="A40" s="1008"/>
      <c r="B40" s="1179"/>
      <c r="C40" s="513"/>
      <c r="D40" s="513"/>
      <c r="E40" s="513"/>
      <c r="F40" s="520"/>
      <c r="G40" s="521"/>
      <c r="H40" s="954"/>
      <c r="I40" s="956"/>
      <c r="J40" s="954"/>
      <c r="K40" s="956"/>
      <c r="L40" s="954"/>
      <c r="M40" s="956"/>
      <c r="N40" s="954"/>
      <c r="O40" s="956"/>
      <c r="P40" s="954"/>
      <c r="Q40" s="956"/>
      <c r="R40" s="954"/>
      <c r="S40" s="546"/>
    </row>
    <row r="41" spans="1:19">
      <c r="A41" s="1008"/>
      <c r="B41" s="1179"/>
      <c r="C41" s="513"/>
      <c r="D41" s="513"/>
      <c r="E41" s="513"/>
      <c r="F41" s="520"/>
      <c r="G41" s="521"/>
      <c r="H41" s="954"/>
      <c r="I41" s="956"/>
      <c r="J41" s="954"/>
      <c r="K41" s="956"/>
      <c r="L41" s="954"/>
      <c r="M41" s="956"/>
      <c r="N41" s="954"/>
      <c r="O41" s="956"/>
      <c r="P41" s="954"/>
      <c r="Q41" s="956"/>
      <c r="R41" s="954"/>
      <c r="S41" s="546"/>
    </row>
    <row r="42" spans="1:19">
      <c r="A42" s="1008"/>
      <c r="B42" s="1180"/>
      <c r="C42" s="513"/>
      <c r="D42" s="513"/>
      <c r="E42" s="513"/>
      <c r="F42" s="513"/>
      <c r="G42" s="521"/>
      <c r="H42" s="954"/>
      <c r="I42" s="956"/>
      <c r="J42" s="954"/>
      <c r="K42" s="956"/>
      <c r="L42" s="954"/>
      <c r="M42" s="956"/>
      <c r="N42" s="954"/>
      <c r="O42" s="956"/>
      <c r="P42" s="954"/>
      <c r="Q42" s="956"/>
      <c r="R42" s="954"/>
      <c r="S42" s="546"/>
    </row>
    <row r="43" spans="1:19">
      <c r="A43" s="1008"/>
      <c r="B43" s="1180"/>
      <c r="C43" s="513"/>
      <c r="D43" s="513"/>
      <c r="E43" s="513"/>
      <c r="F43" s="513"/>
      <c r="G43" s="517"/>
      <c r="H43" s="954"/>
      <c r="I43" s="956"/>
      <c r="J43" s="954"/>
      <c r="K43" s="956"/>
      <c r="L43" s="954"/>
      <c r="M43" s="956"/>
      <c r="N43" s="954"/>
      <c r="O43" s="956"/>
      <c r="P43" s="954"/>
      <c r="Q43" s="956"/>
      <c r="R43" s="954"/>
      <c r="S43" s="546"/>
    </row>
    <row r="44" spans="1:19">
      <c r="A44" s="1008"/>
      <c r="B44" s="1180"/>
      <c r="C44" s="513"/>
      <c r="D44" s="513"/>
      <c r="E44" s="513"/>
      <c r="F44" s="513"/>
      <c r="G44" s="517"/>
      <c r="H44" s="954"/>
      <c r="I44" s="956"/>
      <c r="J44" s="954"/>
      <c r="K44" s="956"/>
      <c r="L44" s="954"/>
      <c r="M44" s="956"/>
      <c r="N44" s="954"/>
      <c r="O44" s="956"/>
      <c r="P44" s="954"/>
      <c r="Q44" s="956"/>
      <c r="R44" s="954"/>
      <c r="S44" s="546"/>
    </row>
    <row r="45" spans="1:19">
      <c r="A45" s="1008"/>
      <c r="B45" s="1180"/>
      <c r="C45" s="513"/>
      <c r="D45" s="513"/>
      <c r="E45" s="513"/>
      <c r="F45" s="513"/>
      <c r="G45" s="517"/>
      <c r="H45" s="954"/>
      <c r="I45" s="956"/>
      <c r="J45" s="954"/>
      <c r="K45" s="956"/>
      <c r="L45" s="954"/>
      <c r="M45" s="956"/>
      <c r="N45" s="954"/>
      <c r="O45" s="956"/>
      <c r="P45" s="954"/>
      <c r="Q45" s="956"/>
      <c r="R45" s="954"/>
      <c r="S45" s="546"/>
    </row>
    <row r="46" spans="1:19">
      <c r="A46" s="1008"/>
      <c r="B46" s="1180"/>
      <c r="C46" s="513"/>
      <c r="D46" s="513"/>
      <c r="E46" s="513"/>
      <c r="F46" s="513"/>
      <c r="G46" s="517"/>
      <c r="H46" s="954"/>
      <c r="I46" s="956"/>
      <c r="J46" s="954"/>
      <c r="K46" s="956"/>
      <c r="L46" s="954"/>
      <c r="M46" s="956"/>
      <c r="N46" s="954"/>
      <c r="O46" s="956"/>
      <c r="P46" s="954"/>
      <c r="Q46" s="956"/>
      <c r="R46" s="954"/>
      <c r="S46" s="546"/>
    </row>
    <row r="47" spans="1:19">
      <c r="A47" s="1008"/>
      <c r="B47" s="1180"/>
      <c r="C47" s="513"/>
      <c r="D47" s="513"/>
      <c r="E47" s="513"/>
      <c r="F47" s="513"/>
      <c r="G47" s="517"/>
      <c r="H47" s="954"/>
      <c r="I47" s="956"/>
      <c r="J47" s="954"/>
      <c r="K47" s="546"/>
      <c r="L47" s="954"/>
      <c r="M47" s="956"/>
      <c r="N47" s="954"/>
      <c r="O47" s="956"/>
      <c r="P47" s="954"/>
      <c r="Q47" s="956"/>
      <c r="R47" s="954"/>
      <c r="S47" s="546"/>
    </row>
    <row r="48" spans="1:19">
      <c r="A48" s="959"/>
      <c r="B48" s="1180"/>
      <c r="C48" s="513"/>
      <c r="D48" s="513"/>
      <c r="E48" s="513"/>
      <c r="F48" s="513"/>
      <c r="G48" s="517"/>
      <c r="H48" s="954"/>
      <c r="I48" s="1148"/>
      <c r="J48" s="954"/>
      <c r="K48" s="956"/>
      <c r="L48" s="954"/>
      <c r="M48" s="956"/>
      <c r="N48" s="954"/>
      <c r="O48" s="956"/>
      <c r="P48" s="954"/>
      <c r="Q48" s="546"/>
      <c r="R48" s="954"/>
      <c r="S48" s="546"/>
    </row>
    <row r="49" spans="1:19">
      <c r="A49" s="1008"/>
      <c r="B49" s="537"/>
      <c r="C49" s="518"/>
      <c r="D49" s="513"/>
      <c r="E49" s="513"/>
      <c r="F49" s="513"/>
      <c r="G49" s="517"/>
      <c r="H49" s="954"/>
      <c r="I49" s="546"/>
      <c r="J49" s="954"/>
      <c r="K49" s="546"/>
      <c r="L49" s="954"/>
      <c r="M49" s="546"/>
      <c r="N49" s="954"/>
      <c r="O49" s="546"/>
      <c r="P49" s="954"/>
      <c r="Q49" s="546"/>
      <c r="R49" s="954"/>
      <c r="S49" s="546"/>
    </row>
    <row r="50" spans="1:19" ht="15.75" thickBot="1">
      <c r="A50" s="959"/>
      <c r="B50" s="537"/>
      <c r="C50" s="518"/>
      <c r="D50" s="513"/>
      <c r="E50" s="513"/>
      <c r="F50" s="513"/>
      <c r="G50" s="517"/>
      <c r="H50" s="954"/>
      <c r="I50" s="1148"/>
      <c r="J50" s="954"/>
      <c r="K50" s="546"/>
      <c r="L50" s="954"/>
      <c r="M50" s="546"/>
      <c r="N50" s="954"/>
      <c r="O50" s="546"/>
      <c r="P50" s="954"/>
      <c r="Q50" s="546"/>
      <c r="R50" s="954"/>
      <c r="S50" s="546"/>
    </row>
    <row r="51" spans="1:19" ht="15.75" thickTop="1">
      <c r="A51" s="14"/>
      <c r="B51" s="15"/>
      <c r="C51" s="16"/>
      <c r="D51" s="16"/>
      <c r="E51" s="17"/>
      <c r="F51" s="18" t="s">
        <v>625</v>
      </c>
      <c r="G51" s="19"/>
      <c r="H51" s="20"/>
      <c r="I51" s="62">
        <f>SUM(I23:I50)</f>
        <v>0</v>
      </c>
      <c r="J51" s="20"/>
      <c r="K51" s="62">
        <f>SUM(K23:K50)</f>
        <v>0</v>
      </c>
      <c r="L51" s="20"/>
      <c r="M51" s="62">
        <f>SUM(M22:M50)</f>
        <v>0</v>
      </c>
      <c r="N51" s="20"/>
      <c r="O51" s="62">
        <f>SUM(O22:O50)</f>
        <v>0</v>
      </c>
      <c r="P51" s="20"/>
      <c r="Q51" s="62">
        <f>SUM(Q23:Q50)</f>
        <v>0</v>
      </c>
      <c r="R51" s="20"/>
      <c r="S51" s="62">
        <f>SUM(S23:S50)</f>
        <v>0</v>
      </c>
    </row>
    <row r="52" spans="1:19">
      <c r="A52" s="974"/>
      <c r="B52" s="502"/>
      <c r="C52" s="503"/>
      <c r="D52" s="503"/>
      <c r="E52" s="504"/>
      <c r="F52" s="505" t="s">
        <v>626</v>
      </c>
      <c r="G52" s="506"/>
      <c r="H52" s="975">
        <v>0</v>
      </c>
      <c r="I52" s="1117"/>
      <c r="J52" s="975">
        <v>0</v>
      </c>
      <c r="K52" s="1117"/>
      <c r="L52" s="975">
        <v>0.02</v>
      </c>
      <c r="M52" s="1117"/>
      <c r="N52" s="975">
        <v>0.02</v>
      </c>
      <c r="O52" s="1117"/>
      <c r="P52" s="975">
        <v>0.02</v>
      </c>
      <c r="Q52" s="1117"/>
      <c r="R52" s="975">
        <v>0.02</v>
      </c>
      <c r="S52" s="1117"/>
    </row>
    <row r="53" spans="1:19">
      <c r="A53" s="974"/>
      <c r="B53" s="502"/>
      <c r="C53" s="503"/>
      <c r="D53" s="503"/>
      <c r="E53" s="504"/>
      <c r="F53" s="505" t="s">
        <v>627</v>
      </c>
      <c r="G53" s="506"/>
      <c r="H53" s="976"/>
      <c r="I53" s="1118">
        <f>H52*$I$51</f>
        <v>0</v>
      </c>
      <c r="J53" s="976"/>
      <c r="K53" s="1118">
        <f>J52*$K$51</f>
        <v>0</v>
      </c>
      <c r="L53" s="976"/>
      <c r="M53" s="1118">
        <f>L52*$M$51</f>
        <v>0</v>
      </c>
      <c r="N53" s="976"/>
      <c r="O53" s="1118">
        <f>N52*$O$51</f>
        <v>0</v>
      </c>
      <c r="P53" s="976"/>
      <c r="Q53" s="1118">
        <f>P52*$Q$51</f>
        <v>0</v>
      </c>
      <c r="R53" s="976"/>
      <c r="S53" s="1118">
        <f>R52*S51</f>
        <v>0</v>
      </c>
    </row>
    <row r="54" spans="1:19">
      <c r="A54" s="974"/>
      <c r="B54" s="502"/>
      <c r="C54" s="503"/>
      <c r="D54" s="503"/>
      <c r="E54" s="504"/>
      <c r="F54" s="505"/>
      <c r="G54" s="506"/>
      <c r="H54" s="1121"/>
      <c r="I54" s="978"/>
      <c r="J54" s="976"/>
      <c r="K54" s="978"/>
      <c r="L54" s="976"/>
      <c r="M54" s="978"/>
      <c r="N54" s="976"/>
      <c r="O54" s="978"/>
      <c r="P54" s="976"/>
      <c r="Q54" s="978"/>
      <c r="R54" s="976"/>
      <c r="S54" s="978"/>
    </row>
    <row r="55" spans="1:19">
      <c r="A55" s="974"/>
      <c r="B55" s="502"/>
      <c r="C55" s="503"/>
      <c r="D55" s="503"/>
      <c r="E55" s="504"/>
      <c r="F55" s="505" t="s">
        <v>628</v>
      </c>
      <c r="G55" s="506"/>
      <c r="H55" s="979"/>
      <c r="I55" s="977">
        <f>SUM(I51:I54)</f>
        <v>0</v>
      </c>
      <c r="J55" s="979"/>
      <c r="K55" s="977">
        <f>SUM(K51:K53)</f>
        <v>0</v>
      </c>
      <c r="L55" s="979"/>
      <c r="M55" s="977">
        <f>SUM(M51:M53)</f>
        <v>0</v>
      </c>
      <c r="N55" s="979"/>
      <c r="O55" s="977">
        <f>SUM(O51:O53)</f>
        <v>0</v>
      </c>
      <c r="P55" s="979"/>
      <c r="Q55" s="977">
        <f>SUM(Q51:Q53)</f>
        <v>0</v>
      </c>
      <c r="R55" s="979"/>
      <c r="S55" s="977">
        <f>SUM(S51:S53)</f>
        <v>0</v>
      </c>
    </row>
    <row r="56" spans="1:19">
      <c r="A56" s="974"/>
      <c r="B56" s="502"/>
      <c r="C56" s="503"/>
      <c r="D56" s="503"/>
      <c r="E56" s="504"/>
      <c r="F56" s="507" t="s">
        <v>629</v>
      </c>
      <c r="G56" s="508"/>
      <c r="H56" s="980"/>
      <c r="I56" s="981" t="e">
        <f>I55/'Area Calculations'!$I$4</f>
        <v>#DIV/0!</v>
      </c>
      <c r="J56" s="980"/>
      <c r="K56" s="981" t="e">
        <f>K55/'Area Calculations'!$I$4</f>
        <v>#DIV/0!</v>
      </c>
      <c r="L56" s="980"/>
      <c r="M56" s="981" t="e">
        <f>M55/'Area Calculations'!$I$4</f>
        <v>#DIV/0!</v>
      </c>
      <c r="N56" s="980"/>
      <c r="O56" s="981" t="e">
        <f>O55/'Area Calculations'!$I$4</f>
        <v>#DIV/0!</v>
      </c>
      <c r="P56" s="980"/>
      <c r="Q56" s="981" t="e">
        <f>Q55/'Area Calculations'!$I$4</f>
        <v>#DIV/0!</v>
      </c>
      <c r="R56" s="980"/>
      <c r="S56" s="981" t="e">
        <f>S55/'Area Calculations'!$I$4</f>
        <v>#DIV/0!</v>
      </c>
    </row>
    <row r="57" spans="1:19">
      <c r="A57" s="974"/>
      <c r="B57" s="502"/>
      <c r="C57" s="503"/>
      <c r="D57" s="503"/>
      <c r="E57" s="504"/>
      <c r="F57" s="507" t="s">
        <v>630</v>
      </c>
      <c r="G57" s="509"/>
      <c r="H57" s="980"/>
      <c r="I57" s="981" t="e">
        <f>I55/'Area Calculations'!#REF!</f>
        <v>#REF!</v>
      </c>
      <c r="J57" s="980"/>
      <c r="K57" s="981" t="e">
        <f>K55/'Area Calculations'!#REF!</f>
        <v>#REF!</v>
      </c>
      <c r="L57" s="980"/>
      <c r="M57" s="981" t="e">
        <f>M55/'Area Calculations'!#REF!</f>
        <v>#REF!</v>
      </c>
      <c r="N57" s="980"/>
      <c r="O57" s="981" t="e">
        <f>O55/'Area Calculations'!#REF!</f>
        <v>#REF!</v>
      </c>
      <c r="P57" s="980"/>
      <c r="Q57" s="981" t="e">
        <f>Q55/'Area Calculations'!#REF!</f>
        <v>#REF!</v>
      </c>
      <c r="R57" s="980"/>
      <c r="S57" s="981" t="e">
        <f>S55/'Area Calculations'!#REF!</f>
        <v>#REF!</v>
      </c>
    </row>
    <row r="58" spans="1:19" ht="15.75" thickBot="1">
      <c r="A58" s="974"/>
      <c r="B58" s="502"/>
      <c r="C58" s="503"/>
      <c r="D58" s="503"/>
      <c r="E58" s="504"/>
      <c r="F58" s="505"/>
      <c r="G58" s="510"/>
      <c r="H58" s="501"/>
      <c r="I58" s="1162"/>
      <c r="J58" s="982"/>
      <c r="K58" s="982"/>
      <c r="L58" s="982"/>
      <c r="M58" s="982"/>
      <c r="N58" s="982"/>
      <c r="O58" s="982"/>
      <c r="P58" s="982"/>
      <c r="Q58" s="982"/>
      <c r="R58" s="982"/>
      <c r="S58" s="982"/>
    </row>
    <row r="59" spans="1:19" ht="16.5" thickTop="1" thickBot="1">
      <c r="A59" s="652" t="s">
        <v>631</v>
      </c>
      <c r="B59" s="653"/>
      <c r="C59" s="12"/>
      <c r="D59" s="12"/>
      <c r="E59" s="12"/>
      <c r="F59" s="12"/>
      <c r="G59" s="13"/>
      <c r="H59" s="21"/>
      <c r="I59" s="21"/>
      <c r="J59" s="21"/>
      <c r="K59" s="21"/>
      <c r="L59" s="21"/>
      <c r="M59" s="21"/>
      <c r="N59" s="21"/>
      <c r="O59" s="21"/>
      <c r="P59" s="21"/>
      <c r="Q59" s="21"/>
      <c r="R59" s="21"/>
      <c r="S59" s="21"/>
    </row>
    <row r="60" spans="1:19" ht="15.75" thickTop="1">
      <c r="A60" s="1185"/>
      <c r="B60" s="512"/>
      <c r="C60" s="1144"/>
      <c r="D60" s="1144"/>
      <c r="E60" s="1144"/>
      <c r="F60" s="1144"/>
      <c r="G60" s="547"/>
      <c r="H60" s="1188"/>
      <c r="I60" s="1188"/>
      <c r="J60" s="1188"/>
      <c r="K60" s="1188"/>
      <c r="L60" s="1188"/>
      <c r="M60" s="1188"/>
      <c r="N60" s="1188"/>
      <c r="O60" s="1188"/>
      <c r="P60" s="1188"/>
      <c r="Q60" s="1188"/>
      <c r="R60" s="1188"/>
      <c r="S60" s="1188"/>
    </row>
    <row r="61" spans="1:19">
      <c r="A61" s="1185"/>
      <c r="B61" s="512"/>
      <c r="C61" s="1144"/>
      <c r="D61" s="1144"/>
      <c r="E61" s="1144"/>
      <c r="F61" s="1144"/>
      <c r="G61" s="547"/>
      <c r="H61" s="1188"/>
      <c r="I61" s="1188"/>
      <c r="J61" s="1188"/>
      <c r="K61" s="1188"/>
      <c r="L61" s="1188"/>
      <c r="M61" s="1188"/>
      <c r="N61" s="1188"/>
      <c r="O61" s="1188"/>
      <c r="P61" s="1188"/>
      <c r="Q61" s="1188"/>
      <c r="R61" s="1188"/>
      <c r="S61" s="1188"/>
    </row>
    <row r="62" spans="1:19" ht="15.75" thickBot="1">
      <c r="A62" s="1185"/>
      <c r="B62" s="512"/>
      <c r="C62" s="1144"/>
      <c r="D62" s="1144"/>
      <c r="E62" s="1144"/>
      <c r="F62" s="1144"/>
      <c r="G62" s="547"/>
      <c r="H62" s="1188"/>
      <c r="I62" s="1188"/>
      <c r="J62" s="1188"/>
      <c r="K62" s="1188"/>
      <c r="L62" s="1188"/>
      <c r="M62" s="1188"/>
      <c r="N62" s="1188"/>
      <c r="O62" s="1188"/>
      <c r="P62" s="1188"/>
      <c r="Q62" s="1188"/>
      <c r="R62" s="1188"/>
      <c r="S62" s="1188"/>
    </row>
    <row r="63" spans="1:19" s="2" customFormat="1" ht="16.5" thickTop="1" thickBot="1">
      <c r="A63" s="652" t="s">
        <v>632</v>
      </c>
      <c r="B63" s="653"/>
      <c r="C63" s="12"/>
      <c r="D63" s="12"/>
      <c r="E63" s="12"/>
      <c r="F63" s="12"/>
      <c r="G63" s="13"/>
      <c r="H63" s="21"/>
      <c r="I63" s="21"/>
      <c r="J63" s="21"/>
      <c r="K63" s="21"/>
      <c r="L63" s="21"/>
      <c r="M63" s="21"/>
      <c r="N63" s="21"/>
      <c r="O63" s="21"/>
      <c r="P63" s="21"/>
      <c r="Q63" s="21"/>
      <c r="R63" s="21"/>
      <c r="S63" s="21"/>
    </row>
    <row r="64" spans="1:19" s="2" customFormat="1" ht="15.75" thickTop="1">
      <c r="A64" s="1185"/>
      <c r="B64" s="512"/>
      <c r="C64" s="1144"/>
      <c r="D64" s="1144"/>
      <c r="E64" s="1144"/>
      <c r="F64" s="1144"/>
      <c r="G64" s="547"/>
      <c r="H64" s="1188"/>
      <c r="I64" s="1188"/>
      <c r="J64" s="1188"/>
      <c r="K64" s="1188"/>
      <c r="L64" s="1188"/>
      <c r="M64" s="1188"/>
      <c r="N64" s="1188"/>
      <c r="O64" s="1188"/>
      <c r="P64" s="1188"/>
      <c r="Q64" s="1188"/>
      <c r="R64" s="1188"/>
      <c r="S64" s="1188"/>
    </row>
    <row r="65" spans="1:19" s="2" customFormat="1">
      <c r="A65" s="1185"/>
      <c r="B65" s="512"/>
      <c r="C65" s="1144"/>
      <c r="D65" s="1144"/>
      <c r="E65" s="1144"/>
      <c r="F65" s="1144"/>
      <c r="G65" s="547"/>
      <c r="H65" s="1188"/>
      <c r="I65" s="1188"/>
      <c r="J65" s="1188"/>
      <c r="K65" s="1188"/>
      <c r="L65" s="1188"/>
      <c r="M65" s="1188"/>
      <c r="N65" s="1188"/>
      <c r="O65" s="1188"/>
      <c r="P65" s="1188"/>
      <c r="Q65" s="1188"/>
      <c r="R65" s="1188"/>
      <c r="S65" s="1188"/>
    </row>
    <row r="66" spans="1:19" ht="15.75" thickBot="1">
      <c r="A66" s="1185"/>
      <c r="B66" s="512"/>
      <c r="C66" s="1144"/>
      <c r="D66" s="1144"/>
      <c r="E66" s="1144"/>
      <c r="F66" s="1144"/>
      <c r="G66" s="547"/>
      <c r="H66" s="1188"/>
      <c r="I66" s="1188"/>
      <c r="J66" s="1188"/>
      <c r="K66" s="1188"/>
      <c r="L66" s="1188"/>
      <c r="M66" s="1188"/>
      <c r="N66" s="1188"/>
      <c r="O66" s="1188"/>
      <c r="P66" s="1188"/>
      <c r="Q66" s="1188"/>
      <c r="R66" s="1188"/>
      <c r="S66" s="1188"/>
    </row>
    <row r="67" spans="1:19" s="2" customFormat="1" ht="16.5" thickTop="1" thickBot="1">
      <c r="A67" s="652" t="s">
        <v>633</v>
      </c>
      <c r="B67" s="653"/>
      <c r="C67" s="12"/>
      <c r="D67" s="12"/>
      <c r="E67" s="12"/>
      <c r="F67" s="12"/>
      <c r="G67" s="13"/>
      <c r="H67" s="21"/>
      <c r="I67" s="21"/>
      <c r="J67" s="21"/>
      <c r="K67" s="21"/>
      <c r="L67" s="21"/>
      <c r="M67" s="21"/>
      <c r="N67" s="21"/>
      <c r="O67" s="21"/>
      <c r="P67" s="21"/>
      <c r="Q67" s="21"/>
      <c r="R67" s="21"/>
      <c r="S67" s="21"/>
    </row>
    <row r="68" spans="1:19" s="2" customFormat="1" ht="15.75" thickTop="1">
      <c r="A68" s="1185"/>
      <c r="B68" s="512"/>
      <c r="C68" s="1144"/>
      <c r="D68" s="1144"/>
      <c r="E68" s="1144"/>
      <c r="F68" s="1144"/>
      <c r="G68" s="547"/>
      <c r="H68" s="1188"/>
      <c r="I68" s="1188"/>
      <c r="J68" s="1188"/>
      <c r="K68" s="1188"/>
      <c r="L68" s="1188"/>
      <c r="M68" s="1188"/>
      <c r="N68" s="1188"/>
      <c r="O68" s="1188"/>
      <c r="P68" s="1188"/>
      <c r="Q68" s="1188"/>
      <c r="R68" s="1188"/>
      <c r="S68" s="1188"/>
    </row>
    <row r="69" spans="1:19" s="2" customFormat="1">
      <c r="A69" s="952"/>
      <c r="B69" s="512"/>
      <c r="C69" s="513"/>
      <c r="D69" s="513"/>
      <c r="E69" s="513"/>
      <c r="F69" s="513"/>
      <c r="G69" s="517"/>
      <c r="H69" s="985"/>
      <c r="I69" s="985"/>
      <c r="J69" s="985"/>
      <c r="K69" s="985"/>
      <c r="L69" s="985"/>
      <c r="M69" s="985"/>
      <c r="N69" s="985"/>
      <c r="O69" s="985"/>
      <c r="P69" s="985"/>
      <c r="Q69" s="985"/>
      <c r="R69" s="985"/>
      <c r="S69" s="985"/>
    </row>
    <row r="70" spans="1:19" s="2" customFormat="1" ht="15.75" thickBot="1">
      <c r="A70" s="986"/>
      <c r="B70" s="511"/>
      <c r="C70" s="513"/>
      <c r="D70" s="513"/>
      <c r="E70" s="513"/>
      <c r="F70" s="513"/>
      <c r="G70" s="517"/>
      <c r="H70" s="987"/>
      <c r="I70" s="987"/>
      <c r="J70" s="987"/>
      <c r="K70" s="987"/>
      <c r="L70" s="987"/>
      <c r="M70" s="987"/>
      <c r="N70" s="987"/>
      <c r="O70" s="987"/>
      <c r="P70" s="987"/>
      <c r="Q70" s="987"/>
      <c r="R70" s="987"/>
      <c r="S70" s="987"/>
    </row>
    <row r="71" spans="1:19" s="2" customFormat="1" ht="16.5" thickTop="1" thickBot="1">
      <c r="A71" s="652" t="s">
        <v>634</v>
      </c>
      <c r="B71" s="653"/>
      <c r="C71" s="12"/>
      <c r="D71" s="12"/>
      <c r="E71" s="12"/>
      <c r="F71" s="12"/>
      <c r="G71" s="13"/>
      <c r="H71" s="21"/>
      <c r="I71" s="21"/>
      <c r="J71" s="21"/>
      <c r="K71" s="21"/>
      <c r="L71" s="21"/>
      <c r="M71" s="21"/>
      <c r="N71" s="21"/>
      <c r="O71" s="21"/>
      <c r="P71" s="21"/>
      <c r="Q71" s="21"/>
      <c r="R71" s="21"/>
      <c r="S71" s="21"/>
    </row>
    <row r="72" spans="1:19" ht="15.75" thickTop="1">
      <c r="A72" s="1189"/>
      <c r="B72" s="1145"/>
      <c r="C72" s="1144"/>
      <c r="D72" s="1144"/>
      <c r="E72" s="1144"/>
      <c r="F72" s="1144"/>
      <c r="G72" s="547"/>
      <c r="H72" s="1188"/>
      <c r="I72" s="1188"/>
      <c r="J72" s="1188"/>
      <c r="K72" s="1188"/>
      <c r="L72" s="1188"/>
      <c r="M72" s="1188"/>
      <c r="N72" s="1188"/>
      <c r="O72" s="1188"/>
      <c r="P72" s="1188"/>
      <c r="Q72" s="1188"/>
      <c r="R72" s="1188"/>
      <c r="S72" s="1188"/>
    </row>
    <row r="73" spans="1:19">
      <c r="A73" s="986"/>
      <c r="B73" s="511"/>
      <c r="C73" s="513"/>
      <c r="D73" s="513"/>
      <c r="E73" s="513"/>
      <c r="F73" s="513"/>
      <c r="G73" s="517"/>
      <c r="H73" s="988"/>
      <c r="I73" s="988"/>
      <c r="J73" s="988"/>
      <c r="K73" s="988"/>
      <c r="L73" s="988"/>
      <c r="M73" s="988"/>
      <c r="N73" s="988"/>
      <c r="O73" s="988"/>
      <c r="P73" s="988"/>
      <c r="Q73" s="988"/>
      <c r="R73" s="988"/>
      <c r="S73" s="988"/>
    </row>
    <row r="74" spans="1:19" ht="15.75" thickBot="1">
      <c r="A74" s="986"/>
      <c r="B74" s="511"/>
      <c r="C74" s="513"/>
      <c r="D74" s="513"/>
      <c r="E74" s="513"/>
      <c r="F74" s="513"/>
      <c r="G74" s="517"/>
      <c r="H74" s="988"/>
      <c r="I74" s="988"/>
      <c r="J74" s="988"/>
      <c r="K74" s="988"/>
      <c r="L74" s="988"/>
      <c r="M74" s="988"/>
      <c r="N74" s="988"/>
      <c r="O74" s="988"/>
      <c r="P74" s="988"/>
      <c r="Q74" s="988"/>
      <c r="R74" s="988"/>
      <c r="S74" s="988"/>
    </row>
    <row r="75" spans="1:19" ht="16.5" thickTop="1" thickBot="1">
      <c r="A75" s="652" t="s">
        <v>635</v>
      </c>
      <c r="B75" s="653"/>
      <c r="C75" s="12"/>
      <c r="D75" s="12"/>
      <c r="E75" s="12"/>
      <c r="F75" s="12"/>
      <c r="G75" s="13"/>
      <c r="H75" s="21"/>
      <c r="I75" s="21"/>
      <c r="J75" s="21"/>
      <c r="K75" s="21"/>
      <c r="L75" s="21"/>
      <c r="M75" s="21"/>
      <c r="N75" s="21"/>
      <c r="O75" s="21"/>
      <c r="P75" s="21"/>
      <c r="Q75" s="21"/>
      <c r="R75" s="21"/>
      <c r="S75" s="21"/>
    </row>
    <row r="76" spans="1:19" ht="15.75" thickTop="1">
      <c r="A76" s="952"/>
      <c r="B76" s="512" t="s">
        <v>636</v>
      </c>
      <c r="C76" s="513"/>
      <c r="D76" s="513"/>
      <c r="E76" s="513"/>
      <c r="F76" s="513"/>
      <c r="G76" s="517"/>
      <c r="H76" s="988"/>
      <c r="I76" s="988"/>
      <c r="J76" s="988"/>
      <c r="K76" s="988"/>
      <c r="L76" s="988"/>
      <c r="M76" s="988"/>
      <c r="N76" s="988"/>
      <c r="O76" s="988"/>
      <c r="P76" s="988"/>
      <c r="Q76" s="988"/>
      <c r="R76" s="988"/>
      <c r="S76" s="988"/>
    </row>
    <row r="77" spans="1:19">
      <c r="A77" s="952"/>
      <c r="B77" s="512" t="s">
        <v>637</v>
      </c>
      <c r="C77" s="513"/>
      <c r="D77" s="513"/>
      <c r="E77" s="513"/>
      <c r="F77" s="513"/>
      <c r="G77" s="517"/>
      <c r="H77" s="988"/>
      <c r="I77" s="988"/>
      <c r="J77" s="988"/>
      <c r="K77" s="988"/>
      <c r="L77" s="988"/>
      <c r="M77" s="988"/>
      <c r="N77" s="988"/>
      <c r="O77" s="988"/>
      <c r="P77" s="988"/>
      <c r="Q77" s="988"/>
      <c r="R77" s="988"/>
      <c r="S77" s="988"/>
    </row>
    <row r="78" spans="1:19">
      <c r="A78" s="952"/>
      <c r="B78" s="512" t="s">
        <v>638</v>
      </c>
      <c r="C78" s="513"/>
      <c r="D78" s="513"/>
      <c r="E78" s="513"/>
      <c r="F78" s="513"/>
      <c r="G78" s="517"/>
      <c r="H78" s="988"/>
      <c r="I78" s="988"/>
      <c r="J78" s="988"/>
      <c r="K78" s="988"/>
      <c r="L78" s="988"/>
      <c r="M78" s="988"/>
      <c r="N78" s="988"/>
      <c r="O78" s="988"/>
      <c r="P78" s="988"/>
      <c r="Q78" s="988"/>
      <c r="R78" s="988"/>
      <c r="S78" s="988"/>
    </row>
    <row r="79" spans="1:19">
      <c r="A79" s="952"/>
      <c r="B79" s="512" t="s">
        <v>639</v>
      </c>
      <c r="C79" s="513"/>
      <c r="D79" s="513"/>
      <c r="E79" s="513"/>
      <c r="F79" s="513"/>
      <c r="G79" s="517"/>
      <c r="H79" s="988"/>
      <c r="I79" s="988"/>
      <c r="J79" s="988"/>
      <c r="K79" s="988"/>
      <c r="L79" s="988"/>
      <c r="M79" s="988"/>
      <c r="N79" s="988"/>
      <c r="O79" s="988"/>
      <c r="P79" s="988"/>
      <c r="Q79" s="988"/>
      <c r="R79" s="988"/>
      <c r="S79" s="988"/>
    </row>
    <row r="80" spans="1:19" ht="15.75" thickBot="1">
      <c r="A80" s="358"/>
      <c r="B80" s="357"/>
      <c r="C80" s="188"/>
      <c r="D80" s="188"/>
      <c r="E80" s="188"/>
      <c r="F80" s="188"/>
      <c r="G80" s="359"/>
      <c r="H80" s="300"/>
      <c r="I80" s="300"/>
      <c r="J80" s="300"/>
      <c r="K80" s="300"/>
      <c r="L80" s="300"/>
      <c r="M80" s="300"/>
      <c r="N80" s="300"/>
      <c r="O80" s="300"/>
      <c r="P80" s="300"/>
      <c r="Q80" s="300"/>
      <c r="R80" s="300"/>
      <c r="S80" s="300"/>
    </row>
    <row r="81" spans="1:19" ht="16.5" thickTop="1" thickBot="1">
      <c r="A81" s="7" t="s">
        <v>640</v>
      </c>
      <c r="B81" s="8"/>
      <c r="C81" s="12"/>
      <c r="D81" s="12"/>
      <c r="E81" s="12"/>
      <c r="F81" s="12"/>
      <c r="G81" s="13"/>
      <c r="H81" s="21"/>
      <c r="I81" s="21"/>
      <c r="J81" s="21"/>
      <c r="K81" s="21"/>
      <c r="L81" s="21"/>
      <c r="M81" s="21"/>
      <c r="N81" s="21"/>
      <c r="O81" s="21"/>
      <c r="P81" s="21"/>
      <c r="Q81" s="21"/>
      <c r="R81" s="21"/>
      <c r="S81" s="21"/>
    </row>
    <row r="82" spans="1:19" ht="15.75" thickTop="1">
      <c r="A82" s="1185"/>
      <c r="B82" s="1005" t="s">
        <v>641</v>
      </c>
      <c r="C82" s="1144"/>
      <c r="D82" s="1144"/>
      <c r="E82" s="1144"/>
      <c r="F82" s="1144"/>
      <c r="G82" s="547"/>
      <c r="H82" s="1006"/>
      <c r="I82" s="1006"/>
      <c r="J82" s="1006"/>
      <c r="K82" s="1006"/>
      <c r="L82" s="1006"/>
      <c r="M82" s="1006"/>
      <c r="N82" s="1006"/>
      <c r="O82" s="1006"/>
      <c r="P82" s="1006"/>
      <c r="Q82" s="1006"/>
      <c r="R82" s="1006"/>
      <c r="S82" s="1006"/>
    </row>
    <row r="83" spans="1:19">
      <c r="A83" s="952"/>
      <c r="B83" s="512" t="s">
        <v>642</v>
      </c>
      <c r="C83" s="513"/>
      <c r="D83" s="513"/>
      <c r="E83" s="513"/>
      <c r="F83" s="513"/>
      <c r="G83" s="517"/>
      <c r="H83" s="989"/>
      <c r="I83" s="989"/>
      <c r="J83" s="989"/>
      <c r="K83" s="989"/>
      <c r="L83" s="989"/>
      <c r="M83" s="989"/>
      <c r="N83" s="989"/>
      <c r="O83" s="989"/>
      <c r="P83" s="989"/>
      <c r="Q83" s="989"/>
      <c r="R83" s="989"/>
      <c r="S83" s="989"/>
    </row>
    <row r="84" spans="1:19" ht="15.75" thickBot="1">
      <c r="A84" s="496"/>
      <c r="B84" s="497" t="s">
        <v>643</v>
      </c>
      <c r="C84" s="498"/>
      <c r="D84" s="498"/>
      <c r="E84" s="498"/>
      <c r="F84" s="498"/>
      <c r="G84" s="499"/>
      <c r="H84" s="992"/>
      <c r="I84" s="992"/>
      <c r="J84" s="992"/>
      <c r="K84" s="992"/>
      <c r="L84" s="992"/>
      <c r="M84" s="992"/>
      <c r="N84" s="992"/>
      <c r="O84" s="992"/>
      <c r="P84" s="992"/>
      <c r="Q84" s="992"/>
      <c r="R84" s="992"/>
      <c r="S84" s="992"/>
    </row>
    <row r="85" spans="1:19" ht="16.5" thickTop="1" thickBot="1"/>
    <row r="86" spans="1:19" ht="16.5" thickTop="1" thickBot="1">
      <c r="A86" s="94" t="s">
        <v>644</v>
      </c>
      <c r="B86" s="96"/>
    </row>
    <row r="87" spans="1:19" ht="15.75" thickTop="1">
      <c r="A87" s="95" t="s">
        <v>542</v>
      </c>
      <c r="B87" s="993"/>
    </row>
    <row r="88" spans="1:19">
      <c r="A88" s="994" t="s">
        <v>546</v>
      </c>
      <c r="B88" s="993"/>
    </row>
    <row r="89" spans="1:19">
      <c r="A89" s="995" t="s">
        <v>549</v>
      </c>
      <c r="B89" s="996"/>
    </row>
    <row r="90" spans="1:19">
      <c r="A90" s="995" t="s">
        <v>552</v>
      </c>
      <c r="B90" s="997"/>
    </row>
    <row r="91" spans="1:19" ht="15.75" thickBot="1">
      <c r="A91" s="500" t="s">
        <v>645</v>
      </c>
      <c r="B91" s="998"/>
    </row>
    <row r="92" spans="1:19" ht="15.75" thickTop="1"/>
    <row r="93" spans="1:19">
      <c r="A93" s="97"/>
      <c r="B93" s="1" t="s">
        <v>646</v>
      </c>
    </row>
    <row r="94" spans="1:19">
      <c r="A94" s="98"/>
      <c r="B94" s="1" t="s">
        <v>647</v>
      </c>
    </row>
  </sheetData>
  <mergeCells count="47">
    <mergeCell ref="A59:B59"/>
    <mergeCell ref="A63:B63"/>
    <mergeCell ref="A67:B67"/>
    <mergeCell ref="A71:B71"/>
    <mergeCell ref="A75:B7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815" priority="13" operator="equal">
      <formula>"X"</formula>
    </cfRule>
    <cfRule type="cellIs" dxfId="1814" priority="14" operator="equal">
      <formula>"I"</formula>
    </cfRule>
  </conditionalFormatting>
  <conditionalFormatting sqref="H32:H50">
    <cfRule type="cellIs" dxfId="1813" priority="1" operator="equal">
      <formula>"X"</formula>
    </cfRule>
    <cfRule type="cellIs" dxfId="1812" priority="2" operator="equal">
      <formula>"I"</formula>
    </cfRule>
  </conditionalFormatting>
  <conditionalFormatting sqref="J20:J30">
    <cfRule type="cellIs" dxfId="1811" priority="15" operator="equal">
      <formula>"X"</formula>
    </cfRule>
    <cfRule type="cellIs" dxfId="1810" priority="16" operator="equal">
      <formula>"I"</formula>
    </cfRule>
  </conditionalFormatting>
  <conditionalFormatting sqref="J32:J50">
    <cfRule type="cellIs" dxfId="1809" priority="3" operator="equal">
      <formula>"X"</formula>
    </cfRule>
    <cfRule type="cellIs" dxfId="1808" priority="4" operator="equal">
      <formula>"I"</formula>
    </cfRule>
  </conditionalFormatting>
  <conditionalFormatting sqref="L20:L30">
    <cfRule type="cellIs" dxfId="1807" priority="17" operator="equal">
      <formula>"X"</formula>
    </cfRule>
    <cfRule type="cellIs" dxfId="1806" priority="18" operator="equal">
      <formula>"I"</formula>
    </cfRule>
  </conditionalFormatting>
  <conditionalFormatting sqref="L32:L50">
    <cfRule type="cellIs" dxfId="1805" priority="5" operator="equal">
      <formula>"X"</formula>
    </cfRule>
    <cfRule type="cellIs" dxfId="1804" priority="6" operator="equal">
      <formula>"I"</formula>
    </cfRule>
  </conditionalFormatting>
  <conditionalFormatting sqref="N20:N30">
    <cfRule type="cellIs" dxfId="1803" priority="19" operator="equal">
      <formula>"X"</formula>
    </cfRule>
    <cfRule type="cellIs" dxfId="1802" priority="20" operator="equal">
      <formula>"I"</formula>
    </cfRule>
  </conditionalFormatting>
  <conditionalFormatting sqref="N32:N50">
    <cfRule type="cellIs" dxfId="1801" priority="7" operator="equal">
      <formula>"X"</formula>
    </cfRule>
    <cfRule type="cellIs" dxfId="1800" priority="8" operator="equal">
      <formula>"I"</formula>
    </cfRule>
  </conditionalFormatting>
  <conditionalFormatting sqref="P20:P30">
    <cfRule type="cellIs" dxfId="1799" priority="21" operator="equal">
      <formula>"X"</formula>
    </cfRule>
    <cfRule type="cellIs" dxfId="1798" priority="22" operator="equal">
      <formula>"I"</formula>
    </cfRule>
  </conditionalFormatting>
  <conditionalFormatting sqref="P32:P50">
    <cfRule type="cellIs" dxfId="1797" priority="9" operator="equal">
      <formula>"X"</formula>
    </cfRule>
    <cfRule type="cellIs" dxfId="1796" priority="10" operator="equal">
      <formula>"I"</formula>
    </cfRule>
  </conditionalFormatting>
  <conditionalFormatting sqref="R20:R30">
    <cfRule type="cellIs" dxfId="1795" priority="23" operator="equal">
      <formula>"X"</formula>
    </cfRule>
    <cfRule type="cellIs" dxfId="1794" priority="24" operator="equal">
      <formula>"I"</formula>
    </cfRule>
  </conditionalFormatting>
  <conditionalFormatting sqref="R32:R50">
    <cfRule type="cellIs" dxfId="1793" priority="11" operator="equal">
      <formula>"X"</formula>
    </cfRule>
    <cfRule type="cellIs" dxfId="1792" priority="12" operator="equal">
      <formula>"I"</formula>
    </cfRule>
  </conditionalFormatting>
  <hyperlinks>
    <hyperlink ref="B3" location="'Cost Summary'!A1" display="BACK TO SUMMARY SHEET" xr:uid="{6C5F867E-2E00-4B98-9722-41B6BE50AACC}"/>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BC89-544F-41D5-AC5D-E1C2CE4CAA30}">
  <sheetPr>
    <tabColor rgb="FF92D050"/>
  </sheetPr>
  <dimension ref="A1:S94"/>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4"/>
      <c r="I2" s="654"/>
      <c r="J2" s="647"/>
      <c r="K2" s="647"/>
      <c r="L2" s="654"/>
      <c r="M2" s="654"/>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781</v>
      </c>
      <c r="C5" s="513"/>
      <c r="D5" s="513"/>
      <c r="E5" s="513"/>
      <c r="F5" s="513"/>
      <c r="G5" s="514" t="s">
        <v>546</v>
      </c>
      <c r="H5" s="1183"/>
      <c r="I5" s="1184"/>
      <c r="J5" s="1183"/>
      <c r="K5" s="1184"/>
      <c r="L5" s="1183"/>
      <c r="M5" s="1184"/>
      <c r="N5" s="1183"/>
      <c r="O5" s="1184"/>
      <c r="P5" s="1183"/>
      <c r="Q5" s="1184"/>
      <c r="R5" s="1183"/>
      <c r="S5" s="1184"/>
    </row>
    <row r="6" spans="1:19">
      <c r="A6" s="948" t="s">
        <v>548</v>
      </c>
      <c r="B6" s="515" t="s">
        <v>347</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c r="A8" s="356" t="s">
        <v>554</v>
      </c>
      <c r="B8" s="357"/>
      <c r="C8" s="188"/>
      <c r="D8" s="188"/>
      <c r="E8" s="188"/>
      <c r="F8" s="188"/>
      <c r="G8" s="298" t="s">
        <v>554</v>
      </c>
      <c r="H8" s="682">
        <f>I55</f>
        <v>0</v>
      </c>
      <c r="I8" s="683"/>
      <c r="J8" s="682">
        <f>K55</f>
        <v>0</v>
      </c>
      <c r="K8" s="683"/>
      <c r="L8" s="682">
        <f>M55</f>
        <v>0</v>
      </c>
      <c r="M8" s="683"/>
      <c r="N8" s="682">
        <f>O55</f>
        <v>0</v>
      </c>
      <c r="O8" s="683"/>
      <c r="P8" s="682">
        <f>Q55</f>
        <v>0</v>
      </c>
      <c r="Q8" s="683"/>
      <c r="R8" s="682">
        <f>S55</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1007"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idden="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idden="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952"/>
      <c r="B21" s="519" t="s">
        <v>781</v>
      </c>
      <c r="C21" s="518"/>
      <c r="D21" s="513"/>
      <c r="E21" s="513"/>
      <c r="F21" s="513"/>
      <c r="G21" s="517"/>
      <c r="H21" s="954"/>
      <c r="I21" s="953"/>
      <c r="J21" s="954"/>
      <c r="K21" s="953"/>
      <c r="L21" s="954"/>
      <c r="M21" s="953"/>
      <c r="N21" s="954"/>
      <c r="O21" s="953"/>
      <c r="P21" s="954"/>
      <c r="Q21" s="953"/>
      <c r="R21" s="954"/>
      <c r="S21" s="953"/>
    </row>
    <row r="22" spans="1:19">
      <c r="A22" s="1008"/>
      <c r="B22" s="118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449"/>
      <c r="B29" s="1174" t="s">
        <v>648</v>
      </c>
      <c r="C29" s="513"/>
      <c r="D29" s="513"/>
      <c r="E29" s="513"/>
      <c r="F29" s="513"/>
      <c r="G29" s="517"/>
      <c r="H29" s="954"/>
      <c r="I29" s="407"/>
      <c r="J29" s="954"/>
      <c r="K29" s="407"/>
      <c r="L29" s="954"/>
      <c r="M29" s="407"/>
      <c r="N29" s="954"/>
      <c r="O29" s="406"/>
      <c r="P29" s="954"/>
      <c r="Q29" s="406"/>
      <c r="R29" s="954"/>
      <c r="S29" s="40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76" t="s">
        <v>575</v>
      </c>
      <c r="C31" s="541"/>
      <c r="D31" s="541"/>
      <c r="E31" s="541"/>
      <c r="F31" s="541"/>
      <c r="G31" s="545"/>
      <c r="H31" s="965"/>
      <c r="I31" s="1153"/>
      <c r="J31" s="965"/>
      <c r="K31" s="1153"/>
      <c r="L31" s="965"/>
      <c r="M31" s="1153"/>
      <c r="N31" s="965"/>
      <c r="O31" s="1154"/>
      <c r="P31" s="965"/>
      <c r="Q31" s="1154"/>
      <c r="R31" s="965"/>
      <c r="S31" s="1154"/>
    </row>
    <row r="32" spans="1:19">
      <c r="A32" s="1008"/>
      <c r="B32" s="1177"/>
      <c r="C32" s="513"/>
      <c r="D32" s="513"/>
      <c r="E32" s="513"/>
      <c r="F32" s="513"/>
      <c r="G32" s="521"/>
      <c r="H32" s="954"/>
      <c r="I32" s="956"/>
      <c r="J32" s="954"/>
      <c r="K32" s="956"/>
      <c r="L32" s="954"/>
      <c r="M32" s="956"/>
      <c r="N32" s="954"/>
      <c r="O32" s="546"/>
      <c r="P32" s="954"/>
      <c r="Q32" s="546"/>
      <c r="R32" s="954"/>
      <c r="S32" s="546"/>
    </row>
    <row r="33" spans="1:19">
      <c r="A33" s="1008"/>
      <c r="B33" s="1190"/>
      <c r="C33" s="513"/>
      <c r="D33" s="513"/>
      <c r="E33" s="513"/>
      <c r="F33" s="520"/>
      <c r="G33" s="521"/>
      <c r="H33" s="954"/>
      <c r="I33" s="956"/>
      <c r="J33" s="954"/>
      <c r="K33" s="956"/>
      <c r="L33" s="954"/>
      <c r="M33" s="956"/>
      <c r="N33" s="954"/>
      <c r="O33" s="546"/>
      <c r="P33" s="954"/>
      <c r="Q33" s="546"/>
      <c r="R33" s="954"/>
      <c r="S33" s="546"/>
    </row>
    <row r="34" spans="1:19">
      <c r="A34" s="1008"/>
      <c r="B34" s="1190"/>
      <c r="C34" s="513"/>
      <c r="D34" s="513"/>
      <c r="E34" s="513"/>
      <c r="F34" s="520"/>
      <c r="G34" s="521"/>
      <c r="H34" s="954"/>
      <c r="I34" s="956"/>
      <c r="J34" s="954"/>
      <c r="K34" s="956"/>
      <c r="L34" s="954"/>
      <c r="M34" s="956"/>
      <c r="N34" s="954"/>
      <c r="O34" s="546"/>
      <c r="P34" s="954"/>
      <c r="Q34" s="546"/>
      <c r="R34" s="954"/>
      <c r="S34" s="546"/>
    </row>
    <row r="35" spans="1:19">
      <c r="A35" s="1008"/>
      <c r="B35" s="1190"/>
      <c r="C35" s="513"/>
      <c r="D35" s="513"/>
      <c r="E35" s="513"/>
      <c r="F35" s="520"/>
      <c r="G35" s="521"/>
      <c r="H35" s="954"/>
      <c r="I35" s="956"/>
      <c r="J35" s="954"/>
      <c r="K35" s="956"/>
      <c r="L35" s="954"/>
      <c r="M35" s="956"/>
      <c r="N35" s="954"/>
      <c r="O35" s="546"/>
      <c r="P35" s="954"/>
      <c r="Q35" s="546"/>
      <c r="R35" s="954"/>
      <c r="S35" s="546"/>
    </row>
    <row r="36" spans="1:19">
      <c r="A36" s="1008"/>
      <c r="B36" s="1190"/>
      <c r="C36" s="513"/>
      <c r="D36" s="513"/>
      <c r="E36" s="513"/>
      <c r="F36" s="520"/>
      <c r="G36" s="521"/>
      <c r="H36" s="954"/>
      <c r="I36" s="956"/>
      <c r="J36" s="954"/>
      <c r="K36" s="956"/>
      <c r="L36" s="954"/>
      <c r="M36" s="956"/>
      <c r="N36" s="954"/>
      <c r="O36" s="546"/>
      <c r="P36" s="954"/>
      <c r="Q36" s="546"/>
      <c r="R36" s="954"/>
      <c r="S36" s="546"/>
    </row>
    <row r="37" spans="1:19">
      <c r="A37" s="1008"/>
      <c r="B37" s="1179"/>
      <c r="C37" s="513"/>
      <c r="D37" s="513"/>
      <c r="E37" s="513"/>
      <c r="F37" s="520"/>
      <c r="G37" s="521"/>
      <c r="H37" s="954"/>
      <c r="I37" s="956"/>
      <c r="J37" s="954"/>
      <c r="K37" s="956"/>
      <c r="L37" s="954"/>
      <c r="M37" s="956"/>
      <c r="N37" s="954"/>
      <c r="O37" s="546"/>
      <c r="P37" s="954"/>
      <c r="Q37" s="546"/>
      <c r="R37" s="954"/>
      <c r="S37" s="546"/>
    </row>
    <row r="38" spans="1:19">
      <c r="A38" s="1008"/>
      <c r="B38" s="1179"/>
      <c r="C38" s="513"/>
      <c r="D38" s="513"/>
      <c r="E38" s="513"/>
      <c r="F38" s="520"/>
      <c r="G38" s="521"/>
      <c r="H38" s="954" t="s">
        <v>581</v>
      </c>
      <c r="I38" s="956"/>
      <c r="J38" s="954"/>
      <c r="K38" s="956"/>
      <c r="L38" s="954"/>
      <c r="M38" s="956"/>
      <c r="N38" s="954"/>
      <c r="O38" s="546"/>
      <c r="P38" s="954"/>
      <c r="Q38" s="546"/>
      <c r="R38" s="954"/>
      <c r="S38" s="546"/>
    </row>
    <row r="39" spans="1:19">
      <c r="A39" s="1008"/>
      <c r="B39" s="1179"/>
      <c r="C39" s="513"/>
      <c r="D39" s="513"/>
      <c r="E39" s="513"/>
      <c r="F39" s="520"/>
      <c r="G39" s="521"/>
      <c r="H39" s="954"/>
      <c r="I39" s="956"/>
      <c r="J39" s="954"/>
      <c r="K39" s="956"/>
      <c r="L39" s="954"/>
      <c r="M39" s="956"/>
      <c r="N39" s="954"/>
      <c r="O39" s="956"/>
      <c r="P39" s="954"/>
      <c r="Q39" s="956"/>
      <c r="R39" s="954"/>
      <c r="S39" s="546"/>
    </row>
    <row r="40" spans="1:19">
      <c r="A40" s="1008"/>
      <c r="B40" s="1179"/>
      <c r="C40" s="513"/>
      <c r="D40" s="513"/>
      <c r="E40" s="513"/>
      <c r="F40" s="520"/>
      <c r="G40" s="521"/>
      <c r="H40" s="954"/>
      <c r="I40" s="956"/>
      <c r="J40" s="954"/>
      <c r="K40" s="956"/>
      <c r="L40" s="954"/>
      <c r="M40" s="956"/>
      <c r="N40" s="954"/>
      <c r="O40" s="956"/>
      <c r="P40" s="954"/>
      <c r="Q40" s="956"/>
      <c r="R40" s="954"/>
      <c r="S40" s="546"/>
    </row>
    <row r="41" spans="1:19">
      <c r="A41" s="1008"/>
      <c r="B41" s="1179"/>
      <c r="C41" s="513"/>
      <c r="D41" s="513"/>
      <c r="E41" s="513"/>
      <c r="F41" s="520"/>
      <c r="G41" s="521"/>
      <c r="H41" s="954"/>
      <c r="I41" s="956"/>
      <c r="J41" s="954"/>
      <c r="K41" s="956"/>
      <c r="L41" s="954"/>
      <c r="M41" s="956"/>
      <c r="N41" s="954"/>
      <c r="O41" s="956"/>
      <c r="P41" s="954"/>
      <c r="Q41" s="956"/>
      <c r="R41" s="954"/>
      <c r="S41" s="546"/>
    </row>
    <row r="42" spans="1:19">
      <c r="A42" s="1008"/>
      <c r="B42" s="1180"/>
      <c r="C42" s="513"/>
      <c r="D42" s="513"/>
      <c r="E42" s="513"/>
      <c r="F42" s="513"/>
      <c r="G42" s="521"/>
      <c r="H42" s="954"/>
      <c r="I42" s="956"/>
      <c r="J42" s="954"/>
      <c r="K42" s="956"/>
      <c r="L42" s="954"/>
      <c r="M42" s="956"/>
      <c r="N42" s="954"/>
      <c r="O42" s="956"/>
      <c r="P42" s="954"/>
      <c r="Q42" s="956"/>
      <c r="R42" s="954"/>
      <c r="S42" s="546"/>
    </row>
    <row r="43" spans="1:19">
      <c r="A43" s="1008"/>
      <c r="B43" s="1180"/>
      <c r="C43" s="513"/>
      <c r="D43" s="513"/>
      <c r="E43" s="513"/>
      <c r="F43" s="513"/>
      <c r="G43" s="517"/>
      <c r="H43" s="954"/>
      <c r="I43" s="956"/>
      <c r="J43" s="954"/>
      <c r="K43" s="956"/>
      <c r="L43" s="954"/>
      <c r="M43" s="956"/>
      <c r="N43" s="954"/>
      <c r="O43" s="956"/>
      <c r="P43" s="954"/>
      <c r="Q43" s="956"/>
      <c r="R43" s="954"/>
      <c r="S43" s="546"/>
    </row>
    <row r="44" spans="1:19">
      <c r="A44" s="1008"/>
      <c r="B44" s="1180"/>
      <c r="C44" s="513"/>
      <c r="D44" s="513"/>
      <c r="E44" s="513"/>
      <c r="F44" s="513"/>
      <c r="G44" s="517"/>
      <c r="H44" s="954"/>
      <c r="I44" s="956"/>
      <c r="J44" s="954"/>
      <c r="K44" s="956"/>
      <c r="L44" s="954"/>
      <c r="M44" s="956"/>
      <c r="N44" s="954"/>
      <c r="O44" s="956"/>
      <c r="P44" s="954"/>
      <c r="Q44" s="956"/>
      <c r="R44" s="954"/>
      <c r="S44" s="546"/>
    </row>
    <row r="45" spans="1:19">
      <c r="A45" s="1008"/>
      <c r="B45" s="1180"/>
      <c r="C45" s="513"/>
      <c r="D45" s="513"/>
      <c r="E45" s="513"/>
      <c r="F45" s="513"/>
      <c r="G45" s="517"/>
      <c r="H45" s="954"/>
      <c r="I45" s="956"/>
      <c r="J45" s="954"/>
      <c r="K45" s="956"/>
      <c r="L45" s="954"/>
      <c r="M45" s="956"/>
      <c r="N45" s="954"/>
      <c r="O45" s="956"/>
      <c r="P45" s="954"/>
      <c r="Q45" s="956"/>
      <c r="R45" s="954"/>
      <c r="S45" s="546"/>
    </row>
    <row r="46" spans="1:19">
      <c r="A46" s="1008"/>
      <c r="B46" s="1180"/>
      <c r="C46" s="513"/>
      <c r="D46" s="513"/>
      <c r="E46" s="513"/>
      <c r="F46" s="513"/>
      <c r="G46" s="517"/>
      <c r="H46" s="954"/>
      <c r="I46" s="956"/>
      <c r="J46" s="954"/>
      <c r="K46" s="956"/>
      <c r="L46" s="954"/>
      <c r="M46" s="956"/>
      <c r="N46" s="954"/>
      <c r="O46" s="956"/>
      <c r="P46" s="954"/>
      <c r="Q46" s="956"/>
      <c r="R46" s="954"/>
      <c r="S46" s="546"/>
    </row>
    <row r="47" spans="1:19">
      <c r="A47" s="1008"/>
      <c r="B47" s="1180"/>
      <c r="C47" s="513"/>
      <c r="D47" s="513"/>
      <c r="E47" s="513"/>
      <c r="F47" s="513"/>
      <c r="G47" s="517"/>
      <c r="H47" s="954"/>
      <c r="I47" s="956"/>
      <c r="J47" s="954"/>
      <c r="K47" s="546"/>
      <c r="L47" s="954"/>
      <c r="M47" s="956"/>
      <c r="N47" s="954"/>
      <c r="O47" s="956"/>
      <c r="P47" s="954"/>
      <c r="Q47" s="956"/>
      <c r="R47" s="954"/>
      <c r="S47" s="546"/>
    </row>
    <row r="48" spans="1:19">
      <c r="A48" s="959"/>
      <c r="B48" s="1180"/>
      <c r="C48" s="513"/>
      <c r="D48" s="513"/>
      <c r="E48" s="513"/>
      <c r="F48" s="513"/>
      <c r="G48" s="517"/>
      <c r="H48" s="954"/>
      <c r="I48" s="1148"/>
      <c r="J48" s="954"/>
      <c r="K48" s="956"/>
      <c r="L48" s="954"/>
      <c r="M48" s="956"/>
      <c r="N48" s="954"/>
      <c r="O48" s="956"/>
      <c r="P48" s="954"/>
      <c r="Q48" s="546"/>
      <c r="R48" s="954"/>
      <c r="S48" s="546"/>
    </row>
    <row r="49" spans="1:19">
      <c r="A49" s="1008"/>
      <c r="B49" s="537"/>
      <c r="C49" s="518"/>
      <c r="D49" s="513"/>
      <c r="E49" s="513"/>
      <c r="F49" s="513"/>
      <c r="G49" s="517"/>
      <c r="H49" s="954"/>
      <c r="I49" s="546"/>
      <c r="J49" s="954"/>
      <c r="K49" s="546"/>
      <c r="L49" s="954"/>
      <c r="M49" s="546"/>
      <c r="N49" s="954"/>
      <c r="O49" s="546"/>
      <c r="P49" s="954"/>
      <c r="Q49" s="546"/>
      <c r="R49" s="954"/>
      <c r="S49" s="546"/>
    </row>
    <row r="50" spans="1:19">
      <c r="A50" s="959"/>
      <c r="B50" s="537"/>
      <c r="C50" s="518"/>
      <c r="D50" s="513"/>
      <c r="E50" s="513"/>
      <c r="F50" s="513"/>
      <c r="G50" s="517"/>
      <c r="H50" s="954"/>
      <c r="I50" s="1148"/>
      <c r="J50" s="954"/>
      <c r="K50" s="546"/>
      <c r="L50" s="954"/>
      <c r="M50" s="546"/>
      <c r="N50" s="954"/>
      <c r="O50" s="546"/>
      <c r="P50" s="954"/>
      <c r="Q50" s="546"/>
      <c r="R50" s="954"/>
      <c r="S50" s="546"/>
    </row>
    <row r="51" spans="1:19">
      <c r="A51" s="14"/>
      <c r="B51" s="15"/>
      <c r="C51" s="16"/>
      <c r="D51" s="16"/>
      <c r="E51" s="17"/>
      <c r="F51" s="18" t="s">
        <v>625</v>
      </c>
      <c r="G51" s="19"/>
      <c r="H51" s="20"/>
      <c r="I51" s="62">
        <f>SUM(I23:I50)</f>
        <v>0</v>
      </c>
      <c r="J51" s="20"/>
      <c r="K51" s="62">
        <f>SUM(K23:K50)</f>
        <v>0</v>
      </c>
      <c r="L51" s="20"/>
      <c r="M51" s="62">
        <f>SUM(M22:M50)</f>
        <v>0</v>
      </c>
      <c r="N51" s="20"/>
      <c r="O51" s="62">
        <f>SUM(O22:O50)</f>
        <v>0</v>
      </c>
      <c r="P51" s="20"/>
      <c r="Q51" s="62">
        <f>SUM(Q23:Q50)</f>
        <v>0</v>
      </c>
      <c r="R51" s="20"/>
      <c r="S51" s="62">
        <f>SUM(S23:S50)</f>
        <v>0</v>
      </c>
    </row>
    <row r="52" spans="1:19">
      <c r="A52" s="974"/>
      <c r="B52" s="502"/>
      <c r="C52" s="503"/>
      <c r="D52" s="503"/>
      <c r="E52" s="504"/>
      <c r="F52" s="505" t="s">
        <v>626</v>
      </c>
      <c r="G52" s="506"/>
      <c r="H52" s="975">
        <v>0</v>
      </c>
      <c r="I52" s="1117"/>
      <c r="J52" s="975">
        <v>0</v>
      </c>
      <c r="K52" s="1117"/>
      <c r="L52" s="975">
        <v>0.02</v>
      </c>
      <c r="M52" s="1117"/>
      <c r="N52" s="975">
        <v>0.02</v>
      </c>
      <c r="O52" s="1117"/>
      <c r="P52" s="975">
        <v>0.02</v>
      </c>
      <c r="Q52" s="1117"/>
      <c r="R52" s="975">
        <v>0.02</v>
      </c>
      <c r="S52" s="1117"/>
    </row>
    <row r="53" spans="1:19">
      <c r="A53" s="974"/>
      <c r="B53" s="502"/>
      <c r="C53" s="503"/>
      <c r="D53" s="503"/>
      <c r="E53" s="504"/>
      <c r="F53" s="505" t="s">
        <v>627</v>
      </c>
      <c r="G53" s="506"/>
      <c r="H53" s="976"/>
      <c r="I53" s="1118">
        <f>H52*$I$51</f>
        <v>0</v>
      </c>
      <c r="J53" s="976"/>
      <c r="K53" s="1118">
        <f>J52*$K$51</f>
        <v>0</v>
      </c>
      <c r="L53" s="976"/>
      <c r="M53" s="1118">
        <f>L52*$M$51</f>
        <v>0</v>
      </c>
      <c r="N53" s="976"/>
      <c r="O53" s="1118">
        <f>N52*$O$51</f>
        <v>0</v>
      </c>
      <c r="P53" s="976"/>
      <c r="Q53" s="1118">
        <f>P52*$Q$51</f>
        <v>0</v>
      </c>
      <c r="R53" s="976"/>
      <c r="S53" s="1118">
        <f>R52*S51</f>
        <v>0</v>
      </c>
    </row>
    <row r="54" spans="1:19">
      <c r="A54" s="974"/>
      <c r="B54" s="502"/>
      <c r="C54" s="503"/>
      <c r="D54" s="503"/>
      <c r="E54" s="504"/>
      <c r="F54" s="505"/>
      <c r="G54" s="506"/>
      <c r="H54" s="1121"/>
      <c r="I54" s="978"/>
      <c r="J54" s="976"/>
      <c r="K54" s="978"/>
      <c r="L54" s="976"/>
      <c r="M54" s="978"/>
      <c r="N54" s="976"/>
      <c r="O54" s="978"/>
      <c r="P54" s="976"/>
      <c r="Q54" s="978"/>
      <c r="R54" s="976"/>
      <c r="S54" s="978"/>
    </row>
    <row r="55" spans="1:19">
      <c r="A55" s="974"/>
      <c r="B55" s="502"/>
      <c r="C55" s="503"/>
      <c r="D55" s="503"/>
      <c r="E55" s="504"/>
      <c r="F55" s="505" t="s">
        <v>628</v>
      </c>
      <c r="G55" s="506"/>
      <c r="H55" s="979"/>
      <c r="I55" s="977">
        <f>SUM(I51:I54)</f>
        <v>0</v>
      </c>
      <c r="J55" s="979"/>
      <c r="K55" s="977">
        <f>SUM(K51:K53)</f>
        <v>0</v>
      </c>
      <c r="L55" s="979"/>
      <c r="M55" s="977">
        <f>SUM(M51:M53)</f>
        <v>0</v>
      </c>
      <c r="N55" s="979"/>
      <c r="O55" s="977">
        <f>SUM(O51:O53)</f>
        <v>0</v>
      </c>
      <c r="P55" s="979"/>
      <c r="Q55" s="977">
        <f>SUM(Q51:Q53)</f>
        <v>0</v>
      </c>
      <c r="R55" s="979"/>
      <c r="S55" s="977">
        <f>SUM(S51:S53)</f>
        <v>0</v>
      </c>
    </row>
    <row r="56" spans="1:19">
      <c r="A56" s="974"/>
      <c r="B56" s="502"/>
      <c r="C56" s="503"/>
      <c r="D56" s="503"/>
      <c r="E56" s="504"/>
      <c r="F56" s="507" t="s">
        <v>629</v>
      </c>
      <c r="G56" s="508"/>
      <c r="H56" s="980"/>
      <c r="I56" s="981" t="e">
        <f>I55/'Area Calculations'!$I$4</f>
        <v>#DIV/0!</v>
      </c>
      <c r="J56" s="980"/>
      <c r="K56" s="981" t="e">
        <f>K55/'Area Calculations'!$I$4</f>
        <v>#DIV/0!</v>
      </c>
      <c r="L56" s="980"/>
      <c r="M56" s="981" t="e">
        <f>M55/'Area Calculations'!$I$4</f>
        <v>#DIV/0!</v>
      </c>
      <c r="N56" s="980"/>
      <c r="O56" s="981" t="e">
        <f>O55/'Area Calculations'!$I$4</f>
        <v>#DIV/0!</v>
      </c>
      <c r="P56" s="980"/>
      <c r="Q56" s="981" t="e">
        <f>Q55/'Area Calculations'!$I$4</f>
        <v>#DIV/0!</v>
      </c>
      <c r="R56" s="980"/>
      <c r="S56" s="981" t="e">
        <f>S55/'Area Calculations'!$I$4</f>
        <v>#DIV/0!</v>
      </c>
    </row>
    <row r="57" spans="1:19">
      <c r="A57" s="974"/>
      <c r="B57" s="502"/>
      <c r="C57" s="503"/>
      <c r="D57" s="503"/>
      <c r="E57" s="504"/>
      <c r="F57" s="507" t="s">
        <v>630</v>
      </c>
      <c r="G57" s="509"/>
      <c r="H57" s="980"/>
      <c r="I57" s="981" t="e">
        <f>I55/'Area Calculations'!#REF!</f>
        <v>#REF!</v>
      </c>
      <c r="J57" s="980"/>
      <c r="K57" s="981" t="e">
        <f>K55/'Area Calculations'!#REF!</f>
        <v>#REF!</v>
      </c>
      <c r="L57" s="980"/>
      <c r="M57" s="981" t="e">
        <f>M55/'Area Calculations'!#REF!</f>
        <v>#REF!</v>
      </c>
      <c r="N57" s="980"/>
      <c r="O57" s="981" t="e">
        <f>O55/'Area Calculations'!#REF!</f>
        <v>#REF!</v>
      </c>
      <c r="P57" s="980"/>
      <c r="Q57" s="981" t="e">
        <f>Q55/'Area Calculations'!#REF!</f>
        <v>#REF!</v>
      </c>
      <c r="R57" s="980"/>
      <c r="S57" s="981" t="e">
        <f>S55/'Area Calculations'!#REF!</f>
        <v>#REF!</v>
      </c>
    </row>
    <row r="58" spans="1:19">
      <c r="A58" s="974"/>
      <c r="B58" s="502"/>
      <c r="C58" s="503"/>
      <c r="D58" s="503"/>
      <c r="E58" s="504"/>
      <c r="F58" s="505"/>
      <c r="G58" s="510"/>
      <c r="H58" s="501"/>
      <c r="I58" s="1162"/>
      <c r="J58" s="982"/>
      <c r="K58" s="982"/>
      <c r="L58" s="982"/>
      <c r="M58" s="982"/>
      <c r="N58" s="982"/>
      <c r="O58" s="982"/>
      <c r="P58" s="982"/>
      <c r="Q58" s="982"/>
      <c r="R58" s="982"/>
      <c r="S58" s="982"/>
    </row>
    <row r="59" spans="1:19">
      <c r="A59" s="652" t="s">
        <v>631</v>
      </c>
      <c r="B59" s="653"/>
      <c r="C59" s="12"/>
      <c r="D59" s="12"/>
      <c r="E59" s="12"/>
      <c r="F59" s="12"/>
      <c r="G59" s="13"/>
      <c r="H59" s="21"/>
      <c r="I59" s="21"/>
      <c r="J59" s="21"/>
      <c r="K59" s="21"/>
      <c r="L59" s="21"/>
      <c r="M59" s="21"/>
      <c r="N59" s="21"/>
      <c r="O59" s="21"/>
      <c r="P59" s="21"/>
      <c r="Q59" s="21"/>
      <c r="R59" s="21"/>
      <c r="S59" s="21"/>
    </row>
    <row r="60" spans="1:19">
      <c r="A60" s="1185"/>
      <c r="B60" s="512"/>
      <c r="C60" s="1144"/>
      <c r="D60" s="1144"/>
      <c r="E60" s="1144"/>
      <c r="F60" s="1144"/>
      <c r="G60" s="547"/>
      <c r="H60" s="1188"/>
      <c r="I60" s="1188"/>
      <c r="J60" s="1188"/>
      <c r="K60" s="1188"/>
      <c r="L60" s="1188"/>
      <c r="M60" s="1188"/>
      <c r="N60" s="1188"/>
      <c r="O60" s="1188"/>
      <c r="P60" s="1188"/>
      <c r="Q60" s="1188"/>
      <c r="R60" s="1188"/>
      <c r="S60" s="1188"/>
    </row>
    <row r="61" spans="1:19">
      <c r="A61" s="1185"/>
      <c r="B61" s="512"/>
      <c r="C61" s="1144"/>
      <c r="D61" s="1144"/>
      <c r="E61" s="1144"/>
      <c r="F61" s="1144"/>
      <c r="G61" s="547"/>
      <c r="H61" s="1188"/>
      <c r="I61" s="1188"/>
      <c r="J61" s="1188"/>
      <c r="K61" s="1188"/>
      <c r="L61" s="1188"/>
      <c r="M61" s="1188"/>
      <c r="N61" s="1188"/>
      <c r="O61" s="1188"/>
      <c r="P61" s="1188"/>
      <c r="Q61" s="1188"/>
      <c r="R61" s="1188"/>
      <c r="S61" s="1188"/>
    </row>
    <row r="62" spans="1:19">
      <c r="A62" s="1185"/>
      <c r="B62" s="512"/>
      <c r="C62" s="1144"/>
      <c r="D62" s="1144"/>
      <c r="E62" s="1144"/>
      <c r="F62" s="1144"/>
      <c r="G62" s="547"/>
      <c r="H62" s="1188"/>
      <c r="I62" s="1188"/>
      <c r="J62" s="1188"/>
      <c r="K62" s="1188"/>
      <c r="L62" s="1188"/>
      <c r="M62" s="1188"/>
      <c r="N62" s="1188"/>
      <c r="O62" s="1188"/>
      <c r="P62" s="1188"/>
      <c r="Q62" s="1188"/>
      <c r="R62" s="1188"/>
      <c r="S62" s="1188"/>
    </row>
    <row r="63" spans="1:19" s="2" customFormat="1">
      <c r="A63" s="652" t="s">
        <v>632</v>
      </c>
      <c r="B63" s="653"/>
      <c r="C63" s="12"/>
      <c r="D63" s="12"/>
      <c r="E63" s="12"/>
      <c r="F63" s="12"/>
      <c r="G63" s="13"/>
      <c r="H63" s="21"/>
      <c r="I63" s="21"/>
      <c r="J63" s="21"/>
      <c r="K63" s="21"/>
      <c r="L63" s="21"/>
      <c r="M63" s="21"/>
      <c r="N63" s="21"/>
      <c r="O63" s="21"/>
      <c r="P63" s="21"/>
      <c r="Q63" s="21"/>
      <c r="R63" s="21"/>
      <c r="S63" s="21"/>
    </row>
    <row r="64" spans="1:19" s="2" customFormat="1">
      <c r="A64" s="1185"/>
      <c r="B64" s="512"/>
      <c r="C64" s="1144"/>
      <c r="D64" s="1144"/>
      <c r="E64" s="1144"/>
      <c r="F64" s="1144"/>
      <c r="G64" s="547"/>
      <c r="H64" s="1188"/>
      <c r="I64" s="1188"/>
      <c r="J64" s="1188"/>
      <c r="K64" s="1188"/>
      <c r="L64" s="1188"/>
      <c r="M64" s="1188"/>
      <c r="N64" s="1188"/>
      <c r="O64" s="1188"/>
      <c r="P64" s="1188"/>
      <c r="Q64" s="1188"/>
      <c r="R64" s="1188"/>
      <c r="S64" s="1188"/>
    </row>
    <row r="65" spans="1:19" s="2" customFormat="1">
      <c r="A65" s="1185"/>
      <c r="B65" s="512"/>
      <c r="C65" s="1144"/>
      <c r="D65" s="1144"/>
      <c r="E65" s="1144"/>
      <c r="F65" s="1144"/>
      <c r="G65" s="547"/>
      <c r="H65" s="1188"/>
      <c r="I65" s="1188"/>
      <c r="J65" s="1188"/>
      <c r="K65" s="1188"/>
      <c r="L65" s="1188"/>
      <c r="M65" s="1188"/>
      <c r="N65" s="1188"/>
      <c r="O65" s="1188"/>
      <c r="P65" s="1188"/>
      <c r="Q65" s="1188"/>
      <c r="R65" s="1188"/>
      <c r="S65" s="1188"/>
    </row>
    <row r="66" spans="1:19">
      <c r="A66" s="1185"/>
      <c r="B66" s="512"/>
      <c r="C66" s="1144"/>
      <c r="D66" s="1144"/>
      <c r="E66" s="1144"/>
      <c r="F66" s="1144"/>
      <c r="G66" s="547"/>
      <c r="H66" s="1188"/>
      <c r="I66" s="1188"/>
      <c r="J66" s="1188"/>
      <c r="K66" s="1188"/>
      <c r="L66" s="1188"/>
      <c r="M66" s="1188"/>
      <c r="N66" s="1188"/>
      <c r="O66" s="1188"/>
      <c r="P66" s="1188"/>
      <c r="Q66" s="1188"/>
      <c r="R66" s="1188"/>
      <c r="S66" s="1188"/>
    </row>
    <row r="67" spans="1:19" s="2" customFormat="1">
      <c r="A67" s="652" t="s">
        <v>633</v>
      </c>
      <c r="B67" s="653"/>
      <c r="C67" s="12"/>
      <c r="D67" s="12"/>
      <c r="E67" s="12"/>
      <c r="F67" s="12"/>
      <c r="G67" s="13"/>
      <c r="H67" s="21"/>
      <c r="I67" s="21"/>
      <c r="J67" s="21"/>
      <c r="K67" s="21"/>
      <c r="L67" s="21"/>
      <c r="M67" s="21"/>
      <c r="N67" s="21"/>
      <c r="O67" s="21"/>
      <c r="P67" s="21"/>
      <c r="Q67" s="21"/>
      <c r="R67" s="21"/>
      <c r="S67" s="21"/>
    </row>
    <row r="68" spans="1:19" s="2" customFormat="1">
      <c r="A68" s="1185"/>
      <c r="B68" s="512"/>
      <c r="C68" s="1144"/>
      <c r="D68" s="1144"/>
      <c r="E68" s="1144"/>
      <c r="F68" s="1144"/>
      <c r="G68" s="547"/>
      <c r="H68" s="1188"/>
      <c r="I68" s="1188"/>
      <c r="J68" s="1188"/>
      <c r="K68" s="1188"/>
      <c r="L68" s="1188"/>
      <c r="M68" s="1188"/>
      <c r="N68" s="1188"/>
      <c r="O68" s="1188"/>
      <c r="P68" s="1188"/>
      <c r="Q68" s="1188"/>
      <c r="R68" s="1188"/>
      <c r="S68" s="1188"/>
    </row>
    <row r="69" spans="1:19" s="2" customFormat="1">
      <c r="A69" s="952"/>
      <c r="B69" s="512"/>
      <c r="C69" s="513"/>
      <c r="D69" s="513"/>
      <c r="E69" s="513"/>
      <c r="F69" s="513"/>
      <c r="G69" s="517"/>
      <c r="H69" s="985"/>
      <c r="I69" s="985"/>
      <c r="J69" s="985"/>
      <c r="K69" s="985"/>
      <c r="L69" s="985"/>
      <c r="M69" s="985"/>
      <c r="N69" s="985"/>
      <c r="O69" s="985"/>
      <c r="P69" s="985"/>
      <c r="Q69" s="985"/>
      <c r="R69" s="985"/>
      <c r="S69" s="985"/>
    </row>
    <row r="70" spans="1:19" s="2" customFormat="1">
      <c r="A70" s="986"/>
      <c r="B70" s="511"/>
      <c r="C70" s="513"/>
      <c r="D70" s="513"/>
      <c r="E70" s="513"/>
      <c r="F70" s="513"/>
      <c r="G70" s="517"/>
      <c r="H70" s="987"/>
      <c r="I70" s="987"/>
      <c r="J70" s="987"/>
      <c r="K70" s="987"/>
      <c r="L70" s="987"/>
      <c r="M70" s="987"/>
      <c r="N70" s="987"/>
      <c r="O70" s="987"/>
      <c r="P70" s="987"/>
      <c r="Q70" s="987"/>
      <c r="R70" s="987"/>
      <c r="S70" s="987"/>
    </row>
    <row r="71" spans="1:19" s="2" customFormat="1">
      <c r="A71" s="652" t="s">
        <v>634</v>
      </c>
      <c r="B71" s="653"/>
      <c r="C71" s="12"/>
      <c r="D71" s="12"/>
      <c r="E71" s="12"/>
      <c r="F71" s="12"/>
      <c r="G71" s="13"/>
      <c r="H71" s="21"/>
      <c r="I71" s="21"/>
      <c r="J71" s="21"/>
      <c r="K71" s="21"/>
      <c r="L71" s="21"/>
      <c r="M71" s="21"/>
      <c r="N71" s="21"/>
      <c r="O71" s="21"/>
      <c r="P71" s="21"/>
      <c r="Q71" s="21"/>
      <c r="R71" s="21"/>
      <c r="S71" s="21"/>
    </row>
    <row r="72" spans="1:19">
      <c r="A72" s="1189"/>
      <c r="B72" s="1145"/>
      <c r="C72" s="1144"/>
      <c r="D72" s="1144"/>
      <c r="E72" s="1144"/>
      <c r="F72" s="1144"/>
      <c r="G72" s="547"/>
      <c r="H72" s="1188"/>
      <c r="I72" s="1188"/>
      <c r="J72" s="1188"/>
      <c r="K72" s="1188"/>
      <c r="L72" s="1188"/>
      <c r="M72" s="1188"/>
      <c r="N72" s="1188"/>
      <c r="O72" s="1188"/>
      <c r="P72" s="1188"/>
      <c r="Q72" s="1188"/>
      <c r="R72" s="1188"/>
      <c r="S72" s="1188"/>
    </row>
    <row r="73" spans="1:19">
      <c r="A73" s="986"/>
      <c r="B73" s="511"/>
      <c r="C73" s="513"/>
      <c r="D73" s="513"/>
      <c r="E73" s="513"/>
      <c r="F73" s="513"/>
      <c r="G73" s="517"/>
      <c r="H73" s="988"/>
      <c r="I73" s="988"/>
      <c r="J73" s="988"/>
      <c r="K73" s="988"/>
      <c r="L73" s="988"/>
      <c r="M73" s="988"/>
      <c r="N73" s="988"/>
      <c r="O73" s="988"/>
      <c r="P73" s="988"/>
      <c r="Q73" s="988"/>
      <c r="R73" s="988"/>
      <c r="S73" s="988"/>
    </row>
    <row r="74" spans="1:19">
      <c r="A74" s="986"/>
      <c r="B74" s="511"/>
      <c r="C74" s="513"/>
      <c r="D74" s="513"/>
      <c r="E74" s="513"/>
      <c r="F74" s="513"/>
      <c r="G74" s="517"/>
      <c r="H74" s="988"/>
      <c r="I74" s="988"/>
      <c r="J74" s="988"/>
      <c r="K74" s="988"/>
      <c r="L74" s="988"/>
      <c r="M74" s="988"/>
      <c r="N74" s="988"/>
      <c r="O74" s="988"/>
      <c r="P74" s="988"/>
      <c r="Q74" s="988"/>
      <c r="R74" s="988"/>
      <c r="S74" s="988"/>
    </row>
    <row r="75" spans="1:19">
      <c r="A75" s="652" t="s">
        <v>635</v>
      </c>
      <c r="B75" s="653"/>
      <c r="C75" s="12"/>
      <c r="D75" s="12"/>
      <c r="E75" s="12"/>
      <c r="F75" s="12"/>
      <c r="G75" s="13"/>
      <c r="H75" s="21"/>
      <c r="I75" s="21"/>
      <c r="J75" s="21"/>
      <c r="K75" s="21"/>
      <c r="L75" s="21"/>
      <c r="M75" s="21"/>
      <c r="N75" s="21"/>
      <c r="O75" s="21"/>
      <c r="P75" s="21"/>
      <c r="Q75" s="21"/>
      <c r="R75" s="21"/>
      <c r="S75" s="21"/>
    </row>
    <row r="76" spans="1:19">
      <c r="A76" s="952"/>
      <c r="B76" s="512" t="s">
        <v>636</v>
      </c>
      <c r="C76" s="513"/>
      <c r="D76" s="513"/>
      <c r="E76" s="513"/>
      <c r="F76" s="513"/>
      <c r="G76" s="517"/>
      <c r="H76" s="988"/>
      <c r="I76" s="988"/>
      <c r="J76" s="988"/>
      <c r="K76" s="988"/>
      <c r="L76" s="988"/>
      <c r="M76" s="988"/>
      <c r="N76" s="988"/>
      <c r="O76" s="988"/>
      <c r="P76" s="988"/>
      <c r="Q76" s="988"/>
      <c r="R76" s="988"/>
      <c r="S76" s="988"/>
    </row>
    <row r="77" spans="1:19">
      <c r="A77" s="952"/>
      <c r="B77" s="512" t="s">
        <v>637</v>
      </c>
      <c r="C77" s="513"/>
      <c r="D77" s="513"/>
      <c r="E77" s="513"/>
      <c r="F77" s="513"/>
      <c r="G77" s="517"/>
      <c r="H77" s="988"/>
      <c r="I77" s="988"/>
      <c r="J77" s="988"/>
      <c r="K77" s="988"/>
      <c r="L77" s="988"/>
      <c r="M77" s="988"/>
      <c r="N77" s="988"/>
      <c r="O77" s="988"/>
      <c r="P77" s="988"/>
      <c r="Q77" s="988"/>
      <c r="R77" s="988"/>
      <c r="S77" s="988"/>
    </row>
    <row r="78" spans="1:19">
      <c r="A78" s="952"/>
      <c r="B78" s="512" t="s">
        <v>638</v>
      </c>
      <c r="C78" s="513"/>
      <c r="D78" s="513"/>
      <c r="E78" s="513"/>
      <c r="F78" s="513"/>
      <c r="G78" s="517"/>
      <c r="H78" s="988"/>
      <c r="I78" s="988"/>
      <c r="J78" s="988"/>
      <c r="K78" s="988"/>
      <c r="L78" s="988"/>
      <c r="M78" s="988"/>
      <c r="N78" s="988"/>
      <c r="O78" s="988"/>
      <c r="P78" s="988"/>
      <c r="Q78" s="988"/>
      <c r="R78" s="988"/>
      <c r="S78" s="988"/>
    </row>
    <row r="79" spans="1:19">
      <c r="A79" s="952"/>
      <c r="B79" s="512" t="s">
        <v>639</v>
      </c>
      <c r="C79" s="513"/>
      <c r="D79" s="513"/>
      <c r="E79" s="513"/>
      <c r="F79" s="513"/>
      <c r="G79" s="517"/>
      <c r="H79" s="988"/>
      <c r="I79" s="988"/>
      <c r="J79" s="988"/>
      <c r="K79" s="988"/>
      <c r="L79" s="988"/>
      <c r="M79" s="988"/>
      <c r="N79" s="988"/>
      <c r="O79" s="988"/>
      <c r="P79" s="988"/>
      <c r="Q79" s="988"/>
      <c r="R79" s="988"/>
      <c r="S79" s="988"/>
    </row>
    <row r="80" spans="1:19">
      <c r="A80" s="358"/>
      <c r="B80" s="357"/>
      <c r="C80" s="188"/>
      <c r="D80" s="188"/>
      <c r="E80" s="188"/>
      <c r="F80" s="188"/>
      <c r="G80" s="359"/>
      <c r="H80" s="300"/>
      <c r="I80" s="300"/>
      <c r="J80" s="300"/>
      <c r="K80" s="300"/>
      <c r="L80" s="300"/>
      <c r="M80" s="300"/>
      <c r="N80" s="300"/>
      <c r="O80" s="300"/>
      <c r="P80" s="300"/>
      <c r="Q80" s="300"/>
      <c r="R80" s="300"/>
      <c r="S80" s="300"/>
    </row>
    <row r="81" spans="1:19">
      <c r="A81" s="7" t="s">
        <v>640</v>
      </c>
      <c r="B81" s="8"/>
      <c r="C81" s="12"/>
      <c r="D81" s="12"/>
      <c r="E81" s="12"/>
      <c r="F81" s="12"/>
      <c r="G81" s="13"/>
      <c r="H81" s="21"/>
      <c r="I81" s="21"/>
      <c r="J81" s="21"/>
      <c r="K81" s="21"/>
      <c r="L81" s="21"/>
      <c r="M81" s="21"/>
      <c r="N81" s="21"/>
      <c r="O81" s="21"/>
      <c r="P81" s="21"/>
      <c r="Q81" s="21"/>
      <c r="R81" s="21"/>
      <c r="S81" s="21"/>
    </row>
    <row r="82" spans="1:19">
      <c r="A82" s="1185"/>
      <c r="B82" s="1005" t="s">
        <v>641</v>
      </c>
      <c r="C82" s="1144"/>
      <c r="D82" s="1144"/>
      <c r="E82" s="1144"/>
      <c r="F82" s="1144"/>
      <c r="G82" s="547"/>
      <c r="H82" s="1006"/>
      <c r="I82" s="1006"/>
      <c r="J82" s="1006"/>
      <c r="K82" s="1006"/>
      <c r="L82" s="1006"/>
      <c r="M82" s="1006"/>
      <c r="N82" s="1006"/>
      <c r="O82" s="1006"/>
      <c r="P82" s="1006"/>
      <c r="Q82" s="1006"/>
      <c r="R82" s="1006"/>
      <c r="S82" s="1006"/>
    </row>
    <row r="83" spans="1:19">
      <c r="A83" s="952"/>
      <c r="B83" s="512" t="s">
        <v>642</v>
      </c>
      <c r="C83" s="513"/>
      <c r="D83" s="513"/>
      <c r="E83" s="513"/>
      <c r="F83" s="513"/>
      <c r="G83" s="517"/>
      <c r="H83" s="989"/>
      <c r="I83" s="989"/>
      <c r="J83" s="989"/>
      <c r="K83" s="989"/>
      <c r="L83" s="989"/>
      <c r="M83" s="989"/>
      <c r="N83" s="989"/>
      <c r="O83" s="989"/>
      <c r="P83" s="989"/>
      <c r="Q83" s="989"/>
      <c r="R83" s="989"/>
      <c r="S83" s="989"/>
    </row>
    <row r="84" spans="1:19">
      <c r="A84" s="496"/>
      <c r="B84" s="497" t="s">
        <v>643</v>
      </c>
      <c r="C84" s="498"/>
      <c r="D84" s="498"/>
      <c r="E84" s="498"/>
      <c r="F84" s="498"/>
      <c r="G84" s="499"/>
      <c r="H84" s="992"/>
      <c r="I84" s="992"/>
      <c r="J84" s="992"/>
      <c r="K84" s="992"/>
      <c r="L84" s="992"/>
      <c r="M84" s="992"/>
      <c r="N84" s="992"/>
      <c r="O84" s="992"/>
      <c r="P84" s="992"/>
      <c r="Q84" s="992"/>
      <c r="R84" s="992"/>
      <c r="S84" s="992"/>
    </row>
    <row r="86" spans="1:19">
      <c r="A86" s="94" t="s">
        <v>644</v>
      </c>
      <c r="B86" s="96"/>
    </row>
    <row r="87" spans="1:19">
      <c r="A87" s="95" t="s">
        <v>542</v>
      </c>
      <c r="B87" s="993"/>
    </row>
    <row r="88" spans="1:19">
      <c r="A88" s="994" t="s">
        <v>546</v>
      </c>
      <c r="B88" s="993"/>
    </row>
    <row r="89" spans="1:19">
      <c r="A89" s="995" t="s">
        <v>549</v>
      </c>
      <c r="B89" s="996"/>
    </row>
    <row r="90" spans="1:19">
      <c r="A90" s="995" t="s">
        <v>552</v>
      </c>
      <c r="B90" s="997"/>
    </row>
    <row r="91" spans="1:19">
      <c r="A91" s="500" t="s">
        <v>645</v>
      </c>
      <c r="B91" s="998"/>
    </row>
    <row r="93" spans="1:19">
      <c r="A93" s="97"/>
      <c r="B93" s="1" t="s">
        <v>646</v>
      </c>
    </row>
    <row r="94" spans="1:19">
      <c r="A94" s="98"/>
      <c r="B94" s="1" t="s">
        <v>647</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791" priority="13" operator="equal">
      <formula>"X"</formula>
    </cfRule>
    <cfRule type="cellIs" dxfId="1790" priority="14" operator="equal">
      <formula>"I"</formula>
    </cfRule>
  </conditionalFormatting>
  <conditionalFormatting sqref="H32:H50">
    <cfRule type="cellIs" dxfId="1789" priority="1" operator="equal">
      <formula>"X"</formula>
    </cfRule>
    <cfRule type="cellIs" dxfId="1788" priority="2" operator="equal">
      <formula>"I"</formula>
    </cfRule>
  </conditionalFormatting>
  <conditionalFormatting sqref="J20:J30">
    <cfRule type="cellIs" dxfId="1787" priority="15" operator="equal">
      <formula>"X"</formula>
    </cfRule>
    <cfRule type="cellIs" dxfId="1786" priority="16" operator="equal">
      <formula>"I"</formula>
    </cfRule>
  </conditionalFormatting>
  <conditionalFormatting sqref="J32:J50">
    <cfRule type="cellIs" dxfId="1785" priority="3" operator="equal">
      <formula>"X"</formula>
    </cfRule>
    <cfRule type="cellIs" dxfId="1784" priority="4" operator="equal">
      <formula>"I"</formula>
    </cfRule>
  </conditionalFormatting>
  <conditionalFormatting sqref="L20:L30">
    <cfRule type="cellIs" dxfId="1783" priority="17" operator="equal">
      <formula>"X"</formula>
    </cfRule>
    <cfRule type="cellIs" dxfId="1782" priority="18" operator="equal">
      <formula>"I"</formula>
    </cfRule>
  </conditionalFormatting>
  <conditionalFormatting sqref="L32:L50">
    <cfRule type="cellIs" dxfId="1781" priority="5" operator="equal">
      <formula>"X"</formula>
    </cfRule>
    <cfRule type="cellIs" dxfId="1780" priority="6" operator="equal">
      <formula>"I"</formula>
    </cfRule>
  </conditionalFormatting>
  <conditionalFormatting sqref="N20:N30">
    <cfRule type="cellIs" dxfId="1779" priority="19" operator="equal">
      <formula>"X"</formula>
    </cfRule>
    <cfRule type="cellIs" dxfId="1778" priority="20" operator="equal">
      <formula>"I"</formula>
    </cfRule>
  </conditionalFormatting>
  <conditionalFormatting sqref="N32:N50">
    <cfRule type="cellIs" dxfId="1777" priority="7" operator="equal">
      <formula>"X"</formula>
    </cfRule>
    <cfRule type="cellIs" dxfId="1776" priority="8" operator="equal">
      <formula>"I"</formula>
    </cfRule>
  </conditionalFormatting>
  <conditionalFormatting sqref="P20:P30">
    <cfRule type="cellIs" dxfId="1775" priority="21" operator="equal">
      <formula>"X"</formula>
    </cfRule>
    <cfRule type="cellIs" dxfId="1774" priority="22" operator="equal">
      <formula>"I"</formula>
    </cfRule>
  </conditionalFormatting>
  <conditionalFormatting sqref="P32:P50">
    <cfRule type="cellIs" dxfId="1773" priority="9" operator="equal">
      <formula>"X"</formula>
    </cfRule>
    <cfRule type="cellIs" dxfId="1772" priority="10" operator="equal">
      <formula>"I"</formula>
    </cfRule>
  </conditionalFormatting>
  <conditionalFormatting sqref="R20:R30">
    <cfRule type="cellIs" dxfId="1771" priority="23" operator="equal">
      <formula>"X"</formula>
    </cfRule>
    <cfRule type="cellIs" dxfId="1770" priority="24" operator="equal">
      <formula>"I"</formula>
    </cfRule>
  </conditionalFormatting>
  <conditionalFormatting sqref="R32:R50">
    <cfRule type="cellIs" dxfId="1769" priority="11" operator="equal">
      <formula>"X"</formula>
    </cfRule>
    <cfRule type="cellIs" dxfId="1768" priority="12" operator="equal">
      <formula>"I"</formula>
    </cfRule>
  </conditionalFormatting>
  <hyperlinks>
    <hyperlink ref="B3" location="'Cost Summary'!A1" display="BACK TO SUMMARY SHEET" xr:uid="{5C29D3FE-DC9F-42AA-8199-4F5F650B263E}"/>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C06B-799F-40CB-9E54-0BB4C6B4AB81}">
  <sheetPr>
    <tabColor rgb="FF92D050"/>
  </sheetPr>
  <dimension ref="A1:S94"/>
  <sheetViews>
    <sheetView zoomScale="95" zoomScaleNormal="9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4"/>
      <c r="I2" s="654"/>
      <c r="J2" s="647"/>
      <c r="K2" s="647"/>
      <c r="L2" s="654"/>
      <c r="M2" s="654"/>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350</v>
      </c>
      <c r="C5" s="513"/>
      <c r="D5" s="513"/>
      <c r="E5" s="513"/>
      <c r="F5" s="513"/>
      <c r="G5" s="514" t="s">
        <v>546</v>
      </c>
      <c r="H5" s="1183"/>
      <c r="I5" s="1184"/>
      <c r="J5" s="1183"/>
      <c r="K5" s="1184"/>
      <c r="L5" s="1183"/>
      <c r="M5" s="1184"/>
      <c r="N5" s="1183"/>
      <c r="O5" s="1184"/>
      <c r="P5" s="1183"/>
      <c r="Q5" s="1184"/>
      <c r="R5" s="1183"/>
      <c r="S5" s="1184"/>
    </row>
    <row r="6" spans="1:19">
      <c r="A6" s="948" t="s">
        <v>548</v>
      </c>
      <c r="B6" s="515" t="s">
        <v>349</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c r="A8" s="356" t="s">
        <v>554</v>
      </c>
      <c r="B8" s="357"/>
      <c r="C8" s="188"/>
      <c r="D8" s="188"/>
      <c r="E8" s="188"/>
      <c r="F8" s="188"/>
      <c r="G8" s="298" t="s">
        <v>554</v>
      </c>
      <c r="H8" s="682">
        <f>I55</f>
        <v>0</v>
      </c>
      <c r="I8" s="683"/>
      <c r="J8" s="682">
        <f>K55</f>
        <v>0</v>
      </c>
      <c r="K8" s="683"/>
      <c r="L8" s="682">
        <f>M55</f>
        <v>0</v>
      </c>
      <c r="M8" s="683"/>
      <c r="N8" s="682">
        <f>O55</f>
        <v>0</v>
      </c>
      <c r="O8" s="683"/>
      <c r="P8" s="682">
        <f>Q55</f>
        <v>0</v>
      </c>
      <c r="Q8" s="683"/>
      <c r="R8" s="682">
        <f>S55</f>
        <v>0</v>
      </c>
      <c r="S8" s="683"/>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952"/>
      <c r="B10" s="1007" t="s">
        <v>563</v>
      </c>
      <c r="C10" s="513"/>
      <c r="D10" s="513"/>
      <c r="E10" s="513"/>
      <c r="F10" s="513"/>
      <c r="G10" s="517"/>
      <c r="H10" s="953"/>
      <c r="I10" s="953"/>
      <c r="J10" s="953"/>
      <c r="K10" s="953"/>
      <c r="L10" s="953"/>
      <c r="M10" s="953"/>
      <c r="N10" s="953"/>
      <c r="O10" s="953"/>
      <c r="P10" s="953"/>
      <c r="Q10" s="953"/>
      <c r="R10" s="953"/>
      <c r="S10" s="953"/>
    </row>
    <row r="11" spans="1:19" hidden="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idden="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idden="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idden="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idden="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idden="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idden="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idden="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idden="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c r="A20" s="952"/>
      <c r="B20" s="512"/>
      <c r="C20" s="518"/>
      <c r="D20" s="513"/>
      <c r="E20" s="513"/>
      <c r="F20" s="513"/>
      <c r="G20" s="517"/>
      <c r="H20" s="954"/>
      <c r="I20" s="953"/>
      <c r="J20" s="954"/>
      <c r="K20" s="953"/>
      <c r="L20" s="954"/>
      <c r="M20" s="953"/>
      <c r="N20" s="954"/>
      <c r="O20" s="953"/>
      <c r="P20" s="954"/>
      <c r="Q20" s="953"/>
      <c r="R20" s="954"/>
      <c r="S20" s="953"/>
    </row>
    <row r="21" spans="1:19">
      <c r="A21" s="952"/>
      <c r="B21" s="519" t="s">
        <v>350</v>
      </c>
      <c r="C21" s="518"/>
      <c r="D21" s="513"/>
      <c r="E21" s="513"/>
      <c r="F21" s="513"/>
      <c r="G21" s="517"/>
      <c r="H21" s="954"/>
      <c r="I21" s="953"/>
      <c r="J21" s="954"/>
      <c r="K21" s="953"/>
      <c r="L21" s="954"/>
      <c r="M21" s="953"/>
      <c r="N21" s="954"/>
      <c r="O21" s="953"/>
      <c r="P21" s="954"/>
      <c r="Q21" s="953"/>
      <c r="R21" s="954"/>
      <c r="S21" s="953"/>
    </row>
    <row r="22" spans="1:19">
      <c r="A22" s="1008"/>
      <c r="B22" s="118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1008"/>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76" t="s">
        <v>575</v>
      </c>
      <c r="C31" s="541"/>
      <c r="D31" s="541"/>
      <c r="E31" s="541"/>
      <c r="F31" s="541"/>
      <c r="G31" s="545"/>
      <c r="H31" s="965"/>
      <c r="I31" s="1153"/>
      <c r="J31" s="965"/>
      <c r="K31" s="1153"/>
      <c r="L31" s="965"/>
      <c r="M31" s="1153"/>
      <c r="N31" s="965"/>
      <c r="O31" s="1154"/>
      <c r="P31" s="965"/>
      <c r="Q31" s="1154"/>
      <c r="R31" s="965"/>
      <c r="S31" s="1154"/>
    </row>
    <row r="32" spans="1:19">
      <c r="A32" s="1008"/>
      <c r="B32" s="1177"/>
      <c r="C32" s="513"/>
      <c r="D32" s="513"/>
      <c r="E32" s="513"/>
      <c r="F32" s="513"/>
      <c r="G32" s="521"/>
      <c r="H32" s="954"/>
      <c r="I32" s="956"/>
      <c r="J32" s="954"/>
      <c r="K32" s="956"/>
      <c r="L32" s="954"/>
      <c r="M32" s="956"/>
      <c r="N32" s="954"/>
      <c r="O32" s="546"/>
      <c r="P32" s="954"/>
      <c r="Q32" s="546"/>
      <c r="R32" s="954"/>
      <c r="S32" s="546"/>
    </row>
    <row r="33" spans="1:19">
      <c r="A33" s="1008"/>
      <c r="B33" s="1190"/>
      <c r="C33" s="513"/>
      <c r="D33" s="513"/>
      <c r="E33" s="513"/>
      <c r="F33" s="520"/>
      <c r="G33" s="521"/>
      <c r="H33" s="954"/>
      <c r="I33" s="956"/>
      <c r="J33" s="954"/>
      <c r="K33" s="956"/>
      <c r="L33" s="954"/>
      <c r="M33" s="956"/>
      <c r="N33" s="954"/>
      <c r="O33" s="546"/>
      <c r="P33" s="954"/>
      <c r="Q33" s="546"/>
      <c r="R33" s="954"/>
      <c r="S33" s="546"/>
    </row>
    <row r="34" spans="1:19">
      <c r="A34" s="1008"/>
      <c r="B34" s="1190"/>
      <c r="C34" s="513"/>
      <c r="D34" s="513"/>
      <c r="E34" s="513"/>
      <c r="F34" s="520"/>
      <c r="G34" s="521"/>
      <c r="H34" s="954"/>
      <c r="I34" s="956"/>
      <c r="J34" s="954"/>
      <c r="K34" s="956"/>
      <c r="L34" s="954"/>
      <c r="M34" s="956"/>
      <c r="N34" s="954"/>
      <c r="O34" s="546"/>
      <c r="P34" s="954"/>
      <c r="Q34" s="546"/>
      <c r="R34" s="954"/>
      <c r="S34" s="546"/>
    </row>
    <row r="35" spans="1:19">
      <c r="A35" s="1008"/>
      <c r="B35" s="1190"/>
      <c r="C35" s="513"/>
      <c r="D35" s="513"/>
      <c r="E35" s="513"/>
      <c r="F35" s="520"/>
      <c r="G35" s="521"/>
      <c r="H35" s="954"/>
      <c r="I35" s="956"/>
      <c r="J35" s="954"/>
      <c r="K35" s="956"/>
      <c r="L35" s="954"/>
      <c r="M35" s="956"/>
      <c r="N35" s="954"/>
      <c r="O35" s="546"/>
      <c r="P35" s="954"/>
      <c r="Q35" s="546"/>
      <c r="R35" s="954"/>
      <c r="S35" s="546"/>
    </row>
    <row r="36" spans="1:19">
      <c r="A36" s="1008"/>
      <c r="B36" s="1190"/>
      <c r="C36" s="513"/>
      <c r="D36" s="513"/>
      <c r="E36" s="513"/>
      <c r="F36" s="520"/>
      <c r="G36" s="521"/>
      <c r="H36" s="954"/>
      <c r="I36" s="956"/>
      <c r="J36" s="954"/>
      <c r="K36" s="956"/>
      <c r="L36" s="954"/>
      <c r="M36" s="956"/>
      <c r="N36" s="954"/>
      <c r="O36" s="546"/>
      <c r="P36" s="954"/>
      <c r="Q36" s="546"/>
      <c r="R36" s="954"/>
      <c r="S36" s="546"/>
    </row>
    <row r="37" spans="1:19">
      <c r="A37" s="1008"/>
      <c r="B37" s="1179"/>
      <c r="C37" s="513"/>
      <c r="D37" s="513"/>
      <c r="E37" s="513"/>
      <c r="F37" s="520"/>
      <c r="G37" s="521"/>
      <c r="H37" s="954"/>
      <c r="I37" s="956"/>
      <c r="J37" s="954"/>
      <c r="K37" s="956"/>
      <c r="L37" s="954"/>
      <c r="M37" s="956"/>
      <c r="N37" s="954"/>
      <c r="O37" s="546"/>
      <c r="P37" s="954"/>
      <c r="Q37" s="546"/>
      <c r="R37" s="954"/>
      <c r="S37" s="546"/>
    </row>
    <row r="38" spans="1:19">
      <c r="A38" s="1008"/>
      <c r="B38" s="1179"/>
      <c r="C38" s="513"/>
      <c r="D38" s="513"/>
      <c r="E38" s="513"/>
      <c r="F38" s="520"/>
      <c r="G38" s="521"/>
      <c r="H38" s="954" t="s">
        <v>581</v>
      </c>
      <c r="I38" s="956"/>
      <c r="J38" s="954"/>
      <c r="K38" s="956"/>
      <c r="L38" s="954"/>
      <c r="M38" s="956"/>
      <c r="N38" s="954"/>
      <c r="O38" s="546"/>
      <c r="P38" s="954"/>
      <c r="Q38" s="546"/>
      <c r="R38" s="954"/>
      <c r="S38" s="546"/>
    </row>
    <row r="39" spans="1:19">
      <c r="A39" s="1008"/>
      <c r="B39" s="1179"/>
      <c r="C39" s="513"/>
      <c r="D39" s="513"/>
      <c r="E39" s="513"/>
      <c r="F39" s="520"/>
      <c r="G39" s="521"/>
      <c r="H39" s="954"/>
      <c r="I39" s="956"/>
      <c r="J39" s="954"/>
      <c r="K39" s="956"/>
      <c r="L39" s="954"/>
      <c r="M39" s="956"/>
      <c r="N39" s="954"/>
      <c r="O39" s="956"/>
      <c r="P39" s="954"/>
      <c r="Q39" s="956"/>
      <c r="R39" s="954"/>
      <c r="S39" s="546"/>
    </row>
    <row r="40" spans="1:19">
      <c r="A40" s="1008"/>
      <c r="B40" s="1179"/>
      <c r="C40" s="513"/>
      <c r="D40" s="513"/>
      <c r="E40" s="513"/>
      <c r="F40" s="520"/>
      <c r="G40" s="521"/>
      <c r="H40" s="954"/>
      <c r="I40" s="956"/>
      <c r="J40" s="954"/>
      <c r="K40" s="956"/>
      <c r="L40" s="954"/>
      <c r="M40" s="956"/>
      <c r="N40" s="954"/>
      <c r="O40" s="956"/>
      <c r="P40" s="954"/>
      <c r="Q40" s="956"/>
      <c r="R40" s="954"/>
      <c r="S40" s="546"/>
    </row>
    <row r="41" spans="1:19">
      <c r="A41" s="1008"/>
      <c r="B41" s="1179"/>
      <c r="C41" s="513"/>
      <c r="D41" s="513"/>
      <c r="E41" s="513"/>
      <c r="F41" s="520"/>
      <c r="G41" s="521"/>
      <c r="H41" s="954"/>
      <c r="I41" s="956"/>
      <c r="J41" s="954"/>
      <c r="K41" s="956"/>
      <c r="L41" s="954"/>
      <c r="M41" s="956"/>
      <c r="N41" s="954"/>
      <c r="O41" s="956"/>
      <c r="P41" s="954"/>
      <c r="Q41" s="956"/>
      <c r="R41" s="954"/>
      <c r="S41" s="546"/>
    </row>
    <row r="42" spans="1:19">
      <c r="A42" s="1008"/>
      <c r="B42" s="1180"/>
      <c r="C42" s="513"/>
      <c r="D42" s="513"/>
      <c r="E42" s="513"/>
      <c r="F42" s="513"/>
      <c r="G42" s="521"/>
      <c r="H42" s="954"/>
      <c r="I42" s="956"/>
      <c r="J42" s="954"/>
      <c r="K42" s="956"/>
      <c r="L42" s="954"/>
      <c r="M42" s="956"/>
      <c r="N42" s="954"/>
      <c r="O42" s="956"/>
      <c r="P42" s="954"/>
      <c r="Q42" s="956"/>
      <c r="R42" s="954"/>
      <c r="S42" s="546"/>
    </row>
    <row r="43" spans="1:19">
      <c r="A43" s="1008"/>
      <c r="B43" s="1180"/>
      <c r="C43" s="513"/>
      <c r="D43" s="513"/>
      <c r="E43" s="513"/>
      <c r="F43" s="513"/>
      <c r="G43" s="517"/>
      <c r="H43" s="954"/>
      <c r="I43" s="956"/>
      <c r="J43" s="954"/>
      <c r="K43" s="956"/>
      <c r="L43" s="954"/>
      <c r="M43" s="956"/>
      <c r="N43" s="954"/>
      <c r="O43" s="956"/>
      <c r="P43" s="954"/>
      <c r="Q43" s="956"/>
      <c r="R43" s="954"/>
      <c r="S43" s="546"/>
    </row>
    <row r="44" spans="1:19">
      <c r="A44" s="1008"/>
      <c r="B44" s="1180"/>
      <c r="C44" s="513"/>
      <c r="D44" s="513"/>
      <c r="E44" s="513"/>
      <c r="F44" s="513"/>
      <c r="G44" s="517"/>
      <c r="H44" s="954"/>
      <c r="I44" s="956"/>
      <c r="J44" s="954"/>
      <c r="K44" s="956"/>
      <c r="L44" s="954"/>
      <c r="M44" s="956"/>
      <c r="N44" s="954"/>
      <c r="O44" s="956"/>
      <c r="P44" s="954"/>
      <c r="Q44" s="956"/>
      <c r="R44" s="954"/>
      <c r="S44" s="546"/>
    </row>
    <row r="45" spans="1:19">
      <c r="A45" s="1008"/>
      <c r="B45" s="1180"/>
      <c r="C45" s="513"/>
      <c r="D45" s="513"/>
      <c r="E45" s="513"/>
      <c r="F45" s="513"/>
      <c r="G45" s="517"/>
      <c r="H45" s="954"/>
      <c r="I45" s="956"/>
      <c r="J45" s="954"/>
      <c r="K45" s="956"/>
      <c r="L45" s="954"/>
      <c r="M45" s="956"/>
      <c r="N45" s="954"/>
      <c r="O45" s="956"/>
      <c r="P45" s="954"/>
      <c r="Q45" s="956"/>
      <c r="R45" s="954"/>
      <c r="S45" s="546"/>
    </row>
    <row r="46" spans="1:19">
      <c r="A46" s="1008"/>
      <c r="B46" s="1180"/>
      <c r="C46" s="513"/>
      <c r="D46" s="513"/>
      <c r="E46" s="513"/>
      <c r="F46" s="513"/>
      <c r="G46" s="517"/>
      <c r="H46" s="954"/>
      <c r="I46" s="956"/>
      <c r="J46" s="954"/>
      <c r="K46" s="956"/>
      <c r="L46" s="954"/>
      <c r="M46" s="956"/>
      <c r="N46" s="954"/>
      <c r="O46" s="956"/>
      <c r="P46" s="954"/>
      <c r="Q46" s="956"/>
      <c r="R46" s="954"/>
      <c r="S46" s="546"/>
    </row>
    <row r="47" spans="1:19">
      <c r="A47" s="1008"/>
      <c r="B47" s="1180"/>
      <c r="C47" s="513"/>
      <c r="D47" s="513"/>
      <c r="E47" s="513"/>
      <c r="F47" s="513"/>
      <c r="G47" s="517"/>
      <c r="H47" s="954"/>
      <c r="I47" s="956"/>
      <c r="J47" s="954"/>
      <c r="K47" s="546"/>
      <c r="L47" s="954"/>
      <c r="M47" s="956"/>
      <c r="N47" s="954"/>
      <c r="O47" s="956"/>
      <c r="P47" s="954"/>
      <c r="Q47" s="956"/>
      <c r="R47" s="954"/>
      <c r="S47" s="546"/>
    </row>
    <row r="48" spans="1:19">
      <c r="A48" s="959"/>
      <c r="B48" s="1180"/>
      <c r="C48" s="513"/>
      <c r="D48" s="513"/>
      <c r="E48" s="513"/>
      <c r="F48" s="513"/>
      <c r="G48" s="517"/>
      <c r="H48" s="954"/>
      <c r="I48" s="1148"/>
      <c r="J48" s="954"/>
      <c r="K48" s="956"/>
      <c r="L48" s="954"/>
      <c r="M48" s="956"/>
      <c r="N48" s="954"/>
      <c r="O48" s="956"/>
      <c r="P48" s="954"/>
      <c r="Q48" s="546"/>
      <c r="R48" s="954"/>
      <c r="S48" s="546"/>
    </row>
    <row r="49" spans="1:19">
      <c r="A49" s="1008"/>
      <c r="B49" s="537"/>
      <c r="C49" s="518"/>
      <c r="D49" s="513"/>
      <c r="E49" s="513"/>
      <c r="F49" s="513"/>
      <c r="G49" s="517"/>
      <c r="H49" s="954"/>
      <c r="I49" s="546"/>
      <c r="J49" s="954"/>
      <c r="K49" s="546"/>
      <c r="L49" s="954"/>
      <c r="M49" s="546"/>
      <c r="N49" s="954"/>
      <c r="O49" s="546"/>
      <c r="P49" s="954"/>
      <c r="Q49" s="546"/>
      <c r="R49" s="954"/>
      <c r="S49" s="546"/>
    </row>
    <row r="50" spans="1:19">
      <c r="A50" s="959"/>
      <c r="B50" s="537"/>
      <c r="C50" s="518"/>
      <c r="D50" s="513"/>
      <c r="E50" s="513"/>
      <c r="F50" s="513"/>
      <c r="G50" s="517"/>
      <c r="H50" s="954"/>
      <c r="I50" s="1148"/>
      <c r="J50" s="954"/>
      <c r="K50" s="546"/>
      <c r="L50" s="954"/>
      <c r="M50" s="546"/>
      <c r="N50" s="954"/>
      <c r="O50" s="546"/>
      <c r="P50" s="954"/>
      <c r="Q50" s="546"/>
      <c r="R50" s="954"/>
      <c r="S50" s="546"/>
    </row>
    <row r="51" spans="1:19">
      <c r="A51" s="14"/>
      <c r="B51" s="15"/>
      <c r="C51" s="16"/>
      <c r="D51" s="16"/>
      <c r="E51" s="17"/>
      <c r="F51" s="18" t="s">
        <v>625</v>
      </c>
      <c r="G51" s="19"/>
      <c r="H51" s="20"/>
      <c r="I51" s="62">
        <f>SUM(I23:I50)</f>
        <v>0</v>
      </c>
      <c r="J51" s="20"/>
      <c r="K51" s="62">
        <f>SUM(K23:K50)</f>
        <v>0</v>
      </c>
      <c r="L51" s="20"/>
      <c r="M51" s="62">
        <f>SUM(M22:M50)</f>
        <v>0</v>
      </c>
      <c r="N51" s="20"/>
      <c r="O51" s="62">
        <f>SUM(O22:O50)</f>
        <v>0</v>
      </c>
      <c r="P51" s="20"/>
      <c r="Q51" s="62">
        <f>SUM(Q23:Q50)</f>
        <v>0</v>
      </c>
      <c r="R51" s="20"/>
      <c r="S51" s="62">
        <f>SUM(S23:S50)</f>
        <v>0</v>
      </c>
    </row>
    <row r="52" spans="1:19">
      <c r="A52" s="974"/>
      <c r="B52" s="502"/>
      <c r="C52" s="503"/>
      <c r="D52" s="503"/>
      <c r="E52" s="504"/>
      <c r="F52" s="505" t="s">
        <v>626</v>
      </c>
      <c r="G52" s="506"/>
      <c r="H52" s="975">
        <v>0</v>
      </c>
      <c r="I52" s="1117"/>
      <c r="J52" s="975">
        <v>0</v>
      </c>
      <c r="K52" s="1117"/>
      <c r="L52" s="975">
        <v>0.02</v>
      </c>
      <c r="M52" s="1117"/>
      <c r="N52" s="975">
        <v>0.02</v>
      </c>
      <c r="O52" s="1117"/>
      <c r="P52" s="975">
        <v>0.02</v>
      </c>
      <c r="Q52" s="1117"/>
      <c r="R52" s="975">
        <v>0.02</v>
      </c>
      <c r="S52" s="1117"/>
    </row>
    <row r="53" spans="1:19">
      <c r="A53" s="974"/>
      <c r="B53" s="502"/>
      <c r="C53" s="503"/>
      <c r="D53" s="503"/>
      <c r="E53" s="504"/>
      <c r="F53" s="505" t="s">
        <v>627</v>
      </c>
      <c r="G53" s="506"/>
      <c r="H53" s="976"/>
      <c r="I53" s="1118">
        <f>H52*$I$51</f>
        <v>0</v>
      </c>
      <c r="J53" s="976"/>
      <c r="K53" s="1118">
        <f>J52*$K$51</f>
        <v>0</v>
      </c>
      <c r="L53" s="976"/>
      <c r="M53" s="1118">
        <f>L52*$M$51</f>
        <v>0</v>
      </c>
      <c r="N53" s="976"/>
      <c r="O53" s="1118">
        <f>N52*$O$51</f>
        <v>0</v>
      </c>
      <c r="P53" s="976"/>
      <c r="Q53" s="1118">
        <f>P52*$Q$51</f>
        <v>0</v>
      </c>
      <c r="R53" s="976"/>
      <c r="S53" s="1118">
        <f>R52*S51</f>
        <v>0</v>
      </c>
    </row>
    <row r="54" spans="1:19">
      <c r="A54" s="974"/>
      <c r="B54" s="502"/>
      <c r="C54" s="503"/>
      <c r="D54" s="503"/>
      <c r="E54" s="504"/>
      <c r="F54" s="505"/>
      <c r="G54" s="506"/>
      <c r="H54" s="1121"/>
      <c r="I54" s="978"/>
      <c r="J54" s="976"/>
      <c r="K54" s="978"/>
      <c r="L54" s="976"/>
      <c r="M54" s="978"/>
      <c r="N54" s="976"/>
      <c r="O54" s="978"/>
      <c r="P54" s="976"/>
      <c r="Q54" s="978"/>
      <c r="R54" s="976"/>
      <c r="S54" s="978"/>
    </row>
    <row r="55" spans="1:19">
      <c r="A55" s="974"/>
      <c r="B55" s="502"/>
      <c r="C55" s="503"/>
      <c r="D55" s="503"/>
      <c r="E55" s="504"/>
      <c r="F55" s="505" t="s">
        <v>628</v>
      </c>
      <c r="G55" s="506"/>
      <c r="H55" s="979"/>
      <c r="I55" s="977">
        <f>SUM(I51:I54)</f>
        <v>0</v>
      </c>
      <c r="J55" s="979"/>
      <c r="K55" s="977">
        <f>SUM(K51:K53)</f>
        <v>0</v>
      </c>
      <c r="L55" s="979"/>
      <c r="M55" s="977">
        <f>SUM(M51:M53)</f>
        <v>0</v>
      </c>
      <c r="N55" s="979"/>
      <c r="O55" s="977">
        <f>SUM(O51:O53)</f>
        <v>0</v>
      </c>
      <c r="P55" s="979"/>
      <c r="Q55" s="977">
        <f>SUM(Q51:Q53)</f>
        <v>0</v>
      </c>
      <c r="R55" s="979"/>
      <c r="S55" s="977">
        <f>SUM(S51:S53)</f>
        <v>0</v>
      </c>
    </row>
    <row r="56" spans="1:19">
      <c r="A56" s="974"/>
      <c r="B56" s="502"/>
      <c r="C56" s="503"/>
      <c r="D56" s="503"/>
      <c r="E56" s="504"/>
      <c r="F56" s="507" t="s">
        <v>629</v>
      </c>
      <c r="G56" s="508"/>
      <c r="H56" s="980"/>
      <c r="I56" s="981" t="e">
        <f>I55/'Area Calculations'!$I$4</f>
        <v>#DIV/0!</v>
      </c>
      <c r="J56" s="980"/>
      <c r="K56" s="981" t="e">
        <f>K55/'Area Calculations'!$I$4</f>
        <v>#DIV/0!</v>
      </c>
      <c r="L56" s="980"/>
      <c r="M56" s="981" t="e">
        <f>M55/'Area Calculations'!$I$4</f>
        <v>#DIV/0!</v>
      </c>
      <c r="N56" s="980"/>
      <c r="O56" s="981" t="e">
        <f>O55/'Area Calculations'!$I$4</f>
        <v>#DIV/0!</v>
      </c>
      <c r="P56" s="980"/>
      <c r="Q56" s="981" t="e">
        <f>Q55/'Area Calculations'!$I$4</f>
        <v>#DIV/0!</v>
      </c>
      <c r="R56" s="980"/>
      <c r="S56" s="981" t="e">
        <f>S55/'Area Calculations'!$I$4</f>
        <v>#DIV/0!</v>
      </c>
    </row>
    <row r="57" spans="1:19">
      <c r="A57" s="974"/>
      <c r="B57" s="502"/>
      <c r="C57" s="503"/>
      <c r="D57" s="503"/>
      <c r="E57" s="504"/>
      <c r="F57" s="507" t="s">
        <v>630</v>
      </c>
      <c r="G57" s="509"/>
      <c r="H57" s="980"/>
      <c r="I57" s="981" t="e">
        <f>I55/'Area Calculations'!#REF!</f>
        <v>#REF!</v>
      </c>
      <c r="J57" s="980"/>
      <c r="K57" s="981" t="e">
        <f>K55/'Area Calculations'!#REF!</f>
        <v>#REF!</v>
      </c>
      <c r="L57" s="980"/>
      <c r="M57" s="981" t="e">
        <f>M55/'Area Calculations'!#REF!</f>
        <v>#REF!</v>
      </c>
      <c r="N57" s="980"/>
      <c r="O57" s="981" t="e">
        <f>O55/'Area Calculations'!#REF!</f>
        <v>#REF!</v>
      </c>
      <c r="P57" s="980"/>
      <c r="Q57" s="981" t="e">
        <f>Q55/'Area Calculations'!#REF!</f>
        <v>#REF!</v>
      </c>
      <c r="R57" s="980"/>
      <c r="S57" s="981" t="e">
        <f>S55/'Area Calculations'!#REF!</f>
        <v>#REF!</v>
      </c>
    </row>
    <row r="58" spans="1:19">
      <c r="A58" s="974"/>
      <c r="B58" s="502"/>
      <c r="C58" s="503"/>
      <c r="D58" s="503"/>
      <c r="E58" s="504"/>
      <c r="F58" s="505"/>
      <c r="G58" s="510"/>
      <c r="H58" s="501"/>
      <c r="I58" s="1162"/>
      <c r="J58" s="982"/>
      <c r="K58" s="982"/>
      <c r="L58" s="982"/>
      <c r="M58" s="982"/>
      <c r="N58" s="982"/>
      <c r="O58" s="982"/>
      <c r="P58" s="982"/>
      <c r="Q58" s="982"/>
      <c r="R58" s="982"/>
      <c r="S58" s="982"/>
    </row>
    <row r="59" spans="1:19">
      <c r="A59" s="652" t="s">
        <v>631</v>
      </c>
      <c r="B59" s="653"/>
      <c r="C59" s="12"/>
      <c r="D59" s="12"/>
      <c r="E59" s="12"/>
      <c r="F59" s="12"/>
      <c r="G59" s="13"/>
      <c r="H59" s="21"/>
      <c r="I59" s="21"/>
      <c r="J59" s="21"/>
      <c r="K59" s="21"/>
      <c r="L59" s="21"/>
      <c r="M59" s="21"/>
      <c r="N59" s="21"/>
      <c r="O59" s="21"/>
      <c r="P59" s="21"/>
      <c r="Q59" s="21"/>
      <c r="R59" s="21"/>
      <c r="S59" s="21"/>
    </row>
    <row r="60" spans="1:19">
      <c r="A60" s="1185"/>
      <c r="B60" s="512"/>
      <c r="C60" s="1144"/>
      <c r="D60" s="1144"/>
      <c r="E60" s="1144"/>
      <c r="F60" s="1144"/>
      <c r="G60" s="547"/>
      <c r="H60" s="1188"/>
      <c r="I60" s="1188"/>
      <c r="J60" s="1188"/>
      <c r="K60" s="1188"/>
      <c r="L60" s="1188"/>
      <c r="M60" s="1188"/>
      <c r="N60" s="1188"/>
      <c r="O60" s="1188"/>
      <c r="P60" s="1188"/>
      <c r="Q60" s="1188"/>
      <c r="R60" s="1188"/>
      <c r="S60" s="1188"/>
    </row>
    <row r="61" spans="1:19">
      <c r="A61" s="1185"/>
      <c r="B61" s="512"/>
      <c r="C61" s="1144"/>
      <c r="D61" s="1144"/>
      <c r="E61" s="1144"/>
      <c r="F61" s="1144"/>
      <c r="G61" s="547"/>
      <c r="H61" s="1188"/>
      <c r="I61" s="1188"/>
      <c r="J61" s="1188"/>
      <c r="K61" s="1188"/>
      <c r="L61" s="1188"/>
      <c r="M61" s="1188"/>
      <c r="N61" s="1188"/>
      <c r="O61" s="1188"/>
      <c r="P61" s="1188"/>
      <c r="Q61" s="1188"/>
      <c r="R61" s="1188"/>
      <c r="S61" s="1188"/>
    </row>
    <row r="62" spans="1:19">
      <c r="A62" s="1185"/>
      <c r="B62" s="512"/>
      <c r="C62" s="1144"/>
      <c r="D62" s="1144"/>
      <c r="E62" s="1144"/>
      <c r="F62" s="1144"/>
      <c r="G62" s="547"/>
      <c r="H62" s="1188"/>
      <c r="I62" s="1188"/>
      <c r="J62" s="1188"/>
      <c r="K62" s="1188"/>
      <c r="L62" s="1188"/>
      <c r="M62" s="1188"/>
      <c r="N62" s="1188"/>
      <c r="O62" s="1188"/>
      <c r="P62" s="1188"/>
      <c r="Q62" s="1188"/>
      <c r="R62" s="1188"/>
      <c r="S62" s="1188"/>
    </row>
    <row r="63" spans="1:19" s="2" customFormat="1">
      <c r="A63" s="652" t="s">
        <v>632</v>
      </c>
      <c r="B63" s="653"/>
      <c r="C63" s="12"/>
      <c r="D63" s="12"/>
      <c r="E63" s="12"/>
      <c r="F63" s="12"/>
      <c r="G63" s="13"/>
      <c r="H63" s="21"/>
      <c r="I63" s="21"/>
      <c r="J63" s="21"/>
      <c r="K63" s="21"/>
      <c r="L63" s="21"/>
      <c r="M63" s="21"/>
      <c r="N63" s="21"/>
      <c r="O63" s="21"/>
      <c r="P63" s="21"/>
      <c r="Q63" s="21"/>
      <c r="R63" s="21"/>
      <c r="S63" s="21"/>
    </row>
    <row r="64" spans="1:19" s="2" customFormat="1">
      <c r="A64" s="1185"/>
      <c r="B64" s="512"/>
      <c r="C64" s="1144"/>
      <c r="D64" s="1144"/>
      <c r="E64" s="1144"/>
      <c r="F64" s="1144"/>
      <c r="G64" s="547"/>
      <c r="H64" s="1188"/>
      <c r="I64" s="1188"/>
      <c r="J64" s="1188"/>
      <c r="K64" s="1188"/>
      <c r="L64" s="1188"/>
      <c r="M64" s="1188"/>
      <c r="N64" s="1188"/>
      <c r="O64" s="1188"/>
      <c r="P64" s="1188"/>
      <c r="Q64" s="1188"/>
      <c r="R64" s="1188"/>
      <c r="S64" s="1188"/>
    </row>
    <row r="65" spans="1:19" s="2" customFormat="1">
      <c r="A65" s="1185"/>
      <c r="B65" s="512"/>
      <c r="C65" s="1144"/>
      <c r="D65" s="1144"/>
      <c r="E65" s="1144"/>
      <c r="F65" s="1144"/>
      <c r="G65" s="547"/>
      <c r="H65" s="1188"/>
      <c r="I65" s="1188"/>
      <c r="J65" s="1188"/>
      <c r="K65" s="1188"/>
      <c r="L65" s="1188"/>
      <c r="M65" s="1188"/>
      <c r="N65" s="1188"/>
      <c r="O65" s="1188"/>
      <c r="P65" s="1188"/>
      <c r="Q65" s="1188"/>
      <c r="R65" s="1188"/>
      <c r="S65" s="1188"/>
    </row>
    <row r="66" spans="1:19">
      <c r="A66" s="1185"/>
      <c r="B66" s="512"/>
      <c r="C66" s="1144"/>
      <c r="D66" s="1144"/>
      <c r="E66" s="1144"/>
      <c r="F66" s="1144"/>
      <c r="G66" s="547"/>
      <c r="H66" s="1188"/>
      <c r="I66" s="1188"/>
      <c r="J66" s="1188"/>
      <c r="K66" s="1188"/>
      <c r="L66" s="1188"/>
      <c r="M66" s="1188"/>
      <c r="N66" s="1188"/>
      <c r="O66" s="1188"/>
      <c r="P66" s="1188"/>
      <c r="Q66" s="1188"/>
      <c r="R66" s="1188"/>
      <c r="S66" s="1188"/>
    </row>
    <row r="67" spans="1:19" s="2" customFormat="1">
      <c r="A67" s="652" t="s">
        <v>633</v>
      </c>
      <c r="B67" s="653"/>
      <c r="C67" s="12"/>
      <c r="D67" s="12"/>
      <c r="E67" s="12"/>
      <c r="F67" s="12"/>
      <c r="G67" s="13"/>
      <c r="H67" s="21"/>
      <c r="I67" s="21"/>
      <c r="J67" s="21"/>
      <c r="K67" s="21"/>
      <c r="L67" s="21"/>
      <c r="M67" s="21"/>
      <c r="N67" s="21"/>
      <c r="O67" s="21"/>
      <c r="P67" s="21"/>
      <c r="Q67" s="21"/>
      <c r="R67" s="21"/>
      <c r="S67" s="21"/>
    </row>
    <row r="68" spans="1:19" s="2" customFormat="1">
      <c r="A68" s="1185"/>
      <c r="B68" s="512"/>
      <c r="C68" s="1144"/>
      <c r="D68" s="1144"/>
      <c r="E68" s="1144"/>
      <c r="F68" s="1144"/>
      <c r="G68" s="547"/>
      <c r="H68" s="1188"/>
      <c r="I68" s="1188"/>
      <c r="J68" s="1188"/>
      <c r="K68" s="1188"/>
      <c r="L68" s="1188"/>
      <c r="M68" s="1188"/>
      <c r="N68" s="1188"/>
      <c r="O68" s="1188"/>
      <c r="P68" s="1188"/>
      <c r="Q68" s="1188"/>
      <c r="R68" s="1188"/>
      <c r="S68" s="1188"/>
    </row>
    <row r="69" spans="1:19" s="2" customFormat="1">
      <c r="A69" s="952"/>
      <c r="B69" s="512"/>
      <c r="C69" s="513"/>
      <c r="D69" s="513"/>
      <c r="E69" s="513"/>
      <c r="F69" s="513"/>
      <c r="G69" s="517"/>
      <c r="H69" s="985"/>
      <c r="I69" s="985"/>
      <c r="J69" s="985"/>
      <c r="K69" s="985"/>
      <c r="L69" s="985"/>
      <c r="M69" s="985"/>
      <c r="N69" s="985"/>
      <c r="O69" s="985"/>
      <c r="P69" s="985"/>
      <c r="Q69" s="985"/>
      <c r="R69" s="985"/>
      <c r="S69" s="985"/>
    </row>
    <row r="70" spans="1:19" s="2" customFormat="1">
      <c r="A70" s="986"/>
      <c r="B70" s="511"/>
      <c r="C70" s="513"/>
      <c r="D70" s="513"/>
      <c r="E70" s="513"/>
      <c r="F70" s="513"/>
      <c r="G70" s="517"/>
      <c r="H70" s="987"/>
      <c r="I70" s="987"/>
      <c r="J70" s="987"/>
      <c r="K70" s="987"/>
      <c r="L70" s="987"/>
      <c r="M70" s="987"/>
      <c r="N70" s="987"/>
      <c r="O70" s="987"/>
      <c r="P70" s="987"/>
      <c r="Q70" s="987"/>
      <c r="R70" s="987"/>
      <c r="S70" s="987"/>
    </row>
    <row r="71" spans="1:19" s="2" customFormat="1">
      <c r="A71" s="652" t="s">
        <v>634</v>
      </c>
      <c r="B71" s="653"/>
      <c r="C71" s="12"/>
      <c r="D71" s="12"/>
      <c r="E71" s="12"/>
      <c r="F71" s="12"/>
      <c r="G71" s="13"/>
      <c r="H71" s="21"/>
      <c r="I71" s="21"/>
      <c r="J71" s="21"/>
      <c r="K71" s="21"/>
      <c r="L71" s="21"/>
      <c r="M71" s="21"/>
      <c r="N71" s="21"/>
      <c r="O71" s="21"/>
      <c r="P71" s="21"/>
      <c r="Q71" s="21"/>
      <c r="R71" s="21"/>
      <c r="S71" s="21"/>
    </row>
    <row r="72" spans="1:19">
      <c r="A72" s="1189"/>
      <c r="B72" s="1145"/>
      <c r="C72" s="1144"/>
      <c r="D72" s="1144"/>
      <c r="E72" s="1144"/>
      <c r="F72" s="1144"/>
      <c r="G72" s="547"/>
      <c r="H72" s="1188"/>
      <c r="I72" s="1188"/>
      <c r="J72" s="1188"/>
      <c r="K72" s="1188"/>
      <c r="L72" s="1188"/>
      <c r="M72" s="1188"/>
      <c r="N72" s="1188"/>
      <c r="O72" s="1188"/>
      <c r="P72" s="1188"/>
      <c r="Q72" s="1188"/>
      <c r="R72" s="1188"/>
      <c r="S72" s="1188"/>
    </row>
    <row r="73" spans="1:19">
      <c r="A73" s="986"/>
      <c r="B73" s="511"/>
      <c r="C73" s="513"/>
      <c r="D73" s="513"/>
      <c r="E73" s="513"/>
      <c r="F73" s="513"/>
      <c r="G73" s="517"/>
      <c r="H73" s="988"/>
      <c r="I73" s="988"/>
      <c r="J73" s="988"/>
      <c r="K73" s="988"/>
      <c r="L73" s="988"/>
      <c r="M73" s="988"/>
      <c r="N73" s="988"/>
      <c r="O73" s="988"/>
      <c r="P73" s="988"/>
      <c r="Q73" s="988"/>
      <c r="R73" s="988"/>
      <c r="S73" s="988"/>
    </row>
    <row r="74" spans="1:19">
      <c r="A74" s="986"/>
      <c r="B74" s="511"/>
      <c r="C74" s="513"/>
      <c r="D74" s="513"/>
      <c r="E74" s="513"/>
      <c r="F74" s="513"/>
      <c r="G74" s="517"/>
      <c r="H74" s="988"/>
      <c r="I74" s="988"/>
      <c r="J74" s="988"/>
      <c r="K74" s="988"/>
      <c r="L74" s="988"/>
      <c r="M74" s="988"/>
      <c r="N74" s="988"/>
      <c r="O74" s="988"/>
      <c r="P74" s="988"/>
      <c r="Q74" s="988"/>
      <c r="R74" s="988"/>
      <c r="S74" s="988"/>
    </row>
    <row r="75" spans="1:19">
      <c r="A75" s="652" t="s">
        <v>635</v>
      </c>
      <c r="B75" s="653"/>
      <c r="C75" s="12"/>
      <c r="D75" s="12"/>
      <c r="E75" s="12"/>
      <c r="F75" s="12"/>
      <c r="G75" s="13"/>
      <c r="H75" s="21"/>
      <c r="I75" s="21"/>
      <c r="J75" s="21"/>
      <c r="K75" s="21"/>
      <c r="L75" s="21"/>
      <c r="M75" s="21"/>
      <c r="N75" s="21"/>
      <c r="O75" s="21"/>
      <c r="P75" s="21"/>
      <c r="Q75" s="21"/>
      <c r="R75" s="21"/>
      <c r="S75" s="21"/>
    </row>
    <row r="76" spans="1:19">
      <c r="A76" s="952"/>
      <c r="B76" s="512" t="s">
        <v>636</v>
      </c>
      <c r="C76" s="513"/>
      <c r="D76" s="513"/>
      <c r="E76" s="513"/>
      <c r="F76" s="513"/>
      <c r="G76" s="517"/>
      <c r="H76" s="988"/>
      <c r="I76" s="988"/>
      <c r="J76" s="988"/>
      <c r="K76" s="988"/>
      <c r="L76" s="988"/>
      <c r="M76" s="988"/>
      <c r="N76" s="988"/>
      <c r="O76" s="988"/>
      <c r="P76" s="988"/>
      <c r="Q76" s="988"/>
      <c r="R76" s="988"/>
      <c r="S76" s="988"/>
    </row>
    <row r="77" spans="1:19">
      <c r="A77" s="952"/>
      <c r="B77" s="512" t="s">
        <v>637</v>
      </c>
      <c r="C77" s="513"/>
      <c r="D77" s="513"/>
      <c r="E77" s="513"/>
      <c r="F77" s="513"/>
      <c r="G77" s="517"/>
      <c r="H77" s="988"/>
      <c r="I77" s="988"/>
      <c r="J77" s="988"/>
      <c r="K77" s="988"/>
      <c r="L77" s="988"/>
      <c r="M77" s="988"/>
      <c r="N77" s="988"/>
      <c r="O77" s="988"/>
      <c r="P77" s="988"/>
      <c r="Q77" s="988"/>
      <c r="R77" s="988"/>
      <c r="S77" s="988"/>
    </row>
    <row r="78" spans="1:19">
      <c r="A78" s="952"/>
      <c r="B78" s="512" t="s">
        <v>638</v>
      </c>
      <c r="C78" s="513"/>
      <c r="D78" s="513"/>
      <c r="E78" s="513"/>
      <c r="F78" s="513"/>
      <c r="G78" s="517"/>
      <c r="H78" s="988"/>
      <c r="I78" s="988"/>
      <c r="J78" s="988"/>
      <c r="K78" s="988"/>
      <c r="L78" s="988"/>
      <c r="M78" s="988"/>
      <c r="N78" s="988"/>
      <c r="O78" s="988"/>
      <c r="P78" s="988"/>
      <c r="Q78" s="988"/>
      <c r="R78" s="988"/>
      <c r="S78" s="988"/>
    </row>
    <row r="79" spans="1:19">
      <c r="A79" s="952"/>
      <c r="B79" s="512" t="s">
        <v>639</v>
      </c>
      <c r="C79" s="513"/>
      <c r="D79" s="513"/>
      <c r="E79" s="513"/>
      <c r="F79" s="513"/>
      <c r="G79" s="517"/>
      <c r="H79" s="988"/>
      <c r="I79" s="988"/>
      <c r="J79" s="988"/>
      <c r="K79" s="988"/>
      <c r="L79" s="988"/>
      <c r="M79" s="988"/>
      <c r="N79" s="988"/>
      <c r="O79" s="988"/>
      <c r="P79" s="988"/>
      <c r="Q79" s="988"/>
      <c r="R79" s="988"/>
      <c r="S79" s="988"/>
    </row>
    <row r="80" spans="1:19">
      <c r="A80" s="358"/>
      <c r="B80" s="357"/>
      <c r="C80" s="188"/>
      <c r="D80" s="188"/>
      <c r="E80" s="188"/>
      <c r="F80" s="188"/>
      <c r="G80" s="359"/>
      <c r="H80" s="300"/>
      <c r="I80" s="300"/>
      <c r="J80" s="300"/>
      <c r="K80" s="300"/>
      <c r="L80" s="300"/>
      <c r="M80" s="300"/>
      <c r="N80" s="300"/>
      <c r="O80" s="300"/>
      <c r="P80" s="300"/>
      <c r="Q80" s="300"/>
      <c r="R80" s="300"/>
      <c r="S80" s="300"/>
    </row>
    <row r="81" spans="1:19">
      <c r="A81" s="7" t="s">
        <v>640</v>
      </c>
      <c r="B81" s="8"/>
      <c r="C81" s="12"/>
      <c r="D81" s="12"/>
      <c r="E81" s="12"/>
      <c r="F81" s="12"/>
      <c r="G81" s="13"/>
      <c r="H81" s="21"/>
      <c r="I81" s="21"/>
      <c r="J81" s="21"/>
      <c r="K81" s="21"/>
      <c r="L81" s="21"/>
      <c r="M81" s="21"/>
      <c r="N81" s="21"/>
      <c r="O81" s="21"/>
      <c r="P81" s="21"/>
      <c r="Q81" s="21"/>
      <c r="R81" s="21"/>
      <c r="S81" s="21"/>
    </row>
    <row r="82" spans="1:19">
      <c r="A82" s="1185"/>
      <c r="B82" s="1005" t="s">
        <v>641</v>
      </c>
      <c r="C82" s="1144"/>
      <c r="D82" s="1144"/>
      <c r="E82" s="1144"/>
      <c r="F82" s="1144"/>
      <c r="G82" s="547"/>
      <c r="H82" s="1006"/>
      <c r="I82" s="1006"/>
      <c r="J82" s="1006"/>
      <c r="K82" s="1006"/>
      <c r="L82" s="1006"/>
      <c r="M82" s="1006"/>
      <c r="N82" s="1006"/>
      <c r="O82" s="1006"/>
      <c r="P82" s="1006"/>
      <c r="Q82" s="1006"/>
      <c r="R82" s="1006"/>
      <c r="S82" s="1006"/>
    </row>
    <row r="83" spans="1:19">
      <c r="A83" s="952"/>
      <c r="B83" s="512" t="s">
        <v>642</v>
      </c>
      <c r="C83" s="513"/>
      <c r="D83" s="513"/>
      <c r="E83" s="513"/>
      <c r="F83" s="513"/>
      <c r="G83" s="517"/>
      <c r="H83" s="989"/>
      <c r="I83" s="989"/>
      <c r="J83" s="989"/>
      <c r="K83" s="989"/>
      <c r="L83" s="989"/>
      <c r="M83" s="989"/>
      <c r="N83" s="989"/>
      <c r="O83" s="989"/>
      <c r="P83" s="989"/>
      <c r="Q83" s="989"/>
      <c r="R83" s="989"/>
      <c r="S83" s="989"/>
    </row>
    <row r="84" spans="1:19">
      <c r="A84" s="496"/>
      <c r="B84" s="497" t="s">
        <v>643</v>
      </c>
      <c r="C84" s="498"/>
      <c r="D84" s="498"/>
      <c r="E84" s="498"/>
      <c r="F84" s="498"/>
      <c r="G84" s="499"/>
      <c r="H84" s="992"/>
      <c r="I84" s="992"/>
      <c r="J84" s="992"/>
      <c r="K84" s="992"/>
      <c r="L84" s="992"/>
      <c r="M84" s="992"/>
      <c r="N84" s="992"/>
      <c r="O84" s="992"/>
      <c r="P84" s="992"/>
      <c r="Q84" s="992"/>
      <c r="R84" s="992"/>
      <c r="S84" s="992"/>
    </row>
    <row r="86" spans="1:19">
      <c r="A86" s="94" t="s">
        <v>644</v>
      </c>
      <c r="B86" s="96"/>
    </row>
    <row r="87" spans="1:19">
      <c r="A87" s="95" t="s">
        <v>542</v>
      </c>
      <c r="B87" s="993"/>
    </row>
    <row r="88" spans="1:19">
      <c r="A88" s="994" t="s">
        <v>546</v>
      </c>
      <c r="B88" s="993"/>
    </row>
    <row r="89" spans="1:19">
      <c r="A89" s="995" t="s">
        <v>549</v>
      </c>
      <c r="B89" s="996"/>
    </row>
    <row r="90" spans="1:19">
      <c r="A90" s="995" t="s">
        <v>552</v>
      </c>
      <c r="B90" s="997"/>
    </row>
    <row r="91" spans="1:19">
      <c r="A91" s="500" t="s">
        <v>645</v>
      </c>
      <c r="B91" s="998"/>
    </row>
    <row r="93" spans="1:19">
      <c r="A93" s="97"/>
      <c r="B93" s="1" t="s">
        <v>646</v>
      </c>
    </row>
    <row r="94" spans="1:19">
      <c r="A94" s="98"/>
      <c r="B94" s="1" t="s">
        <v>647</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767" priority="13" operator="equal">
      <formula>"X"</formula>
    </cfRule>
    <cfRule type="cellIs" dxfId="1766" priority="14" operator="equal">
      <formula>"I"</formula>
    </cfRule>
  </conditionalFormatting>
  <conditionalFormatting sqref="H32:H50">
    <cfRule type="cellIs" dxfId="1765" priority="1" operator="equal">
      <formula>"X"</formula>
    </cfRule>
    <cfRule type="cellIs" dxfId="1764" priority="2" operator="equal">
      <formula>"I"</formula>
    </cfRule>
  </conditionalFormatting>
  <conditionalFormatting sqref="J20:J30">
    <cfRule type="cellIs" dxfId="1763" priority="15" operator="equal">
      <formula>"X"</formula>
    </cfRule>
    <cfRule type="cellIs" dxfId="1762" priority="16" operator="equal">
      <formula>"I"</formula>
    </cfRule>
  </conditionalFormatting>
  <conditionalFormatting sqref="J32:J50">
    <cfRule type="cellIs" dxfId="1761" priority="3" operator="equal">
      <formula>"X"</formula>
    </cfRule>
    <cfRule type="cellIs" dxfId="1760" priority="4" operator="equal">
      <formula>"I"</formula>
    </cfRule>
  </conditionalFormatting>
  <conditionalFormatting sqref="L20:L30">
    <cfRule type="cellIs" dxfId="1759" priority="17" operator="equal">
      <formula>"X"</formula>
    </cfRule>
    <cfRule type="cellIs" dxfId="1758" priority="18" operator="equal">
      <formula>"I"</formula>
    </cfRule>
  </conditionalFormatting>
  <conditionalFormatting sqref="L32:L50">
    <cfRule type="cellIs" dxfId="1757" priority="5" operator="equal">
      <formula>"X"</formula>
    </cfRule>
    <cfRule type="cellIs" dxfId="1756" priority="6" operator="equal">
      <formula>"I"</formula>
    </cfRule>
  </conditionalFormatting>
  <conditionalFormatting sqref="N20:N30">
    <cfRule type="cellIs" dxfId="1755" priority="19" operator="equal">
      <formula>"X"</formula>
    </cfRule>
    <cfRule type="cellIs" dxfId="1754" priority="20" operator="equal">
      <formula>"I"</formula>
    </cfRule>
  </conditionalFormatting>
  <conditionalFormatting sqref="N32:N50">
    <cfRule type="cellIs" dxfId="1753" priority="7" operator="equal">
      <formula>"X"</formula>
    </cfRule>
    <cfRule type="cellIs" dxfId="1752" priority="8" operator="equal">
      <formula>"I"</formula>
    </cfRule>
  </conditionalFormatting>
  <conditionalFormatting sqref="P20:P30">
    <cfRule type="cellIs" dxfId="1751" priority="21" operator="equal">
      <formula>"X"</formula>
    </cfRule>
    <cfRule type="cellIs" dxfId="1750" priority="22" operator="equal">
      <formula>"I"</formula>
    </cfRule>
  </conditionalFormatting>
  <conditionalFormatting sqref="P32:P50">
    <cfRule type="cellIs" dxfId="1749" priority="9" operator="equal">
      <formula>"X"</formula>
    </cfRule>
    <cfRule type="cellIs" dxfId="1748" priority="10" operator="equal">
      <formula>"I"</formula>
    </cfRule>
  </conditionalFormatting>
  <conditionalFormatting sqref="R20:R30">
    <cfRule type="cellIs" dxfId="1747" priority="23" operator="equal">
      <formula>"X"</formula>
    </cfRule>
    <cfRule type="cellIs" dxfId="1746" priority="24" operator="equal">
      <formula>"I"</formula>
    </cfRule>
  </conditionalFormatting>
  <conditionalFormatting sqref="R32:R50">
    <cfRule type="cellIs" dxfId="1745" priority="11" operator="equal">
      <formula>"X"</formula>
    </cfRule>
    <cfRule type="cellIs" dxfId="1744" priority="12" operator="equal">
      <formula>"I"</formula>
    </cfRule>
  </conditionalFormatting>
  <hyperlinks>
    <hyperlink ref="B3" location="'Cost Summary'!A1" display="BACK TO SUMMARY SHEET" xr:uid="{A6506E05-1622-4266-AC0A-2371EC1C9A53}"/>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92D050"/>
  </sheetPr>
  <dimension ref="A1:AH106"/>
  <sheetViews>
    <sheetView zoomScale="85" zoomScaleNormal="85" workbookViewId="0">
      <pane xSplit="2" ySplit="9" topLeftCell="C20" activePane="bottomRight" state="frozen"/>
      <selection pane="bottomRight" activeCell="B33" sqref="B3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12.28515625" style="2" customWidth="1"/>
    <col min="5"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352</v>
      </c>
      <c r="C5" s="513"/>
      <c r="D5" s="513"/>
      <c r="E5" s="513"/>
      <c r="F5" s="513"/>
      <c r="G5" s="514" t="s">
        <v>546</v>
      </c>
      <c r="H5" s="1183"/>
      <c r="I5" s="1184"/>
      <c r="J5" s="1183"/>
      <c r="K5" s="1184"/>
      <c r="L5" s="1183"/>
      <c r="M5" s="1184"/>
      <c r="N5" s="1183"/>
      <c r="O5" s="1184"/>
      <c r="P5" s="1183"/>
      <c r="Q5" s="1184"/>
      <c r="R5" s="1183"/>
      <c r="S5" s="1184"/>
    </row>
    <row r="6" spans="1:19">
      <c r="A6" s="948" t="s">
        <v>548</v>
      </c>
      <c r="B6" s="515" t="s">
        <v>351</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ht="15.75" thickBot="1">
      <c r="A8" s="356" t="s">
        <v>554</v>
      </c>
      <c r="B8" s="357"/>
      <c r="C8" s="188"/>
      <c r="D8" s="188"/>
      <c r="E8" s="188"/>
      <c r="F8" s="188"/>
      <c r="G8" s="298" t="s">
        <v>554</v>
      </c>
      <c r="H8" s="682">
        <f>I67</f>
        <v>0</v>
      </c>
      <c r="I8" s="683"/>
      <c r="J8" s="682">
        <f>K67</f>
        <v>0</v>
      </c>
      <c r="K8" s="683"/>
      <c r="L8" s="682">
        <f>M67</f>
        <v>0</v>
      </c>
      <c r="M8" s="683"/>
      <c r="N8" s="682">
        <f>O67</f>
        <v>0</v>
      </c>
      <c r="O8" s="683"/>
      <c r="P8" s="682">
        <f>Q67</f>
        <v>0</v>
      </c>
      <c r="Q8" s="683"/>
      <c r="R8" s="682">
        <f>S67</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952"/>
      <c r="B21" s="519" t="s">
        <v>352</v>
      </c>
      <c r="C21" s="518"/>
      <c r="D21" s="513"/>
      <c r="E21" s="513"/>
      <c r="F21" s="513"/>
      <c r="G21" s="517"/>
      <c r="H21" s="954"/>
      <c r="I21" s="953"/>
      <c r="J21" s="954"/>
      <c r="K21" s="953"/>
      <c r="L21" s="954"/>
      <c r="M21" s="953"/>
      <c r="N21" s="954"/>
      <c r="O21" s="953"/>
      <c r="P21" s="954"/>
      <c r="Q21" s="953"/>
      <c r="R21" s="954"/>
      <c r="S21" s="953"/>
    </row>
    <row r="22" spans="1:19" ht="15.75" thickBot="1">
      <c r="A22" s="1008"/>
      <c r="B22" s="114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1008"/>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91" t="s">
        <v>575</v>
      </c>
      <c r="C31" s="541"/>
      <c r="D31" s="541"/>
      <c r="E31" s="541"/>
      <c r="F31" s="541"/>
      <c r="G31" s="545"/>
      <c r="H31" s="965"/>
      <c r="I31" s="1153"/>
      <c r="J31" s="965"/>
      <c r="K31" s="1153"/>
      <c r="L31" s="965"/>
      <c r="M31" s="1153"/>
      <c r="N31" s="965"/>
      <c r="O31" s="1154"/>
      <c r="P31" s="965"/>
      <c r="Q31" s="1154"/>
      <c r="R31" s="965"/>
      <c r="S31" s="1154"/>
    </row>
    <row r="32" spans="1:19">
      <c r="A32" s="1008"/>
      <c r="B32" s="1177" t="s">
        <v>706</v>
      </c>
      <c r="C32" s="513"/>
      <c r="D32" s="513"/>
      <c r="E32" s="513"/>
      <c r="F32" s="513"/>
      <c r="G32" s="517"/>
      <c r="H32" s="954"/>
      <c r="I32" s="956"/>
      <c r="J32" s="954"/>
      <c r="K32" s="956"/>
      <c r="L32" s="954"/>
      <c r="M32" s="956"/>
      <c r="N32" s="954"/>
      <c r="O32" s="546"/>
      <c r="P32" s="954"/>
      <c r="Q32" s="546"/>
      <c r="R32" s="954"/>
      <c r="S32" s="546"/>
    </row>
    <row r="33" spans="1:19">
      <c r="A33" s="1008"/>
      <c r="B33" s="1192"/>
      <c r="C33" s="513"/>
      <c r="D33" s="513"/>
      <c r="E33" s="513"/>
      <c r="F33" s="513"/>
      <c r="G33" s="517"/>
      <c r="H33" s="954"/>
      <c r="I33" s="956"/>
      <c r="J33" s="954"/>
      <c r="K33" s="956"/>
      <c r="L33" s="954"/>
      <c r="M33" s="956"/>
      <c r="N33" s="954"/>
      <c r="O33" s="546"/>
      <c r="P33" s="954"/>
      <c r="Q33" s="546"/>
      <c r="R33" s="954"/>
      <c r="S33" s="546"/>
    </row>
    <row r="34" spans="1:19">
      <c r="A34" s="1008"/>
      <c r="B34" s="1165" t="s">
        <v>782</v>
      </c>
      <c r="C34" s="513"/>
      <c r="D34" s="513"/>
      <c r="E34" s="513"/>
      <c r="F34" s="513"/>
      <c r="G34" s="517"/>
      <c r="H34" s="954"/>
      <c r="I34" s="956"/>
      <c r="J34" s="954"/>
      <c r="K34" s="956"/>
      <c r="L34" s="954"/>
      <c r="M34" s="956"/>
      <c r="N34" s="954"/>
      <c r="O34" s="546"/>
      <c r="P34" s="954"/>
      <c r="Q34" s="546"/>
      <c r="R34" s="954"/>
      <c r="S34" s="546"/>
    </row>
    <row r="35" spans="1:19">
      <c r="A35" s="1008"/>
      <c r="B35" s="1166" t="s">
        <v>783</v>
      </c>
      <c r="C35" s="513"/>
      <c r="D35" s="513"/>
      <c r="E35" s="513"/>
      <c r="F35" s="513"/>
      <c r="G35" s="517"/>
      <c r="H35" s="954"/>
      <c r="I35" s="956"/>
      <c r="J35" s="954"/>
      <c r="K35" s="956"/>
      <c r="L35" s="954"/>
      <c r="M35" s="956"/>
      <c r="N35" s="954"/>
      <c r="O35" s="546"/>
      <c r="P35" s="954"/>
      <c r="Q35" s="546"/>
      <c r="R35" s="954"/>
      <c r="S35" s="546"/>
    </row>
    <row r="36" spans="1:19">
      <c r="A36" s="1008"/>
      <c r="B36" s="1166" t="s">
        <v>784</v>
      </c>
      <c r="C36" s="513"/>
      <c r="D36" s="513"/>
      <c r="E36" s="513"/>
      <c r="F36" s="513"/>
      <c r="G36" s="517"/>
      <c r="H36" s="954" t="s">
        <v>579</v>
      </c>
      <c r="I36" s="956"/>
      <c r="J36" s="954"/>
      <c r="K36" s="956"/>
      <c r="L36" s="954"/>
      <c r="M36" s="956"/>
      <c r="N36" s="954"/>
      <c r="O36" s="546"/>
      <c r="P36" s="954"/>
      <c r="Q36" s="546"/>
      <c r="R36" s="954"/>
      <c r="S36" s="546"/>
    </row>
    <row r="37" spans="1:19">
      <c r="A37" s="1008"/>
      <c r="B37" s="1166" t="s">
        <v>785</v>
      </c>
      <c r="C37" s="513"/>
      <c r="D37" s="513"/>
      <c r="E37" s="513"/>
      <c r="F37" s="513"/>
      <c r="G37" s="517"/>
      <c r="H37" s="954"/>
      <c r="I37" s="956"/>
      <c r="J37" s="954"/>
      <c r="K37" s="956"/>
      <c r="L37" s="954"/>
      <c r="M37" s="956"/>
      <c r="N37" s="954"/>
      <c r="O37" s="546"/>
      <c r="P37" s="954"/>
      <c r="Q37" s="546"/>
      <c r="R37" s="954"/>
      <c r="S37" s="546"/>
    </row>
    <row r="38" spans="1:19">
      <c r="A38" s="1008"/>
      <c r="B38" s="1166"/>
      <c r="C38" s="513"/>
      <c r="D38" s="513"/>
      <c r="E38" s="513"/>
      <c r="F38" s="513"/>
      <c r="G38" s="517"/>
      <c r="H38" s="954"/>
      <c r="I38" s="956"/>
      <c r="J38" s="954"/>
      <c r="K38" s="956"/>
      <c r="L38" s="954"/>
      <c r="M38" s="956"/>
      <c r="N38" s="954"/>
      <c r="O38" s="546"/>
      <c r="P38" s="954"/>
      <c r="Q38" s="546"/>
      <c r="R38" s="954"/>
      <c r="S38" s="546"/>
    </row>
    <row r="39" spans="1:19">
      <c r="A39" s="1008"/>
      <c r="B39" s="1165" t="s">
        <v>786</v>
      </c>
      <c r="C39" s="513"/>
      <c r="D39" s="513"/>
      <c r="E39" s="513"/>
      <c r="F39" s="513"/>
      <c r="G39" s="517"/>
      <c r="H39" s="954"/>
      <c r="I39" s="956"/>
      <c r="J39" s="954"/>
      <c r="K39" s="956"/>
      <c r="L39" s="954"/>
      <c r="M39" s="956"/>
      <c r="N39" s="954"/>
      <c r="O39" s="546"/>
      <c r="P39" s="954"/>
      <c r="Q39" s="546"/>
      <c r="R39" s="954"/>
      <c r="S39" s="546"/>
    </row>
    <row r="40" spans="1:19">
      <c r="A40" s="1008"/>
      <c r="B40" s="1166" t="s">
        <v>783</v>
      </c>
      <c r="C40" s="513"/>
      <c r="D40" s="513"/>
      <c r="E40" s="513"/>
      <c r="F40" s="513"/>
      <c r="G40" s="517"/>
      <c r="H40" s="954"/>
      <c r="I40" s="956"/>
      <c r="J40" s="954"/>
      <c r="K40" s="956"/>
      <c r="L40" s="954"/>
      <c r="M40" s="956"/>
      <c r="N40" s="954"/>
      <c r="O40" s="546"/>
      <c r="P40" s="954"/>
      <c r="Q40" s="546"/>
      <c r="R40" s="954"/>
      <c r="S40" s="546"/>
    </row>
    <row r="41" spans="1:19">
      <c r="A41" s="1008"/>
      <c r="B41" s="1166" t="s">
        <v>784</v>
      </c>
      <c r="C41" s="513"/>
      <c r="D41" s="513"/>
      <c r="E41" s="513"/>
      <c r="F41" s="513"/>
      <c r="G41" s="517"/>
      <c r="H41" s="954"/>
      <c r="I41" s="956"/>
      <c r="J41" s="954"/>
      <c r="K41" s="956"/>
      <c r="L41" s="954"/>
      <c r="M41" s="956"/>
      <c r="N41" s="954"/>
      <c r="O41" s="546"/>
      <c r="P41" s="954"/>
      <c r="Q41" s="546"/>
      <c r="R41" s="954"/>
      <c r="S41" s="546"/>
    </row>
    <row r="42" spans="1:19">
      <c r="A42" s="1008"/>
      <c r="B42" s="1166" t="s">
        <v>785</v>
      </c>
      <c r="C42" s="513"/>
      <c r="D42" s="513"/>
      <c r="E42" s="513"/>
      <c r="F42" s="513"/>
      <c r="G42" s="517"/>
      <c r="H42" s="954"/>
      <c r="I42" s="956"/>
      <c r="J42" s="954"/>
      <c r="K42" s="956"/>
      <c r="L42" s="954"/>
      <c r="M42" s="956"/>
      <c r="N42" s="954"/>
      <c r="O42" s="546"/>
      <c r="P42" s="954"/>
      <c r="Q42" s="546"/>
      <c r="R42" s="954"/>
      <c r="S42" s="546"/>
    </row>
    <row r="43" spans="1:19">
      <c r="A43" s="1008"/>
      <c r="B43" s="1166"/>
      <c r="C43" s="513"/>
      <c r="D43" s="513"/>
      <c r="E43" s="513"/>
      <c r="F43" s="513"/>
      <c r="G43" s="517"/>
      <c r="H43" s="954"/>
      <c r="I43" s="956"/>
      <c r="J43" s="954"/>
      <c r="K43" s="956"/>
      <c r="L43" s="954"/>
      <c r="M43" s="956"/>
      <c r="N43" s="954"/>
      <c r="O43" s="546"/>
      <c r="P43" s="954"/>
      <c r="Q43" s="546"/>
      <c r="R43" s="954"/>
      <c r="S43" s="546"/>
    </row>
    <row r="44" spans="1:19">
      <c r="A44" s="1008"/>
      <c r="B44" s="1165" t="s">
        <v>787</v>
      </c>
      <c r="C44" s="513"/>
      <c r="D44" s="513"/>
      <c r="E44" s="513"/>
      <c r="F44" s="513"/>
      <c r="G44" s="517"/>
      <c r="H44" s="954"/>
      <c r="I44" s="956"/>
      <c r="J44" s="954"/>
      <c r="K44" s="956"/>
      <c r="L44" s="954"/>
      <c r="M44" s="956"/>
      <c r="N44" s="954"/>
      <c r="O44" s="546"/>
      <c r="P44" s="954"/>
      <c r="Q44" s="546"/>
      <c r="R44" s="954"/>
      <c r="S44" s="546"/>
    </row>
    <row r="45" spans="1:19">
      <c r="A45" s="1008"/>
      <c r="B45" s="1166" t="s">
        <v>783</v>
      </c>
      <c r="C45" s="513"/>
      <c r="D45" s="513"/>
      <c r="E45" s="513"/>
      <c r="F45" s="513"/>
      <c r="G45" s="517"/>
      <c r="H45" s="954"/>
      <c r="I45" s="956"/>
      <c r="J45" s="954"/>
      <c r="K45" s="956"/>
      <c r="L45" s="954"/>
      <c r="M45" s="956"/>
      <c r="N45" s="954"/>
      <c r="O45" s="546"/>
      <c r="P45" s="954"/>
      <c r="Q45" s="546"/>
      <c r="R45" s="954"/>
      <c r="S45" s="546"/>
    </row>
    <row r="46" spans="1:19">
      <c r="A46" s="1008"/>
      <c r="B46" s="1166" t="s">
        <v>784</v>
      </c>
      <c r="C46" s="513"/>
      <c r="D46" s="513"/>
      <c r="E46" s="513"/>
      <c r="F46" s="513"/>
      <c r="G46" s="517"/>
      <c r="H46" s="954"/>
      <c r="I46" s="956"/>
      <c r="J46" s="954"/>
      <c r="K46" s="956"/>
      <c r="L46" s="954"/>
      <c r="M46" s="956"/>
      <c r="N46" s="954"/>
      <c r="O46" s="546"/>
      <c r="P46" s="954"/>
      <c r="Q46" s="546"/>
      <c r="R46" s="954"/>
      <c r="S46" s="546"/>
    </row>
    <row r="47" spans="1:19">
      <c r="A47" s="1008"/>
      <c r="B47" s="1166" t="s">
        <v>785</v>
      </c>
      <c r="C47" s="513"/>
      <c r="D47" s="513"/>
      <c r="E47" s="513"/>
      <c r="F47" s="513"/>
      <c r="G47" s="517"/>
      <c r="H47" s="954"/>
      <c r="I47" s="956"/>
      <c r="J47" s="954"/>
      <c r="K47" s="956"/>
      <c r="L47" s="954"/>
      <c r="M47" s="956"/>
      <c r="N47" s="954"/>
      <c r="O47" s="546"/>
      <c r="P47" s="954"/>
      <c r="Q47" s="546"/>
      <c r="R47" s="954"/>
      <c r="S47" s="546"/>
    </row>
    <row r="48" spans="1:19">
      <c r="A48" s="1008"/>
      <c r="B48" s="1166"/>
      <c r="C48" s="513"/>
      <c r="D48" s="513"/>
      <c r="E48" s="513"/>
      <c r="F48" s="513"/>
      <c r="G48" s="517"/>
      <c r="H48" s="954"/>
      <c r="I48" s="956"/>
      <c r="J48" s="954"/>
      <c r="K48" s="956"/>
      <c r="L48" s="954"/>
      <c r="M48" s="956"/>
      <c r="N48" s="954"/>
      <c r="O48" s="546"/>
      <c r="P48" s="954"/>
      <c r="Q48" s="546"/>
      <c r="R48" s="954"/>
      <c r="S48" s="546"/>
    </row>
    <row r="49" spans="1:19">
      <c r="A49" s="1008"/>
      <c r="B49" s="1165" t="s">
        <v>352</v>
      </c>
      <c r="C49" s="513"/>
      <c r="D49" s="513"/>
      <c r="E49" s="513"/>
      <c r="F49" s="513"/>
      <c r="G49" s="517"/>
      <c r="H49" s="954"/>
      <c r="I49" s="956"/>
      <c r="J49" s="954"/>
      <c r="K49" s="956"/>
      <c r="L49" s="954"/>
      <c r="M49" s="956"/>
      <c r="N49" s="954"/>
      <c r="O49" s="546"/>
      <c r="P49" s="954"/>
      <c r="Q49" s="546"/>
      <c r="R49" s="954"/>
      <c r="S49" s="546"/>
    </row>
    <row r="50" spans="1:19">
      <c r="A50" s="1008"/>
      <c r="B50" s="1166" t="s">
        <v>788</v>
      </c>
      <c r="C50" s="513"/>
      <c r="D50" s="513"/>
      <c r="E50" s="513"/>
      <c r="F50" s="513"/>
      <c r="G50" s="517"/>
      <c r="H50" s="954"/>
      <c r="I50" s="956"/>
      <c r="J50" s="954"/>
      <c r="K50" s="956"/>
      <c r="L50" s="954"/>
      <c r="M50" s="956"/>
      <c r="N50" s="954"/>
      <c r="O50" s="546"/>
      <c r="P50" s="954"/>
      <c r="Q50" s="546"/>
      <c r="R50" s="954"/>
      <c r="S50" s="546"/>
    </row>
    <row r="51" spans="1:19">
      <c r="A51" s="1008"/>
      <c r="B51" s="1166" t="s">
        <v>789</v>
      </c>
      <c r="C51" s="513"/>
      <c r="D51" s="513"/>
      <c r="E51" s="513"/>
      <c r="F51" s="513"/>
      <c r="G51" s="517"/>
      <c r="H51" s="954"/>
      <c r="I51" s="956"/>
      <c r="J51" s="954"/>
      <c r="K51" s="956"/>
      <c r="L51" s="954"/>
      <c r="M51" s="956"/>
      <c r="N51" s="954"/>
      <c r="O51" s="546"/>
      <c r="P51" s="954"/>
      <c r="Q51" s="546"/>
      <c r="R51" s="954"/>
      <c r="S51" s="546"/>
    </row>
    <row r="52" spans="1:19">
      <c r="A52" s="1008"/>
      <c r="B52" s="1166" t="s">
        <v>790</v>
      </c>
      <c r="C52" s="513"/>
      <c r="D52" s="513"/>
      <c r="E52" s="513"/>
      <c r="F52" s="513"/>
      <c r="G52" s="517"/>
      <c r="H52" s="954"/>
      <c r="I52" s="956"/>
      <c r="J52" s="954"/>
      <c r="K52" s="956"/>
      <c r="L52" s="954"/>
      <c r="M52" s="956"/>
      <c r="N52" s="954"/>
      <c r="O52" s="546"/>
      <c r="P52" s="954"/>
      <c r="Q52" s="546"/>
      <c r="R52" s="954"/>
      <c r="S52" s="546"/>
    </row>
    <row r="53" spans="1:19">
      <c r="A53" s="1008"/>
      <c r="B53" s="1166" t="s">
        <v>791</v>
      </c>
      <c r="C53" s="513"/>
      <c r="D53" s="513"/>
      <c r="E53" s="513"/>
      <c r="F53" s="513"/>
      <c r="G53" s="517"/>
      <c r="H53" s="954"/>
      <c r="I53" s="956"/>
      <c r="J53" s="954"/>
      <c r="K53" s="956"/>
      <c r="L53" s="954"/>
      <c r="M53" s="956"/>
      <c r="N53" s="954"/>
      <c r="O53" s="546"/>
      <c r="P53" s="954"/>
      <c r="Q53" s="546"/>
      <c r="R53" s="954"/>
      <c r="S53" s="546"/>
    </row>
    <row r="54" spans="1:19">
      <c r="A54" s="1008"/>
      <c r="B54" s="1166" t="s">
        <v>792</v>
      </c>
      <c r="C54" s="513"/>
      <c r="D54" s="513"/>
      <c r="E54" s="513"/>
      <c r="F54" s="513"/>
      <c r="G54" s="517"/>
      <c r="H54" s="954"/>
      <c r="I54" s="956"/>
      <c r="J54" s="954"/>
      <c r="K54" s="956"/>
      <c r="L54" s="954"/>
      <c r="M54" s="956"/>
      <c r="N54" s="954"/>
      <c r="O54" s="546"/>
      <c r="P54" s="954"/>
      <c r="Q54" s="546"/>
      <c r="R54" s="954"/>
      <c r="S54" s="546"/>
    </row>
    <row r="55" spans="1:19">
      <c r="A55" s="1008"/>
      <c r="B55" s="1166" t="s">
        <v>793</v>
      </c>
      <c r="C55" s="513"/>
      <c r="D55" s="513"/>
      <c r="E55" s="513"/>
      <c r="F55" s="513"/>
      <c r="G55" s="517"/>
      <c r="H55" s="954"/>
      <c r="I55" s="956"/>
      <c r="J55" s="954"/>
      <c r="K55" s="956"/>
      <c r="L55" s="954"/>
      <c r="M55" s="956"/>
      <c r="N55" s="954"/>
      <c r="O55" s="956"/>
      <c r="P55" s="954"/>
      <c r="Q55" s="956"/>
      <c r="R55" s="954"/>
      <c r="S55" s="546"/>
    </row>
    <row r="56" spans="1:19">
      <c r="A56" s="1008"/>
      <c r="B56" s="1166" t="s">
        <v>794</v>
      </c>
      <c r="C56" s="513"/>
      <c r="D56" s="513"/>
      <c r="E56" s="513"/>
      <c r="F56" s="513"/>
      <c r="G56" s="517"/>
      <c r="H56" s="954"/>
      <c r="I56" s="956"/>
      <c r="J56" s="954"/>
      <c r="K56" s="956"/>
      <c r="L56" s="954"/>
      <c r="M56" s="956"/>
      <c r="N56" s="954"/>
      <c r="O56" s="956"/>
      <c r="P56" s="954"/>
      <c r="Q56" s="956"/>
      <c r="R56" s="954"/>
      <c r="S56" s="546"/>
    </row>
    <row r="57" spans="1:19">
      <c r="A57" s="1008"/>
      <c r="B57" s="1166" t="s">
        <v>795</v>
      </c>
      <c r="C57" s="513"/>
      <c r="D57" s="513"/>
      <c r="E57" s="513"/>
      <c r="F57" s="513"/>
      <c r="G57" s="517"/>
      <c r="H57" s="954"/>
      <c r="I57" s="956"/>
      <c r="J57" s="954"/>
      <c r="K57" s="956"/>
      <c r="L57" s="954"/>
      <c r="M57" s="956"/>
      <c r="N57" s="954"/>
      <c r="O57" s="956"/>
      <c r="P57" s="954"/>
      <c r="Q57" s="956"/>
      <c r="R57" s="954"/>
      <c r="S57" s="546"/>
    </row>
    <row r="58" spans="1:19">
      <c r="A58" s="1008"/>
      <c r="B58" s="1166" t="s">
        <v>796</v>
      </c>
      <c r="C58" s="513"/>
      <c r="D58" s="513"/>
      <c r="E58" s="513"/>
      <c r="F58" s="513"/>
      <c r="G58" s="517"/>
      <c r="H58" s="954"/>
      <c r="I58" s="956"/>
      <c r="J58" s="954"/>
      <c r="K58" s="956"/>
      <c r="L58" s="954"/>
      <c r="M58" s="956"/>
      <c r="N58" s="954"/>
      <c r="O58" s="956"/>
      <c r="P58" s="954"/>
      <c r="Q58" s="956"/>
      <c r="R58" s="954"/>
      <c r="S58" s="546"/>
    </row>
    <row r="59" spans="1:19">
      <c r="A59" s="1008"/>
      <c r="B59" s="1167" t="s">
        <v>700</v>
      </c>
      <c r="C59" s="513"/>
      <c r="D59" s="513"/>
      <c r="E59" s="513"/>
      <c r="F59" s="513"/>
      <c r="G59" s="517"/>
      <c r="H59" s="954"/>
      <c r="I59" s="956"/>
      <c r="J59" s="954"/>
      <c r="K59" s="956"/>
      <c r="L59" s="954"/>
      <c r="M59" s="956"/>
      <c r="N59" s="954"/>
      <c r="O59" s="956"/>
      <c r="P59" s="954"/>
      <c r="Q59" s="956"/>
      <c r="R59" s="954"/>
      <c r="S59" s="546"/>
    </row>
    <row r="60" spans="1:19">
      <c r="A60" s="1008"/>
      <c r="B60" s="1167" t="s">
        <v>701</v>
      </c>
      <c r="C60" s="513"/>
      <c r="D60" s="513"/>
      <c r="E60" s="513"/>
      <c r="F60" s="513"/>
      <c r="G60" s="517"/>
      <c r="H60" s="954"/>
      <c r="I60" s="956"/>
      <c r="J60" s="954"/>
      <c r="K60" s="956"/>
      <c r="L60" s="954"/>
      <c r="M60" s="956"/>
      <c r="N60" s="954"/>
      <c r="O60" s="956"/>
      <c r="P60" s="954"/>
      <c r="Q60" s="956"/>
      <c r="R60" s="954"/>
      <c r="S60" s="546"/>
    </row>
    <row r="61" spans="1:19">
      <c r="A61" s="1008"/>
      <c r="B61" s="1180"/>
      <c r="C61" s="513"/>
      <c r="D61" s="513"/>
      <c r="E61" s="513"/>
      <c r="F61" s="513"/>
      <c r="G61" s="517"/>
      <c r="H61" s="954"/>
      <c r="I61" s="956"/>
      <c r="J61" s="954"/>
      <c r="K61" s="956"/>
      <c r="L61" s="954"/>
      <c r="M61" s="956"/>
      <c r="N61" s="954"/>
      <c r="O61" s="956"/>
      <c r="P61" s="954"/>
      <c r="Q61" s="956"/>
      <c r="R61" s="954"/>
      <c r="S61" s="546"/>
    </row>
    <row r="62" spans="1:19" ht="15.75" thickBot="1">
      <c r="A62" s="959"/>
      <c r="B62" s="1180"/>
      <c r="C62" s="188"/>
      <c r="D62" s="188"/>
      <c r="E62" s="188"/>
      <c r="F62" s="188"/>
      <c r="G62" s="359"/>
      <c r="H62" s="954"/>
      <c r="I62" s="1148"/>
      <c r="J62" s="954"/>
      <c r="K62" s="956"/>
      <c r="L62" s="954"/>
      <c r="M62" s="956"/>
      <c r="N62" s="954"/>
      <c r="O62" s="956"/>
      <c r="P62" s="954"/>
      <c r="Q62" s="546"/>
      <c r="R62" s="954"/>
      <c r="S62" s="546"/>
    </row>
    <row r="63" spans="1:19" ht="15.75" thickTop="1">
      <c r="A63" s="14"/>
      <c r="B63" s="15"/>
      <c r="C63" s="16"/>
      <c r="D63" s="16"/>
      <c r="E63" s="17"/>
      <c r="F63" s="18" t="s">
        <v>625</v>
      </c>
      <c r="G63" s="19"/>
      <c r="H63" s="20"/>
      <c r="I63" s="62">
        <f>SUM(I23:I62)</f>
        <v>0</v>
      </c>
      <c r="J63" s="20"/>
      <c r="K63" s="62">
        <f>SUM(K23:K62)</f>
        <v>0</v>
      </c>
      <c r="L63" s="20"/>
      <c r="M63" s="62">
        <f>SUM(M22:M62)</f>
        <v>0</v>
      </c>
      <c r="N63" s="20"/>
      <c r="O63" s="62">
        <f>SUM(O22:O62)</f>
        <v>0</v>
      </c>
      <c r="P63" s="20"/>
      <c r="Q63" s="62">
        <f>SUM(Q23:Q62)</f>
        <v>0</v>
      </c>
      <c r="R63" s="20"/>
      <c r="S63" s="62">
        <f>SUM(S23:S62)</f>
        <v>0</v>
      </c>
    </row>
    <row r="64" spans="1:19">
      <c r="A64" s="974"/>
      <c r="B64" s="502"/>
      <c r="C64" s="503"/>
      <c r="D64" s="503"/>
      <c r="E64" s="504"/>
      <c r="F64" s="505" t="s">
        <v>626</v>
      </c>
      <c r="G64" s="506"/>
      <c r="H64" s="975">
        <v>0</v>
      </c>
      <c r="I64" s="1117"/>
      <c r="J64" s="975">
        <v>0</v>
      </c>
      <c r="K64" s="1117"/>
      <c r="L64" s="975">
        <v>0</v>
      </c>
      <c r="M64" s="1117"/>
      <c r="N64" s="975">
        <v>0</v>
      </c>
      <c r="O64" s="1117"/>
      <c r="P64" s="975">
        <v>0</v>
      </c>
      <c r="Q64" s="1117"/>
      <c r="R64" s="975">
        <v>0</v>
      </c>
      <c r="S64" s="1117"/>
    </row>
    <row r="65" spans="1:34">
      <c r="A65" s="974"/>
      <c r="B65" s="502"/>
      <c r="C65" s="503"/>
      <c r="D65" s="503"/>
      <c r="E65" s="504"/>
      <c r="F65" s="505" t="s">
        <v>627</v>
      </c>
      <c r="G65" s="506"/>
      <c r="H65" s="976"/>
      <c r="I65" s="1118">
        <f>H64*$I$63</f>
        <v>0</v>
      </c>
      <c r="J65" s="976"/>
      <c r="K65" s="1118">
        <f>J64*$K$63</f>
        <v>0</v>
      </c>
      <c r="L65" s="976"/>
      <c r="M65" s="1118">
        <f>L64*$M$63</f>
        <v>0</v>
      </c>
      <c r="N65" s="976"/>
      <c r="O65" s="1118">
        <f>N64*$O$63</f>
        <v>0</v>
      </c>
      <c r="P65" s="976"/>
      <c r="Q65" s="1118">
        <f>P64*$Q$63</f>
        <v>0</v>
      </c>
      <c r="R65" s="976"/>
      <c r="S65" s="1118">
        <f>R64*S63</f>
        <v>0</v>
      </c>
    </row>
    <row r="66" spans="1:34">
      <c r="A66" s="974"/>
      <c r="B66" s="502"/>
      <c r="C66" s="503"/>
      <c r="D66" s="503"/>
      <c r="E66" s="504"/>
      <c r="F66" s="505"/>
      <c r="G66" s="506"/>
      <c r="H66" s="1121"/>
      <c r="I66" s="1118"/>
      <c r="J66" s="976"/>
      <c r="K66" s="978"/>
      <c r="L66" s="976"/>
      <c r="M66" s="978"/>
      <c r="N66" s="976"/>
      <c r="O66" s="978"/>
      <c r="P66" s="976"/>
      <c r="Q66" s="978"/>
      <c r="R66" s="976"/>
      <c r="S66" s="978"/>
    </row>
    <row r="67" spans="1:34">
      <c r="A67" s="974"/>
      <c r="B67" s="502"/>
      <c r="C67" s="503"/>
      <c r="D67" s="503"/>
      <c r="E67" s="504"/>
      <c r="F67" s="505" t="s">
        <v>628</v>
      </c>
      <c r="G67" s="506"/>
      <c r="H67" s="979"/>
      <c r="I67" s="1118">
        <f>SUM(I63:I66)</f>
        <v>0</v>
      </c>
      <c r="J67" s="979"/>
      <c r="K67" s="977">
        <f>SUM(K63:K65)</f>
        <v>0</v>
      </c>
      <c r="L67" s="979"/>
      <c r="M67" s="977">
        <f>SUM(M63:M65)</f>
        <v>0</v>
      </c>
      <c r="N67" s="979"/>
      <c r="O67" s="977">
        <f>SUM(O63:O65)</f>
        <v>0</v>
      </c>
      <c r="P67" s="979"/>
      <c r="Q67" s="977">
        <f>SUM(Q63:Q65)</f>
        <v>0</v>
      </c>
      <c r="R67" s="979"/>
      <c r="S67" s="977">
        <f>SUM(S63:S65)</f>
        <v>0</v>
      </c>
    </row>
    <row r="68" spans="1:34">
      <c r="A68" s="974"/>
      <c r="B68" s="502"/>
      <c r="C68" s="503"/>
      <c r="D68" s="503"/>
      <c r="E68" s="504"/>
      <c r="F68" s="507" t="s">
        <v>629</v>
      </c>
      <c r="G68" s="508"/>
      <c r="H68" s="980"/>
      <c r="I68" s="981" t="e">
        <f>I67/'Area Calculations'!$I$4</f>
        <v>#DIV/0!</v>
      </c>
      <c r="J68" s="980"/>
      <c r="K68" s="981" t="e">
        <f>K67/'Area Calculations'!$I$4</f>
        <v>#DIV/0!</v>
      </c>
      <c r="L68" s="980"/>
      <c r="M68" s="981" t="e">
        <f>M67/'Area Calculations'!$I$4</f>
        <v>#DIV/0!</v>
      </c>
      <c r="N68" s="980"/>
      <c r="O68" s="981" t="e">
        <f>O67/'Area Calculations'!$I$4</f>
        <v>#DIV/0!</v>
      </c>
      <c r="P68" s="980"/>
      <c r="Q68" s="981" t="e">
        <f>Q67/'Area Calculations'!$I$4</f>
        <v>#DIV/0!</v>
      </c>
      <c r="R68" s="980"/>
      <c r="S68" s="981" t="e">
        <f>S67/'Area Calculations'!$I$4</f>
        <v>#DIV/0!</v>
      </c>
    </row>
    <row r="69" spans="1:34">
      <c r="A69" s="974"/>
      <c r="B69" s="502"/>
      <c r="C69" s="503"/>
      <c r="D69" s="503"/>
      <c r="E69" s="504"/>
      <c r="F69" s="507" t="s">
        <v>630</v>
      </c>
      <c r="G69" s="509"/>
      <c r="H69" s="980"/>
      <c r="I69" s="981" t="e">
        <f>I67/'Area Calculations'!#REF!</f>
        <v>#REF!</v>
      </c>
      <c r="J69" s="980"/>
      <c r="K69" s="981" t="e">
        <f>K67/'Area Calculations'!#REF!</f>
        <v>#REF!</v>
      </c>
      <c r="L69" s="980"/>
      <c r="M69" s="981" t="e">
        <f>M67/'Area Calculations'!#REF!</f>
        <v>#REF!</v>
      </c>
      <c r="N69" s="980"/>
      <c r="O69" s="981" t="e">
        <f>O67/'Area Calculations'!#REF!</f>
        <v>#REF!</v>
      </c>
      <c r="P69" s="980"/>
      <c r="Q69" s="981" t="e">
        <f>Q67/'Area Calculations'!#REF!</f>
        <v>#REF!</v>
      </c>
      <c r="R69" s="980"/>
      <c r="S69" s="981" t="e">
        <f>S67/'Area Calculations'!#REF!</f>
        <v>#REF!</v>
      </c>
    </row>
    <row r="70" spans="1:34" ht="15.75" thickBot="1">
      <c r="A70" s="974"/>
      <c r="B70" s="502"/>
      <c r="C70" s="503"/>
      <c r="D70" s="503"/>
      <c r="E70" s="504"/>
      <c r="F70" s="505"/>
      <c r="G70" s="510"/>
      <c r="H70" s="501"/>
      <c r="I70" s="1162"/>
      <c r="J70" s="982"/>
      <c r="K70" s="982"/>
      <c r="L70" s="982"/>
      <c r="M70" s="982"/>
      <c r="N70" s="982"/>
      <c r="O70" s="982"/>
      <c r="P70" s="982"/>
      <c r="Q70" s="982"/>
      <c r="R70" s="982"/>
      <c r="S70" s="982"/>
    </row>
    <row r="71" spans="1:34" ht="16.5" thickTop="1" thickBot="1">
      <c r="A71" s="652" t="s">
        <v>631</v>
      </c>
      <c r="B71" s="653"/>
      <c r="C71" s="12"/>
      <c r="D71" s="12"/>
      <c r="E71" s="12"/>
      <c r="F71" s="12"/>
      <c r="G71" s="13"/>
      <c r="H71" s="21"/>
      <c r="I71" s="21"/>
      <c r="J71" s="21"/>
      <c r="K71" s="21"/>
      <c r="L71" s="21"/>
      <c r="M71" s="21"/>
      <c r="N71" s="21"/>
      <c r="O71" s="21"/>
      <c r="P71" s="21"/>
      <c r="Q71" s="21"/>
      <c r="R71" s="21"/>
      <c r="S71" s="21"/>
    </row>
    <row r="72" spans="1:34" ht="15.75" thickTop="1">
      <c r="A72" s="1185"/>
      <c r="B72" s="512"/>
      <c r="C72" s="1144"/>
      <c r="D72" s="1144"/>
      <c r="E72" s="1144"/>
      <c r="F72" s="1144"/>
      <c r="G72" s="547"/>
      <c r="H72" s="1188"/>
      <c r="I72" s="1188"/>
      <c r="J72" s="1188"/>
      <c r="K72" s="1188"/>
      <c r="L72" s="1188"/>
      <c r="M72" s="1188"/>
      <c r="N72" s="1188"/>
      <c r="O72" s="1188"/>
      <c r="P72" s="1188"/>
      <c r="Q72" s="1188"/>
      <c r="R72" s="1188"/>
      <c r="S72" s="1188"/>
    </row>
    <row r="73" spans="1:34">
      <c r="A73" s="1185"/>
      <c r="B73" s="512"/>
      <c r="C73" s="1144"/>
      <c r="D73" s="1144"/>
      <c r="E73" s="1144"/>
      <c r="F73" s="1144"/>
      <c r="G73" s="547"/>
      <c r="H73" s="1188"/>
      <c r="I73" s="1188"/>
      <c r="J73" s="1188"/>
      <c r="K73" s="1188"/>
      <c r="L73" s="1188"/>
      <c r="M73" s="1188"/>
      <c r="N73" s="1188"/>
      <c r="O73" s="1188"/>
      <c r="P73" s="1188"/>
      <c r="Q73" s="1188"/>
      <c r="R73" s="1188"/>
      <c r="S73" s="1188"/>
    </row>
    <row r="74" spans="1:34" ht="15.75" thickBot="1">
      <c r="A74" s="1185"/>
      <c r="B74" s="512"/>
      <c r="C74" s="1144"/>
      <c r="D74" s="1144"/>
      <c r="E74" s="1144"/>
      <c r="F74" s="1144"/>
      <c r="G74" s="547"/>
      <c r="H74" s="1188"/>
      <c r="I74" s="1188"/>
      <c r="J74" s="1188"/>
      <c r="K74" s="1188"/>
      <c r="L74" s="1188"/>
      <c r="M74" s="1188"/>
      <c r="N74" s="1188"/>
      <c r="O74" s="1188"/>
      <c r="P74" s="1188"/>
      <c r="Q74" s="1188"/>
      <c r="R74" s="1188"/>
      <c r="S74" s="1188"/>
    </row>
    <row r="75" spans="1:34" s="2" customFormat="1" ht="16.5" thickTop="1" thickBot="1">
      <c r="A75" s="652" t="s">
        <v>632</v>
      </c>
      <c r="B75" s="653"/>
      <c r="C75" s="12"/>
      <c r="D75" s="12"/>
      <c r="E75" s="12"/>
      <c r="F75" s="12"/>
      <c r="G75" s="13"/>
      <c r="H75" s="21"/>
      <c r="I75" s="21"/>
      <c r="J75" s="21"/>
      <c r="K75" s="21"/>
      <c r="L75" s="21"/>
      <c r="M75" s="21"/>
      <c r="N75" s="21"/>
      <c r="O75" s="21"/>
      <c r="P75" s="21"/>
      <c r="Q75" s="21"/>
      <c r="R75" s="21"/>
      <c r="S75" s="21"/>
      <c r="T75"/>
      <c r="U75"/>
      <c r="V75"/>
      <c r="W75"/>
      <c r="X75"/>
      <c r="Y75"/>
      <c r="Z75"/>
      <c r="AA75"/>
      <c r="AB75"/>
      <c r="AC75"/>
      <c r="AD75"/>
      <c r="AE75"/>
      <c r="AF75"/>
      <c r="AG75"/>
      <c r="AH75"/>
    </row>
    <row r="76" spans="1:34" s="2" customFormat="1" ht="15.75" thickTop="1">
      <c r="A76" s="1185"/>
      <c r="B76" s="512"/>
      <c r="C76" s="1144"/>
      <c r="D76" s="1144"/>
      <c r="E76" s="1144"/>
      <c r="F76" s="1144"/>
      <c r="G76" s="547"/>
      <c r="H76" s="1188"/>
      <c r="I76" s="1188"/>
      <c r="J76" s="1188"/>
      <c r="K76" s="1188"/>
      <c r="L76" s="1188"/>
      <c r="M76" s="1188"/>
      <c r="N76" s="1188"/>
      <c r="O76" s="1188"/>
      <c r="P76" s="1188"/>
      <c r="Q76" s="1188"/>
      <c r="R76" s="1188"/>
      <c r="S76" s="1188"/>
      <c r="T76"/>
      <c r="U76"/>
      <c r="V76"/>
      <c r="W76"/>
      <c r="X76"/>
      <c r="Y76"/>
      <c r="Z76"/>
      <c r="AA76"/>
      <c r="AB76"/>
      <c r="AC76"/>
      <c r="AD76"/>
      <c r="AE76"/>
      <c r="AF76"/>
      <c r="AG76"/>
      <c r="AH76"/>
    </row>
    <row r="77" spans="1:34" s="2" customFormat="1">
      <c r="A77" s="1185"/>
      <c r="B77" s="512"/>
      <c r="C77" s="1144"/>
      <c r="D77" s="1144"/>
      <c r="E77" s="1144"/>
      <c r="F77" s="1144"/>
      <c r="G77" s="547"/>
      <c r="H77" s="1188"/>
      <c r="I77" s="1188"/>
      <c r="J77" s="1188"/>
      <c r="K77" s="1188"/>
      <c r="L77" s="1188"/>
      <c r="M77" s="1188"/>
      <c r="N77" s="1188"/>
      <c r="O77" s="1188"/>
      <c r="P77" s="1188"/>
      <c r="Q77" s="1188"/>
      <c r="R77" s="1188"/>
      <c r="S77" s="1188"/>
      <c r="T77"/>
      <c r="U77"/>
      <c r="V77"/>
      <c r="W77"/>
      <c r="X77"/>
      <c r="Y77"/>
      <c r="Z77"/>
      <c r="AA77"/>
      <c r="AB77"/>
      <c r="AC77"/>
      <c r="AD77"/>
      <c r="AE77"/>
      <c r="AF77"/>
      <c r="AG77"/>
      <c r="AH77"/>
    </row>
    <row r="78" spans="1:34" ht="15.75" thickBot="1">
      <c r="A78" s="1185"/>
      <c r="B78" s="512"/>
      <c r="C78" s="1144"/>
      <c r="D78" s="1144"/>
      <c r="E78" s="1144"/>
      <c r="F78" s="1144"/>
      <c r="G78" s="547"/>
      <c r="H78" s="1188"/>
      <c r="I78" s="1188"/>
      <c r="J78" s="1188"/>
      <c r="K78" s="1188"/>
      <c r="L78" s="1188"/>
      <c r="M78" s="1188"/>
      <c r="N78" s="1188"/>
      <c r="O78" s="1188"/>
      <c r="P78" s="1188"/>
      <c r="Q78" s="1188"/>
      <c r="R78" s="1188"/>
      <c r="S78" s="1188"/>
    </row>
    <row r="79" spans="1:34" s="2" customFormat="1" ht="16.5" thickTop="1" thickBot="1">
      <c r="A79" s="652" t="s">
        <v>633</v>
      </c>
      <c r="B79" s="653"/>
      <c r="C79" s="12"/>
      <c r="D79" s="12"/>
      <c r="E79" s="12"/>
      <c r="F79" s="12"/>
      <c r="G79" s="13"/>
      <c r="H79" s="21"/>
      <c r="I79" s="21"/>
      <c r="J79" s="21"/>
      <c r="K79" s="21"/>
      <c r="L79" s="21"/>
      <c r="M79" s="21"/>
      <c r="N79" s="21"/>
      <c r="O79" s="21"/>
      <c r="P79" s="21"/>
      <c r="Q79" s="21"/>
      <c r="R79" s="21"/>
      <c r="S79" s="21"/>
      <c r="T79"/>
      <c r="U79"/>
      <c r="V79"/>
      <c r="W79"/>
      <c r="X79"/>
      <c r="Y79"/>
      <c r="Z79"/>
      <c r="AA79"/>
      <c r="AB79"/>
      <c r="AC79"/>
      <c r="AD79"/>
      <c r="AE79"/>
      <c r="AF79"/>
      <c r="AG79"/>
      <c r="AH79"/>
    </row>
    <row r="80" spans="1:34" s="2" customFormat="1" ht="15.75" thickTop="1">
      <c r="A80" s="1185"/>
      <c r="B80" s="512"/>
      <c r="C80" s="1144"/>
      <c r="D80" s="1144"/>
      <c r="E80" s="1144"/>
      <c r="F80" s="1144"/>
      <c r="G80" s="547"/>
      <c r="H80" s="1188"/>
      <c r="I80" s="1188"/>
      <c r="J80" s="1188"/>
      <c r="K80" s="1188"/>
      <c r="L80" s="1188"/>
      <c r="M80" s="1188"/>
      <c r="N80" s="1188"/>
      <c r="O80" s="1188"/>
      <c r="P80" s="1188"/>
      <c r="Q80" s="1188"/>
      <c r="R80" s="1188"/>
      <c r="S80" s="1188"/>
      <c r="T80"/>
      <c r="U80"/>
      <c r="V80"/>
      <c r="W80"/>
      <c r="X80"/>
      <c r="Y80"/>
      <c r="Z80"/>
      <c r="AA80"/>
      <c r="AB80"/>
      <c r="AC80"/>
      <c r="AD80"/>
      <c r="AE80"/>
      <c r="AF80"/>
      <c r="AG80"/>
      <c r="AH80"/>
    </row>
    <row r="81" spans="1:34" s="2" customFormat="1">
      <c r="A81" s="952"/>
      <c r="B81" s="512"/>
      <c r="C81" s="513"/>
      <c r="D81" s="513"/>
      <c r="E81" s="513"/>
      <c r="F81" s="513"/>
      <c r="G81" s="517"/>
      <c r="H81" s="985"/>
      <c r="I81" s="985"/>
      <c r="J81" s="985"/>
      <c r="K81" s="985"/>
      <c r="L81" s="985"/>
      <c r="M81" s="985"/>
      <c r="N81" s="985"/>
      <c r="O81" s="985"/>
      <c r="P81" s="985"/>
      <c r="Q81" s="985"/>
      <c r="R81" s="985"/>
      <c r="S81" s="985"/>
      <c r="T81"/>
      <c r="U81"/>
      <c r="V81"/>
      <c r="W81"/>
      <c r="X81"/>
      <c r="Y81"/>
      <c r="Z81"/>
      <c r="AA81"/>
      <c r="AB81"/>
      <c r="AC81"/>
      <c r="AD81"/>
      <c r="AE81"/>
      <c r="AF81"/>
      <c r="AG81"/>
      <c r="AH81"/>
    </row>
    <row r="82" spans="1:34" s="2" customFormat="1" ht="15.75" thickBot="1">
      <c r="A82" s="986"/>
      <c r="B82" s="511"/>
      <c r="C82" s="513"/>
      <c r="D82" s="513"/>
      <c r="E82" s="513"/>
      <c r="F82" s="513"/>
      <c r="G82" s="517"/>
      <c r="H82" s="987"/>
      <c r="I82" s="987"/>
      <c r="J82" s="987"/>
      <c r="K82" s="987"/>
      <c r="L82" s="987"/>
      <c r="M82" s="987"/>
      <c r="N82" s="987"/>
      <c r="O82" s="987"/>
      <c r="P82" s="987"/>
      <c r="Q82" s="987"/>
      <c r="R82" s="987"/>
      <c r="S82" s="987"/>
    </row>
    <row r="83" spans="1:34" s="2" customFormat="1" ht="16.5" thickTop="1" thickBot="1">
      <c r="A83" s="652" t="s">
        <v>634</v>
      </c>
      <c r="B83" s="653"/>
      <c r="C83" s="12"/>
      <c r="D83" s="12"/>
      <c r="E83" s="12"/>
      <c r="F83" s="12"/>
      <c r="G83" s="13"/>
      <c r="H83" s="21"/>
      <c r="I83" s="21"/>
      <c r="J83" s="21"/>
      <c r="K83" s="21"/>
      <c r="L83" s="21"/>
      <c r="M83" s="21"/>
      <c r="N83" s="21"/>
      <c r="O83" s="21"/>
      <c r="P83" s="21"/>
      <c r="Q83" s="21"/>
      <c r="R83" s="21"/>
      <c r="S83" s="21"/>
      <c r="T83"/>
      <c r="U83"/>
      <c r="V83"/>
      <c r="W83"/>
      <c r="X83"/>
      <c r="Y83"/>
      <c r="Z83"/>
      <c r="AA83"/>
      <c r="AB83"/>
      <c r="AC83"/>
      <c r="AD83"/>
      <c r="AE83"/>
      <c r="AF83"/>
      <c r="AG83"/>
      <c r="AH83"/>
    </row>
    <row r="84" spans="1:34" ht="15.75" thickTop="1">
      <c r="A84" s="1189"/>
      <c r="B84" s="1145"/>
      <c r="C84" s="1144"/>
      <c r="D84" s="1144"/>
      <c r="E84" s="1144"/>
      <c r="F84" s="1144"/>
      <c r="G84" s="547"/>
      <c r="H84" s="1188"/>
      <c r="I84" s="1188"/>
      <c r="J84" s="1188"/>
      <c r="K84" s="1188"/>
      <c r="L84" s="1188"/>
      <c r="M84" s="1188"/>
      <c r="N84" s="1188"/>
      <c r="O84" s="1188"/>
      <c r="P84" s="1188"/>
      <c r="Q84" s="1188"/>
      <c r="R84" s="1188"/>
      <c r="S84" s="1188"/>
      <c r="T84" s="2"/>
      <c r="U84" s="2"/>
      <c r="V84" s="2"/>
      <c r="W84" s="2"/>
      <c r="X84" s="2"/>
      <c r="Y84" s="2"/>
      <c r="Z84" s="2"/>
      <c r="AA84" s="2"/>
      <c r="AB84" s="2"/>
      <c r="AC84" s="2"/>
      <c r="AD84" s="2"/>
      <c r="AE84" s="2"/>
      <c r="AF84" s="2"/>
      <c r="AG84" s="2"/>
      <c r="AH84" s="2"/>
    </row>
    <row r="85" spans="1:34">
      <c r="A85" s="986"/>
      <c r="B85" s="511"/>
      <c r="C85" s="513"/>
      <c r="D85" s="513"/>
      <c r="E85" s="513"/>
      <c r="F85" s="513"/>
      <c r="G85" s="517"/>
      <c r="H85" s="988"/>
      <c r="I85" s="988"/>
      <c r="J85" s="988"/>
      <c r="K85" s="988"/>
      <c r="L85" s="988"/>
      <c r="M85" s="988"/>
      <c r="N85" s="988"/>
      <c r="O85" s="988"/>
      <c r="P85" s="988"/>
      <c r="Q85" s="988"/>
      <c r="R85" s="988"/>
      <c r="S85" s="988"/>
      <c r="T85" s="2"/>
      <c r="U85" s="2"/>
      <c r="V85" s="2"/>
      <c r="W85" s="2"/>
      <c r="X85" s="2"/>
      <c r="Y85" s="2"/>
      <c r="Z85" s="2"/>
      <c r="AA85" s="2"/>
      <c r="AB85" s="2"/>
      <c r="AC85" s="2"/>
      <c r="AD85" s="2"/>
      <c r="AE85" s="2"/>
      <c r="AF85" s="2"/>
      <c r="AG85" s="2"/>
      <c r="AH85" s="2"/>
    </row>
    <row r="86" spans="1:34" ht="15.75" thickBot="1">
      <c r="A86" s="986"/>
      <c r="B86" s="511"/>
      <c r="C86" s="513"/>
      <c r="D86" s="513"/>
      <c r="E86" s="513"/>
      <c r="F86" s="513"/>
      <c r="G86" s="517"/>
      <c r="H86" s="988"/>
      <c r="I86" s="988"/>
      <c r="J86" s="988"/>
      <c r="K86" s="988"/>
      <c r="L86" s="988"/>
      <c r="M86" s="988"/>
      <c r="N86" s="988"/>
      <c r="O86" s="988"/>
      <c r="P86" s="988"/>
      <c r="Q86" s="988"/>
      <c r="R86" s="988"/>
      <c r="S86" s="988"/>
      <c r="T86" s="2"/>
      <c r="U86" s="2"/>
      <c r="V86" s="2"/>
      <c r="W86" s="2"/>
      <c r="X86" s="2"/>
      <c r="Y86" s="2"/>
      <c r="Z86" s="2"/>
      <c r="AA86" s="2"/>
      <c r="AB86" s="2"/>
      <c r="AC86" s="2"/>
      <c r="AD86" s="2"/>
      <c r="AE86" s="2"/>
      <c r="AF86" s="2"/>
      <c r="AG86" s="2"/>
      <c r="AH86" s="2"/>
    </row>
    <row r="87" spans="1:34" ht="16.5" thickTop="1" thickBot="1">
      <c r="A87" s="652" t="s">
        <v>635</v>
      </c>
      <c r="B87" s="653"/>
      <c r="C87" s="12"/>
      <c r="D87" s="12"/>
      <c r="E87" s="12"/>
      <c r="F87" s="12"/>
      <c r="G87" s="13"/>
      <c r="H87" s="21"/>
      <c r="I87" s="21"/>
      <c r="J87" s="21"/>
      <c r="K87" s="21"/>
      <c r="L87" s="21"/>
      <c r="M87" s="21"/>
      <c r="N87" s="21"/>
      <c r="O87" s="21"/>
      <c r="P87" s="21"/>
      <c r="Q87" s="21"/>
      <c r="R87" s="21"/>
      <c r="S87" s="21"/>
    </row>
    <row r="88" spans="1:34" ht="15.75" thickTop="1">
      <c r="A88" s="952"/>
      <c r="B88" s="512" t="s">
        <v>636</v>
      </c>
      <c r="C88" s="513"/>
      <c r="D88" s="513"/>
      <c r="E88" s="513"/>
      <c r="F88" s="513"/>
      <c r="G88" s="517"/>
      <c r="H88" s="988"/>
      <c r="I88" s="988"/>
      <c r="J88" s="988"/>
      <c r="K88" s="988"/>
      <c r="L88" s="988"/>
      <c r="M88" s="988"/>
      <c r="N88" s="988"/>
      <c r="O88" s="988"/>
      <c r="P88" s="988"/>
      <c r="Q88" s="988"/>
      <c r="R88" s="988"/>
      <c r="S88" s="988"/>
    </row>
    <row r="89" spans="1:34">
      <c r="A89" s="952"/>
      <c r="B89" s="512" t="s">
        <v>637</v>
      </c>
      <c r="C89" s="513"/>
      <c r="D89" s="513"/>
      <c r="E89" s="513"/>
      <c r="F89" s="513"/>
      <c r="G89" s="517"/>
      <c r="H89" s="988"/>
      <c r="I89" s="988"/>
      <c r="J89" s="988"/>
      <c r="K89" s="988"/>
      <c r="L89" s="988"/>
      <c r="M89" s="988"/>
      <c r="N89" s="988"/>
      <c r="O89" s="988"/>
      <c r="P89" s="988"/>
      <c r="Q89" s="988"/>
      <c r="R89" s="988"/>
      <c r="S89" s="988"/>
    </row>
    <row r="90" spans="1:34">
      <c r="A90" s="952"/>
      <c r="B90" s="512" t="s">
        <v>638</v>
      </c>
      <c r="C90" s="513"/>
      <c r="D90" s="513"/>
      <c r="E90" s="513"/>
      <c r="F90" s="513"/>
      <c r="G90" s="517"/>
      <c r="H90" s="988"/>
      <c r="I90" s="988"/>
      <c r="J90" s="988"/>
      <c r="K90" s="988"/>
      <c r="L90" s="988"/>
      <c r="M90" s="988"/>
      <c r="N90" s="988"/>
      <c r="O90" s="988"/>
      <c r="P90" s="988"/>
      <c r="Q90" s="988"/>
      <c r="R90" s="988"/>
      <c r="S90" s="988"/>
    </row>
    <row r="91" spans="1:34">
      <c r="A91" s="952"/>
      <c r="B91" s="512" t="s">
        <v>639</v>
      </c>
      <c r="C91" s="513"/>
      <c r="D91" s="513"/>
      <c r="E91" s="513"/>
      <c r="F91" s="513"/>
      <c r="G91" s="517"/>
      <c r="H91" s="988"/>
      <c r="I91" s="988"/>
      <c r="J91" s="988"/>
      <c r="K91" s="988"/>
      <c r="L91" s="988"/>
      <c r="M91" s="988"/>
      <c r="N91" s="988"/>
      <c r="O91" s="988"/>
      <c r="P91" s="988"/>
      <c r="Q91" s="988"/>
      <c r="R91" s="988"/>
      <c r="S91" s="988"/>
    </row>
    <row r="92" spans="1:34" ht="15.75" thickBot="1">
      <c r="A92" s="358"/>
      <c r="B92" s="357"/>
      <c r="C92" s="188"/>
      <c r="D92" s="188"/>
      <c r="E92" s="188"/>
      <c r="F92" s="188"/>
      <c r="G92" s="359"/>
      <c r="H92" s="300"/>
      <c r="I92" s="300"/>
      <c r="J92" s="300"/>
      <c r="K92" s="300"/>
      <c r="L92" s="300"/>
      <c r="M92" s="300"/>
      <c r="N92" s="300"/>
      <c r="O92" s="300"/>
      <c r="P92" s="300"/>
      <c r="Q92" s="300"/>
      <c r="R92" s="300"/>
      <c r="S92" s="300"/>
    </row>
    <row r="93" spans="1:34" ht="16.5" thickTop="1" thickBot="1">
      <c r="A93" s="7" t="s">
        <v>640</v>
      </c>
      <c r="B93" s="8"/>
      <c r="C93" s="12"/>
      <c r="D93" s="12"/>
      <c r="E93" s="12"/>
      <c r="F93" s="12"/>
      <c r="G93" s="13"/>
      <c r="H93" s="21"/>
      <c r="I93" s="21"/>
      <c r="J93" s="21"/>
      <c r="K93" s="21"/>
      <c r="L93" s="21"/>
      <c r="M93" s="21"/>
      <c r="N93" s="21"/>
      <c r="O93" s="21"/>
      <c r="P93" s="21"/>
      <c r="Q93" s="21"/>
      <c r="R93" s="21"/>
      <c r="S93" s="21"/>
    </row>
    <row r="94" spans="1:34" ht="15.75" thickTop="1">
      <c r="A94" s="1185"/>
      <c r="B94" s="1005" t="s">
        <v>641</v>
      </c>
      <c r="C94" s="1144"/>
      <c r="D94" s="1144"/>
      <c r="E94" s="1144"/>
      <c r="F94" s="1144"/>
      <c r="G94" s="547"/>
      <c r="H94" s="1006"/>
      <c r="I94" s="1006"/>
      <c r="J94" s="1006"/>
      <c r="K94" s="1006"/>
      <c r="L94" s="1006"/>
      <c r="M94" s="1006"/>
      <c r="N94" s="1006"/>
      <c r="O94" s="1006"/>
      <c r="P94" s="1006"/>
      <c r="Q94" s="1006"/>
      <c r="R94" s="1006"/>
      <c r="S94" s="1006"/>
    </row>
    <row r="95" spans="1:34">
      <c r="A95" s="952"/>
      <c r="B95" s="512" t="s">
        <v>642</v>
      </c>
      <c r="C95" s="513"/>
      <c r="D95" s="513"/>
      <c r="E95" s="513"/>
      <c r="F95" s="513"/>
      <c r="G95" s="517"/>
      <c r="H95" s="989"/>
      <c r="I95" s="989"/>
      <c r="J95" s="989"/>
      <c r="K95" s="989"/>
      <c r="L95" s="989"/>
      <c r="M95" s="989"/>
      <c r="N95" s="989"/>
      <c r="O95" s="989"/>
      <c r="P95" s="989"/>
      <c r="Q95" s="989"/>
      <c r="R95" s="989"/>
      <c r="S95" s="989"/>
    </row>
    <row r="96" spans="1:34" ht="15.75" thickBot="1">
      <c r="A96" s="496"/>
      <c r="B96" s="497" t="s">
        <v>643</v>
      </c>
      <c r="C96" s="498"/>
      <c r="D96" s="498"/>
      <c r="E96" s="498"/>
      <c r="F96" s="498"/>
      <c r="G96" s="499"/>
      <c r="H96" s="992"/>
      <c r="I96" s="992"/>
      <c r="J96" s="992"/>
      <c r="K96" s="992"/>
      <c r="L96" s="992"/>
      <c r="M96" s="992"/>
      <c r="N96" s="992"/>
      <c r="O96" s="992"/>
      <c r="P96" s="992"/>
      <c r="Q96" s="992"/>
      <c r="R96" s="992"/>
      <c r="S96" s="992"/>
    </row>
    <row r="97" spans="1:2" ht="16.5" thickTop="1" thickBot="1"/>
    <row r="98" spans="1:2" ht="16.5" thickTop="1" thickBot="1">
      <c r="A98" s="94" t="s">
        <v>644</v>
      </c>
      <c r="B98" s="96"/>
    </row>
    <row r="99" spans="1:2" ht="15.75" thickTop="1">
      <c r="A99" s="95" t="s">
        <v>542</v>
      </c>
      <c r="B99" s="993"/>
    </row>
    <row r="100" spans="1:2">
      <c r="A100" s="994" t="s">
        <v>546</v>
      </c>
      <c r="B100" s="993"/>
    </row>
    <row r="101" spans="1:2">
      <c r="A101" s="995" t="s">
        <v>549</v>
      </c>
      <c r="B101" s="996"/>
    </row>
    <row r="102" spans="1:2">
      <c r="A102" s="995" t="s">
        <v>552</v>
      </c>
      <c r="B102" s="997"/>
    </row>
    <row r="103" spans="1:2" ht="15.75" thickBot="1">
      <c r="A103" s="500" t="s">
        <v>645</v>
      </c>
      <c r="B103" s="998"/>
    </row>
    <row r="104" spans="1:2" ht="15.75" thickTop="1"/>
    <row r="105" spans="1:2">
      <c r="A105" s="97"/>
      <c r="B105" s="1" t="s">
        <v>646</v>
      </c>
    </row>
    <row r="106" spans="1:2">
      <c r="A106" s="98"/>
      <c r="B106" s="1" t="s">
        <v>647</v>
      </c>
    </row>
  </sheetData>
  <mergeCells count="47">
    <mergeCell ref="A71:B71"/>
    <mergeCell ref="A75:B75"/>
    <mergeCell ref="A79:B79"/>
    <mergeCell ref="A83:B83"/>
    <mergeCell ref="A87:B8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743" priority="13" operator="equal">
      <formula>"X"</formula>
    </cfRule>
    <cfRule type="cellIs" dxfId="1742" priority="14" operator="equal">
      <formula>"I"</formula>
    </cfRule>
  </conditionalFormatting>
  <conditionalFormatting sqref="H32:H62">
    <cfRule type="cellIs" dxfId="1741" priority="1" operator="equal">
      <formula>"X"</formula>
    </cfRule>
    <cfRule type="cellIs" dxfId="1740" priority="2" operator="equal">
      <formula>"I"</formula>
    </cfRule>
  </conditionalFormatting>
  <conditionalFormatting sqref="J20:J30">
    <cfRule type="cellIs" dxfId="1739" priority="15" operator="equal">
      <formula>"X"</formula>
    </cfRule>
    <cfRule type="cellIs" dxfId="1738" priority="16" operator="equal">
      <formula>"I"</formula>
    </cfRule>
  </conditionalFormatting>
  <conditionalFormatting sqref="J32:J62">
    <cfRule type="cellIs" dxfId="1737" priority="3" operator="equal">
      <formula>"X"</formula>
    </cfRule>
    <cfRule type="cellIs" dxfId="1736" priority="4" operator="equal">
      <formula>"I"</formula>
    </cfRule>
  </conditionalFormatting>
  <conditionalFormatting sqref="L20:L30">
    <cfRule type="cellIs" dxfId="1735" priority="17" operator="equal">
      <formula>"X"</formula>
    </cfRule>
    <cfRule type="cellIs" dxfId="1734" priority="18" operator="equal">
      <formula>"I"</formula>
    </cfRule>
  </conditionalFormatting>
  <conditionalFormatting sqref="L32:L62">
    <cfRule type="cellIs" dxfId="1733" priority="5" operator="equal">
      <formula>"X"</formula>
    </cfRule>
    <cfRule type="cellIs" dxfId="1732" priority="6" operator="equal">
      <formula>"I"</formula>
    </cfRule>
  </conditionalFormatting>
  <conditionalFormatting sqref="N20:N30">
    <cfRule type="cellIs" dxfId="1731" priority="19" operator="equal">
      <formula>"X"</formula>
    </cfRule>
    <cfRule type="cellIs" dxfId="1730" priority="20" operator="equal">
      <formula>"I"</formula>
    </cfRule>
  </conditionalFormatting>
  <conditionalFormatting sqref="N32:N62">
    <cfRule type="cellIs" dxfId="1729" priority="7" operator="equal">
      <formula>"X"</formula>
    </cfRule>
    <cfRule type="cellIs" dxfId="1728" priority="8" operator="equal">
      <formula>"I"</formula>
    </cfRule>
  </conditionalFormatting>
  <conditionalFormatting sqref="P20:P30">
    <cfRule type="cellIs" dxfId="1727" priority="21" operator="equal">
      <formula>"X"</formula>
    </cfRule>
    <cfRule type="cellIs" dxfId="1726" priority="22" operator="equal">
      <formula>"I"</formula>
    </cfRule>
  </conditionalFormatting>
  <conditionalFormatting sqref="P32:P62">
    <cfRule type="cellIs" dxfId="1725" priority="9" operator="equal">
      <formula>"X"</formula>
    </cfRule>
    <cfRule type="cellIs" dxfId="1724" priority="10" operator="equal">
      <formula>"I"</formula>
    </cfRule>
  </conditionalFormatting>
  <conditionalFormatting sqref="R20:R30">
    <cfRule type="cellIs" dxfId="1723" priority="23" operator="equal">
      <formula>"X"</formula>
    </cfRule>
    <cfRule type="cellIs" dxfId="1722" priority="24" operator="equal">
      <formula>"I"</formula>
    </cfRule>
  </conditionalFormatting>
  <conditionalFormatting sqref="R32:R62">
    <cfRule type="cellIs" dxfId="1721" priority="11" operator="equal">
      <formula>"X"</formula>
    </cfRule>
    <cfRule type="cellIs" dxfId="1720" priority="12" operator="equal">
      <formula>"I"</formula>
    </cfRule>
  </conditionalFormatting>
  <hyperlinks>
    <hyperlink ref="B3" location="'Cost Summary'!A1" display="BACK TO SUMMARY SHEET" xr:uid="{CE16CE51-0B09-43B2-B471-F9D1C78D2788}"/>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D9E7-3057-498B-B35B-03FE0DDD491F}">
  <sheetPr>
    <tabColor rgb="FF92D050"/>
  </sheetPr>
  <dimension ref="A1:S109"/>
  <sheetViews>
    <sheetView zoomScaleNormal="100" workbookViewId="0">
      <pane xSplit="2" ySplit="9" topLeftCell="C2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354</v>
      </c>
      <c r="C5" s="513"/>
      <c r="D5" s="513"/>
      <c r="E5" s="513"/>
      <c r="F5" s="513"/>
      <c r="G5" s="514" t="s">
        <v>546</v>
      </c>
      <c r="H5" s="1183"/>
      <c r="I5" s="1184"/>
      <c r="J5" s="1183"/>
      <c r="K5" s="1184"/>
      <c r="L5" s="1183"/>
      <c r="M5" s="1184"/>
      <c r="N5" s="1183"/>
      <c r="O5" s="1184"/>
      <c r="P5" s="1183"/>
      <c r="Q5" s="1184"/>
      <c r="R5" s="1183"/>
      <c r="S5" s="1184"/>
    </row>
    <row r="6" spans="1:19">
      <c r="A6" s="948" t="s">
        <v>548</v>
      </c>
      <c r="B6" s="515" t="s">
        <v>353</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ht="15.75" thickBot="1">
      <c r="A8" s="356" t="s">
        <v>554</v>
      </c>
      <c r="B8" s="357"/>
      <c r="C8" s="188"/>
      <c r="D8" s="188"/>
      <c r="E8" s="188"/>
      <c r="F8" s="188"/>
      <c r="G8" s="298" t="s">
        <v>554</v>
      </c>
      <c r="H8" s="682">
        <f>I70</f>
        <v>0</v>
      </c>
      <c r="I8" s="683"/>
      <c r="J8" s="682">
        <f>K70</f>
        <v>0</v>
      </c>
      <c r="K8" s="683"/>
      <c r="L8" s="682">
        <f>M70</f>
        <v>0</v>
      </c>
      <c r="M8" s="683"/>
      <c r="N8" s="682">
        <f>O70</f>
        <v>0</v>
      </c>
      <c r="O8" s="683"/>
      <c r="P8" s="682">
        <f>Q70</f>
        <v>0</v>
      </c>
      <c r="Q8" s="683"/>
      <c r="R8" s="682">
        <f>S70</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1185"/>
      <c r="C20" s="518"/>
      <c r="D20" s="513"/>
      <c r="E20" s="513"/>
      <c r="F20" s="513"/>
      <c r="G20" s="517"/>
      <c r="H20" s="954"/>
      <c r="I20" s="1186"/>
      <c r="J20" s="954"/>
      <c r="K20" s="1186"/>
      <c r="L20" s="954"/>
      <c r="M20" s="1186"/>
      <c r="N20" s="954"/>
      <c r="O20" s="1186"/>
      <c r="P20" s="954"/>
      <c r="Q20" s="1186"/>
      <c r="R20" s="954"/>
      <c r="S20" s="1186"/>
    </row>
    <row r="21" spans="1:19" ht="15.75" thickBot="1">
      <c r="A21" s="1185"/>
      <c r="B21" s="519" t="s">
        <v>354</v>
      </c>
      <c r="C21" s="518"/>
      <c r="D21" s="513"/>
      <c r="E21" s="513"/>
      <c r="F21" s="513"/>
      <c r="G21" s="517"/>
      <c r="H21" s="954"/>
      <c r="I21" s="1186"/>
      <c r="J21" s="954"/>
      <c r="K21" s="1186"/>
      <c r="L21" s="954"/>
      <c r="M21" s="1186"/>
      <c r="N21" s="954"/>
      <c r="O21" s="1186"/>
      <c r="P21" s="954"/>
      <c r="Q21" s="1186"/>
      <c r="R21" s="954"/>
      <c r="S21" s="1186"/>
    </row>
    <row r="22" spans="1:19" ht="15.75" thickBot="1">
      <c r="A22" s="1008"/>
      <c r="B22" s="114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1008"/>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91" t="s">
        <v>575</v>
      </c>
      <c r="C31" s="541"/>
      <c r="D31" s="541"/>
      <c r="E31" s="541"/>
      <c r="F31" s="541"/>
      <c r="G31" s="964"/>
      <c r="H31" s="965"/>
      <c r="I31" s="1153"/>
      <c r="J31" s="965"/>
      <c r="K31" s="1153"/>
      <c r="L31" s="965"/>
      <c r="M31" s="1153"/>
      <c r="N31" s="965"/>
      <c r="O31" s="1154"/>
      <c r="P31" s="965"/>
      <c r="Q31" s="1154"/>
      <c r="R31" s="965"/>
      <c r="S31" s="1154"/>
    </row>
    <row r="32" spans="1:19">
      <c r="A32" s="1008"/>
      <c r="B32" s="1177" t="s">
        <v>706</v>
      </c>
      <c r="C32" s="513"/>
      <c r="D32" s="513"/>
      <c r="E32" s="513"/>
      <c r="F32" s="513"/>
      <c r="G32" s="517"/>
      <c r="H32" s="954"/>
      <c r="I32" s="956"/>
      <c r="J32" s="954"/>
      <c r="K32" s="956"/>
      <c r="L32" s="954"/>
      <c r="M32" s="956"/>
      <c r="N32" s="954"/>
      <c r="O32" s="546"/>
      <c r="P32" s="954"/>
      <c r="Q32" s="546"/>
      <c r="R32" s="954"/>
      <c r="S32" s="546"/>
    </row>
    <row r="33" spans="1:19">
      <c r="A33" s="1008"/>
      <c r="B33" s="1192"/>
      <c r="C33" s="513"/>
      <c r="D33" s="513"/>
      <c r="E33" s="513"/>
      <c r="F33" s="513"/>
      <c r="G33" s="517"/>
      <c r="H33" s="954"/>
      <c r="I33" s="956"/>
      <c r="J33" s="954"/>
      <c r="K33" s="956"/>
      <c r="L33" s="954"/>
      <c r="M33" s="956"/>
      <c r="N33" s="954"/>
      <c r="O33" s="546"/>
      <c r="P33" s="954"/>
      <c r="Q33" s="546"/>
      <c r="R33" s="954"/>
      <c r="S33" s="546"/>
    </row>
    <row r="34" spans="1:19">
      <c r="A34" s="1008"/>
      <c r="B34" s="1165" t="s">
        <v>797</v>
      </c>
      <c r="C34" s="513"/>
      <c r="D34" s="513"/>
      <c r="E34" s="513"/>
      <c r="F34" s="513"/>
      <c r="G34" s="517"/>
      <c r="H34" s="954"/>
      <c r="I34" s="956"/>
      <c r="J34" s="954"/>
      <c r="K34" s="956"/>
      <c r="L34" s="954"/>
      <c r="M34" s="956"/>
      <c r="N34" s="954"/>
      <c r="O34" s="546"/>
      <c r="P34" s="954"/>
      <c r="Q34" s="546"/>
      <c r="R34" s="954"/>
      <c r="S34" s="546"/>
    </row>
    <row r="35" spans="1:19">
      <c r="A35" s="1008"/>
      <c r="B35" s="1166" t="s">
        <v>798</v>
      </c>
      <c r="C35" s="513"/>
      <c r="D35" s="513"/>
      <c r="E35" s="513"/>
      <c r="F35" s="513"/>
      <c r="G35" s="517"/>
      <c r="H35" s="954"/>
      <c r="I35" s="956"/>
      <c r="J35" s="954"/>
      <c r="K35" s="956"/>
      <c r="L35" s="954"/>
      <c r="M35" s="956"/>
      <c r="N35" s="954"/>
      <c r="O35" s="546"/>
      <c r="P35" s="954"/>
      <c r="Q35" s="546"/>
      <c r="R35" s="954"/>
      <c r="S35" s="546"/>
    </row>
    <row r="36" spans="1:19">
      <c r="A36" s="1008"/>
      <c r="B36" s="1166" t="s">
        <v>799</v>
      </c>
      <c r="C36" s="513"/>
      <c r="D36" s="513"/>
      <c r="E36" s="513"/>
      <c r="F36" s="513"/>
      <c r="G36" s="517"/>
      <c r="H36" s="954"/>
      <c r="I36" s="956"/>
      <c r="J36" s="954"/>
      <c r="K36" s="956"/>
      <c r="L36" s="954"/>
      <c r="M36" s="956"/>
      <c r="N36" s="954"/>
      <c r="O36" s="546"/>
      <c r="P36" s="954"/>
      <c r="Q36" s="546"/>
      <c r="R36" s="954"/>
      <c r="S36" s="546"/>
    </row>
    <row r="37" spans="1:19">
      <c r="A37" s="1008"/>
      <c r="B37" s="1166" t="s">
        <v>800</v>
      </c>
      <c r="C37" s="513"/>
      <c r="D37" s="513"/>
      <c r="E37" s="513"/>
      <c r="F37" s="513"/>
      <c r="G37" s="517"/>
      <c r="H37" s="954"/>
      <c r="I37" s="956"/>
      <c r="J37" s="954"/>
      <c r="K37" s="956"/>
      <c r="L37" s="954"/>
      <c r="M37" s="956"/>
      <c r="N37" s="954"/>
      <c r="O37" s="546"/>
      <c r="P37" s="954"/>
      <c r="Q37" s="546"/>
      <c r="R37" s="954"/>
      <c r="S37" s="546"/>
    </row>
    <row r="38" spans="1:19">
      <c r="A38" s="1008"/>
      <c r="B38" s="1166" t="s">
        <v>801</v>
      </c>
      <c r="C38" s="513"/>
      <c r="D38" s="513"/>
      <c r="E38" s="513"/>
      <c r="F38" s="513"/>
      <c r="G38" s="517"/>
      <c r="H38" s="954"/>
      <c r="I38" s="956"/>
      <c r="J38" s="954"/>
      <c r="K38" s="956"/>
      <c r="L38" s="954"/>
      <c r="M38" s="956"/>
      <c r="N38" s="954"/>
      <c r="O38" s="546"/>
      <c r="P38" s="954"/>
      <c r="Q38" s="546"/>
      <c r="R38" s="954"/>
      <c r="S38" s="546"/>
    </row>
    <row r="39" spans="1:19">
      <c r="A39" s="1008"/>
      <c r="B39" s="1166" t="s">
        <v>802</v>
      </c>
      <c r="C39" s="513"/>
      <c r="D39" s="513"/>
      <c r="E39" s="513"/>
      <c r="F39" s="513"/>
      <c r="G39" s="517"/>
      <c r="H39" s="954"/>
      <c r="I39" s="956"/>
      <c r="J39" s="954"/>
      <c r="K39" s="956"/>
      <c r="L39" s="954"/>
      <c r="M39" s="956"/>
      <c r="N39" s="954"/>
      <c r="O39" s="546"/>
      <c r="P39" s="954"/>
      <c r="Q39" s="546"/>
      <c r="R39" s="954"/>
      <c r="S39" s="546"/>
    </row>
    <row r="40" spans="1:19">
      <c r="A40" s="1008"/>
      <c r="B40" s="1166" t="s">
        <v>688</v>
      </c>
      <c r="C40" s="513"/>
      <c r="D40" s="513"/>
      <c r="E40" s="513"/>
      <c r="F40" s="513"/>
      <c r="G40" s="517"/>
      <c r="H40" s="954"/>
      <c r="I40" s="956"/>
      <c r="J40" s="954"/>
      <c r="K40" s="956"/>
      <c r="L40" s="954"/>
      <c r="M40" s="956"/>
      <c r="N40" s="954"/>
      <c r="O40" s="546"/>
      <c r="P40" s="954"/>
      <c r="Q40" s="546"/>
      <c r="R40" s="954"/>
      <c r="S40" s="546"/>
    </row>
    <row r="41" spans="1:19">
      <c r="A41" s="1008"/>
      <c r="B41" s="1166" t="s">
        <v>700</v>
      </c>
      <c r="C41" s="513"/>
      <c r="D41" s="513"/>
      <c r="E41" s="513"/>
      <c r="F41" s="513"/>
      <c r="G41" s="517"/>
      <c r="H41" s="954"/>
      <c r="I41" s="956"/>
      <c r="J41" s="954"/>
      <c r="K41" s="956"/>
      <c r="L41" s="954"/>
      <c r="M41" s="956"/>
      <c r="N41" s="954"/>
      <c r="O41" s="546"/>
      <c r="P41" s="954"/>
      <c r="Q41" s="546"/>
      <c r="R41" s="954"/>
      <c r="S41" s="546"/>
    </row>
    <row r="42" spans="1:19">
      <c r="A42" s="1008"/>
      <c r="B42" s="1166"/>
      <c r="C42" s="513"/>
      <c r="D42" s="513"/>
      <c r="E42" s="513"/>
      <c r="F42" s="513"/>
      <c r="G42" s="517"/>
      <c r="H42" s="954"/>
      <c r="I42" s="956"/>
      <c r="J42" s="954"/>
      <c r="K42" s="956"/>
      <c r="L42" s="954"/>
      <c r="M42" s="956"/>
      <c r="N42" s="954"/>
      <c r="O42" s="546"/>
      <c r="P42" s="954"/>
      <c r="Q42" s="546"/>
      <c r="R42" s="954"/>
      <c r="S42" s="546"/>
    </row>
    <row r="43" spans="1:19">
      <c r="A43" s="1008"/>
      <c r="B43" s="1166"/>
      <c r="C43" s="513"/>
      <c r="D43" s="513"/>
      <c r="E43" s="513"/>
      <c r="F43" s="513"/>
      <c r="G43" s="517"/>
      <c r="H43" s="954"/>
      <c r="I43" s="956"/>
      <c r="J43" s="954"/>
      <c r="K43" s="956"/>
      <c r="L43" s="954"/>
      <c r="M43" s="956"/>
      <c r="N43" s="954"/>
      <c r="O43" s="546"/>
      <c r="P43" s="954"/>
      <c r="Q43" s="546"/>
      <c r="R43" s="954"/>
      <c r="S43" s="546"/>
    </row>
    <row r="44" spans="1:19">
      <c r="A44" s="1008"/>
      <c r="B44" s="1165"/>
      <c r="C44" s="513"/>
      <c r="D44" s="513"/>
      <c r="E44" s="513"/>
      <c r="F44" s="513"/>
      <c r="G44" s="517"/>
      <c r="H44" s="954"/>
      <c r="I44" s="956"/>
      <c r="J44" s="954"/>
      <c r="K44" s="956"/>
      <c r="L44" s="954"/>
      <c r="M44" s="956"/>
      <c r="N44" s="954"/>
      <c r="O44" s="546"/>
      <c r="P44" s="954"/>
      <c r="Q44" s="546"/>
      <c r="R44" s="954"/>
      <c r="S44" s="546"/>
    </row>
    <row r="45" spans="1:19">
      <c r="A45" s="1008"/>
      <c r="B45" s="1166"/>
      <c r="C45" s="513"/>
      <c r="D45" s="513"/>
      <c r="E45" s="513"/>
      <c r="F45" s="513"/>
      <c r="G45" s="517"/>
      <c r="H45" s="954"/>
      <c r="I45" s="956"/>
      <c r="J45" s="954"/>
      <c r="K45" s="956"/>
      <c r="L45" s="954"/>
      <c r="M45" s="956"/>
      <c r="N45" s="954"/>
      <c r="O45" s="546"/>
      <c r="P45" s="954"/>
      <c r="Q45" s="546"/>
      <c r="R45" s="954"/>
      <c r="S45" s="546"/>
    </row>
    <row r="46" spans="1:19">
      <c r="A46" s="1008"/>
      <c r="B46" s="1166"/>
      <c r="C46" s="513"/>
      <c r="D46" s="513"/>
      <c r="E46" s="513"/>
      <c r="F46" s="513"/>
      <c r="G46" s="517"/>
      <c r="H46" s="954"/>
      <c r="I46" s="956"/>
      <c r="J46" s="954"/>
      <c r="K46" s="956"/>
      <c r="L46" s="954"/>
      <c r="M46" s="956"/>
      <c r="N46" s="954"/>
      <c r="O46" s="546"/>
      <c r="P46" s="954"/>
      <c r="Q46" s="546"/>
      <c r="R46" s="954"/>
      <c r="S46" s="546"/>
    </row>
    <row r="47" spans="1:19">
      <c r="A47" s="1008"/>
      <c r="B47" s="1166"/>
      <c r="C47" s="513"/>
      <c r="D47" s="513"/>
      <c r="E47" s="513"/>
      <c r="F47" s="513"/>
      <c r="G47" s="517"/>
      <c r="H47" s="954"/>
      <c r="I47" s="956"/>
      <c r="J47" s="954"/>
      <c r="K47" s="956"/>
      <c r="L47" s="954"/>
      <c r="M47" s="956"/>
      <c r="N47" s="954"/>
      <c r="O47" s="546"/>
      <c r="P47" s="954"/>
      <c r="Q47" s="546"/>
      <c r="R47" s="954"/>
      <c r="S47" s="546"/>
    </row>
    <row r="48" spans="1:19">
      <c r="A48" s="1008"/>
      <c r="B48" s="1166"/>
      <c r="C48" s="513"/>
      <c r="D48" s="513"/>
      <c r="E48" s="513"/>
      <c r="F48" s="513"/>
      <c r="G48" s="517"/>
      <c r="H48" s="954"/>
      <c r="I48" s="956"/>
      <c r="J48" s="954"/>
      <c r="K48" s="956"/>
      <c r="L48" s="954"/>
      <c r="M48" s="956"/>
      <c r="N48" s="954"/>
      <c r="O48" s="546"/>
      <c r="P48" s="954"/>
      <c r="Q48" s="546"/>
      <c r="R48" s="954"/>
      <c r="S48" s="546"/>
    </row>
    <row r="49" spans="1:19">
      <c r="A49" s="1008"/>
      <c r="B49" s="1165"/>
      <c r="C49" s="513"/>
      <c r="D49" s="513"/>
      <c r="E49" s="513"/>
      <c r="F49" s="513"/>
      <c r="G49" s="517"/>
      <c r="H49" s="954"/>
      <c r="I49" s="956"/>
      <c r="J49" s="954"/>
      <c r="K49" s="956"/>
      <c r="L49" s="954"/>
      <c r="M49" s="956"/>
      <c r="N49" s="954"/>
      <c r="O49" s="546"/>
      <c r="P49" s="954"/>
      <c r="Q49" s="546"/>
      <c r="R49" s="954"/>
      <c r="S49" s="546"/>
    </row>
    <row r="50" spans="1:19">
      <c r="A50" s="1008"/>
      <c r="B50" s="1166"/>
      <c r="C50" s="513"/>
      <c r="D50" s="513"/>
      <c r="E50" s="513"/>
      <c r="F50" s="513"/>
      <c r="G50" s="517"/>
      <c r="H50" s="954"/>
      <c r="I50" s="956"/>
      <c r="J50" s="954"/>
      <c r="K50" s="956"/>
      <c r="L50" s="954"/>
      <c r="M50" s="956"/>
      <c r="N50" s="954"/>
      <c r="O50" s="546"/>
      <c r="P50" s="954"/>
      <c r="Q50" s="546"/>
      <c r="R50" s="954"/>
      <c r="S50" s="546"/>
    </row>
    <row r="51" spans="1:19">
      <c r="A51" s="1008"/>
      <c r="B51" s="1166"/>
      <c r="C51" s="513"/>
      <c r="D51" s="513"/>
      <c r="E51" s="513"/>
      <c r="F51" s="513"/>
      <c r="G51" s="517"/>
      <c r="H51" s="954"/>
      <c r="I51" s="956"/>
      <c r="J51" s="954"/>
      <c r="K51" s="956"/>
      <c r="L51" s="954"/>
      <c r="M51" s="956"/>
      <c r="N51" s="954"/>
      <c r="O51" s="546"/>
      <c r="P51" s="954"/>
      <c r="Q51" s="546"/>
      <c r="R51" s="954"/>
      <c r="S51" s="546"/>
    </row>
    <row r="52" spans="1:19">
      <c r="A52" s="1008"/>
      <c r="B52" s="1166"/>
      <c r="C52" s="513"/>
      <c r="D52" s="513"/>
      <c r="E52" s="513"/>
      <c r="F52" s="513"/>
      <c r="G52" s="517"/>
      <c r="H52" s="954"/>
      <c r="I52" s="956"/>
      <c r="J52" s="954"/>
      <c r="K52" s="956"/>
      <c r="L52" s="954"/>
      <c r="M52" s="956"/>
      <c r="N52" s="954"/>
      <c r="O52" s="546"/>
      <c r="P52" s="954"/>
      <c r="Q52" s="546"/>
      <c r="R52" s="954"/>
      <c r="S52" s="546"/>
    </row>
    <row r="53" spans="1:19">
      <c r="A53" s="1008"/>
      <c r="B53" s="1166"/>
      <c r="C53" s="513"/>
      <c r="D53" s="513"/>
      <c r="E53" s="513"/>
      <c r="F53" s="513"/>
      <c r="G53" s="517"/>
      <c r="H53" s="954"/>
      <c r="I53" s="956"/>
      <c r="J53" s="954"/>
      <c r="K53" s="956"/>
      <c r="L53" s="954"/>
      <c r="M53" s="956"/>
      <c r="N53" s="954"/>
      <c r="O53" s="546"/>
      <c r="P53" s="954"/>
      <c r="Q53" s="546"/>
      <c r="R53" s="954"/>
      <c r="S53" s="546"/>
    </row>
    <row r="54" spans="1:19">
      <c r="A54" s="1008"/>
      <c r="B54" s="1166"/>
      <c r="C54" s="513"/>
      <c r="D54" s="513"/>
      <c r="E54" s="513"/>
      <c r="F54" s="513"/>
      <c r="G54" s="517"/>
      <c r="H54" s="954"/>
      <c r="I54" s="956"/>
      <c r="J54" s="954"/>
      <c r="K54" s="956"/>
      <c r="L54" s="954"/>
      <c r="M54" s="956"/>
      <c r="N54" s="954"/>
      <c r="O54" s="546"/>
      <c r="P54" s="954"/>
      <c r="Q54" s="546"/>
      <c r="R54" s="954"/>
      <c r="S54" s="546"/>
    </row>
    <row r="55" spans="1:19">
      <c r="A55" s="1008"/>
      <c r="B55" s="1166"/>
      <c r="C55" s="513"/>
      <c r="D55" s="513"/>
      <c r="E55" s="513"/>
      <c r="F55" s="513"/>
      <c r="G55" s="517"/>
      <c r="H55" s="954"/>
      <c r="I55" s="956"/>
      <c r="J55" s="954"/>
      <c r="K55" s="956"/>
      <c r="L55" s="954"/>
      <c r="M55" s="956"/>
      <c r="N55" s="954"/>
      <c r="O55" s="956"/>
      <c r="P55" s="954"/>
      <c r="Q55" s="956"/>
      <c r="R55" s="954"/>
      <c r="S55" s="546"/>
    </row>
    <row r="56" spans="1:19">
      <c r="A56" s="1008"/>
      <c r="B56" s="1166"/>
      <c r="C56" s="513"/>
      <c r="D56" s="513"/>
      <c r="E56" s="513"/>
      <c r="F56" s="513"/>
      <c r="G56" s="517"/>
      <c r="H56" s="954"/>
      <c r="I56" s="956"/>
      <c r="J56" s="954"/>
      <c r="K56" s="956"/>
      <c r="L56" s="954"/>
      <c r="M56" s="956"/>
      <c r="N56" s="954"/>
      <c r="O56" s="956"/>
      <c r="P56" s="954"/>
      <c r="Q56" s="956"/>
      <c r="R56" s="954"/>
      <c r="S56" s="546"/>
    </row>
    <row r="57" spans="1:19">
      <c r="A57" s="1008"/>
      <c r="B57" s="1166"/>
      <c r="C57" s="513"/>
      <c r="D57" s="513"/>
      <c r="E57" s="513"/>
      <c r="F57" s="513"/>
      <c r="G57" s="517"/>
      <c r="H57" s="954"/>
      <c r="I57" s="956"/>
      <c r="J57" s="954"/>
      <c r="K57" s="956"/>
      <c r="L57" s="954"/>
      <c r="M57" s="956"/>
      <c r="N57" s="954"/>
      <c r="O57" s="956"/>
      <c r="P57" s="954"/>
      <c r="Q57" s="956"/>
      <c r="R57" s="954"/>
      <c r="S57" s="546"/>
    </row>
    <row r="58" spans="1:19">
      <c r="A58" s="1008"/>
      <c r="B58" s="1166"/>
      <c r="C58" s="513"/>
      <c r="D58" s="513"/>
      <c r="E58" s="513"/>
      <c r="F58" s="513"/>
      <c r="G58" s="517"/>
      <c r="H58" s="954" t="s">
        <v>581</v>
      </c>
      <c r="I58" s="956"/>
      <c r="J58" s="954"/>
      <c r="K58" s="956"/>
      <c r="L58" s="954"/>
      <c r="M58" s="956"/>
      <c r="N58" s="954"/>
      <c r="O58" s="956"/>
      <c r="P58" s="954"/>
      <c r="Q58" s="956"/>
      <c r="R58" s="954"/>
      <c r="S58" s="546"/>
    </row>
    <row r="59" spans="1:19">
      <c r="A59" s="1008"/>
      <c r="B59" s="1167"/>
      <c r="C59" s="513"/>
      <c r="D59" s="513"/>
      <c r="E59" s="513"/>
      <c r="F59" s="513"/>
      <c r="G59" s="517"/>
      <c r="H59" s="954"/>
      <c r="I59" s="956"/>
      <c r="J59" s="954"/>
      <c r="K59" s="956"/>
      <c r="L59" s="954"/>
      <c r="M59" s="956"/>
      <c r="N59" s="954"/>
      <c r="O59" s="956"/>
      <c r="P59" s="954"/>
      <c r="Q59" s="956"/>
      <c r="R59" s="954"/>
      <c r="S59" s="546"/>
    </row>
    <row r="60" spans="1:19">
      <c r="A60" s="1008"/>
      <c r="B60" s="1167"/>
      <c r="C60" s="513"/>
      <c r="D60" s="513"/>
      <c r="E60" s="513"/>
      <c r="F60" s="513"/>
      <c r="G60" s="517"/>
      <c r="H60" s="954"/>
      <c r="I60" s="956"/>
      <c r="J60" s="954"/>
      <c r="K60" s="956"/>
      <c r="L60" s="954"/>
      <c r="M60" s="956"/>
      <c r="N60" s="954"/>
      <c r="O60" s="956"/>
      <c r="P60" s="954"/>
      <c r="Q60" s="956"/>
      <c r="R60" s="954"/>
      <c r="S60" s="546"/>
    </row>
    <row r="61" spans="1:19">
      <c r="A61" s="1008"/>
      <c r="B61" s="1180"/>
      <c r="C61" s="513"/>
      <c r="D61" s="513"/>
      <c r="E61" s="513"/>
      <c r="F61" s="513"/>
      <c r="G61" s="517"/>
      <c r="H61" s="954"/>
      <c r="I61" s="956"/>
      <c r="J61" s="954"/>
      <c r="K61" s="956"/>
      <c r="L61" s="954"/>
      <c r="M61" s="956"/>
      <c r="N61" s="954"/>
      <c r="O61" s="956"/>
      <c r="P61" s="954"/>
      <c r="Q61" s="956"/>
      <c r="R61" s="954"/>
      <c r="S61" s="546"/>
    </row>
    <row r="62" spans="1:19">
      <c r="A62" s="1008"/>
      <c r="B62" s="1180"/>
      <c r="C62" s="513"/>
      <c r="D62" s="513"/>
      <c r="E62" s="513"/>
      <c r="F62" s="513"/>
      <c r="G62" s="517"/>
      <c r="H62" s="954"/>
      <c r="I62" s="956"/>
      <c r="J62" s="954"/>
      <c r="K62" s="956"/>
      <c r="L62" s="954"/>
      <c r="M62" s="956"/>
      <c r="N62" s="954"/>
      <c r="O62" s="956"/>
      <c r="P62" s="954"/>
      <c r="Q62" s="956"/>
      <c r="R62" s="954"/>
      <c r="S62" s="546"/>
    </row>
    <row r="63" spans="1:19">
      <c r="A63" s="1008"/>
      <c r="B63" s="1180"/>
      <c r="C63" s="513"/>
      <c r="D63" s="513"/>
      <c r="E63" s="513"/>
      <c r="F63" s="513"/>
      <c r="G63" s="517"/>
      <c r="H63" s="954"/>
      <c r="I63" s="956"/>
      <c r="J63" s="954"/>
      <c r="K63" s="546"/>
      <c r="L63" s="954"/>
      <c r="M63" s="956"/>
      <c r="N63" s="954"/>
      <c r="O63" s="956"/>
      <c r="P63" s="954"/>
      <c r="Q63" s="956"/>
      <c r="R63" s="954"/>
      <c r="S63" s="546"/>
    </row>
    <row r="64" spans="1:19">
      <c r="A64" s="959"/>
      <c r="B64" s="1180"/>
      <c r="C64" s="513"/>
      <c r="D64" s="513"/>
      <c r="E64" s="513"/>
      <c r="F64" s="513"/>
      <c r="G64" s="517"/>
      <c r="H64" s="954"/>
      <c r="I64" s="1148"/>
      <c r="J64" s="954"/>
      <c r="K64" s="956"/>
      <c r="L64" s="954"/>
      <c r="M64" s="956"/>
      <c r="N64" s="954"/>
      <c r="O64" s="956"/>
      <c r="P64" s="954"/>
      <c r="Q64" s="546"/>
      <c r="R64" s="954"/>
      <c r="S64" s="546"/>
    </row>
    <row r="65" spans="1:19" ht="15.75" thickBot="1">
      <c r="A65" s="959"/>
      <c r="B65" s="1180"/>
      <c r="C65" s="188"/>
      <c r="D65" s="188"/>
      <c r="E65" s="188"/>
      <c r="F65" s="188"/>
      <c r="G65" s="359"/>
      <c r="H65" s="954"/>
      <c r="I65" s="1148"/>
      <c r="J65" s="954"/>
      <c r="K65" s="956"/>
      <c r="L65" s="954"/>
      <c r="M65" s="956"/>
      <c r="N65" s="954"/>
      <c r="O65" s="956"/>
      <c r="P65" s="954"/>
      <c r="Q65" s="546"/>
      <c r="R65" s="954"/>
      <c r="S65" s="546"/>
    </row>
    <row r="66" spans="1:19" ht="15.75" thickTop="1">
      <c r="A66" s="14"/>
      <c r="B66" s="15"/>
      <c r="C66" s="16"/>
      <c r="D66" s="16"/>
      <c r="E66" s="17"/>
      <c r="F66" s="18" t="s">
        <v>625</v>
      </c>
      <c r="G66" s="19"/>
      <c r="H66" s="20"/>
      <c r="I66" s="62">
        <f>SUM(I23:I65)</f>
        <v>0</v>
      </c>
      <c r="J66" s="20"/>
      <c r="K66" s="62">
        <f>SUM(K23:K65)</f>
        <v>0</v>
      </c>
      <c r="L66" s="20"/>
      <c r="M66" s="62">
        <f>SUM(M22:M65)</f>
        <v>0</v>
      </c>
      <c r="N66" s="20"/>
      <c r="O66" s="62">
        <f>SUM(O22:O65)</f>
        <v>0</v>
      </c>
      <c r="P66" s="20"/>
      <c r="Q66" s="62">
        <f>SUM(Q23:Q65)</f>
        <v>0</v>
      </c>
      <c r="R66" s="20"/>
      <c r="S66" s="62">
        <f>SUM(S23:S65)</f>
        <v>0</v>
      </c>
    </row>
    <row r="67" spans="1:19">
      <c r="A67" s="974"/>
      <c r="B67" s="502"/>
      <c r="C67" s="503"/>
      <c r="D67" s="503"/>
      <c r="E67" s="504"/>
      <c r="F67" s="505" t="s">
        <v>626</v>
      </c>
      <c r="G67" s="506"/>
      <c r="H67" s="975">
        <v>0</v>
      </c>
      <c r="I67" s="1117"/>
      <c r="J67" s="975">
        <v>0</v>
      </c>
      <c r="K67" s="1117"/>
      <c r="L67" s="975">
        <v>0</v>
      </c>
      <c r="M67" s="1117"/>
      <c r="N67" s="975">
        <v>0</v>
      </c>
      <c r="O67" s="1117"/>
      <c r="P67" s="975">
        <v>0</v>
      </c>
      <c r="Q67" s="1117"/>
      <c r="R67" s="975">
        <v>0</v>
      </c>
      <c r="S67" s="1117"/>
    </row>
    <row r="68" spans="1:19">
      <c r="A68" s="974"/>
      <c r="B68" s="502"/>
      <c r="C68" s="503"/>
      <c r="D68" s="503"/>
      <c r="E68" s="504"/>
      <c r="F68" s="505" t="s">
        <v>627</v>
      </c>
      <c r="G68" s="506"/>
      <c r="H68" s="976"/>
      <c r="I68" s="1118">
        <f>H67*$I$66</f>
        <v>0</v>
      </c>
      <c r="J68" s="976"/>
      <c r="K68" s="1118">
        <f>J67*$K$66</f>
        <v>0</v>
      </c>
      <c r="L68" s="976"/>
      <c r="M68" s="1118">
        <f>L67*$M$66</f>
        <v>0</v>
      </c>
      <c r="N68" s="976"/>
      <c r="O68" s="1118">
        <f>N67*$O$66</f>
        <v>0</v>
      </c>
      <c r="P68" s="976"/>
      <c r="Q68" s="1118">
        <f>P67*$Q$66</f>
        <v>0</v>
      </c>
      <c r="R68" s="976"/>
      <c r="S68" s="1118">
        <f>R67*S66</f>
        <v>0</v>
      </c>
    </row>
    <row r="69" spans="1:19">
      <c r="A69" s="974"/>
      <c r="B69" s="502"/>
      <c r="C69" s="503"/>
      <c r="D69" s="503"/>
      <c r="E69" s="504"/>
      <c r="F69" s="505"/>
      <c r="G69" s="506"/>
      <c r="H69" s="976"/>
      <c r="I69" s="978"/>
      <c r="J69" s="976"/>
      <c r="K69" s="978"/>
      <c r="L69" s="976"/>
      <c r="M69" s="978"/>
      <c r="N69" s="976"/>
      <c r="O69" s="978"/>
      <c r="P69" s="976"/>
      <c r="Q69" s="978"/>
      <c r="R69" s="976"/>
      <c r="S69" s="978"/>
    </row>
    <row r="70" spans="1:19">
      <c r="A70" s="974"/>
      <c r="B70" s="502"/>
      <c r="C70" s="503"/>
      <c r="D70" s="503"/>
      <c r="E70" s="504"/>
      <c r="F70" s="505" t="s">
        <v>628</v>
      </c>
      <c r="G70" s="506"/>
      <c r="H70" s="979"/>
      <c r="I70" s="977">
        <f>SUM(I66:I68)</f>
        <v>0</v>
      </c>
      <c r="J70" s="979"/>
      <c r="K70" s="977">
        <f>SUM(K66:K68)</f>
        <v>0</v>
      </c>
      <c r="L70" s="979"/>
      <c r="M70" s="977">
        <f>SUM(M66:M68)</f>
        <v>0</v>
      </c>
      <c r="N70" s="979"/>
      <c r="O70" s="977">
        <f>SUM(O66:O68)</f>
        <v>0</v>
      </c>
      <c r="P70" s="979"/>
      <c r="Q70" s="977">
        <f>SUM(Q66:Q68)</f>
        <v>0</v>
      </c>
      <c r="R70" s="979"/>
      <c r="S70" s="977">
        <f>SUM(S66:S68)</f>
        <v>0</v>
      </c>
    </row>
    <row r="71" spans="1:19">
      <c r="A71" s="974"/>
      <c r="B71" s="502"/>
      <c r="C71" s="503"/>
      <c r="D71" s="503"/>
      <c r="E71" s="504"/>
      <c r="F71" s="507" t="s">
        <v>629</v>
      </c>
      <c r="G71" s="508"/>
      <c r="H71" s="980"/>
      <c r="I71" s="981" t="e">
        <f>I70/'Area Calculations'!$I$4</f>
        <v>#DIV/0!</v>
      </c>
      <c r="J71" s="980"/>
      <c r="K71" s="981" t="e">
        <f>K70/'Area Calculations'!$I$4</f>
        <v>#DIV/0!</v>
      </c>
      <c r="L71" s="980"/>
      <c r="M71" s="981" t="e">
        <f>M70/'Area Calculations'!$I$4</f>
        <v>#DIV/0!</v>
      </c>
      <c r="N71" s="980"/>
      <c r="O71" s="981" t="e">
        <f>O70/'Area Calculations'!$I$4</f>
        <v>#DIV/0!</v>
      </c>
      <c r="P71" s="980"/>
      <c r="Q71" s="981" t="e">
        <f>Q70/'Area Calculations'!$I$4</f>
        <v>#DIV/0!</v>
      </c>
      <c r="R71" s="980"/>
      <c r="S71" s="981" t="e">
        <f>S70/'Area Calculations'!$I$4</f>
        <v>#DIV/0!</v>
      </c>
    </row>
    <row r="72" spans="1:19">
      <c r="A72" s="974"/>
      <c r="B72" s="502"/>
      <c r="C72" s="503"/>
      <c r="D72" s="503"/>
      <c r="E72" s="504"/>
      <c r="F72" s="507" t="s">
        <v>630</v>
      </c>
      <c r="G72" s="509"/>
      <c r="H72" s="980"/>
      <c r="I72" s="981" t="e">
        <f>I70/'Area Calculations'!#REF!</f>
        <v>#REF!</v>
      </c>
      <c r="J72" s="980"/>
      <c r="K72" s="981" t="e">
        <f>K70/'Area Calculations'!#REF!</f>
        <v>#REF!</v>
      </c>
      <c r="L72" s="980"/>
      <c r="M72" s="981" t="e">
        <f>M70/'Area Calculations'!#REF!</f>
        <v>#REF!</v>
      </c>
      <c r="N72" s="980"/>
      <c r="O72" s="981" t="e">
        <f>O70/'Area Calculations'!#REF!</f>
        <v>#REF!</v>
      </c>
      <c r="P72" s="980"/>
      <c r="Q72" s="981" t="e">
        <f>Q70/'Area Calculations'!#REF!</f>
        <v>#REF!</v>
      </c>
      <c r="R72" s="980"/>
      <c r="S72" s="981" t="e">
        <f>S70/'Area Calculations'!#REF!</f>
        <v>#REF!</v>
      </c>
    </row>
    <row r="73" spans="1:19" ht="15.75" thickBot="1">
      <c r="A73" s="974"/>
      <c r="B73" s="502"/>
      <c r="C73" s="503"/>
      <c r="D73" s="503"/>
      <c r="E73" s="504"/>
      <c r="F73" s="505"/>
      <c r="G73" s="510"/>
      <c r="H73" s="501"/>
      <c r="I73" s="1162"/>
      <c r="J73" s="982"/>
      <c r="K73" s="982"/>
      <c r="L73" s="982"/>
      <c r="M73" s="982"/>
      <c r="N73" s="982"/>
      <c r="O73" s="982"/>
      <c r="P73" s="982"/>
      <c r="Q73" s="982"/>
      <c r="R73" s="982"/>
      <c r="S73" s="982"/>
    </row>
    <row r="74" spans="1:19" ht="16.5" thickTop="1" thickBot="1">
      <c r="A74" s="652" t="s">
        <v>631</v>
      </c>
      <c r="B74" s="653"/>
      <c r="C74" s="12"/>
      <c r="D74" s="12"/>
      <c r="E74" s="12"/>
      <c r="F74" s="12"/>
      <c r="G74" s="13"/>
      <c r="H74" s="21"/>
      <c r="I74" s="21"/>
      <c r="J74" s="21"/>
      <c r="K74" s="21"/>
      <c r="L74" s="21"/>
      <c r="M74" s="21"/>
      <c r="N74" s="21"/>
      <c r="O74" s="21"/>
      <c r="P74" s="21"/>
      <c r="Q74" s="21"/>
      <c r="R74" s="21"/>
      <c r="S74" s="21"/>
    </row>
    <row r="75" spans="1:19" ht="15.75" thickTop="1">
      <c r="A75" s="1185"/>
      <c r="B75" s="512"/>
      <c r="C75" s="1144"/>
      <c r="D75" s="1144"/>
      <c r="E75" s="1144"/>
      <c r="F75" s="1144"/>
      <c r="G75" s="547"/>
      <c r="H75" s="1188"/>
      <c r="I75" s="1188"/>
      <c r="J75" s="1188"/>
      <c r="K75" s="1188"/>
      <c r="L75" s="1188"/>
      <c r="M75" s="1188"/>
      <c r="N75" s="1188"/>
      <c r="O75" s="1188"/>
      <c r="P75" s="1188"/>
      <c r="Q75" s="1188"/>
      <c r="R75" s="1188"/>
      <c r="S75" s="1188"/>
    </row>
    <row r="76" spans="1:19">
      <c r="A76" s="1185"/>
      <c r="B76" s="512"/>
      <c r="C76" s="1144"/>
      <c r="D76" s="1144"/>
      <c r="E76" s="1144"/>
      <c r="F76" s="1144"/>
      <c r="G76" s="547"/>
      <c r="H76" s="1188"/>
      <c r="I76" s="1188"/>
      <c r="J76" s="1188"/>
      <c r="K76" s="1188"/>
      <c r="L76" s="1188"/>
      <c r="M76" s="1188"/>
      <c r="N76" s="1188"/>
      <c r="O76" s="1188"/>
      <c r="P76" s="1188"/>
      <c r="Q76" s="1188"/>
      <c r="R76" s="1188"/>
      <c r="S76" s="1188"/>
    </row>
    <row r="77" spans="1:19" ht="15.75" thickBot="1">
      <c r="A77" s="1185"/>
      <c r="B77" s="512"/>
      <c r="C77" s="1144"/>
      <c r="D77" s="1144"/>
      <c r="E77" s="1144"/>
      <c r="F77" s="1144"/>
      <c r="G77" s="547"/>
      <c r="H77" s="1188"/>
      <c r="I77" s="1188"/>
      <c r="J77" s="1188"/>
      <c r="K77" s="1188"/>
      <c r="L77" s="1188"/>
      <c r="M77" s="1188"/>
      <c r="N77" s="1188"/>
      <c r="O77" s="1188"/>
      <c r="P77" s="1188"/>
      <c r="Q77" s="1188"/>
      <c r="R77" s="1188"/>
      <c r="S77" s="1188"/>
    </row>
    <row r="78" spans="1:19" s="2" customFormat="1" ht="16.5" thickTop="1" thickBot="1">
      <c r="A78" s="652" t="s">
        <v>632</v>
      </c>
      <c r="B78" s="653"/>
      <c r="C78" s="12"/>
      <c r="D78" s="12"/>
      <c r="E78" s="12"/>
      <c r="F78" s="12"/>
      <c r="G78" s="13"/>
      <c r="H78" s="21"/>
      <c r="I78" s="21"/>
      <c r="J78" s="21"/>
      <c r="K78" s="21"/>
      <c r="L78" s="21"/>
      <c r="M78" s="21"/>
      <c r="N78" s="21"/>
      <c r="O78" s="21"/>
      <c r="P78" s="21"/>
      <c r="Q78" s="21"/>
      <c r="R78" s="21"/>
      <c r="S78" s="21"/>
    </row>
    <row r="79" spans="1:19" s="2" customFormat="1" ht="15.75" thickTop="1">
      <c r="A79" s="1185"/>
      <c r="B79" s="512"/>
      <c r="C79" s="1144"/>
      <c r="D79" s="1144"/>
      <c r="E79" s="1144"/>
      <c r="F79" s="1144"/>
      <c r="G79" s="547"/>
      <c r="H79" s="1188"/>
      <c r="I79" s="1188"/>
      <c r="J79" s="1188"/>
      <c r="K79" s="1188"/>
      <c r="L79" s="1188"/>
      <c r="M79" s="1188"/>
      <c r="N79" s="1188"/>
      <c r="O79" s="1188"/>
      <c r="P79" s="1188"/>
      <c r="Q79" s="1188"/>
      <c r="R79" s="1188"/>
      <c r="S79" s="1188"/>
    </row>
    <row r="80" spans="1:19" s="2" customFormat="1">
      <c r="A80" s="1185"/>
      <c r="B80" s="512"/>
      <c r="C80" s="1144"/>
      <c r="D80" s="1144"/>
      <c r="E80" s="1144"/>
      <c r="F80" s="1144"/>
      <c r="G80" s="547"/>
      <c r="H80" s="1188"/>
      <c r="I80" s="1188"/>
      <c r="J80" s="1188"/>
      <c r="K80" s="1188"/>
      <c r="L80" s="1188"/>
      <c r="M80" s="1188"/>
      <c r="N80" s="1188"/>
      <c r="O80" s="1188"/>
      <c r="P80" s="1188"/>
      <c r="Q80" s="1188"/>
      <c r="R80" s="1188"/>
      <c r="S80" s="1188"/>
    </row>
    <row r="81" spans="1:19" ht="15.75" thickBot="1">
      <c r="A81" s="1185"/>
      <c r="B81" s="512"/>
      <c r="C81" s="1144"/>
      <c r="D81" s="1144"/>
      <c r="E81" s="1144"/>
      <c r="F81" s="1144"/>
      <c r="G81" s="547"/>
      <c r="H81" s="1188"/>
      <c r="I81" s="1188"/>
      <c r="J81" s="1188"/>
      <c r="K81" s="1188"/>
      <c r="L81" s="1188"/>
      <c r="M81" s="1188"/>
      <c r="N81" s="1188"/>
      <c r="O81" s="1188"/>
      <c r="P81" s="1188"/>
      <c r="Q81" s="1188"/>
      <c r="R81" s="1188"/>
      <c r="S81" s="1188"/>
    </row>
    <row r="82" spans="1:19" s="2" customFormat="1" ht="16.5" thickTop="1" thickBot="1">
      <c r="A82" s="652" t="s">
        <v>633</v>
      </c>
      <c r="B82" s="653"/>
      <c r="C82" s="12"/>
      <c r="D82" s="12"/>
      <c r="E82" s="12"/>
      <c r="F82" s="12"/>
      <c r="G82" s="13"/>
      <c r="H82" s="21"/>
      <c r="I82" s="21"/>
      <c r="J82" s="21"/>
      <c r="K82" s="21"/>
      <c r="L82" s="21"/>
      <c r="M82" s="21"/>
      <c r="N82" s="21"/>
      <c r="O82" s="21"/>
      <c r="P82" s="21"/>
      <c r="Q82" s="21"/>
      <c r="R82" s="21"/>
      <c r="S82" s="21"/>
    </row>
    <row r="83" spans="1:19" s="2" customFormat="1" ht="15.75" thickTop="1">
      <c r="A83" s="1185"/>
      <c r="B83" s="512"/>
      <c r="C83" s="1144"/>
      <c r="D83" s="1144"/>
      <c r="E83" s="1144"/>
      <c r="F83" s="1144"/>
      <c r="G83" s="547"/>
      <c r="H83" s="1188"/>
      <c r="I83" s="1188"/>
      <c r="J83" s="1188"/>
      <c r="K83" s="1188"/>
      <c r="L83" s="1188"/>
      <c r="M83" s="1188"/>
      <c r="N83" s="1188"/>
      <c r="O83" s="1188"/>
      <c r="P83" s="1188"/>
      <c r="Q83" s="1188"/>
      <c r="R83" s="1188"/>
      <c r="S83" s="1188"/>
    </row>
    <row r="84" spans="1:19" s="2" customFormat="1">
      <c r="A84" s="952"/>
      <c r="B84" s="512"/>
      <c r="C84" s="513"/>
      <c r="D84" s="513"/>
      <c r="E84" s="513"/>
      <c r="F84" s="513"/>
      <c r="G84" s="517"/>
      <c r="H84" s="985"/>
      <c r="I84" s="985"/>
      <c r="J84" s="985"/>
      <c r="K84" s="985"/>
      <c r="L84" s="985"/>
      <c r="M84" s="985"/>
      <c r="N84" s="985"/>
      <c r="O84" s="985"/>
      <c r="P84" s="985"/>
      <c r="Q84" s="985"/>
      <c r="R84" s="985"/>
      <c r="S84" s="985"/>
    </row>
    <row r="85" spans="1:19" s="2" customFormat="1" ht="15.75" thickBot="1">
      <c r="A85" s="986"/>
      <c r="B85" s="511"/>
      <c r="C85" s="513"/>
      <c r="D85" s="513"/>
      <c r="E85" s="513"/>
      <c r="F85" s="513"/>
      <c r="G85" s="517"/>
      <c r="H85" s="987"/>
      <c r="I85" s="987"/>
      <c r="J85" s="987"/>
      <c r="K85" s="987"/>
      <c r="L85" s="987"/>
      <c r="M85" s="987"/>
      <c r="N85" s="987"/>
      <c r="O85" s="987"/>
      <c r="P85" s="987"/>
      <c r="Q85" s="987"/>
      <c r="R85" s="987"/>
      <c r="S85" s="987"/>
    </row>
    <row r="86" spans="1:19" s="2" customFormat="1" ht="16.5" thickTop="1" thickBot="1">
      <c r="A86" s="652" t="s">
        <v>634</v>
      </c>
      <c r="B86" s="653"/>
      <c r="C86" s="12"/>
      <c r="D86" s="12"/>
      <c r="E86" s="12"/>
      <c r="F86" s="12"/>
      <c r="G86" s="13"/>
      <c r="H86" s="21"/>
      <c r="I86" s="21"/>
      <c r="J86" s="21"/>
      <c r="K86" s="21"/>
      <c r="L86" s="21"/>
      <c r="M86" s="21"/>
      <c r="N86" s="21"/>
      <c r="O86" s="21"/>
      <c r="P86" s="21"/>
      <c r="Q86" s="21"/>
      <c r="R86" s="21"/>
      <c r="S86" s="21"/>
    </row>
    <row r="87" spans="1:19" ht="15.75" thickTop="1">
      <c r="A87" s="1189"/>
      <c r="B87" s="1145"/>
      <c r="C87" s="1144"/>
      <c r="D87" s="1144"/>
      <c r="E87" s="1144"/>
      <c r="F87" s="1144"/>
      <c r="G87" s="547"/>
      <c r="H87" s="1188"/>
      <c r="I87" s="1188"/>
      <c r="J87" s="1188"/>
      <c r="K87" s="1188"/>
      <c r="L87" s="1188"/>
      <c r="M87" s="1188"/>
      <c r="N87" s="1188"/>
      <c r="O87" s="1188"/>
      <c r="P87" s="1188"/>
      <c r="Q87" s="1188"/>
      <c r="R87" s="1188"/>
      <c r="S87" s="1188"/>
    </row>
    <row r="88" spans="1:19">
      <c r="A88" s="986"/>
      <c r="B88" s="511"/>
      <c r="C88" s="513"/>
      <c r="D88" s="513"/>
      <c r="E88" s="513"/>
      <c r="F88" s="513"/>
      <c r="G88" s="517"/>
      <c r="H88" s="988"/>
      <c r="I88" s="988"/>
      <c r="J88" s="988"/>
      <c r="K88" s="988"/>
      <c r="L88" s="988"/>
      <c r="M88" s="988"/>
      <c r="N88" s="988"/>
      <c r="O88" s="988"/>
      <c r="P88" s="988"/>
      <c r="Q88" s="988"/>
      <c r="R88" s="988"/>
      <c r="S88" s="988"/>
    </row>
    <row r="89" spans="1:19" ht="15.75" thickBot="1">
      <c r="A89" s="986"/>
      <c r="B89" s="511"/>
      <c r="C89" s="513"/>
      <c r="D89" s="513"/>
      <c r="E89" s="513"/>
      <c r="F89" s="513"/>
      <c r="G89" s="517"/>
      <c r="H89" s="988"/>
      <c r="I89" s="988"/>
      <c r="J89" s="988"/>
      <c r="K89" s="988"/>
      <c r="L89" s="988"/>
      <c r="M89" s="988"/>
      <c r="N89" s="988"/>
      <c r="O89" s="988"/>
      <c r="P89" s="988"/>
      <c r="Q89" s="988"/>
      <c r="R89" s="988"/>
      <c r="S89" s="988"/>
    </row>
    <row r="90" spans="1:19" ht="16.5" thickTop="1" thickBot="1">
      <c r="A90" s="652" t="s">
        <v>635</v>
      </c>
      <c r="B90" s="653"/>
      <c r="C90" s="12"/>
      <c r="D90" s="12"/>
      <c r="E90" s="12"/>
      <c r="F90" s="12"/>
      <c r="G90" s="13"/>
      <c r="H90" s="21"/>
      <c r="I90" s="21"/>
      <c r="J90" s="21"/>
      <c r="K90" s="21"/>
      <c r="L90" s="21"/>
      <c r="M90" s="21"/>
      <c r="N90" s="21"/>
      <c r="O90" s="21"/>
      <c r="P90" s="21"/>
      <c r="Q90" s="21"/>
      <c r="R90" s="21"/>
      <c r="S90" s="21"/>
    </row>
    <row r="91" spans="1:19" ht="15.75" thickTop="1">
      <c r="A91" s="952"/>
      <c r="B91" s="512" t="s">
        <v>636</v>
      </c>
      <c r="C91" s="513"/>
      <c r="D91" s="513"/>
      <c r="E91" s="513"/>
      <c r="F91" s="513"/>
      <c r="G91" s="517"/>
      <c r="H91" s="988"/>
      <c r="I91" s="988"/>
      <c r="J91" s="988"/>
      <c r="K91" s="988"/>
      <c r="L91" s="988"/>
      <c r="M91" s="988"/>
      <c r="N91" s="988"/>
      <c r="O91" s="988"/>
      <c r="P91" s="988"/>
      <c r="Q91" s="988"/>
      <c r="R91" s="988"/>
      <c r="S91" s="988"/>
    </row>
    <row r="92" spans="1:19">
      <c r="A92" s="952"/>
      <c r="B92" s="512" t="s">
        <v>637</v>
      </c>
      <c r="C92" s="513"/>
      <c r="D92" s="513"/>
      <c r="E92" s="513"/>
      <c r="F92" s="513"/>
      <c r="G92" s="517"/>
      <c r="H92" s="988"/>
      <c r="I92" s="988"/>
      <c r="J92" s="988"/>
      <c r="K92" s="988"/>
      <c r="L92" s="988"/>
      <c r="M92" s="988"/>
      <c r="N92" s="988"/>
      <c r="O92" s="988"/>
      <c r="P92" s="988"/>
      <c r="Q92" s="988"/>
      <c r="R92" s="988"/>
      <c r="S92" s="988"/>
    </row>
    <row r="93" spans="1:19">
      <c r="A93" s="952"/>
      <c r="B93" s="512" t="s">
        <v>638</v>
      </c>
      <c r="C93" s="513"/>
      <c r="D93" s="513"/>
      <c r="E93" s="513"/>
      <c r="F93" s="513"/>
      <c r="G93" s="517"/>
      <c r="H93" s="988"/>
      <c r="I93" s="988"/>
      <c r="J93" s="988"/>
      <c r="K93" s="988"/>
      <c r="L93" s="988"/>
      <c r="M93" s="988"/>
      <c r="N93" s="988"/>
      <c r="O93" s="988"/>
      <c r="P93" s="988"/>
      <c r="Q93" s="988"/>
      <c r="R93" s="988"/>
      <c r="S93" s="988"/>
    </row>
    <row r="94" spans="1:19">
      <c r="A94" s="952"/>
      <c r="B94" s="512" t="s">
        <v>639</v>
      </c>
      <c r="C94" s="513"/>
      <c r="D94" s="513"/>
      <c r="E94" s="513"/>
      <c r="F94" s="513"/>
      <c r="G94" s="517"/>
      <c r="H94" s="988"/>
      <c r="I94" s="988"/>
      <c r="J94" s="988"/>
      <c r="K94" s="988"/>
      <c r="L94" s="988"/>
      <c r="M94" s="988"/>
      <c r="N94" s="988"/>
      <c r="O94" s="988"/>
      <c r="P94" s="988"/>
      <c r="Q94" s="988"/>
      <c r="R94" s="988"/>
      <c r="S94" s="988"/>
    </row>
    <row r="95" spans="1:19" ht="15.75" thickBot="1">
      <c r="A95" s="358"/>
      <c r="B95" s="357"/>
      <c r="C95" s="188"/>
      <c r="D95" s="188"/>
      <c r="E95" s="188"/>
      <c r="F95" s="188"/>
      <c r="G95" s="359"/>
      <c r="H95" s="300"/>
      <c r="I95" s="300"/>
      <c r="J95" s="300"/>
      <c r="K95" s="300"/>
      <c r="L95" s="300"/>
      <c r="M95" s="300"/>
      <c r="N95" s="300"/>
      <c r="O95" s="300"/>
      <c r="P95" s="300"/>
      <c r="Q95" s="300"/>
      <c r="R95" s="300"/>
      <c r="S95" s="300"/>
    </row>
    <row r="96" spans="1:19" ht="16.5" thickTop="1" thickBot="1">
      <c r="A96" s="7" t="s">
        <v>640</v>
      </c>
      <c r="B96" s="8"/>
      <c r="C96" s="12"/>
      <c r="D96" s="12"/>
      <c r="E96" s="12"/>
      <c r="F96" s="12"/>
      <c r="G96" s="13"/>
      <c r="H96" s="21"/>
      <c r="I96" s="21"/>
      <c r="J96" s="21"/>
      <c r="K96" s="21"/>
      <c r="L96" s="21"/>
      <c r="M96" s="21"/>
      <c r="N96" s="21"/>
      <c r="O96" s="21"/>
      <c r="P96" s="21"/>
      <c r="Q96" s="21"/>
      <c r="R96" s="21"/>
      <c r="S96" s="21"/>
    </row>
    <row r="97" spans="1:19" ht="15.75" thickTop="1">
      <c r="A97" s="1185"/>
      <c r="B97" s="1005" t="s">
        <v>641</v>
      </c>
      <c r="C97" s="1144"/>
      <c r="D97" s="1144"/>
      <c r="E97" s="1144"/>
      <c r="F97" s="1144"/>
      <c r="G97" s="547"/>
      <c r="H97" s="1006"/>
      <c r="I97" s="1006"/>
      <c r="J97" s="1006"/>
      <c r="K97" s="1006"/>
      <c r="L97" s="1006"/>
      <c r="M97" s="1006"/>
      <c r="N97" s="1006"/>
      <c r="O97" s="1006"/>
      <c r="P97" s="1006"/>
      <c r="Q97" s="1006"/>
      <c r="R97" s="1006"/>
      <c r="S97" s="1006"/>
    </row>
    <row r="98" spans="1:19">
      <c r="A98" s="952"/>
      <c r="B98" s="512" t="s">
        <v>642</v>
      </c>
      <c r="C98" s="513"/>
      <c r="D98" s="513"/>
      <c r="E98" s="513"/>
      <c r="F98" s="513"/>
      <c r="G98" s="517"/>
      <c r="H98" s="989"/>
      <c r="I98" s="989"/>
      <c r="J98" s="989"/>
      <c r="K98" s="989"/>
      <c r="L98" s="989"/>
      <c r="M98" s="989"/>
      <c r="N98" s="989"/>
      <c r="O98" s="989"/>
      <c r="P98" s="989"/>
      <c r="Q98" s="989"/>
      <c r="R98" s="989"/>
      <c r="S98" s="989"/>
    </row>
    <row r="99" spans="1:19" ht="15.75" thickBot="1">
      <c r="A99" s="496"/>
      <c r="B99" s="497" t="s">
        <v>643</v>
      </c>
      <c r="C99" s="498"/>
      <c r="D99" s="498"/>
      <c r="E99" s="498"/>
      <c r="F99" s="498"/>
      <c r="G99" s="499"/>
      <c r="H99" s="992"/>
      <c r="I99" s="992"/>
      <c r="J99" s="992"/>
      <c r="K99" s="992"/>
      <c r="L99" s="992"/>
      <c r="M99" s="992"/>
      <c r="N99" s="992"/>
      <c r="O99" s="992"/>
      <c r="P99" s="992"/>
      <c r="Q99" s="992"/>
      <c r="R99" s="992"/>
      <c r="S99" s="992"/>
    </row>
    <row r="100" spans="1:19" ht="16.5" thickTop="1" thickBot="1"/>
    <row r="101" spans="1:19" ht="16.5" thickTop="1" thickBot="1">
      <c r="A101" s="94" t="s">
        <v>644</v>
      </c>
      <c r="B101" s="96"/>
    </row>
    <row r="102" spans="1:19" ht="15.75" thickTop="1">
      <c r="A102" s="95" t="s">
        <v>542</v>
      </c>
      <c r="B102" s="993"/>
    </row>
    <row r="103" spans="1:19">
      <c r="A103" s="994" t="s">
        <v>546</v>
      </c>
      <c r="B103" s="993"/>
    </row>
    <row r="104" spans="1:19">
      <c r="A104" s="995" t="s">
        <v>549</v>
      </c>
      <c r="B104" s="996"/>
    </row>
    <row r="105" spans="1:19">
      <c r="A105" s="995" t="s">
        <v>552</v>
      </c>
      <c r="B105" s="997"/>
    </row>
    <row r="106" spans="1:19" ht="15.75" thickBot="1">
      <c r="A106" s="500" t="s">
        <v>645</v>
      </c>
      <c r="B106" s="998"/>
    </row>
    <row r="107" spans="1:19" ht="15.75" thickTop="1"/>
    <row r="108" spans="1:19">
      <c r="A108" s="97"/>
      <c r="B108" s="1" t="s">
        <v>646</v>
      </c>
    </row>
    <row r="109" spans="1:19">
      <c r="A109" s="98"/>
      <c r="B109" s="1" t="s">
        <v>647</v>
      </c>
    </row>
  </sheetData>
  <mergeCells count="47">
    <mergeCell ref="A74:B74"/>
    <mergeCell ref="A78:B78"/>
    <mergeCell ref="A82:B82"/>
    <mergeCell ref="A86:B86"/>
    <mergeCell ref="A90:B90"/>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719" priority="13" operator="equal">
      <formula>"X"</formula>
    </cfRule>
    <cfRule type="cellIs" dxfId="1718" priority="14" operator="equal">
      <formula>"I"</formula>
    </cfRule>
  </conditionalFormatting>
  <conditionalFormatting sqref="H32:H65">
    <cfRule type="cellIs" dxfId="1717" priority="1" operator="equal">
      <formula>"X"</formula>
    </cfRule>
    <cfRule type="cellIs" dxfId="1716" priority="2" operator="equal">
      <formula>"I"</formula>
    </cfRule>
  </conditionalFormatting>
  <conditionalFormatting sqref="J20:J30">
    <cfRule type="cellIs" dxfId="1715" priority="15" operator="equal">
      <formula>"X"</formula>
    </cfRule>
    <cfRule type="cellIs" dxfId="1714" priority="16" operator="equal">
      <formula>"I"</formula>
    </cfRule>
  </conditionalFormatting>
  <conditionalFormatting sqref="J32:J65">
    <cfRule type="cellIs" dxfId="1713" priority="3" operator="equal">
      <formula>"X"</formula>
    </cfRule>
    <cfRule type="cellIs" dxfId="1712" priority="4" operator="equal">
      <formula>"I"</formula>
    </cfRule>
  </conditionalFormatting>
  <conditionalFormatting sqref="L20:L30">
    <cfRule type="cellIs" dxfId="1711" priority="17" operator="equal">
      <formula>"X"</formula>
    </cfRule>
    <cfRule type="cellIs" dxfId="1710" priority="18" operator="equal">
      <formula>"I"</formula>
    </cfRule>
  </conditionalFormatting>
  <conditionalFormatting sqref="L32:L65">
    <cfRule type="cellIs" dxfId="1709" priority="5" operator="equal">
      <formula>"X"</formula>
    </cfRule>
    <cfRule type="cellIs" dxfId="1708" priority="6" operator="equal">
      <formula>"I"</formula>
    </cfRule>
  </conditionalFormatting>
  <conditionalFormatting sqref="N20:N30">
    <cfRule type="cellIs" dxfId="1707" priority="19" operator="equal">
      <formula>"X"</formula>
    </cfRule>
    <cfRule type="cellIs" dxfId="1706" priority="20" operator="equal">
      <formula>"I"</formula>
    </cfRule>
  </conditionalFormatting>
  <conditionalFormatting sqref="N32:N65">
    <cfRule type="cellIs" dxfId="1705" priority="7" operator="equal">
      <formula>"X"</formula>
    </cfRule>
    <cfRule type="cellIs" dxfId="1704" priority="8" operator="equal">
      <formula>"I"</formula>
    </cfRule>
  </conditionalFormatting>
  <conditionalFormatting sqref="P20:P30">
    <cfRule type="cellIs" dxfId="1703" priority="21" operator="equal">
      <formula>"X"</formula>
    </cfRule>
    <cfRule type="cellIs" dxfId="1702" priority="22" operator="equal">
      <formula>"I"</formula>
    </cfRule>
  </conditionalFormatting>
  <conditionalFormatting sqref="P32:P65">
    <cfRule type="cellIs" dxfId="1701" priority="9" operator="equal">
      <formula>"X"</formula>
    </cfRule>
    <cfRule type="cellIs" dxfId="1700" priority="10" operator="equal">
      <formula>"I"</formula>
    </cfRule>
  </conditionalFormatting>
  <conditionalFormatting sqref="R20:R30">
    <cfRule type="cellIs" dxfId="1699" priority="23" operator="equal">
      <formula>"X"</formula>
    </cfRule>
    <cfRule type="cellIs" dxfId="1698" priority="24" operator="equal">
      <formula>"I"</formula>
    </cfRule>
  </conditionalFormatting>
  <conditionalFormatting sqref="R32:R65">
    <cfRule type="cellIs" dxfId="1697" priority="11" operator="equal">
      <formula>"X"</formula>
    </cfRule>
    <cfRule type="cellIs" dxfId="1696" priority="12" operator="equal">
      <formula>"I"</formula>
    </cfRule>
  </conditionalFormatting>
  <hyperlinks>
    <hyperlink ref="B3" location="'Cost Summary'!A1" display="BACK TO SUMMARY SHEET" xr:uid="{D77A0BA9-822F-446D-85CA-CA8C7BBE98C4}"/>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7E3-BEC4-4C8D-8E0D-0DCC00A7DBE3}">
  <sheetPr>
    <tabColor rgb="FF92D050"/>
  </sheetPr>
  <dimension ref="A1:S103"/>
  <sheetViews>
    <sheetView zoomScale="95" zoomScaleNormal="95" workbookViewId="0">
      <pane xSplit="2" ySplit="19" topLeftCell="H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4"/>
      <c r="I2" s="654"/>
      <c r="J2" s="647"/>
      <c r="K2" s="647"/>
      <c r="L2" s="654"/>
      <c r="M2" s="65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948" t="s">
        <v>544</v>
      </c>
      <c r="B5" s="512" t="s">
        <v>803</v>
      </c>
      <c r="C5" s="513"/>
      <c r="D5" s="513"/>
      <c r="E5" s="513"/>
      <c r="F5" s="513"/>
      <c r="G5" s="514" t="s">
        <v>546</v>
      </c>
      <c r="H5" s="1183"/>
      <c r="I5" s="1184"/>
      <c r="J5" s="1183"/>
      <c r="K5" s="1184"/>
      <c r="L5" s="1183"/>
      <c r="M5" s="1184"/>
      <c r="N5" s="1183"/>
      <c r="O5" s="1184"/>
      <c r="P5" s="1183"/>
      <c r="Q5" s="1184"/>
      <c r="R5" s="1183"/>
      <c r="S5" s="1184"/>
    </row>
    <row r="6" spans="1:19">
      <c r="A6" s="948" t="s">
        <v>548</v>
      </c>
      <c r="B6" s="515" t="s">
        <v>355</v>
      </c>
      <c r="C6" s="513"/>
      <c r="D6" s="513"/>
      <c r="E6" s="513"/>
      <c r="F6" s="513"/>
      <c r="G6" s="514" t="s">
        <v>549</v>
      </c>
      <c r="H6" s="950"/>
      <c r="I6" s="687"/>
      <c r="J6" s="950"/>
      <c r="K6" s="687"/>
      <c r="L6" s="950"/>
      <c r="M6" s="687"/>
      <c r="N6" s="950"/>
      <c r="O6" s="687"/>
      <c r="P6" s="950"/>
      <c r="Q6" s="687"/>
      <c r="R6" s="950"/>
      <c r="S6" s="687"/>
    </row>
    <row r="7" spans="1:19">
      <c r="A7" s="948" t="s">
        <v>551</v>
      </c>
      <c r="B7" s="516"/>
      <c r="C7" s="513"/>
      <c r="D7" s="513"/>
      <c r="E7" s="513"/>
      <c r="F7" s="513"/>
      <c r="G7" s="514" t="s">
        <v>552</v>
      </c>
      <c r="H7" s="1171"/>
      <c r="I7" s="687"/>
      <c r="J7" s="660"/>
      <c r="K7" s="661"/>
      <c r="L7" s="660"/>
      <c r="M7" s="662"/>
      <c r="N7" s="660"/>
      <c r="O7" s="662"/>
      <c r="P7" s="660"/>
      <c r="Q7" s="661"/>
      <c r="R7" s="1171"/>
      <c r="S7" s="687"/>
    </row>
    <row r="8" spans="1:19" ht="15.75" thickBot="1">
      <c r="A8" s="356" t="s">
        <v>554</v>
      </c>
      <c r="B8" s="357"/>
      <c r="C8" s="188"/>
      <c r="D8" s="188"/>
      <c r="E8" s="188"/>
      <c r="F8" s="188"/>
      <c r="G8" s="298" t="s">
        <v>554</v>
      </c>
      <c r="H8" s="682">
        <f>I64</f>
        <v>0</v>
      </c>
      <c r="I8" s="683"/>
      <c r="J8" s="682">
        <f>K64</f>
        <v>0</v>
      </c>
      <c r="K8" s="683"/>
      <c r="L8" s="682">
        <f>M64</f>
        <v>0</v>
      </c>
      <c r="M8" s="683"/>
      <c r="N8" s="682">
        <f>O64</f>
        <v>0</v>
      </c>
      <c r="O8" s="683"/>
      <c r="P8" s="682">
        <f>Q64</f>
        <v>0</v>
      </c>
      <c r="Q8" s="683"/>
      <c r="R8" s="682">
        <f>S64</f>
        <v>0</v>
      </c>
      <c r="S8" s="683"/>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952"/>
      <c r="B10" s="1007" t="s">
        <v>563</v>
      </c>
      <c r="C10" s="513"/>
      <c r="D10" s="513"/>
      <c r="E10" s="513"/>
      <c r="F10" s="513"/>
      <c r="G10" s="517"/>
      <c r="H10" s="953"/>
      <c r="I10" s="953"/>
      <c r="J10" s="953"/>
      <c r="K10" s="953"/>
      <c r="L10" s="953"/>
      <c r="M10" s="953"/>
      <c r="N10" s="953"/>
      <c r="O10" s="953"/>
      <c r="P10" s="953"/>
      <c r="Q10" s="953"/>
      <c r="R10" s="953"/>
      <c r="S10" s="953"/>
    </row>
    <row r="11" spans="1:19" ht="15.75" hidden="1" thickTop="1">
      <c r="A11" s="952"/>
      <c r="B11" s="512" t="str">
        <f>'Area Calculations'!L62</f>
        <v>Architectural Drawings  by</v>
      </c>
      <c r="C11" s="518" t="s">
        <v>564</v>
      </c>
      <c r="D11" s="513"/>
      <c r="E11" s="513"/>
      <c r="F11" s="513"/>
      <c r="G11" s="517"/>
      <c r="H11" s="953"/>
      <c r="I11" s="953"/>
      <c r="J11" s="953"/>
      <c r="K11" s="953"/>
      <c r="L11" s="953"/>
      <c r="M11" s="953"/>
      <c r="N11" s="953"/>
      <c r="O11" s="953"/>
      <c r="P11" s="953"/>
      <c r="Q11" s="953"/>
      <c r="R11" s="953"/>
      <c r="S11" s="953"/>
    </row>
    <row r="12" spans="1:19" ht="15.75" hidden="1" thickTop="1">
      <c r="A12" s="952"/>
      <c r="B12" s="512" t="str">
        <f>'Area Calculations'!L63</f>
        <v>Structural Drawings by</v>
      </c>
      <c r="C12" s="518" t="s">
        <v>564</v>
      </c>
      <c r="D12" s="513"/>
      <c r="E12" s="513"/>
      <c r="F12" s="513"/>
      <c r="G12" s="517"/>
      <c r="H12" s="953"/>
      <c r="I12" s="953"/>
      <c r="J12" s="953"/>
      <c r="K12" s="953"/>
      <c r="L12" s="953"/>
      <c r="M12" s="953"/>
      <c r="N12" s="953"/>
      <c r="O12" s="953"/>
      <c r="P12" s="953"/>
      <c r="Q12" s="953"/>
      <c r="R12" s="953"/>
      <c r="S12" s="953"/>
    </row>
    <row r="13" spans="1:19" ht="15.75" hidden="1" thickTop="1">
      <c r="A13" s="952"/>
      <c r="B13" s="512" t="str">
        <f>'Area Calculations'!L64</f>
        <v>MEP FA FP Drawings by</v>
      </c>
      <c r="C13" s="518" t="s">
        <v>564</v>
      </c>
      <c r="D13" s="513"/>
      <c r="E13" s="513"/>
      <c r="F13" s="513"/>
      <c r="G13" s="517"/>
      <c r="H13" s="953"/>
      <c r="I13" s="953"/>
      <c r="J13" s="953"/>
      <c r="K13" s="953"/>
      <c r="L13" s="953"/>
      <c r="M13" s="953"/>
      <c r="N13" s="953"/>
      <c r="O13" s="953"/>
      <c r="P13" s="953"/>
      <c r="Q13" s="953"/>
      <c r="R13" s="953"/>
      <c r="S13" s="953"/>
    </row>
    <row r="14" spans="1:19" ht="15.75" hidden="1" thickTop="1">
      <c r="A14" s="952"/>
      <c r="B14" s="512" t="str">
        <f>'Area Calculations'!L65</f>
        <v xml:space="preserve">Civil Drawings by </v>
      </c>
      <c r="C14" s="518" t="s">
        <v>564</v>
      </c>
      <c r="D14" s="513"/>
      <c r="E14" s="513"/>
      <c r="F14" s="513"/>
      <c r="G14" s="517"/>
      <c r="H14" s="953"/>
      <c r="I14" s="953"/>
      <c r="J14" s="953"/>
      <c r="K14" s="953"/>
      <c r="L14" s="953"/>
      <c r="M14" s="953"/>
      <c r="N14" s="953"/>
      <c r="O14" s="953"/>
      <c r="P14" s="953"/>
      <c r="Q14" s="953"/>
      <c r="R14" s="953"/>
      <c r="S14" s="953"/>
    </row>
    <row r="15" spans="1:19" ht="15.75" hidden="1" thickTop="1">
      <c r="A15" s="952"/>
      <c r="B15" s="512" t="str">
        <f>'Area Calculations'!L66</f>
        <v>Land scape Drawings by</v>
      </c>
      <c r="C15" s="518" t="s">
        <v>564</v>
      </c>
      <c r="D15" s="513"/>
      <c r="E15" s="513"/>
      <c r="F15" s="513"/>
      <c r="G15" s="517"/>
      <c r="H15" s="953"/>
      <c r="I15" s="953"/>
      <c r="J15" s="953"/>
      <c r="K15" s="953"/>
      <c r="L15" s="953"/>
      <c r="M15" s="953"/>
      <c r="N15" s="953"/>
      <c r="O15" s="953"/>
      <c r="P15" s="953"/>
      <c r="Q15" s="953"/>
      <c r="R15" s="953"/>
      <c r="S15" s="953"/>
    </row>
    <row r="16" spans="1:19" ht="15.75" hidden="1" thickTop="1">
      <c r="A16" s="952"/>
      <c r="B16" s="512" t="str">
        <f>'Area Calculations'!L67</f>
        <v>Kitchen Drawings by</v>
      </c>
      <c r="C16" s="518" t="s">
        <v>564</v>
      </c>
      <c r="D16" s="513"/>
      <c r="E16" s="513"/>
      <c r="F16" s="513"/>
      <c r="G16" s="517"/>
      <c r="H16" s="953"/>
      <c r="I16" s="953"/>
      <c r="J16" s="953"/>
      <c r="K16" s="953"/>
      <c r="L16" s="953"/>
      <c r="M16" s="953"/>
      <c r="N16" s="953"/>
      <c r="O16" s="953"/>
      <c r="P16" s="953"/>
      <c r="Q16" s="953"/>
      <c r="R16" s="953"/>
      <c r="S16" s="953"/>
    </row>
    <row r="17" spans="1:19" ht="15.75" hidden="1" thickTop="1">
      <c r="A17" s="952"/>
      <c r="B17" s="512" t="str">
        <f>'Area Calculations'!L68</f>
        <v>Storefront Designer by</v>
      </c>
      <c r="C17" s="518" t="s">
        <v>564</v>
      </c>
      <c r="D17" s="513"/>
      <c r="E17" s="513"/>
      <c r="F17" s="513"/>
      <c r="G17" s="517"/>
      <c r="H17" s="953"/>
      <c r="I17" s="953"/>
      <c r="J17" s="953"/>
      <c r="K17" s="953"/>
      <c r="L17" s="953"/>
      <c r="M17" s="953"/>
      <c r="N17" s="953"/>
      <c r="O17" s="953"/>
      <c r="P17" s="953"/>
      <c r="Q17" s="953"/>
      <c r="R17" s="953"/>
      <c r="S17" s="953"/>
    </row>
    <row r="18" spans="1:19" ht="15.75" hidden="1" thickTop="1">
      <c r="A18" s="952"/>
      <c r="B18" s="512" t="str">
        <f>'Area Calculations'!L69</f>
        <v>Geotech report by</v>
      </c>
      <c r="C18" s="518" t="s">
        <v>564</v>
      </c>
      <c r="D18" s="513"/>
      <c r="E18" s="513"/>
      <c r="F18" s="513"/>
      <c r="G18" s="517"/>
      <c r="H18" s="953"/>
      <c r="I18" s="953"/>
      <c r="J18" s="953"/>
      <c r="K18" s="953"/>
      <c r="L18" s="953"/>
      <c r="M18" s="953"/>
      <c r="N18" s="953"/>
      <c r="O18" s="953"/>
      <c r="P18" s="953"/>
      <c r="Q18" s="953"/>
      <c r="R18" s="953"/>
      <c r="S18" s="953"/>
    </row>
    <row r="19" spans="1:19" ht="15.75" hidden="1" thickTop="1">
      <c r="A19" s="952"/>
      <c r="B19" s="512" t="str">
        <f>'Area Calculations'!L70</f>
        <v>Specifications</v>
      </c>
      <c r="C19" s="518" t="s">
        <v>564</v>
      </c>
      <c r="D19" s="513"/>
      <c r="E19" s="513"/>
      <c r="F19" s="513"/>
      <c r="G19" s="517"/>
      <c r="H19" s="953"/>
      <c r="I19" s="953"/>
      <c r="J19" s="953"/>
      <c r="K19" s="953"/>
      <c r="L19" s="953"/>
      <c r="M19" s="953"/>
      <c r="N19" s="953"/>
      <c r="O19" s="953"/>
      <c r="P19" s="953"/>
      <c r="Q19" s="953"/>
      <c r="R19" s="953"/>
      <c r="S19" s="953"/>
    </row>
    <row r="20" spans="1:19" ht="15.75" thickTop="1">
      <c r="A20" s="952"/>
      <c r="B20" s="512"/>
      <c r="C20" s="518"/>
      <c r="D20" s="513"/>
      <c r="E20" s="513"/>
      <c r="F20" s="513"/>
      <c r="G20" s="517"/>
      <c r="H20" s="954"/>
      <c r="I20" s="953"/>
      <c r="J20" s="954"/>
      <c r="K20" s="953"/>
      <c r="L20" s="954"/>
      <c r="M20" s="953"/>
      <c r="N20" s="954"/>
      <c r="O20" s="953"/>
      <c r="P20" s="954"/>
      <c r="Q20" s="953"/>
      <c r="R20" s="954"/>
      <c r="S20" s="953"/>
    </row>
    <row r="21" spans="1:19" ht="15.75" thickBot="1">
      <c r="A21" s="952"/>
      <c r="B21" s="519" t="s">
        <v>803</v>
      </c>
      <c r="C21" s="518"/>
      <c r="D21" s="513"/>
      <c r="E21" s="513"/>
      <c r="F21" s="513"/>
      <c r="G21" s="517"/>
      <c r="H21" s="954"/>
      <c r="I21" s="953"/>
      <c r="J21" s="954"/>
      <c r="K21" s="953"/>
      <c r="L21" s="954"/>
      <c r="M21" s="953"/>
      <c r="N21" s="954"/>
      <c r="O21" s="953"/>
      <c r="P21" s="954"/>
      <c r="Q21" s="953"/>
      <c r="R21" s="954"/>
      <c r="S21" s="953"/>
    </row>
    <row r="22" spans="1:19" ht="15.75" thickBot="1">
      <c r="A22" s="1008"/>
      <c r="B22" s="1147" t="s">
        <v>567</v>
      </c>
      <c r="C22" s="518"/>
      <c r="D22" s="513"/>
      <c r="E22" s="513"/>
      <c r="F22" s="513"/>
      <c r="G22" s="517"/>
      <c r="H22" s="954"/>
      <c r="I22" s="546"/>
      <c r="J22" s="954"/>
      <c r="K22" s="546"/>
      <c r="L22" s="954"/>
      <c r="M22" s="546"/>
      <c r="N22" s="954"/>
      <c r="O22" s="546"/>
      <c r="P22" s="954"/>
      <c r="Q22" s="546"/>
      <c r="R22" s="954"/>
      <c r="S22" s="546"/>
    </row>
    <row r="23" spans="1:19">
      <c r="A23" s="1008"/>
      <c r="B23" s="1172" t="s">
        <v>568</v>
      </c>
      <c r="C23" s="518"/>
      <c r="D23" s="513"/>
      <c r="E23" s="513"/>
      <c r="F23" s="513"/>
      <c r="G23" s="517"/>
      <c r="H23" s="954"/>
      <c r="I23" s="546"/>
      <c r="J23" s="954"/>
      <c r="K23" s="546"/>
      <c r="L23" s="954"/>
      <c r="M23" s="546"/>
      <c r="N23" s="954"/>
      <c r="O23" s="546"/>
      <c r="P23" s="954"/>
      <c r="Q23" s="956"/>
      <c r="R23" s="954"/>
      <c r="S23" s="956"/>
    </row>
    <row r="24" spans="1:19">
      <c r="A24" s="959"/>
      <c r="B24" s="1173" t="s">
        <v>569</v>
      </c>
      <c r="C24" s="513"/>
      <c r="D24" s="513"/>
      <c r="E24" s="513"/>
      <c r="F24" s="513"/>
      <c r="G24" s="517"/>
      <c r="H24" s="954"/>
      <c r="I24" s="956"/>
      <c r="J24" s="954"/>
      <c r="K24" s="956"/>
      <c r="L24" s="954"/>
      <c r="M24" s="956"/>
      <c r="N24" s="954"/>
      <c r="O24" s="546"/>
      <c r="P24" s="954"/>
      <c r="Q24" s="546"/>
      <c r="R24" s="954"/>
      <c r="S24" s="546"/>
    </row>
    <row r="25" spans="1:19">
      <c r="A25" s="1008"/>
      <c r="B25" s="1174" t="s">
        <v>570</v>
      </c>
      <c r="C25" s="513"/>
      <c r="D25" s="513"/>
      <c r="E25" s="513"/>
      <c r="F25" s="513"/>
      <c r="G25" s="517"/>
      <c r="H25" s="954"/>
      <c r="I25" s="956"/>
      <c r="J25" s="954"/>
      <c r="K25" s="956"/>
      <c r="L25" s="954"/>
      <c r="M25" s="956"/>
      <c r="N25" s="954"/>
      <c r="O25" s="546"/>
      <c r="P25" s="954"/>
      <c r="Q25" s="546"/>
      <c r="R25" s="954"/>
      <c r="S25" s="546"/>
    </row>
    <row r="26" spans="1:19">
      <c r="A26" s="959"/>
      <c r="B26" s="1174" t="s">
        <v>571</v>
      </c>
      <c r="C26" s="513"/>
      <c r="D26" s="513"/>
      <c r="E26" s="513"/>
      <c r="F26" s="513"/>
      <c r="G26" s="517"/>
      <c r="H26" s="954"/>
      <c r="I26" s="956"/>
      <c r="J26" s="954"/>
      <c r="K26" s="956"/>
      <c r="L26" s="954"/>
      <c r="M26" s="956"/>
      <c r="N26" s="954"/>
      <c r="O26" s="546"/>
      <c r="P26" s="954"/>
      <c r="Q26" s="546"/>
      <c r="R26" s="954"/>
      <c r="S26" s="546"/>
    </row>
    <row r="27" spans="1:19">
      <c r="A27" s="1008"/>
      <c r="B27" s="1174" t="s">
        <v>572</v>
      </c>
      <c r="C27" s="513"/>
      <c r="D27" s="513"/>
      <c r="E27" s="513"/>
      <c r="F27" s="513"/>
      <c r="G27" s="517"/>
      <c r="H27" s="954"/>
      <c r="I27" s="956"/>
      <c r="J27" s="954"/>
      <c r="K27" s="956"/>
      <c r="L27" s="954"/>
      <c r="M27" s="956"/>
      <c r="N27" s="954"/>
      <c r="O27" s="546"/>
      <c r="P27" s="954"/>
      <c r="Q27" s="546"/>
      <c r="R27" s="954"/>
      <c r="S27" s="546"/>
    </row>
    <row r="28" spans="1:19">
      <c r="A28" s="1008"/>
      <c r="B28" s="1174" t="s">
        <v>573</v>
      </c>
      <c r="C28" s="513"/>
      <c r="D28" s="513"/>
      <c r="E28" s="513"/>
      <c r="F28" s="513"/>
      <c r="G28" s="517"/>
      <c r="H28" s="954"/>
      <c r="I28" s="956"/>
      <c r="J28" s="954"/>
      <c r="K28" s="956"/>
      <c r="L28" s="954"/>
      <c r="M28" s="956"/>
      <c r="N28" s="954"/>
      <c r="O28" s="546"/>
      <c r="P28" s="954"/>
      <c r="Q28" s="546"/>
      <c r="R28" s="954"/>
      <c r="S28" s="546"/>
    </row>
    <row r="29" spans="1:19">
      <c r="A29" s="1008"/>
      <c r="B29" s="1174" t="s">
        <v>648</v>
      </c>
      <c r="C29" s="513"/>
      <c r="D29" s="513"/>
      <c r="E29" s="513"/>
      <c r="F29" s="513"/>
      <c r="G29" s="517"/>
      <c r="H29" s="954"/>
      <c r="I29" s="956"/>
      <c r="J29" s="954"/>
      <c r="K29" s="956"/>
      <c r="L29" s="954"/>
      <c r="M29" s="956"/>
      <c r="N29" s="954"/>
      <c r="O29" s="546"/>
      <c r="P29" s="954"/>
      <c r="Q29" s="546"/>
      <c r="R29" s="954"/>
      <c r="S29" s="546"/>
    </row>
    <row r="30" spans="1:19">
      <c r="A30" s="1008"/>
      <c r="B30" s="1175" t="s">
        <v>574</v>
      </c>
      <c r="C30" s="513"/>
      <c r="D30" s="513"/>
      <c r="E30" s="513"/>
      <c r="F30" s="513"/>
      <c r="G30" s="517"/>
      <c r="H30" s="954"/>
      <c r="I30" s="956"/>
      <c r="J30" s="954"/>
      <c r="K30" s="956"/>
      <c r="L30" s="954"/>
      <c r="M30" s="956"/>
      <c r="N30" s="954"/>
      <c r="O30" s="546"/>
      <c r="P30" s="954"/>
      <c r="Q30" s="546"/>
      <c r="R30" s="954"/>
      <c r="S30" s="546"/>
    </row>
    <row r="31" spans="1:19">
      <c r="A31" s="1008"/>
      <c r="B31" s="1176" t="s">
        <v>575</v>
      </c>
      <c r="C31" s="541"/>
      <c r="D31" s="541"/>
      <c r="E31" s="541"/>
      <c r="F31" s="541"/>
      <c r="G31" s="545"/>
      <c r="H31" s="965"/>
      <c r="I31" s="1153"/>
      <c r="J31" s="965"/>
      <c r="K31" s="1153"/>
      <c r="L31" s="965"/>
      <c r="M31" s="1153"/>
      <c r="N31" s="965"/>
      <c r="O31" s="1154"/>
      <c r="P31" s="965"/>
      <c r="Q31" s="1154"/>
      <c r="R31" s="965"/>
      <c r="S31" s="1154"/>
    </row>
    <row r="32" spans="1:19">
      <c r="A32" s="1008"/>
      <c r="B32" s="1193"/>
      <c r="C32" s="513"/>
      <c r="D32" s="513"/>
      <c r="E32" s="513"/>
      <c r="F32" s="520"/>
      <c r="G32" s="517"/>
      <c r="H32" s="954"/>
      <c r="I32" s="956"/>
      <c r="J32" s="954"/>
      <c r="K32" s="956"/>
      <c r="L32" s="954"/>
      <c r="M32" s="956"/>
      <c r="N32" s="954"/>
      <c r="O32" s="546"/>
      <c r="P32" s="954"/>
      <c r="Q32" s="546"/>
      <c r="R32" s="954"/>
      <c r="S32" s="546"/>
    </row>
    <row r="33" spans="1:19">
      <c r="A33" s="1008"/>
      <c r="B33" s="1194"/>
      <c r="C33" s="513"/>
      <c r="D33" s="513"/>
      <c r="E33" s="513"/>
      <c r="F33" s="513"/>
      <c r="G33" s="517"/>
      <c r="H33" s="954"/>
      <c r="I33" s="956"/>
      <c r="J33" s="954"/>
      <c r="K33" s="956"/>
      <c r="L33" s="954"/>
      <c r="M33" s="956"/>
      <c r="N33" s="954"/>
      <c r="O33" s="546"/>
      <c r="P33" s="954"/>
      <c r="Q33" s="546"/>
      <c r="R33" s="954"/>
      <c r="S33" s="546"/>
    </row>
    <row r="34" spans="1:19">
      <c r="A34" s="1008"/>
      <c r="B34" s="1195" t="s">
        <v>804</v>
      </c>
      <c r="C34" s="513"/>
      <c r="D34" s="513"/>
      <c r="E34" s="513"/>
      <c r="F34" s="513"/>
      <c r="G34" s="517"/>
      <c r="H34" s="954"/>
      <c r="I34" s="956"/>
      <c r="J34" s="954"/>
      <c r="K34" s="956"/>
      <c r="L34" s="954"/>
      <c r="M34" s="956"/>
      <c r="N34" s="954"/>
      <c r="O34" s="546"/>
      <c r="P34" s="954"/>
      <c r="Q34" s="546"/>
      <c r="R34" s="954"/>
      <c r="S34" s="546"/>
    </row>
    <row r="35" spans="1:19">
      <c r="A35" s="1008"/>
      <c r="B35" s="1196" t="s">
        <v>805</v>
      </c>
      <c r="C35" s="513"/>
      <c r="D35" s="513"/>
      <c r="E35" s="513"/>
      <c r="F35" s="513"/>
      <c r="G35" s="517"/>
      <c r="H35" s="954"/>
      <c r="I35" s="956"/>
      <c r="J35" s="954"/>
      <c r="K35" s="956"/>
      <c r="L35" s="954"/>
      <c r="M35" s="956"/>
      <c r="N35" s="954"/>
      <c r="O35" s="546"/>
      <c r="P35" s="954"/>
      <c r="Q35" s="546"/>
      <c r="R35" s="954"/>
      <c r="S35" s="546"/>
    </row>
    <row r="36" spans="1:19">
      <c r="A36" s="1008"/>
      <c r="B36" s="1196" t="s">
        <v>806</v>
      </c>
      <c r="C36" s="513"/>
      <c r="D36" s="513"/>
      <c r="E36" s="513"/>
      <c r="F36" s="513"/>
      <c r="G36" s="517"/>
      <c r="H36" s="954"/>
      <c r="I36" s="956"/>
      <c r="J36" s="954"/>
      <c r="K36" s="956"/>
      <c r="L36" s="954"/>
      <c r="M36" s="956"/>
      <c r="N36" s="954"/>
      <c r="O36" s="546"/>
      <c r="P36" s="954"/>
      <c r="Q36" s="546"/>
      <c r="R36" s="954"/>
      <c r="S36" s="546"/>
    </row>
    <row r="37" spans="1:19">
      <c r="A37" s="1008"/>
      <c r="B37" s="1196" t="s">
        <v>807</v>
      </c>
      <c r="C37" s="513"/>
      <c r="D37" s="513"/>
      <c r="E37" s="513"/>
      <c r="F37" s="513"/>
      <c r="G37" s="517"/>
      <c r="H37" s="954"/>
      <c r="I37" s="956"/>
      <c r="J37" s="954" t="s">
        <v>579</v>
      </c>
      <c r="K37" s="956"/>
      <c r="L37" s="954"/>
      <c r="M37" s="956"/>
      <c r="N37" s="954"/>
      <c r="O37" s="546"/>
      <c r="P37" s="954"/>
      <c r="Q37" s="546"/>
      <c r="R37" s="954"/>
      <c r="S37" s="546"/>
    </row>
    <row r="38" spans="1:19">
      <c r="A38" s="1008"/>
      <c r="B38" s="1196"/>
      <c r="C38" s="513"/>
      <c r="D38" s="513"/>
      <c r="E38" s="513"/>
      <c r="F38" s="513"/>
      <c r="G38" s="517"/>
      <c r="H38" s="954"/>
      <c r="I38" s="956"/>
      <c r="J38" s="954"/>
      <c r="K38" s="956"/>
      <c r="L38" s="954"/>
      <c r="M38" s="956"/>
      <c r="N38" s="954"/>
      <c r="O38" s="546"/>
      <c r="P38" s="954"/>
      <c r="Q38" s="546"/>
      <c r="R38" s="954"/>
      <c r="S38" s="546"/>
    </row>
    <row r="39" spans="1:19">
      <c r="A39" s="1008"/>
      <c r="B39" s="1196" t="s">
        <v>808</v>
      </c>
      <c r="C39" s="513"/>
      <c r="D39" s="513"/>
      <c r="E39" s="513"/>
      <c r="F39" s="513"/>
      <c r="G39" s="517"/>
      <c r="H39" s="954"/>
      <c r="I39" s="956"/>
      <c r="J39" s="954"/>
      <c r="K39" s="956"/>
      <c r="L39" s="954"/>
      <c r="M39" s="956"/>
      <c r="N39" s="954"/>
      <c r="O39" s="546"/>
      <c r="P39" s="954"/>
      <c r="Q39" s="546"/>
      <c r="R39" s="954"/>
      <c r="S39" s="546"/>
    </row>
    <row r="40" spans="1:19">
      <c r="A40" s="1008"/>
      <c r="B40" s="1196" t="s">
        <v>806</v>
      </c>
      <c r="C40" s="513"/>
      <c r="D40" s="513"/>
      <c r="E40" s="513"/>
      <c r="F40" s="513"/>
      <c r="G40" s="517"/>
      <c r="H40" s="954"/>
      <c r="I40" s="956"/>
      <c r="J40" s="954"/>
      <c r="K40" s="956"/>
      <c r="L40" s="954"/>
      <c r="M40" s="956"/>
      <c r="N40" s="954"/>
      <c r="O40" s="546"/>
      <c r="P40" s="954"/>
      <c r="Q40" s="546"/>
      <c r="R40" s="954"/>
      <c r="S40" s="546"/>
    </row>
    <row r="41" spans="1:19">
      <c r="A41" s="1008"/>
      <c r="B41" s="1196" t="s">
        <v>807</v>
      </c>
      <c r="C41" s="513"/>
      <c r="D41" s="513"/>
      <c r="E41" s="513"/>
      <c r="F41" s="513"/>
      <c r="G41" s="517"/>
      <c r="H41" s="954"/>
      <c r="I41" s="956"/>
      <c r="J41" s="954"/>
      <c r="K41" s="956"/>
      <c r="L41" s="954"/>
      <c r="M41" s="956"/>
      <c r="N41" s="954"/>
      <c r="O41" s="546"/>
      <c r="P41" s="954"/>
      <c r="Q41" s="546"/>
      <c r="R41" s="954"/>
      <c r="S41" s="546"/>
    </row>
    <row r="42" spans="1:19">
      <c r="A42" s="1008"/>
      <c r="B42" s="1196"/>
      <c r="C42" s="513"/>
      <c r="D42" s="513"/>
      <c r="E42" s="513"/>
      <c r="F42" s="513"/>
      <c r="G42" s="517"/>
      <c r="H42" s="954"/>
      <c r="I42" s="956"/>
      <c r="J42" s="954"/>
      <c r="K42" s="956"/>
      <c r="L42" s="954"/>
      <c r="M42" s="956"/>
      <c r="N42" s="954"/>
      <c r="O42" s="546"/>
      <c r="P42" s="954"/>
      <c r="Q42" s="546"/>
      <c r="R42" s="954"/>
      <c r="S42" s="546"/>
    </row>
    <row r="43" spans="1:19">
      <c r="A43" s="1008"/>
      <c r="B43" s="1195" t="s">
        <v>809</v>
      </c>
      <c r="C43" s="513"/>
      <c r="D43" s="513"/>
      <c r="E43" s="513"/>
      <c r="F43" s="513"/>
      <c r="G43" s="517"/>
      <c r="H43" s="954"/>
      <c r="I43" s="956"/>
      <c r="J43" s="954"/>
      <c r="K43" s="956"/>
      <c r="L43" s="954"/>
      <c r="M43" s="956"/>
      <c r="N43" s="954"/>
      <c r="O43" s="546"/>
      <c r="P43" s="954"/>
      <c r="Q43" s="546"/>
      <c r="R43" s="954"/>
      <c r="S43" s="546"/>
    </row>
    <row r="44" spans="1:19">
      <c r="A44" s="1008"/>
      <c r="B44" s="1196" t="s">
        <v>810</v>
      </c>
      <c r="C44" s="513"/>
      <c r="D44" s="513"/>
      <c r="E44" s="513"/>
      <c r="F44" s="513"/>
      <c r="G44" s="517"/>
      <c r="H44" s="954"/>
      <c r="I44" s="956"/>
      <c r="J44" s="954"/>
      <c r="K44" s="956"/>
      <c r="L44" s="954"/>
      <c r="M44" s="956"/>
      <c r="N44" s="954"/>
      <c r="O44" s="546"/>
      <c r="P44" s="954"/>
      <c r="Q44" s="546"/>
      <c r="R44" s="954"/>
      <c r="S44" s="546"/>
    </row>
    <row r="45" spans="1:19">
      <c r="A45" s="1008"/>
      <c r="B45" s="1196" t="s">
        <v>811</v>
      </c>
      <c r="C45" s="513"/>
      <c r="D45" s="513"/>
      <c r="E45" s="513"/>
      <c r="F45" s="513"/>
      <c r="G45" s="517"/>
      <c r="H45" s="954"/>
      <c r="I45" s="956"/>
      <c r="J45" s="954"/>
      <c r="K45" s="956"/>
      <c r="L45" s="954"/>
      <c r="M45" s="956"/>
      <c r="N45" s="954"/>
      <c r="O45" s="546"/>
      <c r="P45" s="954"/>
      <c r="Q45" s="546"/>
      <c r="R45" s="954"/>
      <c r="S45" s="546"/>
    </row>
    <row r="46" spans="1:19">
      <c r="A46" s="1008"/>
      <c r="B46" s="1196"/>
      <c r="C46" s="513"/>
      <c r="D46" s="513"/>
      <c r="E46" s="513"/>
      <c r="F46" s="513"/>
      <c r="G46" s="517"/>
      <c r="H46" s="954"/>
      <c r="I46" s="956"/>
      <c r="J46" s="954"/>
      <c r="K46" s="956"/>
      <c r="L46" s="954"/>
      <c r="M46" s="956"/>
      <c r="N46" s="954"/>
      <c r="O46" s="546"/>
      <c r="P46" s="954"/>
      <c r="Q46" s="546"/>
      <c r="R46" s="954"/>
      <c r="S46" s="546"/>
    </row>
    <row r="47" spans="1:19">
      <c r="A47" s="1008"/>
      <c r="B47" s="1195" t="s">
        <v>812</v>
      </c>
      <c r="C47" s="513"/>
      <c r="D47" s="513"/>
      <c r="E47" s="513"/>
      <c r="F47" s="513"/>
      <c r="G47" s="517"/>
      <c r="H47" s="954"/>
      <c r="I47" s="956"/>
      <c r="J47" s="954"/>
      <c r="K47" s="956"/>
      <c r="L47" s="954"/>
      <c r="M47" s="956"/>
      <c r="N47" s="954"/>
      <c r="O47" s="546"/>
      <c r="P47" s="954"/>
      <c r="Q47" s="546"/>
      <c r="R47" s="954"/>
      <c r="S47" s="546"/>
    </row>
    <row r="48" spans="1:19">
      <c r="A48" s="1008"/>
      <c r="B48" s="1196" t="s">
        <v>813</v>
      </c>
      <c r="C48" s="513"/>
      <c r="D48" s="513"/>
      <c r="E48" s="513"/>
      <c r="F48" s="513"/>
      <c r="G48" s="517"/>
      <c r="H48" s="954"/>
      <c r="I48" s="956"/>
      <c r="J48" s="954"/>
      <c r="K48" s="956"/>
      <c r="L48" s="954"/>
      <c r="M48" s="956"/>
      <c r="N48" s="954"/>
      <c r="O48" s="546"/>
      <c r="P48" s="954"/>
      <c r="Q48" s="546"/>
      <c r="R48" s="954"/>
      <c r="S48" s="546"/>
    </row>
    <row r="49" spans="1:19">
      <c r="A49" s="1008"/>
      <c r="B49" s="1196" t="s">
        <v>814</v>
      </c>
      <c r="C49" s="513"/>
      <c r="D49" s="513"/>
      <c r="E49" s="513"/>
      <c r="F49" s="513"/>
      <c r="G49" s="517"/>
      <c r="H49" s="954"/>
      <c r="I49" s="956"/>
      <c r="J49" s="954"/>
      <c r="K49" s="956"/>
      <c r="L49" s="954"/>
      <c r="M49" s="956"/>
      <c r="N49" s="954"/>
      <c r="O49" s="546"/>
      <c r="P49" s="954"/>
      <c r="Q49" s="546"/>
      <c r="R49" s="954"/>
      <c r="S49" s="546"/>
    </row>
    <row r="50" spans="1:19">
      <c r="A50" s="1008"/>
      <c r="B50" s="1196"/>
      <c r="C50" s="513"/>
      <c r="D50" s="513"/>
      <c r="E50" s="513"/>
      <c r="F50" s="513"/>
      <c r="G50" s="517"/>
      <c r="H50" s="954"/>
      <c r="I50" s="956"/>
      <c r="J50" s="954"/>
      <c r="K50" s="956"/>
      <c r="L50" s="954"/>
      <c r="M50" s="956"/>
      <c r="N50" s="954"/>
      <c r="O50" s="546"/>
      <c r="P50" s="954"/>
      <c r="Q50" s="546"/>
      <c r="R50" s="954"/>
      <c r="S50" s="546"/>
    </row>
    <row r="51" spans="1:19">
      <c r="A51" s="1008"/>
      <c r="B51" s="1195" t="s">
        <v>815</v>
      </c>
      <c r="C51" s="513"/>
      <c r="D51" s="513"/>
      <c r="E51" s="513"/>
      <c r="F51" s="513"/>
      <c r="G51" s="517"/>
      <c r="H51" s="954"/>
      <c r="I51" s="956"/>
      <c r="J51" s="954"/>
      <c r="K51" s="956"/>
      <c r="L51" s="954"/>
      <c r="M51" s="956"/>
      <c r="N51" s="954"/>
      <c r="O51" s="546"/>
      <c r="P51" s="954"/>
      <c r="Q51" s="546"/>
      <c r="R51" s="954"/>
      <c r="S51" s="546"/>
    </row>
    <row r="52" spans="1:19">
      <c r="A52" s="1008"/>
      <c r="B52" s="1196" t="s">
        <v>816</v>
      </c>
      <c r="C52" s="513"/>
      <c r="D52" s="513"/>
      <c r="E52" s="513"/>
      <c r="F52" s="513"/>
      <c r="G52" s="517"/>
      <c r="H52" s="954"/>
      <c r="I52" s="956"/>
      <c r="J52" s="954"/>
      <c r="K52" s="956"/>
      <c r="L52" s="954"/>
      <c r="M52" s="956"/>
      <c r="N52" s="954"/>
      <c r="O52" s="546"/>
      <c r="P52" s="954"/>
      <c r="Q52" s="546"/>
      <c r="R52" s="954"/>
      <c r="S52" s="546"/>
    </row>
    <row r="53" spans="1:19">
      <c r="A53" s="1008"/>
      <c r="B53" s="1196" t="s">
        <v>817</v>
      </c>
      <c r="C53" s="513"/>
      <c r="D53" s="513"/>
      <c r="E53" s="513"/>
      <c r="F53" s="513"/>
      <c r="G53" s="517"/>
      <c r="H53" s="954"/>
      <c r="I53" s="956"/>
      <c r="J53" s="954"/>
      <c r="K53" s="956"/>
      <c r="L53" s="954"/>
      <c r="M53" s="956"/>
      <c r="N53" s="954"/>
      <c r="O53" s="546"/>
      <c r="P53" s="954"/>
      <c r="Q53" s="546"/>
      <c r="R53" s="954"/>
      <c r="S53" s="546"/>
    </row>
    <row r="54" spans="1:19">
      <c r="A54" s="1008"/>
      <c r="B54" s="1196" t="s">
        <v>818</v>
      </c>
      <c r="C54" s="513"/>
      <c r="D54" s="513"/>
      <c r="E54" s="513"/>
      <c r="F54" s="513"/>
      <c r="G54" s="517"/>
      <c r="H54" s="954"/>
      <c r="I54" s="956"/>
      <c r="J54" s="954"/>
      <c r="K54" s="956"/>
      <c r="L54" s="954"/>
      <c r="M54" s="956"/>
      <c r="N54" s="954"/>
      <c r="O54" s="546"/>
      <c r="P54" s="954"/>
      <c r="Q54" s="546"/>
      <c r="R54" s="954"/>
      <c r="S54" s="546"/>
    </row>
    <row r="55" spans="1:19">
      <c r="A55" s="1008"/>
      <c r="B55" s="1196"/>
      <c r="C55" s="513"/>
      <c r="D55" s="513"/>
      <c r="E55" s="513"/>
      <c r="F55" s="513"/>
      <c r="G55" s="517"/>
      <c r="H55" s="954"/>
      <c r="I55" s="956"/>
      <c r="J55" s="954"/>
      <c r="K55" s="956"/>
      <c r="L55" s="954"/>
      <c r="M55" s="956"/>
      <c r="N55" s="954"/>
      <c r="O55" s="546"/>
      <c r="P55" s="954"/>
      <c r="Q55" s="546"/>
      <c r="R55" s="954"/>
      <c r="S55" s="546"/>
    </row>
    <row r="56" spans="1:19">
      <c r="A56" s="1008"/>
      <c r="B56" s="1196"/>
      <c r="C56" s="513"/>
      <c r="D56" s="513"/>
      <c r="E56" s="513"/>
      <c r="F56" s="513"/>
      <c r="G56" s="517"/>
      <c r="H56" s="954"/>
      <c r="I56" s="956"/>
      <c r="J56" s="954"/>
      <c r="K56" s="956"/>
      <c r="L56" s="954"/>
      <c r="M56" s="956"/>
      <c r="N56" s="954"/>
      <c r="O56" s="546"/>
      <c r="P56" s="954"/>
      <c r="Q56" s="546"/>
      <c r="R56" s="954"/>
      <c r="S56" s="546"/>
    </row>
    <row r="57" spans="1:19">
      <c r="A57" s="1008"/>
      <c r="B57" s="1196"/>
      <c r="C57" s="513"/>
      <c r="D57" s="513"/>
      <c r="E57" s="513"/>
      <c r="F57" s="513"/>
      <c r="G57" s="517"/>
      <c r="H57" s="954"/>
      <c r="I57" s="956"/>
      <c r="J57" s="954"/>
      <c r="K57" s="956"/>
      <c r="L57" s="954"/>
      <c r="M57" s="956"/>
      <c r="N57" s="954"/>
      <c r="O57" s="546"/>
      <c r="P57" s="954"/>
      <c r="Q57" s="546"/>
      <c r="R57" s="954"/>
      <c r="S57" s="546"/>
    </row>
    <row r="58" spans="1:19">
      <c r="A58" s="1008"/>
      <c r="B58" s="1196"/>
      <c r="C58" s="513"/>
      <c r="D58" s="513"/>
      <c r="E58" s="513"/>
      <c r="F58" s="513"/>
      <c r="G58" s="517"/>
      <c r="H58" s="954"/>
      <c r="I58" s="956"/>
      <c r="J58" s="954"/>
      <c r="K58" s="956"/>
      <c r="L58" s="954"/>
      <c r="M58" s="956"/>
      <c r="N58" s="954"/>
      <c r="O58" s="546"/>
      <c r="P58" s="954"/>
      <c r="Q58" s="546"/>
      <c r="R58" s="954"/>
      <c r="S58" s="546"/>
    </row>
    <row r="59" spans="1:19" ht="15.75" thickBot="1">
      <c r="A59" s="1008"/>
      <c r="B59" s="1196"/>
      <c r="C59" s="513"/>
      <c r="D59" s="513"/>
      <c r="E59" s="513"/>
      <c r="F59" s="513"/>
      <c r="G59" s="517"/>
      <c r="H59" s="954"/>
      <c r="I59" s="956"/>
      <c r="J59" s="954"/>
      <c r="K59" s="956"/>
      <c r="L59" s="954"/>
      <c r="M59" s="956"/>
      <c r="N59" s="954"/>
      <c r="O59" s="546"/>
      <c r="P59" s="954"/>
      <c r="Q59" s="546"/>
      <c r="R59" s="954"/>
      <c r="S59" s="546"/>
    </row>
    <row r="60" spans="1:19" ht="15.75" thickTop="1">
      <c r="A60" s="14"/>
      <c r="B60" s="15"/>
      <c r="C60" s="16"/>
      <c r="D60" s="16"/>
      <c r="E60" s="17"/>
      <c r="F60" s="18" t="s">
        <v>625</v>
      </c>
      <c r="G60" s="19"/>
      <c r="H60" s="20"/>
      <c r="I60" s="62">
        <f>SUM(I23:I59)</f>
        <v>0</v>
      </c>
      <c r="J60" s="20"/>
      <c r="K60" s="62">
        <f>SUM(K23:K59)</f>
        <v>0</v>
      </c>
      <c r="L60" s="20"/>
      <c r="M60" s="62">
        <f>SUM(M22:M59)</f>
        <v>0</v>
      </c>
      <c r="N60" s="20"/>
      <c r="O60" s="62">
        <f>SUM(O22:O59)</f>
        <v>0</v>
      </c>
      <c r="P60" s="20"/>
      <c r="Q60" s="62">
        <f>SUM(Q23:Q59)</f>
        <v>0</v>
      </c>
      <c r="R60" s="20"/>
      <c r="S60" s="62">
        <f>SUM(S23:S59)</f>
        <v>0</v>
      </c>
    </row>
    <row r="61" spans="1:19">
      <c r="A61" s="1197"/>
      <c r="B61" s="502"/>
      <c r="C61" s="503"/>
      <c r="D61" s="503"/>
      <c r="E61" s="504"/>
      <c r="F61" s="505" t="s">
        <v>626</v>
      </c>
      <c r="G61" s="506"/>
      <c r="H61" s="1198">
        <v>0</v>
      </c>
      <c r="I61" s="1199"/>
      <c r="J61" s="1198">
        <v>0</v>
      </c>
      <c r="K61" s="1199"/>
      <c r="L61" s="1198">
        <v>0</v>
      </c>
      <c r="M61" s="1199"/>
      <c r="N61" s="1198">
        <v>0</v>
      </c>
      <c r="O61" s="1199"/>
      <c r="P61" s="1198">
        <v>0</v>
      </c>
      <c r="Q61" s="1199"/>
      <c r="R61" s="1198">
        <v>0</v>
      </c>
      <c r="S61" s="1199"/>
    </row>
    <row r="62" spans="1:19">
      <c r="A62" s="1197"/>
      <c r="B62" s="502"/>
      <c r="C62" s="503"/>
      <c r="D62" s="503"/>
      <c r="E62" s="504"/>
      <c r="F62" s="505" t="s">
        <v>627</v>
      </c>
      <c r="G62" s="506"/>
      <c r="H62" s="1200"/>
      <c r="I62" s="1201">
        <f>H61*$I$60</f>
        <v>0</v>
      </c>
      <c r="J62" s="1200"/>
      <c r="K62" s="1201">
        <f>J61*$K$60</f>
        <v>0</v>
      </c>
      <c r="L62" s="1200"/>
      <c r="M62" s="1201">
        <f>L61*$M$60</f>
        <v>0</v>
      </c>
      <c r="N62" s="1200"/>
      <c r="O62" s="1201">
        <f>N61*$O$60</f>
        <v>0</v>
      </c>
      <c r="P62" s="1200"/>
      <c r="Q62" s="1201">
        <f>P61*$Q$60</f>
        <v>0</v>
      </c>
      <c r="R62" s="1200"/>
      <c r="S62" s="1201">
        <f>R61*S60</f>
        <v>0</v>
      </c>
    </row>
    <row r="63" spans="1:19">
      <c r="A63" s="1197"/>
      <c r="B63" s="502"/>
      <c r="C63" s="503"/>
      <c r="D63" s="503"/>
      <c r="E63" s="504"/>
      <c r="F63" s="505"/>
      <c r="G63" s="506"/>
      <c r="H63" s="1202"/>
      <c r="I63" s="1203"/>
      <c r="J63" s="1200"/>
      <c r="K63" s="1204"/>
      <c r="L63" s="1200"/>
      <c r="M63" s="1204"/>
      <c r="N63" s="1200"/>
      <c r="O63" s="1204"/>
      <c r="P63" s="1200"/>
      <c r="Q63" s="1204"/>
      <c r="R63" s="1200"/>
      <c r="S63" s="1204"/>
    </row>
    <row r="64" spans="1:19">
      <c r="A64" s="1197"/>
      <c r="B64" s="502"/>
      <c r="C64" s="503"/>
      <c r="D64" s="503"/>
      <c r="E64" s="504"/>
      <c r="F64" s="505" t="s">
        <v>628</v>
      </c>
      <c r="G64" s="506"/>
      <c r="H64" s="1205"/>
      <c r="I64" s="1203">
        <f>SUM(I60:I63)</f>
        <v>0</v>
      </c>
      <c r="J64" s="1205"/>
      <c r="K64" s="1203">
        <f>SUM(K60:K62)</f>
        <v>0</v>
      </c>
      <c r="L64" s="1205"/>
      <c r="M64" s="1203">
        <f>SUM(M60:M62)</f>
        <v>0</v>
      </c>
      <c r="N64" s="1205"/>
      <c r="O64" s="1203">
        <f>SUM(O60:O62)</f>
        <v>0</v>
      </c>
      <c r="P64" s="1205"/>
      <c r="Q64" s="1203">
        <f>SUM(Q60:Q62)</f>
        <v>0</v>
      </c>
      <c r="R64" s="1205"/>
      <c r="S64" s="1203">
        <f>SUM(S60:S62)</f>
        <v>0</v>
      </c>
    </row>
    <row r="65" spans="1:19">
      <c r="A65" s="1197"/>
      <c r="B65" s="502"/>
      <c r="C65" s="503"/>
      <c r="D65" s="503"/>
      <c r="E65" s="504"/>
      <c r="F65" s="507" t="s">
        <v>629</v>
      </c>
      <c r="G65" s="508"/>
      <c r="H65" s="1206"/>
      <c r="I65" s="1207" t="e">
        <f>I64/'Area Calculations'!$I$4</f>
        <v>#DIV/0!</v>
      </c>
      <c r="J65" s="1206"/>
      <c r="K65" s="1207" t="e">
        <f>K64/'Area Calculations'!$I$4</f>
        <v>#DIV/0!</v>
      </c>
      <c r="L65" s="1206"/>
      <c r="M65" s="1207" t="e">
        <f>M64/'Area Calculations'!$I$4</f>
        <v>#DIV/0!</v>
      </c>
      <c r="N65" s="1206"/>
      <c r="O65" s="1207" t="e">
        <f>O64/'Area Calculations'!$I$4</f>
        <v>#DIV/0!</v>
      </c>
      <c r="P65" s="1206"/>
      <c r="Q65" s="1207" t="e">
        <f>Q64/'Area Calculations'!$I$4</f>
        <v>#DIV/0!</v>
      </c>
      <c r="R65" s="1206"/>
      <c r="S65" s="1207" t="e">
        <f>S64/'Area Calculations'!$I$4</f>
        <v>#DIV/0!</v>
      </c>
    </row>
    <row r="66" spans="1:19">
      <c r="A66" s="1197"/>
      <c r="B66" s="502"/>
      <c r="C66" s="503"/>
      <c r="D66" s="503"/>
      <c r="E66" s="504"/>
      <c r="F66" s="507" t="s">
        <v>630</v>
      </c>
      <c r="G66" s="509"/>
      <c r="H66" s="1206"/>
      <c r="I66" s="1207" t="e">
        <f>I64/'Area Calculations'!#REF!</f>
        <v>#REF!</v>
      </c>
      <c r="J66" s="1206"/>
      <c r="K66" s="1207" t="e">
        <f>K64/'Area Calculations'!#REF!</f>
        <v>#REF!</v>
      </c>
      <c r="L66" s="1206"/>
      <c r="M66" s="1207" t="e">
        <f>M64/'Area Calculations'!#REF!</f>
        <v>#REF!</v>
      </c>
      <c r="N66" s="1206"/>
      <c r="O66" s="1207" t="e">
        <f>O64/'Area Calculations'!#REF!</f>
        <v>#REF!</v>
      </c>
      <c r="P66" s="1206"/>
      <c r="Q66" s="1207" t="e">
        <f>Q64/'Area Calculations'!#REF!</f>
        <v>#REF!</v>
      </c>
      <c r="R66" s="1206"/>
      <c r="S66" s="1207" t="e">
        <f>S64/'Area Calculations'!#REF!</f>
        <v>#REF!</v>
      </c>
    </row>
    <row r="67" spans="1:19" ht="15.75" thickBot="1">
      <c r="A67" s="1197"/>
      <c r="B67" s="502"/>
      <c r="C67" s="503"/>
      <c r="D67" s="503"/>
      <c r="E67" s="504"/>
      <c r="F67" s="505"/>
      <c r="G67" s="510"/>
      <c r="H67" s="1208"/>
      <c r="I67" s="1209"/>
      <c r="J67" s="1210"/>
      <c r="K67" s="1210"/>
      <c r="L67" s="1210"/>
      <c r="M67" s="1210"/>
      <c r="N67" s="1210"/>
      <c r="O67" s="1210"/>
      <c r="P67" s="1210"/>
      <c r="Q67" s="1210"/>
      <c r="R67" s="1210"/>
      <c r="S67" s="1210"/>
    </row>
    <row r="68" spans="1:19" ht="16.5" thickTop="1" thickBot="1">
      <c r="A68" s="652" t="s">
        <v>631</v>
      </c>
      <c r="B68" s="653"/>
      <c r="C68" s="12"/>
      <c r="D68" s="12"/>
      <c r="E68" s="12"/>
      <c r="F68" s="12"/>
      <c r="G68" s="13"/>
      <c r="H68" s="21"/>
      <c r="I68" s="21"/>
      <c r="J68" s="21"/>
      <c r="K68" s="21"/>
      <c r="L68" s="21"/>
      <c r="M68" s="21"/>
      <c r="N68" s="21"/>
      <c r="O68" s="21"/>
      <c r="P68" s="21"/>
      <c r="Q68" s="21"/>
      <c r="R68" s="21"/>
      <c r="S68" s="21"/>
    </row>
    <row r="69" spans="1:19" ht="15.75" thickTop="1">
      <c r="A69" s="441"/>
      <c r="B69" s="512"/>
      <c r="C69" s="442"/>
      <c r="D69" s="442"/>
      <c r="E69" s="442"/>
      <c r="F69" s="442"/>
      <c r="G69" s="432"/>
      <c r="H69" s="443"/>
      <c r="I69" s="443"/>
      <c r="J69" s="443"/>
      <c r="K69" s="443"/>
      <c r="L69" s="443"/>
      <c r="M69" s="443"/>
      <c r="N69" s="443"/>
      <c r="O69" s="443"/>
      <c r="P69" s="443"/>
      <c r="Q69" s="443"/>
      <c r="R69" s="443"/>
      <c r="S69" s="443"/>
    </row>
    <row r="70" spans="1:19">
      <c r="A70" s="441"/>
      <c r="B70" s="512"/>
      <c r="C70" s="442"/>
      <c r="D70" s="442"/>
      <c r="E70" s="442"/>
      <c r="F70" s="442"/>
      <c r="G70" s="432"/>
      <c r="H70" s="443"/>
      <c r="I70" s="443"/>
      <c r="J70" s="443"/>
      <c r="K70" s="443"/>
      <c r="L70" s="443"/>
      <c r="M70" s="443"/>
      <c r="N70" s="443"/>
      <c r="O70" s="443"/>
      <c r="P70" s="443"/>
      <c r="Q70" s="443"/>
      <c r="R70" s="443"/>
      <c r="S70" s="443"/>
    </row>
    <row r="71" spans="1:19" ht="15.75" thickBot="1">
      <c r="A71" s="441"/>
      <c r="B71" s="512"/>
      <c r="C71" s="442"/>
      <c r="D71" s="442"/>
      <c r="E71" s="442"/>
      <c r="F71" s="442"/>
      <c r="G71" s="432"/>
      <c r="H71" s="443"/>
      <c r="I71" s="443"/>
      <c r="J71" s="443"/>
      <c r="K71" s="443"/>
      <c r="L71" s="443"/>
      <c r="M71" s="443"/>
      <c r="N71" s="443"/>
      <c r="O71" s="443"/>
      <c r="P71" s="443"/>
      <c r="Q71" s="443"/>
      <c r="R71" s="443"/>
      <c r="S71" s="443"/>
    </row>
    <row r="72" spans="1:19" s="2" customFormat="1" ht="16.5" thickTop="1" thickBot="1">
      <c r="A72" s="652" t="s">
        <v>632</v>
      </c>
      <c r="B72" s="653"/>
      <c r="C72" s="12"/>
      <c r="D72" s="12"/>
      <c r="E72" s="12"/>
      <c r="F72" s="12"/>
      <c r="G72" s="13"/>
      <c r="H72" s="21"/>
      <c r="I72" s="21"/>
      <c r="J72" s="21"/>
      <c r="K72" s="21"/>
      <c r="L72" s="21"/>
      <c r="M72" s="21"/>
      <c r="N72" s="21"/>
      <c r="O72" s="21"/>
      <c r="P72" s="21"/>
      <c r="Q72" s="21"/>
      <c r="R72" s="21"/>
      <c r="S72" s="21"/>
    </row>
    <row r="73" spans="1:19" s="2" customFormat="1" ht="15.75" thickTop="1">
      <c r="A73" s="441"/>
      <c r="B73" s="512"/>
      <c r="C73" s="442"/>
      <c r="D73" s="442"/>
      <c r="E73" s="442"/>
      <c r="F73" s="442"/>
      <c r="G73" s="432"/>
      <c r="H73" s="443"/>
      <c r="I73" s="443"/>
      <c r="J73" s="443"/>
      <c r="K73" s="443"/>
      <c r="L73" s="443"/>
      <c r="M73" s="443"/>
      <c r="N73" s="443"/>
      <c r="O73" s="443"/>
      <c r="P73" s="443"/>
      <c r="Q73" s="443"/>
      <c r="R73" s="443"/>
      <c r="S73" s="443"/>
    </row>
    <row r="74" spans="1:19" s="2" customFormat="1">
      <c r="A74" s="441"/>
      <c r="B74" s="512"/>
      <c r="C74" s="442"/>
      <c r="D74" s="442"/>
      <c r="E74" s="442"/>
      <c r="F74" s="442"/>
      <c r="G74" s="432"/>
      <c r="H74" s="443"/>
      <c r="I74" s="443"/>
      <c r="J74" s="443"/>
      <c r="K74" s="443"/>
      <c r="L74" s="443"/>
      <c r="M74" s="443"/>
      <c r="N74" s="443"/>
      <c r="O74" s="443"/>
      <c r="P74" s="443"/>
      <c r="Q74" s="443"/>
      <c r="R74" s="443"/>
      <c r="S74" s="443"/>
    </row>
    <row r="75" spans="1:19" ht="15.75" thickBot="1">
      <c r="A75" s="441"/>
      <c r="B75" s="512"/>
      <c r="C75" s="442"/>
      <c r="D75" s="442"/>
      <c r="E75" s="442"/>
      <c r="F75" s="442"/>
      <c r="G75" s="432"/>
      <c r="H75" s="443"/>
      <c r="I75" s="443"/>
      <c r="J75" s="443"/>
      <c r="K75" s="443"/>
      <c r="L75" s="443"/>
      <c r="M75" s="443"/>
      <c r="N75" s="443"/>
      <c r="O75" s="443"/>
      <c r="P75" s="443"/>
      <c r="Q75" s="443"/>
      <c r="R75" s="443"/>
      <c r="S75" s="443"/>
    </row>
    <row r="76" spans="1:19" s="2" customFormat="1" ht="16.5" thickTop="1" thickBot="1">
      <c r="A76" s="652" t="s">
        <v>633</v>
      </c>
      <c r="B76" s="653"/>
      <c r="C76" s="12"/>
      <c r="D76" s="12"/>
      <c r="E76" s="12"/>
      <c r="F76" s="12"/>
      <c r="G76" s="13"/>
      <c r="H76" s="21"/>
      <c r="I76" s="21"/>
      <c r="J76" s="21"/>
      <c r="K76" s="21"/>
      <c r="L76" s="21"/>
      <c r="M76" s="21"/>
      <c r="N76" s="21"/>
      <c r="O76" s="21"/>
      <c r="P76" s="21"/>
      <c r="Q76" s="21"/>
      <c r="R76" s="21"/>
      <c r="S76" s="21"/>
    </row>
    <row r="77" spans="1:19" s="2" customFormat="1" ht="15.75" thickTop="1">
      <c r="A77" s="441"/>
      <c r="B77" s="512"/>
      <c r="C77" s="442"/>
      <c r="D77" s="442"/>
      <c r="E77" s="442"/>
      <c r="F77" s="442"/>
      <c r="G77" s="432"/>
      <c r="H77" s="443"/>
      <c r="I77" s="443"/>
      <c r="J77" s="443"/>
      <c r="K77" s="443"/>
      <c r="L77" s="443"/>
      <c r="M77" s="443"/>
      <c r="N77" s="443"/>
      <c r="O77" s="443"/>
      <c r="P77" s="443"/>
      <c r="Q77" s="443"/>
      <c r="R77" s="443"/>
      <c r="S77" s="443"/>
    </row>
    <row r="78" spans="1:19" s="2" customFormat="1">
      <c r="A78" s="952"/>
      <c r="B78" s="512"/>
      <c r="C78" s="513"/>
      <c r="D78" s="513"/>
      <c r="E78" s="513"/>
      <c r="F78" s="513"/>
      <c r="G78" s="517"/>
      <c r="H78" s="1211"/>
      <c r="I78" s="1211"/>
      <c r="J78" s="1211"/>
      <c r="K78" s="1211"/>
      <c r="L78" s="1211"/>
      <c r="M78" s="1211"/>
      <c r="N78" s="1211"/>
      <c r="O78" s="1211"/>
      <c r="P78" s="1211"/>
      <c r="Q78" s="1211"/>
      <c r="R78" s="1211"/>
      <c r="S78" s="1211"/>
    </row>
    <row r="79" spans="1:19" s="2" customFormat="1" ht="15.75" thickBot="1">
      <c r="A79" s="1212"/>
      <c r="B79" s="511"/>
      <c r="C79" s="513"/>
      <c r="D79" s="513"/>
      <c r="E79" s="513"/>
      <c r="F79" s="513"/>
      <c r="G79" s="517"/>
      <c r="H79" s="1213"/>
      <c r="I79" s="1213"/>
      <c r="J79" s="1213"/>
      <c r="K79" s="1213"/>
      <c r="L79" s="1213"/>
      <c r="M79" s="1213"/>
      <c r="N79" s="1213"/>
      <c r="O79" s="1213"/>
      <c r="P79" s="1213"/>
      <c r="Q79" s="1213"/>
      <c r="R79" s="1213"/>
      <c r="S79" s="1213"/>
    </row>
    <row r="80" spans="1:19" s="2" customFormat="1" ht="16.5" thickTop="1" thickBot="1">
      <c r="A80" s="652" t="s">
        <v>634</v>
      </c>
      <c r="B80" s="653"/>
      <c r="C80" s="12"/>
      <c r="D80" s="12"/>
      <c r="E80" s="12"/>
      <c r="F80" s="12"/>
      <c r="G80" s="13"/>
      <c r="H80" s="21"/>
      <c r="I80" s="21"/>
      <c r="J80" s="21"/>
      <c r="K80" s="21"/>
      <c r="L80" s="21"/>
      <c r="M80" s="21"/>
      <c r="N80" s="21"/>
      <c r="O80" s="21"/>
      <c r="P80" s="21"/>
      <c r="Q80" s="21"/>
      <c r="R80" s="21"/>
      <c r="S80" s="21"/>
    </row>
    <row r="81" spans="1:19" ht="15.75" thickTop="1">
      <c r="A81" s="444"/>
      <c r="B81" s="445"/>
      <c r="C81" s="442"/>
      <c r="D81" s="442"/>
      <c r="E81" s="442"/>
      <c r="F81" s="442"/>
      <c r="G81" s="432"/>
      <c r="H81" s="443"/>
      <c r="I81" s="443"/>
      <c r="J81" s="443"/>
      <c r="K81" s="443"/>
      <c r="L81" s="443"/>
      <c r="M81" s="443"/>
      <c r="N81" s="443"/>
      <c r="O81" s="443"/>
      <c r="P81" s="443"/>
      <c r="Q81" s="443"/>
      <c r="R81" s="443"/>
      <c r="S81" s="443"/>
    </row>
    <row r="82" spans="1:19">
      <c r="A82" s="1212"/>
      <c r="B82" s="511"/>
      <c r="C82" s="513"/>
      <c r="D82" s="513"/>
      <c r="E82" s="513"/>
      <c r="F82" s="513"/>
      <c r="G82" s="517"/>
      <c r="H82" s="1214"/>
      <c r="I82" s="1214"/>
      <c r="J82" s="1214"/>
      <c r="K82" s="1214"/>
      <c r="L82" s="1214"/>
      <c r="M82" s="1214"/>
      <c r="N82" s="1214"/>
      <c r="O82" s="1214"/>
      <c r="P82" s="1214"/>
      <c r="Q82" s="1214"/>
      <c r="R82" s="1214"/>
      <c r="S82" s="1214"/>
    </row>
    <row r="83" spans="1:19" ht="15.75" thickBot="1">
      <c r="A83" s="1212"/>
      <c r="B83" s="511"/>
      <c r="C83" s="513"/>
      <c r="D83" s="513"/>
      <c r="E83" s="513"/>
      <c r="F83" s="513"/>
      <c r="G83" s="517"/>
      <c r="H83" s="1214"/>
      <c r="I83" s="1214"/>
      <c r="J83" s="1214"/>
      <c r="K83" s="1214"/>
      <c r="L83" s="1214"/>
      <c r="M83" s="1214"/>
      <c r="N83" s="1214"/>
      <c r="O83" s="1214"/>
      <c r="P83" s="1214"/>
      <c r="Q83" s="1214"/>
      <c r="R83" s="1214"/>
      <c r="S83" s="1214"/>
    </row>
    <row r="84" spans="1:19" ht="16.5" thickTop="1" thickBot="1">
      <c r="A84" s="652" t="s">
        <v>635</v>
      </c>
      <c r="B84" s="653"/>
      <c r="C84" s="12"/>
      <c r="D84" s="12"/>
      <c r="E84" s="12"/>
      <c r="F84" s="12"/>
      <c r="G84" s="13"/>
      <c r="H84" s="21"/>
      <c r="I84" s="21"/>
      <c r="J84" s="21"/>
      <c r="K84" s="21"/>
      <c r="L84" s="21"/>
      <c r="M84" s="21"/>
      <c r="N84" s="21"/>
      <c r="O84" s="21"/>
      <c r="P84" s="21"/>
      <c r="Q84" s="21"/>
      <c r="R84" s="21"/>
      <c r="S84" s="21"/>
    </row>
    <row r="85" spans="1:19" ht="15.75" thickTop="1">
      <c r="A85" s="952"/>
      <c r="B85" s="512" t="s">
        <v>636</v>
      </c>
      <c r="C85" s="513"/>
      <c r="D85" s="513"/>
      <c r="E85" s="513"/>
      <c r="F85" s="513"/>
      <c r="G85" s="517"/>
      <c r="H85" s="1214"/>
      <c r="I85" s="1214"/>
      <c r="J85" s="1214"/>
      <c r="K85" s="1214"/>
      <c r="L85" s="1214"/>
      <c r="M85" s="1214"/>
      <c r="N85" s="1214"/>
      <c r="O85" s="1214"/>
      <c r="P85" s="1214"/>
      <c r="Q85" s="1214"/>
      <c r="R85" s="1214"/>
      <c r="S85" s="1214"/>
    </row>
    <row r="86" spans="1:19">
      <c r="A86" s="952"/>
      <c r="B86" s="512" t="s">
        <v>637</v>
      </c>
      <c r="C86" s="513"/>
      <c r="D86" s="513"/>
      <c r="E86" s="513"/>
      <c r="F86" s="513"/>
      <c r="G86" s="517"/>
      <c r="H86" s="1214"/>
      <c r="I86" s="1214"/>
      <c r="J86" s="1214"/>
      <c r="K86" s="1214"/>
      <c r="L86" s="1214"/>
      <c r="M86" s="1214"/>
      <c r="N86" s="1214"/>
      <c r="O86" s="1214"/>
      <c r="P86" s="1214"/>
      <c r="Q86" s="1214"/>
      <c r="R86" s="1214"/>
      <c r="S86" s="1214"/>
    </row>
    <row r="87" spans="1:19">
      <c r="A87" s="952"/>
      <c r="B87" s="512" t="s">
        <v>638</v>
      </c>
      <c r="C87" s="513"/>
      <c r="D87" s="513"/>
      <c r="E87" s="513"/>
      <c r="F87" s="513"/>
      <c r="G87" s="517"/>
      <c r="H87" s="1214"/>
      <c r="I87" s="1214"/>
      <c r="J87" s="1214"/>
      <c r="K87" s="1214"/>
      <c r="L87" s="1214"/>
      <c r="M87" s="1214"/>
      <c r="N87" s="1214"/>
      <c r="O87" s="1214"/>
      <c r="P87" s="1214"/>
      <c r="Q87" s="1214"/>
      <c r="R87" s="1214"/>
      <c r="S87" s="1214"/>
    </row>
    <row r="88" spans="1:19">
      <c r="A88" s="952"/>
      <c r="B88" s="512" t="s">
        <v>639</v>
      </c>
      <c r="C88" s="513"/>
      <c r="D88" s="513"/>
      <c r="E88" s="513"/>
      <c r="F88" s="513"/>
      <c r="G88" s="517"/>
      <c r="H88" s="1214"/>
      <c r="I88" s="1214"/>
      <c r="J88" s="1214"/>
      <c r="K88" s="1214"/>
      <c r="L88" s="1214"/>
      <c r="M88" s="1214"/>
      <c r="N88" s="1214"/>
      <c r="O88" s="1214"/>
      <c r="P88" s="1214"/>
      <c r="Q88" s="1214"/>
      <c r="R88" s="1214"/>
      <c r="S88" s="1214"/>
    </row>
    <row r="89" spans="1:19" ht="15.75" thickBot="1">
      <c r="A89" s="358"/>
      <c r="B89" s="357"/>
      <c r="C89" s="188"/>
      <c r="D89" s="188"/>
      <c r="E89" s="188"/>
      <c r="F89" s="188"/>
      <c r="G89" s="359"/>
      <c r="H89" s="300"/>
      <c r="I89" s="300"/>
      <c r="J89" s="300"/>
      <c r="K89" s="300"/>
      <c r="L89" s="300"/>
      <c r="M89" s="300"/>
      <c r="N89" s="300"/>
      <c r="O89" s="300"/>
      <c r="P89" s="300"/>
      <c r="Q89" s="300"/>
      <c r="R89" s="300"/>
      <c r="S89" s="300"/>
    </row>
    <row r="90" spans="1:19" ht="16.5" thickTop="1" thickBot="1">
      <c r="A90" s="7" t="s">
        <v>640</v>
      </c>
      <c r="B90" s="8"/>
      <c r="C90" s="12"/>
      <c r="D90" s="12"/>
      <c r="E90" s="12"/>
      <c r="F90" s="12"/>
      <c r="G90" s="13"/>
      <c r="H90" s="21"/>
      <c r="I90" s="21"/>
      <c r="J90" s="21"/>
      <c r="K90" s="21"/>
      <c r="L90" s="21"/>
      <c r="M90" s="21"/>
      <c r="N90" s="21"/>
      <c r="O90" s="21"/>
      <c r="P90" s="21"/>
      <c r="Q90" s="21"/>
      <c r="R90" s="21"/>
      <c r="S90" s="21"/>
    </row>
    <row r="91" spans="1:19" ht="15.75" thickTop="1">
      <c r="A91" s="441"/>
      <c r="B91" s="446" t="s">
        <v>641</v>
      </c>
      <c r="C91" s="442"/>
      <c r="D91" s="442"/>
      <c r="E91" s="442"/>
      <c r="F91" s="442"/>
      <c r="G91" s="432"/>
      <c r="H91" s="447"/>
      <c r="I91" s="447"/>
      <c r="J91" s="447"/>
      <c r="K91" s="447"/>
      <c r="L91" s="447"/>
      <c r="M91" s="447"/>
      <c r="N91" s="447"/>
      <c r="O91" s="447"/>
      <c r="P91" s="447"/>
      <c r="Q91" s="447"/>
      <c r="R91" s="447"/>
      <c r="S91" s="447"/>
    </row>
    <row r="92" spans="1:19">
      <c r="A92" s="952"/>
      <c r="B92" s="512" t="s">
        <v>642</v>
      </c>
      <c r="C92" s="513"/>
      <c r="D92" s="513"/>
      <c r="E92" s="513"/>
      <c r="F92" s="513"/>
      <c r="G92" s="517"/>
      <c r="H92" s="1215"/>
      <c r="I92" s="1215"/>
      <c r="J92" s="1215"/>
      <c r="K92" s="1215"/>
      <c r="L92" s="1215"/>
      <c r="M92" s="1215"/>
      <c r="N92" s="1215"/>
      <c r="O92" s="1215"/>
      <c r="P92" s="1215"/>
      <c r="Q92" s="1215"/>
      <c r="R92" s="1215"/>
      <c r="S92" s="1215"/>
    </row>
    <row r="93" spans="1:19" ht="15.75" thickBot="1">
      <c r="A93" s="1216"/>
      <c r="B93" s="1217" t="s">
        <v>643</v>
      </c>
      <c r="C93" s="1218"/>
      <c r="D93" s="1218"/>
      <c r="E93" s="1218"/>
      <c r="F93" s="1218"/>
      <c r="G93" s="1219"/>
      <c r="H93" s="1220"/>
      <c r="I93" s="1220"/>
      <c r="J93" s="1220"/>
      <c r="K93" s="1220"/>
      <c r="L93" s="1220"/>
      <c r="M93" s="1220"/>
      <c r="N93" s="1220"/>
      <c r="O93" s="1220"/>
      <c r="P93" s="1220"/>
      <c r="Q93" s="1220"/>
      <c r="R93" s="1220"/>
      <c r="S93" s="1220"/>
    </row>
    <row r="94" spans="1:19" ht="16.5" thickTop="1" thickBot="1"/>
    <row r="95" spans="1:19" ht="16.5" thickTop="1" thickBot="1">
      <c r="A95" s="94" t="s">
        <v>644</v>
      </c>
      <c r="B95" s="96"/>
    </row>
    <row r="96" spans="1:19" ht="15.75" thickTop="1">
      <c r="A96" s="95" t="s">
        <v>542</v>
      </c>
      <c r="B96" s="1221"/>
    </row>
    <row r="97" spans="1:2">
      <c r="A97" s="994" t="s">
        <v>546</v>
      </c>
      <c r="B97" s="1221"/>
    </row>
    <row r="98" spans="1:2">
      <c r="A98" s="1222" t="s">
        <v>549</v>
      </c>
      <c r="B98" s="1223"/>
    </row>
    <row r="99" spans="1:2">
      <c r="A99" s="1222" t="s">
        <v>552</v>
      </c>
      <c r="B99" s="1224"/>
    </row>
    <row r="100" spans="1:2" ht="15.75" thickBot="1">
      <c r="A100" s="1225" t="s">
        <v>645</v>
      </c>
      <c r="B100" s="1226"/>
    </row>
    <row r="101" spans="1:2" ht="15.75" thickTop="1"/>
    <row r="102" spans="1:2">
      <c r="A102" s="97"/>
      <c r="B102" s="1" t="s">
        <v>646</v>
      </c>
    </row>
    <row r="103" spans="1:2">
      <c r="A103" s="98"/>
      <c r="B103" s="1" t="s">
        <v>647</v>
      </c>
    </row>
  </sheetData>
  <mergeCells count="47">
    <mergeCell ref="A68:B68"/>
    <mergeCell ref="A72:B72"/>
    <mergeCell ref="A76:B76"/>
    <mergeCell ref="A80:B80"/>
    <mergeCell ref="A84:B84"/>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695" priority="13" operator="equal">
      <formula>"X"</formula>
    </cfRule>
    <cfRule type="cellIs" dxfId="1694" priority="14" operator="equal">
      <formula>"I"</formula>
    </cfRule>
  </conditionalFormatting>
  <conditionalFormatting sqref="H32:H59">
    <cfRule type="cellIs" dxfId="1693" priority="1" operator="equal">
      <formula>"X"</formula>
    </cfRule>
    <cfRule type="cellIs" dxfId="1692" priority="2" operator="equal">
      <formula>"I"</formula>
    </cfRule>
  </conditionalFormatting>
  <conditionalFormatting sqref="J20:J30">
    <cfRule type="cellIs" dxfId="1691" priority="15" operator="equal">
      <formula>"X"</formula>
    </cfRule>
    <cfRule type="cellIs" dxfId="1690" priority="16" operator="equal">
      <formula>"I"</formula>
    </cfRule>
  </conditionalFormatting>
  <conditionalFormatting sqref="J32:J59">
    <cfRule type="cellIs" dxfId="1689" priority="3" operator="equal">
      <formula>"X"</formula>
    </cfRule>
    <cfRule type="cellIs" dxfId="1688" priority="4" operator="equal">
      <formula>"I"</formula>
    </cfRule>
  </conditionalFormatting>
  <conditionalFormatting sqref="L20:L30">
    <cfRule type="cellIs" dxfId="1687" priority="17" operator="equal">
      <formula>"X"</formula>
    </cfRule>
    <cfRule type="cellIs" dxfId="1686" priority="18" operator="equal">
      <formula>"I"</formula>
    </cfRule>
  </conditionalFormatting>
  <conditionalFormatting sqref="L32:L59">
    <cfRule type="cellIs" dxfId="1685" priority="5" operator="equal">
      <formula>"X"</formula>
    </cfRule>
    <cfRule type="cellIs" dxfId="1684" priority="6" operator="equal">
      <formula>"I"</formula>
    </cfRule>
  </conditionalFormatting>
  <conditionalFormatting sqref="N20:N30">
    <cfRule type="cellIs" dxfId="1683" priority="19" operator="equal">
      <formula>"X"</formula>
    </cfRule>
    <cfRule type="cellIs" dxfId="1682" priority="20" operator="equal">
      <formula>"I"</formula>
    </cfRule>
  </conditionalFormatting>
  <conditionalFormatting sqref="N32:N59">
    <cfRule type="cellIs" dxfId="1681" priority="7" operator="equal">
      <formula>"X"</formula>
    </cfRule>
    <cfRule type="cellIs" dxfId="1680" priority="8" operator="equal">
      <formula>"I"</formula>
    </cfRule>
  </conditionalFormatting>
  <conditionalFormatting sqref="P20:P30">
    <cfRule type="cellIs" dxfId="1679" priority="21" operator="equal">
      <formula>"X"</formula>
    </cfRule>
    <cfRule type="cellIs" dxfId="1678" priority="22" operator="equal">
      <formula>"I"</formula>
    </cfRule>
  </conditionalFormatting>
  <conditionalFormatting sqref="P32:P59">
    <cfRule type="cellIs" dxfId="1677" priority="9" operator="equal">
      <formula>"X"</formula>
    </cfRule>
    <cfRule type="cellIs" dxfId="1676" priority="10" operator="equal">
      <formula>"I"</formula>
    </cfRule>
  </conditionalFormatting>
  <conditionalFormatting sqref="R20:R30">
    <cfRule type="cellIs" dxfId="1675" priority="23" operator="equal">
      <formula>"X"</formula>
    </cfRule>
    <cfRule type="cellIs" dxfId="1674" priority="24" operator="equal">
      <formula>"I"</formula>
    </cfRule>
  </conditionalFormatting>
  <conditionalFormatting sqref="R32:R59">
    <cfRule type="cellIs" dxfId="1673" priority="11" operator="equal">
      <formula>"X"</formula>
    </cfRule>
    <cfRule type="cellIs" dxfId="1672" priority="12" operator="equal">
      <formula>"I"</formula>
    </cfRule>
  </conditionalFormatting>
  <hyperlinks>
    <hyperlink ref="B3" location="'Cost Summary'!A1" display="BACK TO SUMMARY SHEET" xr:uid="{569109D0-E072-4E66-B9DC-F9521295769E}"/>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59C-DF99-44F8-9B46-40F6D8D9FB95}">
  <sheetPr>
    <tabColor rgb="FF92D050"/>
  </sheetPr>
  <dimension ref="A1:S91"/>
  <sheetViews>
    <sheetView zoomScale="70" zoomScaleNormal="70" workbookViewId="0">
      <pane xSplit="2" ySplit="9" topLeftCell="C20" activePane="bottomRight" state="frozen"/>
      <selection pane="bottomRight" activeCell="B37" sqref="B37"/>
      <selection pane="bottomLeft" activeCell="A11" sqref="A11"/>
      <selection pane="topRight" activeCell="C1" sqref="C1"/>
    </sheetView>
  </sheetViews>
  <sheetFormatPr defaultColWidth="9.140625" defaultRowHeight="15"/>
  <cols>
    <col min="1" max="1" width="11" style="67" customWidth="1"/>
    <col min="2" max="2" width="70.7109375" style="68" customWidth="1"/>
    <col min="3" max="3" width="10.85546875" style="69" bestFit="1" customWidth="1"/>
    <col min="4" max="5" width="7.5703125" style="69" customWidth="1"/>
    <col min="6" max="6" width="17.2851562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9.140625" style="67"/>
  </cols>
  <sheetData>
    <row r="1" spans="1:19">
      <c r="C1" s="2"/>
      <c r="D1" s="2"/>
      <c r="E1" s="179"/>
      <c r="F1" s="152"/>
      <c r="G1" s="150" t="s">
        <v>529</v>
      </c>
      <c r="N1" s="671"/>
      <c r="O1" s="671"/>
    </row>
    <row r="2" spans="1:19" ht="15.75" thickBot="1">
      <c r="C2" s="2"/>
      <c r="D2" s="2"/>
      <c r="E2" s="179"/>
      <c r="F2" s="149" t="s">
        <v>530</v>
      </c>
      <c r="G2" s="150" t="s">
        <v>531</v>
      </c>
      <c r="H2" s="668"/>
      <c r="I2" s="668"/>
      <c r="J2" s="668"/>
      <c r="K2" s="668"/>
      <c r="L2" s="668"/>
      <c r="M2" s="668"/>
      <c r="N2" s="654"/>
      <c r="O2" s="654"/>
      <c r="P2" s="668"/>
      <c r="Q2" s="668"/>
      <c r="R2" s="668"/>
      <c r="S2" s="668"/>
    </row>
    <row r="3" spans="1:19" ht="21" thickBot="1">
      <c r="B3" s="164" t="s">
        <v>532</v>
      </c>
      <c r="C3" s="2"/>
      <c r="D3" s="2"/>
      <c r="E3" s="179"/>
      <c r="F3" s="151" t="s">
        <v>533</v>
      </c>
      <c r="G3" s="150" t="s">
        <v>534</v>
      </c>
      <c r="H3" s="669" t="s">
        <v>535</v>
      </c>
      <c r="I3" s="670"/>
      <c r="J3" s="669" t="s">
        <v>536</v>
      </c>
      <c r="K3" s="670"/>
      <c r="L3" s="669" t="s">
        <v>537</v>
      </c>
      <c r="M3" s="670"/>
      <c r="N3" s="669" t="s">
        <v>819</v>
      </c>
      <c r="O3" s="670"/>
      <c r="P3" s="669" t="s">
        <v>539</v>
      </c>
      <c r="Q3" s="670"/>
      <c r="R3" s="669" t="s">
        <v>540</v>
      </c>
      <c r="S3" s="670"/>
    </row>
    <row r="4" spans="1:19" ht="15.75" thickTop="1">
      <c r="A4" s="70" t="s">
        <v>541</v>
      </c>
      <c r="B4" s="4" t="str">
        <f>'Area Calculations'!B4</f>
        <v>Project Name</v>
      </c>
      <c r="C4" s="71"/>
      <c r="D4" s="71"/>
      <c r="E4" s="71"/>
      <c r="F4" s="71"/>
      <c r="G4" s="90" t="s">
        <v>542</v>
      </c>
      <c r="H4" s="664"/>
      <c r="I4" s="665"/>
      <c r="J4" s="666"/>
      <c r="K4" s="667"/>
      <c r="L4" s="664"/>
      <c r="M4" s="665"/>
      <c r="N4" s="664"/>
      <c r="O4" s="665"/>
      <c r="P4" s="664"/>
      <c r="Q4" s="665"/>
      <c r="R4" s="1227"/>
      <c r="S4" s="703"/>
    </row>
    <row r="5" spans="1:19">
      <c r="A5" s="1228" t="s">
        <v>544</v>
      </c>
      <c r="B5" s="564" t="s">
        <v>358</v>
      </c>
      <c r="C5" s="555"/>
      <c r="D5" s="555"/>
      <c r="E5" s="555"/>
      <c r="F5" s="555"/>
      <c r="G5" s="565" t="s">
        <v>546</v>
      </c>
      <c r="H5" s="1227"/>
      <c r="I5" s="703"/>
      <c r="J5" s="663"/>
      <c r="K5" s="659"/>
      <c r="L5" s="1227"/>
      <c r="M5" s="703"/>
      <c r="N5" s="1227"/>
      <c r="O5" s="703"/>
      <c r="P5" s="1227"/>
      <c r="Q5" s="703"/>
      <c r="R5" s="1227"/>
      <c r="S5" s="703"/>
    </row>
    <row r="6" spans="1:19">
      <c r="A6" s="1228" t="s">
        <v>548</v>
      </c>
      <c r="B6" s="566" t="s">
        <v>357</v>
      </c>
      <c r="C6" s="555"/>
      <c r="D6" s="555"/>
      <c r="E6" s="555"/>
      <c r="F6" s="555"/>
      <c r="G6" s="565" t="s">
        <v>549</v>
      </c>
      <c r="H6" s="1229"/>
      <c r="I6" s="704"/>
      <c r="J6" s="688"/>
      <c r="K6" s="687"/>
      <c r="L6" s="1229"/>
      <c r="M6" s="704"/>
      <c r="N6" s="1229"/>
      <c r="O6" s="704"/>
      <c r="P6" s="1229"/>
      <c r="Q6" s="704"/>
      <c r="R6" s="1229"/>
      <c r="S6" s="704"/>
    </row>
    <row r="7" spans="1:19">
      <c r="A7" s="1228" t="s">
        <v>551</v>
      </c>
      <c r="B7" s="567"/>
      <c r="C7" s="555"/>
      <c r="D7" s="555"/>
      <c r="E7" s="555"/>
      <c r="F7" s="555"/>
      <c r="G7" s="565" t="s">
        <v>552</v>
      </c>
      <c r="H7" s="951"/>
      <c r="I7" s="705"/>
      <c r="J7" s="686"/>
      <c r="K7" s="685"/>
      <c r="L7" s="951"/>
      <c r="M7" s="705"/>
      <c r="N7" s="951"/>
      <c r="O7" s="705"/>
      <c r="P7" s="951"/>
      <c r="Q7" s="705"/>
      <c r="R7" s="1230"/>
      <c r="S7" s="1231"/>
    </row>
    <row r="8" spans="1:19" ht="15.75" thickBot="1">
      <c r="A8" s="356" t="s">
        <v>554</v>
      </c>
      <c r="B8" s="305"/>
      <c r="C8" s="307"/>
      <c r="D8" s="307"/>
      <c r="E8" s="307"/>
      <c r="F8" s="307"/>
      <c r="G8" s="298" t="s">
        <v>554</v>
      </c>
      <c r="H8" s="1232">
        <f>I52</f>
        <v>0</v>
      </c>
      <c r="I8" s="1233"/>
      <c r="J8" s="1234">
        <f>K52</f>
        <v>0</v>
      </c>
      <c r="K8" s="1233"/>
      <c r="L8" s="1232">
        <f>M52</f>
        <v>0</v>
      </c>
      <c r="M8" s="1233"/>
      <c r="N8" s="1232">
        <f>O52</f>
        <v>0</v>
      </c>
      <c r="O8" s="1233"/>
      <c r="P8" s="1232">
        <f>Q52</f>
        <v>0</v>
      </c>
      <c r="Q8" s="1233"/>
      <c r="R8" s="1235">
        <f>S52</f>
        <v>0</v>
      </c>
      <c r="S8" s="1236"/>
    </row>
    <row r="9" spans="1:19" ht="31.5" thickTop="1" thickBot="1">
      <c r="A9" s="72" t="s">
        <v>555</v>
      </c>
      <c r="B9" s="73"/>
      <c r="C9" s="74" t="s">
        <v>556</v>
      </c>
      <c r="D9" s="74" t="s">
        <v>557</v>
      </c>
      <c r="E9" s="74" t="s">
        <v>558</v>
      </c>
      <c r="F9" s="74" t="s">
        <v>559</v>
      </c>
      <c r="G9" s="91" t="s">
        <v>560</v>
      </c>
      <c r="H9" s="76" t="s">
        <v>561</v>
      </c>
      <c r="I9" s="76" t="s">
        <v>562</v>
      </c>
      <c r="J9" s="75" t="s">
        <v>561</v>
      </c>
      <c r="K9" s="76" t="s">
        <v>562</v>
      </c>
      <c r="L9" s="76" t="s">
        <v>561</v>
      </c>
      <c r="M9" s="76" t="s">
        <v>562</v>
      </c>
      <c r="N9" s="76" t="s">
        <v>561</v>
      </c>
      <c r="O9" s="76" t="s">
        <v>562</v>
      </c>
      <c r="P9" s="76" t="s">
        <v>561</v>
      </c>
      <c r="Q9" s="76" t="s">
        <v>562</v>
      </c>
      <c r="R9" s="76" t="s">
        <v>561</v>
      </c>
      <c r="S9" s="76" t="s">
        <v>562</v>
      </c>
    </row>
    <row r="10" spans="1:19" ht="15.75" hidden="1" thickTop="1">
      <c r="A10" s="1237"/>
      <c r="B10" s="448" t="s">
        <v>563</v>
      </c>
      <c r="C10" s="555"/>
      <c r="D10" s="555"/>
      <c r="E10" s="555"/>
      <c r="F10" s="555"/>
      <c r="G10" s="568"/>
      <c r="H10" s="1238"/>
      <c r="I10" s="1239"/>
      <c r="J10" s="1240"/>
      <c r="K10" s="1238"/>
      <c r="L10" s="1238"/>
      <c r="M10" s="1238"/>
      <c r="N10" s="1238"/>
      <c r="O10" s="1238"/>
      <c r="P10" s="1238"/>
      <c r="Q10" s="1238"/>
      <c r="R10" s="1238"/>
      <c r="S10" s="1238"/>
    </row>
    <row r="11" spans="1:19" hidden="1">
      <c r="A11" s="1237"/>
      <c r="B11" s="512" t="str">
        <f>'Area Calculations'!L62</f>
        <v>Architectural Drawings  by</v>
      </c>
      <c r="C11" s="554" t="s">
        <v>564</v>
      </c>
      <c r="D11" s="555"/>
      <c r="E11" s="555"/>
      <c r="F11" s="555"/>
      <c r="G11" s="568"/>
      <c r="H11" s="1238"/>
      <c r="I11" s="1239"/>
      <c r="J11" s="1240"/>
      <c r="K11" s="1238"/>
      <c r="L11" s="1238"/>
      <c r="M11" s="1238"/>
      <c r="N11" s="1238"/>
      <c r="O11" s="1238"/>
      <c r="P11" s="1238"/>
      <c r="Q11" s="1238"/>
      <c r="R11" s="1238"/>
      <c r="S11" s="1238"/>
    </row>
    <row r="12" spans="1:19" ht="15.75" hidden="1" thickTop="1">
      <c r="A12" s="1237"/>
      <c r="B12" s="512" t="str">
        <f>'Area Calculations'!L63</f>
        <v>Structural Drawings by</v>
      </c>
      <c r="C12" s="554" t="s">
        <v>564</v>
      </c>
      <c r="D12" s="555"/>
      <c r="E12" s="555"/>
      <c r="F12" s="555"/>
      <c r="G12" s="568"/>
      <c r="H12" s="1238"/>
      <c r="I12" s="1239"/>
      <c r="J12" s="1240"/>
      <c r="K12" s="1238"/>
      <c r="L12" s="1238"/>
      <c r="M12" s="1238"/>
      <c r="N12" s="1238"/>
      <c r="O12" s="1238"/>
      <c r="P12" s="1238"/>
      <c r="Q12" s="1238"/>
      <c r="R12" s="1238"/>
      <c r="S12" s="1238"/>
    </row>
    <row r="13" spans="1:19" ht="15.75" hidden="1" thickTop="1">
      <c r="A13" s="1237"/>
      <c r="B13" s="512" t="str">
        <f>'Area Calculations'!L64</f>
        <v>MEP FA FP Drawings by</v>
      </c>
      <c r="C13" s="554" t="s">
        <v>564</v>
      </c>
      <c r="D13" s="555"/>
      <c r="E13" s="555"/>
      <c r="F13" s="555"/>
      <c r="G13" s="568"/>
      <c r="H13" s="1238"/>
      <c r="I13" s="1239"/>
      <c r="J13" s="1240"/>
      <c r="K13" s="1238"/>
      <c r="L13" s="1238"/>
      <c r="M13" s="1238"/>
      <c r="N13" s="1238"/>
      <c r="O13" s="1238"/>
      <c r="P13" s="1238"/>
      <c r="Q13" s="1238"/>
      <c r="R13" s="1238"/>
      <c r="S13" s="1238"/>
    </row>
    <row r="14" spans="1:19" ht="15.75" hidden="1" thickTop="1">
      <c r="A14" s="1237"/>
      <c r="B14" s="512" t="str">
        <f>'Area Calculations'!L65</f>
        <v xml:space="preserve">Civil Drawings by </v>
      </c>
      <c r="C14" s="554" t="s">
        <v>564</v>
      </c>
      <c r="D14" s="555"/>
      <c r="E14" s="555"/>
      <c r="F14" s="555"/>
      <c r="G14" s="568"/>
      <c r="H14" s="1238"/>
      <c r="I14" s="1239"/>
      <c r="J14" s="1240"/>
      <c r="K14" s="1238"/>
      <c r="L14" s="1238"/>
      <c r="M14" s="1238"/>
      <c r="N14" s="1238"/>
      <c r="O14" s="1238"/>
      <c r="P14" s="1238"/>
      <c r="Q14" s="1238"/>
      <c r="R14" s="1238"/>
      <c r="S14" s="1238"/>
    </row>
    <row r="15" spans="1:19" ht="15.75" hidden="1" thickTop="1">
      <c r="A15" s="1237"/>
      <c r="B15" s="512" t="str">
        <f>'Area Calculations'!L66</f>
        <v>Land scape Drawings by</v>
      </c>
      <c r="C15" s="554" t="s">
        <v>564</v>
      </c>
      <c r="D15" s="555"/>
      <c r="E15" s="555"/>
      <c r="F15" s="555"/>
      <c r="G15" s="568"/>
      <c r="H15" s="1238"/>
      <c r="I15" s="1239"/>
      <c r="J15" s="1240"/>
      <c r="K15" s="1238"/>
      <c r="L15" s="1238"/>
      <c r="M15" s="1238"/>
      <c r="N15" s="1238"/>
      <c r="O15" s="1238"/>
      <c r="P15" s="1238"/>
      <c r="Q15" s="1238"/>
      <c r="R15" s="1238"/>
      <c r="S15" s="1238"/>
    </row>
    <row r="16" spans="1:19" ht="15.75" hidden="1" thickTop="1">
      <c r="A16" s="1237"/>
      <c r="B16" s="512" t="str">
        <f>'Area Calculations'!L67</f>
        <v>Kitchen Drawings by</v>
      </c>
      <c r="C16" s="554" t="s">
        <v>564</v>
      </c>
      <c r="D16" s="555"/>
      <c r="E16" s="555"/>
      <c r="F16" s="555"/>
      <c r="G16" s="568"/>
      <c r="H16" s="1238"/>
      <c r="I16" s="1239"/>
      <c r="J16" s="1240"/>
      <c r="K16" s="1238"/>
      <c r="L16" s="1238"/>
      <c r="M16" s="1238"/>
      <c r="N16" s="1238"/>
      <c r="O16" s="1238"/>
      <c r="P16" s="1238"/>
      <c r="Q16" s="1238"/>
      <c r="R16" s="1238"/>
      <c r="S16" s="1238"/>
    </row>
    <row r="17" spans="1:19" ht="15.75" hidden="1" thickTop="1">
      <c r="A17" s="1237"/>
      <c r="B17" s="512" t="str">
        <f>'Area Calculations'!L68</f>
        <v>Storefront Designer by</v>
      </c>
      <c r="C17" s="554" t="s">
        <v>564</v>
      </c>
      <c r="D17" s="555"/>
      <c r="E17" s="555"/>
      <c r="F17" s="555"/>
      <c r="G17" s="568"/>
      <c r="H17" s="1238"/>
      <c r="I17" s="1239"/>
      <c r="J17" s="1240"/>
      <c r="K17" s="1238"/>
      <c r="L17" s="1238"/>
      <c r="M17" s="1238"/>
      <c r="N17" s="1238"/>
      <c r="O17" s="1238"/>
      <c r="P17" s="1238"/>
      <c r="Q17" s="1238"/>
      <c r="R17" s="1238"/>
      <c r="S17" s="1238"/>
    </row>
    <row r="18" spans="1:19" ht="15.75" hidden="1" thickTop="1">
      <c r="A18" s="1237"/>
      <c r="B18" s="512" t="str">
        <f>'Area Calculations'!L69</f>
        <v>Geotech report by</v>
      </c>
      <c r="C18" s="554" t="s">
        <v>564</v>
      </c>
      <c r="D18" s="555"/>
      <c r="E18" s="555"/>
      <c r="F18" s="555"/>
      <c r="G18" s="568"/>
      <c r="H18" s="1238"/>
      <c r="I18" s="1239"/>
      <c r="J18" s="1240"/>
      <c r="K18" s="1238"/>
      <c r="L18" s="1238"/>
      <c r="M18" s="1238"/>
      <c r="N18" s="1238"/>
      <c r="O18" s="1238"/>
      <c r="P18" s="1238"/>
      <c r="Q18" s="1238"/>
      <c r="R18" s="1238"/>
      <c r="S18" s="1238"/>
    </row>
    <row r="19" spans="1:19" ht="15" hidden="1" customHeight="1" thickTop="1">
      <c r="A19" s="1237"/>
      <c r="B19" s="512" t="str">
        <f>'Area Calculations'!L70</f>
        <v>Specifications</v>
      </c>
      <c r="C19" s="554" t="s">
        <v>564</v>
      </c>
      <c r="D19" s="555"/>
      <c r="E19" s="555"/>
      <c r="F19" s="555"/>
      <c r="G19" s="568"/>
      <c r="H19" s="1238"/>
      <c r="I19" s="1239"/>
      <c r="J19" s="1240"/>
      <c r="K19" s="1238"/>
      <c r="L19" s="1238"/>
      <c r="M19" s="1238"/>
      <c r="N19" s="1238"/>
      <c r="O19" s="1238"/>
      <c r="P19" s="1238"/>
      <c r="Q19" s="1238"/>
      <c r="R19" s="1238"/>
      <c r="S19" s="1238"/>
    </row>
    <row r="20" spans="1:19" ht="15.75" thickTop="1">
      <c r="A20" s="1237"/>
      <c r="B20" s="512"/>
      <c r="C20" s="554"/>
      <c r="D20" s="555"/>
      <c r="E20" s="555"/>
      <c r="F20" s="555"/>
      <c r="G20" s="568"/>
      <c r="H20" s="1241"/>
      <c r="I20" s="1239"/>
      <c r="J20" s="1241"/>
      <c r="K20" s="1238"/>
      <c r="L20" s="1241"/>
      <c r="M20" s="1238"/>
      <c r="N20" s="1241"/>
      <c r="O20" s="1238"/>
      <c r="P20" s="1241"/>
      <c r="Q20" s="1238"/>
      <c r="R20" s="1241"/>
      <c r="S20" s="1238"/>
    </row>
    <row r="21" spans="1:19" ht="15.75" thickBot="1">
      <c r="A21" s="1237"/>
      <c r="B21" s="519" t="s">
        <v>358</v>
      </c>
      <c r="C21" s="554"/>
      <c r="D21" s="555"/>
      <c r="E21" s="555"/>
      <c r="F21" s="555"/>
      <c r="G21" s="568"/>
      <c r="H21" s="1241"/>
      <c r="I21" s="1239"/>
      <c r="J21" s="1241"/>
      <c r="K21" s="1238"/>
      <c r="L21" s="1241"/>
      <c r="M21" s="1238"/>
      <c r="N21" s="1241"/>
      <c r="O21" s="1238"/>
      <c r="P21" s="1241"/>
      <c r="Q21" s="1238"/>
      <c r="R21" s="1241"/>
      <c r="S21" s="1238"/>
    </row>
    <row r="22" spans="1:19" ht="75" hidden="1" customHeight="1" thickBot="1">
      <c r="A22" s="493">
        <v>3</v>
      </c>
      <c r="B22" s="564" t="s">
        <v>820</v>
      </c>
      <c r="C22" s="554" t="s">
        <v>564</v>
      </c>
      <c r="D22" s="555"/>
      <c r="E22" s="555"/>
      <c r="F22" s="555"/>
      <c r="G22" s="568"/>
      <c r="H22" s="1241"/>
      <c r="I22" s="428"/>
      <c r="J22" s="1241"/>
      <c r="K22" s="429"/>
      <c r="L22" s="1241"/>
      <c r="M22" s="429"/>
      <c r="N22" s="1241"/>
      <c r="O22" s="429"/>
      <c r="P22" s="1241"/>
      <c r="Q22" s="429"/>
      <c r="R22" s="1241"/>
      <c r="S22" s="429"/>
    </row>
    <row r="23" spans="1:19" ht="15.75" thickBot="1">
      <c r="A23" s="493"/>
      <c r="B23" s="1147" t="s">
        <v>567</v>
      </c>
      <c r="C23" s="554"/>
      <c r="D23" s="555"/>
      <c r="E23" s="555"/>
      <c r="F23" s="555"/>
      <c r="G23" s="568"/>
      <c r="H23" s="1241"/>
      <c r="I23" s="428"/>
      <c r="J23" s="1241"/>
      <c r="K23" s="429"/>
      <c r="L23" s="1241"/>
      <c r="M23" s="429"/>
      <c r="N23" s="1241"/>
      <c r="O23" s="429"/>
      <c r="P23" s="1241"/>
      <c r="Q23" s="429"/>
      <c r="R23" s="1241"/>
      <c r="S23" s="429"/>
    </row>
    <row r="24" spans="1:19">
      <c r="A24" s="493"/>
      <c r="B24" s="1172" t="s">
        <v>568</v>
      </c>
      <c r="C24" s="568"/>
      <c r="D24" s="555"/>
      <c r="E24" s="555"/>
      <c r="F24" s="555"/>
      <c r="G24" s="568"/>
      <c r="H24" s="1241"/>
      <c r="I24" s="430"/>
      <c r="J24" s="1241"/>
      <c r="K24" s="430"/>
      <c r="L24" s="1241"/>
      <c r="M24" s="430"/>
      <c r="N24" s="1241"/>
      <c r="O24" s="430"/>
      <c r="P24" s="1241"/>
      <c r="Q24" s="430"/>
      <c r="R24" s="1241"/>
      <c r="S24" s="429"/>
    </row>
    <row r="25" spans="1:19">
      <c r="A25" s="493"/>
      <c r="B25" s="1173" t="s">
        <v>569</v>
      </c>
      <c r="C25" s="568"/>
      <c r="D25" s="1242"/>
      <c r="E25" s="555"/>
      <c r="F25" s="1243"/>
      <c r="G25" s="1244"/>
      <c r="H25" s="1241"/>
      <c r="I25" s="430"/>
      <c r="J25" s="1241"/>
      <c r="K25" s="430"/>
      <c r="L25" s="1241"/>
      <c r="M25" s="430"/>
      <c r="N25" s="1241"/>
      <c r="O25" s="429"/>
      <c r="P25" s="1241"/>
      <c r="Q25" s="429"/>
      <c r="R25" s="1241"/>
      <c r="S25" s="429"/>
    </row>
    <row r="26" spans="1:19">
      <c r="A26" s="493"/>
      <c r="B26" s="1174" t="s">
        <v>570</v>
      </c>
      <c r="C26" s="568"/>
      <c r="D26" s="1242"/>
      <c r="E26" s="555"/>
      <c r="F26" s="1243"/>
      <c r="G26" s="1244"/>
      <c r="H26" s="1241"/>
      <c r="I26" s="428"/>
      <c r="J26" s="1241"/>
      <c r="K26" s="430"/>
      <c r="L26" s="1241"/>
      <c r="M26" s="430"/>
      <c r="N26" s="1241"/>
      <c r="O26" s="430"/>
      <c r="P26" s="1241"/>
      <c r="Q26" s="430"/>
      <c r="R26" s="1241"/>
      <c r="S26" s="429"/>
    </row>
    <row r="27" spans="1:19">
      <c r="A27" s="493"/>
      <c r="B27" s="1174" t="s">
        <v>571</v>
      </c>
      <c r="C27" s="568"/>
      <c r="D27" s="1242"/>
      <c r="E27" s="555"/>
      <c r="F27" s="1243"/>
      <c r="G27" s="1244"/>
      <c r="H27" s="1241"/>
      <c r="I27" s="428"/>
      <c r="J27" s="1241"/>
      <c r="K27" s="430"/>
      <c r="L27" s="1241"/>
      <c r="M27" s="430"/>
      <c r="N27" s="1241"/>
      <c r="O27" s="430"/>
      <c r="P27" s="1241"/>
      <c r="Q27" s="430"/>
      <c r="R27" s="1241"/>
      <c r="S27" s="429"/>
    </row>
    <row r="28" spans="1:19">
      <c r="A28" s="493"/>
      <c r="B28" s="1174" t="s">
        <v>572</v>
      </c>
      <c r="C28" s="568"/>
      <c r="D28" s="1242"/>
      <c r="E28" s="555"/>
      <c r="F28" s="1243"/>
      <c r="G28" s="568"/>
      <c r="H28" s="1241"/>
      <c r="I28" s="428"/>
      <c r="J28" s="1241"/>
      <c r="K28" s="430"/>
      <c r="L28" s="1241"/>
      <c r="M28" s="430"/>
      <c r="N28" s="1241"/>
      <c r="O28" s="430"/>
      <c r="P28" s="1241"/>
      <c r="Q28" s="430"/>
      <c r="R28" s="1241"/>
      <c r="S28" s="429"/>
    </row>
    <row r="29" spans="1:19">
      <c r="A29" s="493"/>
      <c r="B29" s="1174" t="s">
        <v>573</v>
      </c>
      <c r="C29" s="568"/>
      <c r="D29" s="1242"/>
      <c r="E29" s="555"/>
      <c r="F29" s="1243"/>
      <c r="G29" s="568"/>
      <c r="H29" s="1241"/>
      <c r="I29" s="428"/>
      <c r="J29" s="1241"/>
      <c r="K29" s="430"/>
      <c r="L29" s="1241"/>
      <c r="M29" s="430"/>
      <c r="N29" s="1241"/>
      <c r="O29" s="430"/>
      <c r="P29" s="1241"/>
      <c r="Q29" s="430"/>
      <c r="R29" s="1241"/>
      <c r="S29" s="429"/>
    </row>
    <row r="30" spans="1:19">
      <c r="A30" s="493"/>
      <c r="B30" s="1174" t="s">
        <v>648</v>
      </c>
      <c r="C30" s="568"/>
      <c r="D30" s="1242"/>
      <c r="E30" s="555"/>
      <c r="F30" s="1243"/>
      <c r="G30" s="568"/>
      <c r="H30" s="1241"/>
      <c r="I30" s="428"/>
      <c r="J30" s="1241"/>
      <c r="K30" s="430"/>
      <c r="L30" s="1241"/>
      <c r="M30" s="430"/>
      <c r="N30" s="1241"/>
      <c r="O30" s="430"/>
      <c r="P30" s="1241"/>
      <c r="Q30" s="430"/>
      <c r="R30" s="1241"/>
      <c r="S30" s="429"/>
    </row>
    <row r="31" spans="1:19">
      <c r="A31" s="493"/>
      <c r="B31" s="1175" t="s">
        <v>574</v>
      </c>
      <c r="C31" s="568"/>
      <c r="D31" s="1242"/>
      <c r="E31" s="555"/>
      <c r="F31" s="1243"/>
      <c r="G31" s="568"/>
      <c r="H31" s="1241"/>
      <c r="I31" s="428"/>
      <c r="J31" s="1241"/>
      <c r="K31" s="430"/>
      <c r="L31" s="1241"/>
      <c r="M31" s="430"/>
      <c r="N31" s="1241"/>
      <c r="O31" s="430"/>
      <c r="P31" s="1241"/>
      <c r="Q31" s="430"/>
      <c r="R31" s="1241"/>
      <c r="S31" s="429"/>
    </row>
    <row r="32" spans="1:19">
      <c r="A32" s="493"/>
      <c r="B32" s="1176" t="s">
        <v>575</v>
      </c>
      <c r="C32" s="1245"/>
      <c r="D32" s="1246"/>
      <c r="E32" s="1247"/>
      <c r="F32" s="1247"/>
      <c r="G32" s="1245"/>
      <c r="H32" s="1248"/>
      <c r="I32" s="1249"/>
      <c r="J32" s="1250"/>
      <c r="K32" s="1251"/>
      <c r="L32" s="1248"/>
      <c r="M32" s="1251"/>
      <c r="N32" s="1248"/>
      <c r="O32" s="1251"/>
      <c r="P32" s="1248"/>
      <c r="Q32" s="1251"/>
      <c r="R32" s="1248"/>
      <c r="S32" s="1252"/>
    </row>
    <row r="33" spans="1:19">
      <c r="A33" s="493"/>
      <c r="B33" s="1193"/>
      <c r="C33" s="568"/>
      <c r="D33" s="1242"/>
      <c r="E33" s="555"/>
      <c r="F33" s="1243"/>
      <c r="G33" s="1244"/>
      <c r="H33" s="1241"/>
      <c r="I33" s="428"/>
      <c r="J33" s="1241"/>
      <c r="K33" s="430"/>
      <c r="L33" s="1241"/>
      <c r="M33" s="430"/>
      <c r="N33" s="1241"/>
      <c r="O33" s="430"/>
      <c r="P33" s="1241"/>
      <c r="Q33" s="430"/>
      <c r="R33" s="1241"/>
      <c r="S33" s="429"/>
    </row>
    <row r="34" spans="1:19">
      <c r="A34" s="449"/>
      <c r="B34" s="1193"/>
      <c r="C34" s="568"/>
      <c r="D34" s="1242"/>
      <c r="E34" s="555"/>
      <c r="F34" s="555"/>
      <c r="G34" s="568"/>
      <c r="H34" s="1241"/>
      <c r="I34" s="428"/>
      <c r="J34" s="1241"/>
      <c r="K34" s="430"/>
      <c r="L34" s="1241"/>
      <c r="M34" s="430"/>
      <c r="N34" s="1241"/>
      <c r="O34" s="430"/>
      <c r="P34" s="1241"/>
      <c r="Q34" s="430"/>
      <c r="R34" s="1241"/>
      <c r="S34" s="429"/>
    </row>
    <row r="35" spans="1:19">
      <c r="A35" s="493"/>
      <c r="B35" s="1193"/>
      <c r="C35" s="568"/>
      <c r="D35" s="1242"/>
      <c r="E35" s="555"/>
      <c r="F35" s="555"/>
      <c r="G35" s="568"/>
      <c r="H35" s="1241"/>
      <c r="I35" s="428"/>
      <c r="J35" s="1241"/>
      <c r="K35" s="430"/>
      <c r="L35" s="1241"/>
      <c r="M35" s="430"/>
      <c r="N35" s="1241"/>
      <c r="O35" s="430"/>
      <c r="P35" s="1241"/>
      <c r="Q35" s="430"/>
      <c r="R35" s="1241"/>
      <c r="S35" s="429"/>
    </row>
    <row r="36" spans="1:19">
      <c r="A36" s="449"/>
      <c r="B36" s="1193"/>
      <c r="C36" s="568"/>
      <c r="D36" s="1242"/>
      <c r="E36" s="555"/>
      <c r="F36" s="555"/>
      <c r="G36" s="568"/>
      <c r="H36" s="1241"/>
      <c r="I36" s="428"/>
      <c r="J36" s="1241"/>
      <c r="K36" s="430"/>
      <c r="L36" s="1241"/>
      <c r="M36" s="430"/>
      <c r="N36" s="1241"/>
      <c r="O36" s="430"/>
      <c r="P36" s="1241"/>
      <c r="Q36" s="430"/>
      <c r="R36" s="1241"/>
      <c r="S36" s="429"/>
    </row>
    <row r="37" spans="1:19">
      <c r="A37" s="493"/>
      <c r="B37" s="1193"/>
      <c r="C37" s="568"/>
      <c r="D37" s="1242"/>
      <c r="E37" s="555"/>
      <c r="F37" s="555"/>
      <c r="G37" s="568"/>
      <c r="H37" s="1241" t="s">
        <v>581</v>
      </c>
      <c r="I37" s="428"/>
      <c r="J37" s="1241"/>
      <c r="K37" s="430"/>
      <c r="L37" s="1241"/>
      <c r="M37" s="430"/>
      <c r="N37" s="1241"/>
      <c r="O37" s="430"/>
      <c r="P37" s="1241"/>
      <c r="Q37" s="430"/>
      <c r="R37" s="1241"/>
      <c r="S37" s="429"/>
    </row>
    <row r="38" spans="1:19" ht="16.5" customHeight="1">
      <c r="A38" s="449"/>
      <c r="B38" s="1193"/>
      <c r="C38" s="568"/>
      <c r="D38" s="1242"/>
      <c r="E38" s="555"/>
      <c r="F38" s="555"/>
      <c r="G38" s="568"/>
      <c r="H38" s="1241"/>
      <c r="I38" s="428"/>
      <c r="J38" s="1241"/>
      <c r="K38" s="430"/>
      <c r="L38" s="1241"/>
      <c r="M38" s="430"/>
      <c r="N38" s="1241"/>
      <c r="O38" s="430"/>
      <c r="P38" s="1241"/>
      <c r="Q38" s="430"/>
      <c r="R38" s="1241"/>
      <c r="S38" s="428"/>
    </row>
    <row r="39" spans="1:19">
      <c r="A39" s="493"/>
      <c r="B39" s="1193"/>
      <c r="C39" s="568"/>
      <c r="D39" s="1242"/>
      <c r="E39" s="555"/>
      <c r="F39" s="555"/>
      <c r="G39" s="568"/>
      <c r="H39" s="1241"/>
      <c r="I39" s="428"/>
      <c r="J39" s="1241"/>
      <c r="K39" s="430"/>
      <c r="L39" s="1241"/>
      <c r="M39" s="430"/>
      <c r="N39" s="1241"/>
      <c r="O39" s="430"/>
      <c r="P39" s="1241"/>
      <c r="Q39" s="430"/>
      <c r="R39" s="1241"/>
      <c r="S39" s="428"/>
    </row>
    <row r="40" spans="1:19">
      <c r="A40" s="493"/>
      <c r="B40" s="1193"/>
      <c r="C40" s="568"/>
      <c r="D40" s="1242"/>
      <c r="E40" s="555"/>
      <c r="F40" s="555"/>
      <c r="G40" s="568"/>
      <c r="H40" s="1241"/>
      <c r="I40" s="428"/>
      <c r="J40" s="1241"/>
      <c r="K40" s="430"/>
      <c r="L40" s="1241"/>
      <c r="M40" s="430"/>
      <c r="N40" s="1241"/>
      <c r="O40" s="430"/>
      <c r="P40" s="1241"/>
      <c r="Q40" s="430"/>
      <c r="R40" s="1241"/>
      <c r="S40" s="428"/>
    </row>
    <row r="41" spans="1:19">
      <c r="A41" s="449"/>
      <c r="B41" s="1193"/>
      <c r="C41" s="568"/>
      <c r="D41" s="1242"/>
      <c r="E41" s="555"/>
      <c r="F41" s="555"/>
      <c r="G41" s="568"/>
      <c r="H41" s="1241"/>
      <c r="I41" s="428"/>
      <c r="J41" s="1241"/>
      <c r="K41" s="430"/>
      <c r="L41" s="1241"/>
      <c r="M41" s="430"/>
      <c r="N41" s="1241"/>
      <c r="O41" s="430"/>
      <c r="P41" s="1241"/>
      <c r="Q41" s="430"/>
      <c r="R41" s="1241"/>
      <c r="S41" s="429"/>
    </row>
    <row r="42" spans="1:19">
      <c r="A42" s="449"/>
      <c r="B42" s="1193"/>
      <c r="C42" s="568"/>
      <c r="D42" s="1242"/>
      <c r="E42" s="555"/>
      <c r="F42" s="555"/>
      <c r="G42" s="568"/>
      <c r="H42" s="1241"/>
      <c r="I42" s="428"/>
      <c r="J42" s="1241"/>
      <c r="K42" s="430"/>
      <c r="L42" s="1241"/>
      <c r="M42" s="430"/>
      <c r="N42" s="1241"/>
      <c r="O42" s="430"/>
      <c r="P42" s="1241"/>
      <c r="Q42" s="430"/>
      <c r="R42" s="1241"/>
      <c r="S42" s="429"/>
    </row>
    <row r="43" spans="1:19">
      <c r="A43" s="493"/>
      <c r="B43" s="1193"/>
      <c r="C43" s="568"/>
      <c r="D43" s="1242"/>
      <c r="E43" s="555"/>
      <c r="F43" s="555"/>
      <c r="G43" s="568"/>
      <c r="H43" s="1241"/>
      <c r="I43" s="428"/>
      <c r="J43" s="1241"/>
      <c r="K43" s="430"/>
      <c r="L43" s="1241"/>
      <c r="M43" s="430"/>
      <c r="N43" s="1241"/>
      <c r="O43" s="430"/>
      <c r="P43" s="1241"/>
      <c r="Q43" s="430"/>
      <c r="R43" s="1241"/>
      <c r="S43" s="429"/>
    </row>
    <row r="44" spans="1:19">
      <c r="A44" s="449"/>
      <c r="B44" s="1193"/>
      <c r="C44" s="568"/>
      <c r="D44" s="1242"/>
      <c r="E44" s="555"/>
      <c r="F44" s="555"/>
      <c r="G44" s="568"/>
      <c r="H44" s="1241"/>
      <c r="I44" s="428"/>
      <c r="J44" s="1241"/>
      <c r="K44" s="430"/>
      <c r="L44" s="1241"/>
      <c r="M44" s="430"/>
      <c r="N44" s="1241"/>
      <c r="O44" s="430"/>
      <c r="P44" s="1241"/>
      <c r="Q44" s="430"/>
      <c r="R44" s="1241"/>
      <c r="S44" s="429"/>
    </row>
    <row r="45" spans="1:19">
      <c r="A45" s="493"/>
      <c r="B45" s="1193"/>
      <c r="C45" s="568"/>
      <c r="D45" s="1242"/>
      <c r="E45" s="555"/>
      <c r="F45" s="555"/>
      <c r="G45" s="568"/>
      <c r="H45" s="1241"/>
      <c r="I45" s="428"/>
      <c r="J45" s="1241"/>
      <c r="K45" s="430"/>
      <c r="L45" s="1241"/>
      <c r="M45" s="430"/>
      <c r="N45" s="1241"/>
      <c r="O45" s="430"/>
      <c r="P45" s="1241"/>
      <c r="Q45" s="430"/>
      <c r="R45" s="1241"/>
      <c r="S45" s="429"/>
    </row>
    <row r="46" spans="1:19">
      <c r="A46" s="493"/>
      <c r="B46" s="1193"/>
      <c r="C46" s="568"/>
      <c r="D46" s="1242"/>
      <c r="E46" s="555"/>
      <c r="F46" s="555"/>
      <c r="G46" s="568"/>
      <c r="H46" s="1241"/>
      <c r="I46" s="429"/>
      <c r="J46" s="1241"/>
      <c r="K46" s="430"/>
      <c r="L46" s="1241"/>
      <c r="M46" s="429"/>
      <c r="N46" s="1241"/>
      <c r="O46" s="430"/>
      <c r="P46" s="1241"/>
      <c r="Q46" s="430"/>
      <c r="R46" s="1241"/>
      <c r="S46" s="429"/>
    </row>
    <row r="47" spans="1:19" ht="15.75" thickBot="1">
      <c r="A47" s="493"/>
      <c r="B47" s="1193"/>
      <c r="C47" s="559"/>
      <c r="D47" s="1242"/>
      <c r="E47" s="555"/>
      <c r="F47" s="555"/>
      <c r="G47" s="568"/>
      <c r="H47" s="1241"/>
      <c r="I47" s="429"/>
      <c r="J47" s="1241"/>
      <c r="K47" s="430"/>
      <c r="L47" s="1241"/>
      <c r="M47" s="429"/>
      <c r="N47" s="1241"/>
      <c r="O47" s="430"/>
      <c r="P47" s="1241"/>
      <c r="Q47" s="430"/>
      <c r="R47" s="1241"/>
      <c r="S47" s="430"/>
    </row>
    <row r="48" spans="1:19" ht="15.75" thickTop="1">
      <c r="A48" s="78"/>
      <c r="B48" s="79"/>
      <c r="C48" s="80"/>
      <c r="D48" s="80"/>
      <c r="E48" s="81"/>
      <c r="F48" s="82" t="s">
        <v>625</v>
      </c>
      <c r="G48" s="92"/>
      <c r="H48" s="85"/>
      <c r="I48" s="84">
        <f>SUM(I24:I47)</f>
        <v>0</v>
      </c>
      <c r="J48" s="83"/>
      <c r="K48" s="84">
        <f>SUM(K24:K47)</f>
        <v>0</v>
      </c>
      <c r="L48" s="85"/>
      <c r="M48" s="84">
        <f>SUM(M24:M47)</f>
        <v>0</v>
      </c>
      <c r="N48" s="85"/>
      <c r="O48" s="84">
        <f>SUM(O24:O47)</f>
        <v>0</v>
      </c>
      <c r="P48" s="85"/>
      <c r="Q48" s="84">
        <f>SUM(Q24:Q47)</f>
        <v>0</v>
      </c>
      <c r="R48" s="85"/>
      <c r="S48" s="84">
        <f>SUM(S24:S47)</f>
        <v>0</v>
      </c>
    </row>
    <row r="49" spans="1:19">
      <c r="A49" s="1253"/>
      <c r="B49" s="569"/>
      <c r="C49" s="570"/>
      <c r="D49" s="570"/>
      <c r="E49" s="571"/>
      <c r="F49" s="572" t="s">
        <v>626</v>
      </c>
      <c r="G49" s="573"/>
      <c r="H49" s="1254">
        <v>0</v>
      </c>
      <c r="I49" s="1255"/>
      <c r="J49" s="574">
        <v>0</v>
      </c>
      <c r="K49" s="1255"/>
      <c r="L49" s="1254">
        <v>0</v>
      </c>
      <c r="M49" s="1255"/>
      <c r="N49" s="1254">
        <v>0</v>
      </c>
      <c r="O49" s="1255"/>
      <c r="P49" s="1254">
        <v>0</v>
      </c>
      <c r="Q49" s="1255"/>
      <c r="R49" s="1254">
        <v>0</v>
      </c>
      <c r="S49" s="1255"/>
    </row>
    <row r="50" spans="1:19">
      <c r="A50" s="1253"/>
      <c r="B50" s="569"/>
      <c r="C50" s="570"/>
      <c r="D50" s="570"/>
      <c r="E50" s="571"/>
      <c r="F50" s="572" t="s">
        <v>627</v>
      </c>
      <c r="G50" s="573"/>
      <c r="H50" s="1256"/>
      <c r="I50" s="1257">
        <f>H49*I48</f>
        <v>0</v>
      </c>
      <c r="J50" s="575"/>
      <c r="K50" s="1257">
        <f>J49*K48</f>
        <v>0</v>
      </c>
      <c r="L50" s="1256"/>
      <c r="M50" s="1257">
        <f>L49*M48</f>
        <v>0</v>
      </c>
      <c r="N50" s="1256"/>
      <c r="O50" s="1257">
        <f>N49*O48</f>
        <v>0</v>
      </c>
      <c r="P50" s="1256"/>
      <c r="Q50" s="1257">
        <f>P49*Q48</f>
        <v>0</v>
      </c>
      <c r="R50" s="1256"/>
      <c r="S50" s="1257">
        <f>R49*S48</f>
        <v>0</v>
      </c>
    </row>
    <row r="51" spans="1:19">
      <c r="A51" s="1253"/>
      <c r="B51" s="569"/>
      <c r="C51" s="570"/>
      <c r="D51" s="570"/>
      <c r="E51" s="571"/>
      <c r="F51" s="572"/>
      <c r="G51" s="573"/>
      <c r="H51" s="1256"/>
      <c r="I51" s="1258"/>
      <c r="J51" s="575"/>
      <c r="K51" s="1258"/>
      <c r="L51" s="1256"/>
      <c r="M51" s="1258"/>
      <c r="N51" s="1256"/>
      <c r="O51" s="1258"/>
      <c r="P51" s="1256"/>
      <c r="Q51" s="1258"/>
      <c r="R51" s="1256"/>
      <c r="S51" s="1258"/>
    </row>
    <row r="52" spans="1:19">
      <c r="A52" s="1253"/>
      <c r="B52" s="569"/>
      <c r="C52" s="570"/>
      <c r="D52" s="570"/>
      <c r="E52" s="571"/>
      <c r="F52" s="572" t="s">
        <v>628</v>
      </c>
      <c r="G52" s="573"/>
      <c r="H52" s="1259"/>
      <c r="I52" s="1260">
        <f>SUM(I48:I51)</f>
        <v>0</v>
      </c>
      <c r="J52" s="576"/>
      <c r="K52" s="1260">
        <f>SUM(K48:K51)</f>
        <v>0</v>
      </c>
      <c r="L52" s="1259"/>
      <c r="M52" s="1260">
        <f>SUM(M48:M51)</f>
        <v>0</v>
      </c>
      <c r="N52" s="1259"/>
      <c r="O52" s="1260">
        <f>SUM(O48:O51)</f>
        <v>0</v>
      </c>
      <c r="P52" s="1259"/>
      <c r="Q52" s="1260">
        <f>SUM(Q48:Q51)</f>
        <v>0</v>
      </c>
      <c r="R52" s="1259"/>
      <c r="S52" s="1260">
        <f>SUM(S48:S51)</f>
        <v>0</v>
      </c>
    </row>
    <row r="53" spans="1:19">
      <c r="A53" s="1253"/>
      <c r="B53" s="569"/>
      <c r="C53" s="570"/>
      <c r="D53" s="570"/>
      <c r="E53" s="571"/>
      <c r="F53" s="572" t="s">
        <v>629</v>
      </c>
      <c r="G53" s="577"/>
      <c r="H53" s="1261"/>
      <c r="I53" s="1207" t="e">
        <f>I52/'Area Calculations'!$I$4</f>
        <v>#DIV/0!</v>
      </c>
      <c r="J53" s="578"/>
      <c r="K53" s="1207" t="e">
        <f>K52/'Area Calculations'!$I$4</f>
        <v>#DIV/0!</v>
      </c>
      <c r="L53" s="1261"/>
      <c r="M53" s="1207" t="e">
        <f>M52/'Area Calculations'!$I$4</f>
        <v>#DIV/0!</v>
      </c>
      <c r="N53" s="1261"/>
      <c r="O53" s="1207" t="e">
        <f>O52/'Area Calculations'!$I$4</f>
        <v>#DIV/0!</v>
      </c>
      <c r="P53" s="1261"/>
      <c r="Q53" s="1207" t="e">
        <f>Q52/'Area Calculations'!$I$4</f>
        <v>#DIV/0!</v>
      </c>
      <c r="R53" s="1261"/>
      <c r="S53" s="1207" t="e">
        <f>S52/'Area Calculations'!$I$4</f>
        <v>#DIV/0!</v>
      </c>
    </row>
    <row r="54" spans="1:19">
      <c r="A54" s="1253"/>
      <c r="B54" s="569"/>
      <c r="C54" s="570"/>
      <c r="D54" s="570"/>
      <c r="E54" s="571"/>
      <c r="F54" s="572" t="s">
        <v>630</v>
      </c>
      <c r="G54" s="573"/>
      <c r="H54" s="1261"/>
      <c r="I54" s="1207" t="e">
        <f>I52/'Area Calculations'!#REF!</f>
        <v>#REF!</v>
      </c>
      <c r="J54" s="578"/>
      <c r="K54" s="1207" t="e">
        <f>K52/'Area Calculations'!#REF!</f>
        <v>#REF!</v>
      </c>
      <c r="L54" s="1261"/>
      <c r="M54" s="1207" t="e">
        <f>M52/'Area Calculations'!#REF!</f>
        <v>#REF!</v>
      </c>
      <c r="N54" s="1261"/>
      <c r="O54" s="1207" t="e">
        <f>O52/'Area Calculations'!#REF!</f>
        <v>#REF!</v>
      </c>
      <c r="P54" s="1261"/>
      <c r="Q54" s="1207" t="e">
        <f>Q52/'Area Calculations'!#REF!</f>
        <v>#REF!</v>
      </c>
      <c r="R54" s="1261"/>
      <c r="S54" s="1207" t="e">
        <f>S52/'Area Calculations'!#REF!</f>
        <v>#REF!</v>
      </c>
    </row>
    <row r="55" spans="1:19" ht="15.75" thickBot="1">
      <c r="A55" s="1253"/>
      <c r="B55" s="502"/>
      <c r="C55" s="503"/>
      <c r="D55" s="503"/>
      <c r="E55" s="504"/>
      <c r="F55" s="505"/>
      <c r="G55" s="510"/>
      <c r="H55" s="1208"/>
      <c r="I55" s="1209"/>
      <c r="J55" s="1262"/>
      <c r="K55" s="1209"/>
      <c r="L55" s="1208"/>
      <c r="M55" s="1209"/>
      <c r="N55" s="1208"/>
      <c r="O55" s="1209"/>
      <c r="P55" s="1208"/>
      <c r="Q55" s="1209"/>
      <c r="R55" s="1208"/>
      <c r="S55" s="1209"/>
    </row>
    <row r="56" spans="1:19" ht="16.5" thickTop="1" thickBot="1">
      <c r="A56" s="652" t="s">
        <v>631</v>
      </c>
      <c r="B56" s="653"/>
      <c r="C56" s="12"/>
      <c r="D56" s="12"/>
      <c r="E56" s="12"/>
      <c r="F56" s="12"/>
      <c r="G56" s="13"/>
      <c r="H56" s="21"/>
      <c r="I56" s="21"/>
      <c r="J56" s="52"/>
      <c r="K56" s="21"/>
      <c r="L56" s="21"/>
      <c r="M56" s="21"/>
      <c r="N56" s="21"/>
      <c r="O56" s="21"/>
      <c r="P56" s="21"/>
      <c r="Q56" s="21"/>
      <c r="R56" s="21"/>
      <c r="S56" s="21"/>
    </row>
    <row r="57" spans="1:19" ht="15.75" thickTop="1">
      <c r="A57" s="441"/>
      <c r="B57" s="512"/>
      <c r="C57" s="442"/>
      <c r="D57" s="442"/>
      <c r="E57" s="442"/>
      <c r="F57" s="442"/>
      <c r="G57" s="432"/>
      <c r="H57" s="443"/>
      <c r="I57" s="443"/>
      <c r="J57" s="410"/>
      <c r="K57" s="443"/>
      <c r="L57" s="443"/>
      <c r="M57" s="443"/>
      <c r="N57" s="443"/>
      <c r="O57" s="443"/>
      <c r="P57" s="443"/>
      <c r="Q57" s="443"/>
      <c r="R57" s="443"/>
      <c r="S57" s="443"/>
    </row>
    <row r="58" spans="1:19">
      <c r="A58" s="441"/>
      <c r="B58" s="512"/>
      <c r="C58" s="442"/>
      <c r="D58" s="442"/>
      <c r="E58" s="442"/>
      <c r="F58" s="442"/>
      <c r="G58" s="432"/>
      <c r="H58" s="443"/>
      <c r="I58" s="443"/>
      <c r="J58" s="410"/>
      <c r="K58" s="443"/>
      <c r="L58" s="443"/>
      <c r="M58" s="443"/>
      <c r="N58" s="443"/>
      <c r="O58" s="443"/>
      <c r="P58" s="443"/>
      <c r="Q58" s="443"/>
      <c r="R58" s="443"/>
      <c r="S58" s="443"/>
    </row>
    <row r="59" spans="1:19" ht="15.75" thickBot="1">
      <c r="A59" s="441"/>
      <c r="B59" s="512"/>
      <c r="C59" s="442"/>
      <c r="D59" s="442"/>
      <c r="E59" s="442"/>
      <c r="F59" s="442"/>
      <c r="G59" s="432"/>
      <c r="H59" s="443"/>
      <c r="I59" s="443"/>
      <c r="J59" s="410"/>
      <c r="K59" s="443"/>
      <c r="L59" s="443"/>
      <c r="M59" s="443"/>
      <c r="N59" s="443"/>
      <c r="O59" s="443"/>
      <c r="P59" s="443"/>
      <c r="Q59" s="443"/>
      <c r="R59" s="443"/>
      <c r="S59" s="443"/>
    </row>
    <row r="60" spans="1:19" s="69" customFormat="1" ht="16.5" thickTop="1" thickBot="1">
      <c r="A60" s="652" t="s">
        <v>632</v>
      </c>
      <c r="B60" s="653"/>
      <c r="C60" s="12"/>
      <c r="D60" s="12"/>
      <c r="E60" s="12"/>
      <c r="F60" s="12"/>
      <c r="G60" s="13"/>
      <c r="H60" s="21"/>
      <c r="I60" s="21"/>
      <c r="J60" s="52"/>
      <c r="K60" s="21"/>
      <c r="L60" s="21"/>
      <c r="M60" s="21"/>
      <c r="N60" s="21"/>
      <c r="O60" s="21"/>
      <c r="P60" s="21"/>
      <c r="Q60" s="21"/>
      <c r="R60" s="21"/>
      <c r="S60" s="21"/>
    </row>
    <row r="61" spans="1:19" s="69" customFormat="1" ht="15.75" thickTop="1">
      <c r="A61" s="441"/>
      <c r="B61" s="512"/>
      <c r="C61" s="442"/>
      <c r="D61" s="442"/>
      <c r="E61" s="442"/>
      <c r="F61" s="442"/>
      <c r="G61" s="432"/>
      <c r="H61" s="443"/>
      <c r="I61" s="443"/>
      <c r="J61" s="410"/>
      <c r="K61" s="443"/>
      <c r="L61" s="443"/>
      <c r="M61" s="443"/>
      <c r="N61" s="443"/>
      <c r="O61" s="443"/>
      <c r="P61" s="443"/>
      <c r="Q61" s="443"/>
      <c r="R61" s="443"/>
      <c r="S61" s="443"/>
    </row>
    <row r="62" spans="1:19" s="69" customFormat="1">
      <c r="A62" s="441"/>
      <c r="B62" s="512"/>
      <c r="C62" s="442"/>
      <c r="D62" s="442"/>
      <c r="E62" s="442"/>
      <c r="F62" s="442"/>
      <c r="G62" s="432"/>
      <c r="H62" s="443"/>
      <c r="I62" s="443"/>
      <c r="J62" s="410"/>
      <c r="K62" s="443"/>
      <c r="L62" s="443"/>
      <c r="M62" s="443"/>
      <c r="N62" s="443"/>
      <c r="O62" s="443"/>
      <c r="P62" s="443"/>
      <c r="Q62" s="443"/>
      <c r="R62" s="443"/>
      <c r="S62" s="443"/>
    </row>
    <row r="63" spans="1:19" ht="15.75" thickBot="1">
      <c r="A63" s="441"/>
      <c r="B63" s="512"/>
      <c r="C63" s="442"/>
      <c r="D63" s="442"/>
      <c r="E63" s="442"/>
      <c r="F63" s="442"/>
      <c r="G63" s="432"/>
      <c r="H63" s="443"/>
      <c r="I63" s="443"/>
      <c r="J63" s="410"/>
      <c r="K63" s="443"/>
      <c r="L63" s="443"/>
      <c r="M63" s="443"/>
      <c r="N63" s="443"/>
      <c r="O63" s="443"/>
      <c r="P63" s="443"/>
      <c r="Q63" s="443"/>
      <c r="R63" s="443"/>
      <c r="S63" s="443"/>
    </row>
    <row r="64" spans="1:19" s="69" customFormat="1" ht="16.5" thickTop="1" thickBot="1">
      <c r="A64" s="652" t="s">
        <v>633</v>
      </c>
      <c r="B64" s="653"/>
      <c r="C64" s="12"/>
      <c r="D64" s="12"/>
      <c r="E64" s="12"/>
      <c r="F64" s="12"/>
      <c r="G64" s="13"/>
      <c r="H64" s="21"/>
      <c r="I64" s="21"/>
      <c r="J64" s="52"/>
      <c r="K64" s="21"/>
      <c r="L64" s="21"/>
      <c r="M64" s="21"/>
      <c r="N64" s="21"/>
      <c r="O64" s="21"/>
      <c r="P64" s="21"/>
      <c r="Q64" s="21"/>
      <c r="R64" s="21"/>
      <c r="S64" s="21"/>
    </row>
    <row r="65" spans="1:19" s="69" customFormat="1" ht="15.75" thickTop="1">
      <c r="A65" s="441"/>
      <c r="B65" s="512"/>
      <c r="C65" s="442"/>
      <c r="D65" s="442"/>
      <c r="E65" s="442"/>
      <c r="F65" s="442"/>
      <c r="G65" s="432"/>
      <c r="H65" s="443"/>
      <c r="I65" s="443"/>
      <c r="J65" s="410"/>
      <c r="K65" s="443"/>
      <c r="L65" s="443"/>
      <c r="M65" s="443"/>
      <c r="N65" s="443"/>
      <c r="O65" s="443"/>
      <c r="P65" s="443"/>
      <c r="Q65" s="443"/>
      <c r="R65" s="443"/>
      <c r="S65" s="443"/>
    </row>
    <row r="66" spans="1:19" s="69" customFormat="1">
      <c r="A66" s="1263"/>
      <c r="B66" s="512"/>
      <c r="C66" s="513"/>
      <c r="D66" s="513"/>
      <c r="E66" s="513"/>
      <c r="F66" s="513"/>
      <c r="G66" s="517"/>
      <c r="H66" s="1211"/>
      <c r="I66" s="1211"/>
      <c r="J66" s="527"/>
      <c r="K66" s="1211"/>
      <c r="L66" s="1211"/>
      <c r="M66" s="1211"/>
      <c r="N66" s="1211"/>
      <c r="O66" s="1211"/>
      <c r="P66" s="1211"/>
      <c r="Q66" s="1211"/>
      <c r="R66" s="1211"/>
      <c r="S66" s="1211"/>
    </row>
    <row r="67" spans="1:19" s="69" customFormat="1" ht="15.75" thickBot="1">
      <c r="A67" s="1212"/>
      <c r="B67" s="511"/>
      <c r="C67" s="513"/>
      <c r="D67" s="513"/>
      <c r="E67" s="513"/>
      <c r="F67" s="513"/>
      <c r="G67" s="517"/>
      <c r="H67" s="1213"/>
      <c r="I67" s="1213"/>
      <c r="J67" s="528"/>
      <c r="K67" s="1213"/>
      <c r="L67" s="1213"/>
      <c r="M67" s="1213"/>
      <c r="N67" s="1213"/>
      <c r="O67" s="1213"/>
      <c r="P67" s="1213"/>
      <c r="Q67" s="1213"/>
      <c r="R67" s="1213"/>
      <c r="S67" s="1213"/>
    </row>
    <row r="68" spans="1:19" s="69" customFormat="1" ht="16.5" thickTop="1" thickBot="1">
      <c r="A68" s="652" t="s">
        <v>634</v>
      </c>
      <c r="B68" s="653"/>
      <c r="C68" s="12"/>
      <c r="D68" s="12"/>
      <c r="E68" s="12"/>
      <c r="F68" s="12"/>
      <c r="G68" s="13"/>
      <c r="H68" s="21"/>
      <c r="I68" s="21"/>
      <c r="J68" s="52"/>
      <c r="K68" s="21"/>
      <c r="L68" s="21"/>
      <c r="M68" s="21"/>
      <c r="N68" s="21"/>
      <c r="O68" s="21"/>
      <c r="P68" s="21"/>
      <c r="Q68" s="21"/>
      <c r="R68" s="21"/>
      <c r="S68" s="21"/>
    </row>
    <row r="69" spans="1:19" ht="15.75" thickTop="1">
      <c r="A69" s="444"/>
      <c r="B69" s="445"/>
      <c r="C69" s="442"/>
      <c r="D69" s="442"/>
      <c r="E69" s="442"/>
      <c r="F69" s="442"/>
      <c r="G69" s="432"/>
      <c r="H69" s="443"/>
      <c r="I69" s="443"/>
      <c r="J69" s="410"/>
      <c r="K69" s="443"/>
      <c r="L69" s="443"/>
      <c r="M69" s="443"/>
      <c r="N69" s="443"/>
      <c r="O69" s="443"/>
      <c r="P69" s="443"/>
      <c r="Q69" s="443"/>
      <c r="R69" s="443"/>
      <c r="S69" s="443"/>
    </row>
    <row r="70" spans="1:19">
      <c r="A70" s="1212"/>
      <c r="B70" s="511"/>
      <c r="C70" s="513"/>
      <c r="D70" s="513"/>
      <c r="E70" s="513"/>
      <c r="F70" s="513"/>
      <c r="G70" s="517"/>
      <c r="H70" s="1214"/>
      <c r="I70" s="1214"/>
      <c r="J70" s="530"/>
      <c r="K70" s="1214"/>
      <c r="L70" s="1214"/>
      <c r="M70" s="1214"/>
      <c r="N70" s="1214"/>
      <c r="O70" s="1214"/>
      <c r="P70" s="1214"/>
      <c r="Q70" s="1214"/>
      <c r="R70" s="1214"/>
      <c r="S70" s="1214"/>
    </row>
    <row r="71" spans="1:19" ht="15.75" thickBot="1">
      <c r="A71" s="1212"/>
      <c r="B71" s="511"/>
      <c r="C71" s="513"/>
      <c r="D71" s="513"/>
      <c r="E71" s="513"/>
      <c r="F71" s="513"/>
      <c r="G71" s="517"/>
      <c r="H71" s="1214"/>
      <c r="I71" s="1214"/>
      <c r="J71" s="530"/>
      <c r="K71" s="1214"/>
      <c r="L71" s="1214"/>
      <c r="M71" s="1214"/>
      <c r="N71" s="1214"/>
      <c r="O71" s="1214"/>
      <c r="P71" s="1214"/>
      <c r="Q71" s="1214"/>
      <c r="R71" s="1214"/>
      <c r="S71" s="1214"/>
    </row>
    <row r="72" spans="1:19" ht="16.5" thickTop="1" thickBot="1">
      <c r="A72" s="652" t="s">
        <v>635</v>
      </c>
      <c r="B72" s="653"/>
      <c r="C72" s="12"/>
      <c r="D72" s="12"/>
      <c r="E72" s="12"/>
      <c r="F72" s="12"/>
      <c r="G72" s="13"/>
      <c r="H72" s="21"/>
      <c r="I72" s="21"/>
      <c r="J72" s="52"/>
      <c r="K72" s="21"/>
      <c r="L72" s="21"/>
      <c r="M72" s="21"/>
      <c r="N72" s="21"/>
      <c r="O72" s="21"/>
      <c r="P72" s="21"/>
      <c r="Q72" s="21"/>
      <c r="R72" s="21"/>
      <c r="S72" s="21"/>
    </row>
    <row r="73" spans="1:19" ht="15.75" thickTop="1">
      <c r="A73" s="1263"/>
      <c r="B73" s="512" t="s">
        <v>636</v>
      </c>
      <c r="C73" s="513"/>
      <c r="D73" s="513"/>
      <c r="E73" s="513"/>
      <c r="F73" s="513"/>
      <c r="G73" s="517"/>
      <c r="H73" s="1214"/>
      <c r="I73" s="1214"/>
      <c r="J73" s="530"/>
      <c r="K73" s="1214"/>
      <c r="L73" s="1214"/>
      <c r="M73" s="1214"/>
      <c r="N73" s="1214"/>
      <c r="O73" s="1214"/>
      <c r="P73" s="1214"/>
      <c r="Q73" s="1214"/>
      <c r="R73" s="1214"/>
      <c r="S73" s="1214"/>
    </row>
    <row r="74" spans="1:19">
      <c r="A74" s="1263"/>
      <c r="B74" s="512" t="s">
        <v>637</v>
      </c>
      <c r="C74" s="513"/>
      <c r="D74" s="513"/>
      <c r="E74" s="513"/>
      <c r="F74" s="513"/>
      <c r="G74" s="517"/>
      <c r="H74" s="1214"/>
      <c r="I74" s="1214"/>
      <c r="J74" s="530"/>
      <c r="K74" s="1214"/>
      <c r="L74" s="1214"/>
      <c r="M74" s="1214"/>
      <c r="N74" s="1214"/>
      <c r="O74" s="1214"/>
      <c r="P74" s="1214"/>
      <c r="Q74" s="1214"/>
      <c r="R74" s="1214"/>
      <c r="S74" s="1214"/>
    </row>
    <row r="75" spans="1:19">
      <c r="A75" s="1263"/>
      <c r="B75" s="512" t="s">
        <v>638</v>
      </c>
      <c r="C75" s="513"/>
      <c r="D75" s="513"/>
      <c r="E75" s="513"/>
      <c r="F75" s="513"/>
      <c r="G75" s="517"/>
      <c r="H75" s="1214"/>
      <c r="I75" s="1214"/>
      <c r="J75" s="530"/>
      <c r="K75" s="1214"/>
      <c r="L75" s="1214"/>
      <c r="M75" s="1214"/>
      <c r="N75" s="1214"/>
      <c r="O75" s="1214"/>
      <c r="P75" s="1214"/>
      <c r="Q75" s="1214"/>
      <c r="R75" s="1214"/>
      <c r="S75" s="1214"/>
    </row>
    <row r="76" spans="1:19">
      <c r="A76" s="1263"/>
      <c r="B76" s="512" t="s">
        <v>639</v>
      </c>
      <c r="C76" s="513"/>
      <c r="D76" s="513"/>
      <c r="E76" s="513"/>
      <c r="F76" s="513"/>
      <c r="G76" s="517"/>
      <c r="H76" s="1214"/>
      <c r="I76" s="1214"/>
      <c r="J76" s="530"/>
      <c r="K76" s="1214"/>
      <c r="L76" s="1214"/>
      <c r="M76" s="1214"/>
      <c r="N76" s="1214"/>
      <c r="O76" s="1214"/>
      <c r="P76" s="1214"/>
      <c r="Q76" s="1214"/>
      <c r="R76" s="1214"/>
      <c r="S76" s="1214"/>
    </row>
    <row r="77" spans="1:19" ht="15.75" thickBot="1">
      <c r="A77" s="358"/>
      <c r="B77" s="357"/>
      <c r="C77" s="188"/>
      <c r="D77" s="188"/>
      <c r="E77" s="188"/>
      <c r="F77" s="188"/>
      <c r="G77" s="359"/>
      <c r="H77" s="300"/>
      <c r="I77" s="300"/>
      <c r="J77" s="53"/>
      <c r="K77" s="300"/>
      <c r="L77" s="300"/>
      <c r="M77" s="300"/>
      <c r="N77" s="300"/>
      <c r="O77" s="300"/>
      <c r="P77" s="300"/>
      <c r="Q77" s="300"/>
      <c r="R77" s="300"/>
      <c r="S77" s="300"/>
    </row>
    <row r="78" spans="1:19" ht="16.5" thickTop="1" thickBot="1">
      <c r="A78" s="7" t="s">
        <v>640</v>
      </c>
      <c r="B78" s="8"/>
      <c r="C78" s="12"/>
      <c r="D78" s="12"/>
      <c r="E78" s="12"/>
      <c r="F78" s="12"/>
      <c r="G78" s="13"/>
      <c r="H78" s="21"/>
      <c r="I78" s="21"/>
      <c r="J78" s="52"/>
      <c r="K78" s="21"/>
      <c r="L78" s="21"/>
      <c r="M78" s="21"/>
      <c r="N78" s="21"/>
      <c r="O78" s="21"/>
      <c r="P78" s="21"/>
      <c r="Q78" s="21"/>
      <c r="R78" s="21"/>
      <c r="S78" s="21"/>
    </row>
    <row r="79" spans="1:19" ht="15.75" thickTop="1">
      <c r="A79" s="441"/>
      <c r="B79" s="446" t="s">
        <v>641</v>
      </c>
      <c r="C79" s="442"/>
      <c r="D79" s="442"/>
      <c r="E79" s="442"/>
      <c r="F79" s="442"/>
      <c r="G79" s="432"/>
      <c r="H79" s="447"/>
      <c r="I79" s="447"/>
      <c r="J79" s="406"/>
      <c r="K79" s="447"/>
      <c r="L79" s="447"/>
      <c r="M79" s="447"/>
      <c r="N79" s="447"/>
      <c r="O79" s="447"/>
      <c r="P79" s="447"/>
      <c r="Q79" s="447"/>
      <c r="R79" s="447"/>
      <c r="S79" s="447"/>
    </row>
    <row r="80" spans="1:19">
      <c r="A80" s="1263"/>
      <c r="B80" s="512" t="s">
        <v>642</v>
      </c>
      <c r="C80" s="513"/>
      <c r="D80" s="513"/>
      <c r="E80" s="513"/>
      <c r="F80" s="513"/>
      <c r="G80" s="517"/>
      <c r="H80" s="1215"/>
      <c r="I80" s="1215"/>
      <c r="J80" s="532"/>
      <c r="K80" s="1215"/>
      <c r="L80" s="1215"/>
      <c r="M80" s="1215"/>
      <c r="N80" s="1215"/>
      <c r="O80" s="1215"/>
      <c r="P80" s="1215"/>
      <c r="Q80" s="1215"/>
      <c r="R80" s="1215"/>
      <c r="S80" s="1215"/>
    </row>
    <row r="81" spans="1:19" ht="15.75" thickBot="1">
      <c r="A81" s="1216"/>
      <c r="B81" s="1217" t="s">
        <v>643</v>
      </c>
      <c r="C81" s="1218"/>
      <c r="D81" s="1218"/>
      <c r="E81" s="1218"/>
      <c r="F81" s="1218"/>
      <c r="G81" s="1219"/>
      <c r="H81" s="1220"/>
      <c r="I81" s="1220"/>
      <c r="J81" s="1264"/>
      <c r="K81" s="1220"/>
      <c r="L81" s="1220"/>
      <c r="M81" s="1220"/>
      <c r="N81" s="1220"/>
      <c r="O81" s="1220"/>
      <c r="P81" s="1220"/>
      <c r="Q81" s="1220"/>
      <c r="R81" s="1220"/>
      <c r="S81" s="1220"/>
    </row>
    <row r="82" spans="1:19" ht="16.5" thickTop="1" thickBot="1">
      <c r="A82"/>
      <c r="B82" s="1"/>
      <c r="C82" s="2"/>
      <c r="D82" s="2"/>
      <c r="E82" s="2"/>
      <c r="F82" s="2"/>
      <c r="G82" s="2"/>
      <c r="H82" s="2"/>
      <c r="I82" s="2"/>
      <c r="J82" s="2"/>
      <c r="K82" s="2"/>
      <c r="L82" s="2"/>
      <c r="M82" s="2"/>
      <c r="N82" s="2"/>
      <c r="O82" s="2"/>
      <c r="P82" s="2"/>
      <c r="Q82" s="2"/>
      <c r="R82" s="2"/>
      <c r="S82" s="2"/>
    </row>
    <row r="83" spans="1:19" ht="16.5" thickTop="1" thickBot="1">
      <c r="A83" s="94" t="s">
        <v>644</v>
      </c>
      <c r="B83" s="96"/>
      <c r="C83" s="2"/>
      <c r="D83" s="2"/>
      <c r="E83" s="2"/>
      <c r="F83" s="2"/>
      <c r="G83" s="2"/>
      <c r="H83" s="2"/>
      <c r="I83" s="2"/>
      <c r="J83" s="2"/>
      <c r="K83" s="2"/>
      <c r="L83" s="2"/>
      <c r="M83" s="2"/>
      <c r="N83" s="2"/>
      <c r="O83" s="2"/>
      <c r="P83" s="2"/>
      <c r="Q83" s="2"/>
      <c r="R83" s="2"/>
      <c r="S83" s="2"/>
    </row>
    <row r="84" spans="1:19" ht="15.75" thickTop="1">
      <c r="A84" s="95" t="s">
        <v>542</v>
      </c>
      <c r="B84" s="1221"/>
      <c r="C84" s="2"/>
      <c r="D84" s="2"/>
      <c r="E84" s="2"/>
      <c r="F84" s="2"/>
      <c r="G84" s="2"/>
      <c r="H84" s="2"/>
      <c r="I84" s="2"/>
      <c r="J84" s="2"/>
      <c r="K84" s="2"/>
      <c r="L84" s="2"/>
      <c r="M84" s="2"/>
      <c r="N84" s="2"/>
      <c r="O84" s="2"/>
      <c r="P84" s="2"/>
      <c r="Q84" s="2"/>
      <c r="R84" s="2"/>
      <c r="S84" s="2"/>
    </row>
    <row r="85" spans="1:19">
      <c r="A85" s="994" t="s">
        <v>546</v>
      </c>
      <c r="B85" s="1221"/>
      <c r="C85" s="2"/>
      <c r="D85" s="2"/>
      <c r="E85" s="2"/>
      <c r="F85" s="2"/>
      <c r="G85" s="2"/>
      <c r="H85" s="2"/>
      <c r="I85" s="2"/>
      <c r="J85" s="2"/>
      <c r="K85" s="2"/>
      <c r="L85" s="2"/>
      <c r="M85" s="2"/>
      <c r="N85" s="2"/>
      <c r="O85" s="2"/>
      <c r="P85" s="2"/>
      <c r="Q85" s="2"/>
      <c r="R85" s="2"/>
      <c r="S85" s="2"/>
    </row>
    <row r="86" spans="1:19">
      <c r="A86" s="1222" t="s">
        <v>549</v>
      </c>
      <c r="B86" s="1223"/>
      <c r="C86" s="2"/>
      <c r="D86" s="2"/>
      <c r="E86" s="2"/>
      <c r="F86" s="2"/>
      <c r="G86" s="2"/>
      <c r="H86" s="2"/>
      <c r="I86" s="2"/>
      <c r="J86" s="2"/>
      <c r="K86" s="2"/>
      <c r="L86" s="2"/>
      <c r="M86" s="2"/>
      <c r="N86" s="2"/>
      <c r="O86" s="2"/>
      <c r="P86" s="2"/>
      <c r="Q86" s="2"/>
      <c r="R86" s="2"/>
      <c r="S86" s="2"/>
    </row>
    <row r="87" spans="1:19">
      <c r="A87" s="1222" t="s">
        <v>552</v>
      </c>
      <c r="B87" s="1224"/>
      <c r="C87" s="2"/>
      <c r="D87" s="2"/>
      <c r="E87" s="2"/>
      <c r="F87" s="2"/>
      <c r="G87" s="2"/>
      <c r="H87" s="2"/>
      <c r="I87" s="2"/>
      <c r="J87" s="2"/>
      <c r="K87" s="2"/>
      <c r="L87" s="2"/>
      <c r="M87" s="2"/>
      <c r="N87" s="2"/>
      <c r="O87" s="2"/>
      <c r="P87" s="2"/>
      <c r="Q87" s="2"/>
      <c r="R87" s="2"/>
      <c r="S87" s="2"/>
    </row>
    <row r="88" spans="1:19" ht="15.75" thickBot="1">
      <c r="A88" s="1225" t="s">
        <v>645</v>
      </c>
      <c r="B88" s="1226"/>
      <c r="C88" s="2"/>
      <c r="D88" s="2"/>
      <c r="E88" s="2"/>
      <c r="F88" s="2"/>
      <c r="G88" s="2"/>
      <c r="H88" s="2"/>
      <c r="I88" s="2"/>
      <c r="J88" s="2"/>
      <c r="K88" s="2"/>
      <c r="L88" s="2"/>
      <c r="M88" s="2"/>
      <c r="N88" s="2"/>
      <c r="O88" s="2"/>
      <c r="P88" s="2"/>
      <c r="Q88" s="2"/>
      <c r="R88" s="2"/>
      <c r="S88" s="2"/>
    </row>
    <row r="89" spans="1:19" ht="15.75" thickTop="1">
      <c r="A89"/>
      <c r="B89" s="1"/>
      <c r="C89" s="2"/>
      <c r="D89" s="2"/>
      <c r="E89" s="2"/>
      <c r="F89" s="2"/>
      <c r="G89" s="2"/>
      <c r="H89" s="2"/>
      <c r="I89" s="2"/>
      <c r="J89" s="2"/>
      <c r="K89" s="2"/>
      <c r="L89" s="2"/>
      <c r="M89" s="2"/>
      <c r="N89" s="2"/>
      <c r="O89" s="2"/>
      <c r="P89" s="2"/>
      <c r="Q89" s="2"/>
      <c r="R89" s="2"/>
      <c r="S89" s="2"/>
    </row>
    <row r="90" spans="1:19">
      <c r="A90" s="97"/>
      <c r="B90" s="1" t="s">
        <v>646</v>
      </c>
      <c r="C90" s="2"/>
      <c r="D90" s="2"/>
      <c r="E90" s="2"/>
      <c r="F90" s="2"/>
      <c r="G90" s="2"/>
      <c r="H90" s="2"/>
      <c r="I90" s="2"/>
      <c r="J90" s="2"/>
      <c r="K90" s="2"/>
      <c r="L90" s="2"/>
      <c r="M90" s="2"/>
      <c r="N90" s="2"/>
      <c r="O90" s="2"/>
      <c r="P90" s="2"/>
      <c r="Q90" s="2"/>
      <c r="R90" s="2"/>
      <c r="S90" s="2"/>
    </row>
    <row r="91" spans="1:19">
      <c r="A91" s="98"/>
      <c r="B91" s="1" t="s">
        <v>647</v>
      </c>
      <c r="C91" s="2"/>
      <c r="D91" s="2"/>
      <c r="E91" s="2"/>
      <c r="F91" s="2"/>
      <c r="G91" s="2"/>
      <c r="H91" s="2"/>
      <c r="I91" s="2"/>
      <c r="J91" s="2"/>
      <c r="K91" s="2"/>
      <c r="L91" s="2"/>
      <c r="M91" s="2"/>
      <c r="N91" s="2"/>
      <c r="O91" s="2"/>
      <c r="P91" s="2"/>
      <c r="Q91" s="2"/>
      <c r="R91" s="2"/>
      <c r="S91" s="2"/>
    </row>
  </sheetData>
  <mergeCells count="48">
    <mergeCell ref="A56:B56"/>
    <mergeCell ref="A60:B60"/>
    <mergeCell ref="A64:B64"/>
    <mergeCell ref="A68:B68"/>
    <mergeCell ref="A72:B72"/>
    <mergeCell ref="N1:O1"/>
    <mergeCell ref="H2:I2"/>
    <mergeCell ref="J2:K2"/>
    <mergeCell ref="L2:M2"/>
    <mergeCell ref="N2:O2"/>
    <mergeCell ref="P2:Q2"/>
    <mergeCell ref="R2:S2"/>
    <mergeCell ref="H3:I3"/>
    <mergeCell ref="J3:K3"/>
    <mergeCell ref="L3:M3"/>
    <mergeCell ref="N3:O3"/>
    <mergeCell ref="P3:Q3"/>
    <mergeCell ref="R3:S3"/>
    <mergeCell ref="R4:S4"/>
    <mergeCell ref="H5:I5"/>
    <mergeCell ref="J5:K5"/>
    <mergeCell ref="L5:M5"/>
    <mergeCell ref="N5:O5"/>
    <mergeCell ref="P5:Q5"/>
    <mergeCell ref="R5:S5"/>
    <mergeCell ref="H4:I4"/>
    <mergeCell ref="J4:K4"/>
    <mergeCell ref="L4:M4"/>
    <mergeCell ref="N4:O4"/>
    <mergeCell ref="P4:Q4"/>
    <mergeCell ref="R6:S6"/>
    <mergeCell ref="H7:I7"/>
    <mergeCell ref="J7:K7"/>
    <mergeCell ref="L7:M7"/>
    <mergeCell ref="N7:O7"/>
    <mergeCell ref="P7:Q7"/>
    <mergeCell ref="R7:S7"/>
    <mergeCell ref="H6:I6"/>
    <mergeCell ref="J6:K6"/>
    <mergeCell ref="L6:M6"/>
    <mergeCell ref="N6:O6"/>
    <mergeCell ref="P6:Q6"/>
    <mergeCell ref="R8:S8"/>
    <mergeCell ref="H8:I8"/>
    <mergeCell ref="J8:K8"/>
    <mergeCell ref="L8:M8"/>
    <mergeCell ref="N8:O8"/>
    <mergeCell ref="P8:Q8"/>
  </mergeCells>
  <conditionalFormatting sqref="H20:H31">
    <cfRule type="cellIs" dxfId="1671" priority="13" operator="equal">
      <formula>"X"</formula>
    </cfRule>
    <cfRule type="cellIs" dxfId="1670" priority="14" operator="equal">
      <formula>"I"</formula>
    </cfRule>
  </conditionalFormatting>
  <conditionalFormatting sqref="H33:H47">
    <cfRule type="cellIs" dxfId="1669" priority="1" operator="equal">
      <formula>"X"</formula>
    </cfRule>
    <cfRule type="cellIs" dxfId="1668" priority="2" operator="equal">
      <formula>"I"</formula>
    </cfRule>
  </conditionalFormatting>
  <conditionalFormatting sqref="J20:J31">
    <cfRule type="cellIs" dxfId="1667" priority="15" operator="equal">
      <formula>"X"</formula>
    </cfRule>
    <cfRule type="cellIs" dxfId="1666" priority="16" operator="equal">
      <formula>"I"</formula>
    </cfRule>
  </conditionalFormatting>
  <conditionalFormatting sqref="J33:J47">
    <cfRule type="cellIs" dxfId="1665" priority="3" operator="equal">
      <formula>"X"</formula>
    </cfRule>
    <cfRule type="cellIs" dxfId="1664" priority="4" operator="equal">
      <formula>"I"</formula>
    </cfRule>
  </conditionalFormatting>
  <conditionalFormatting sqref="L20:L31">
    <cfRule type="cellIs" dxfId="1663" priority="17" operator="equal">
      <formula>"X"</formula>
    </cfRule>
    <cfRule type="cellIs" dxfId="1662" priority="18" operator="equal">
      <formula>"I"</formula>
    </cfRule>
  </conditionalFormatting>
  <conditionalFormatting sqref="L33:L47">
    <cfRule type="cellIs" dxfId="1661" priority="5" operator="equal">
      <formula>"X"</formula>
    </cfRule>
    <cfRule type="cellIs" dxfId="1660" priority="6" operator="equal">
      <formula>"I"</formula>
    </cfRule>
  </conditionalFormatting>
  <conditionalFormatting sqref="N20:N31">
    <cfRule type="cellIs" dxfId="1659" priority="19" operator="equal">
      <formula>"X"</formula>
    </cfRule>
    <cfRule type="cellIs" dxfId="1658" priority="20" operator="equal">
      <formula>"I"</formula>
    </cfRule>
  </conditionalFormatting>
  <conditionalFormatting sqref="N33:N47">
    <cfRule type="cellIs" dxfId="1657" priority="7" operator="equal">
      <formula>"X"</formula>
    </cfRule>
    <cfRule type="cellIs" dxfId="1656" priority="8" operator="equal">
      <formula>"I"</formula>
    </cfRule>
  </conditionalFormatting>
  <conditionalFormatting sqref="P20:P31">
    <cfRule type="cellIs" dxfId="1655" priority="21" operator="equal">
      <formula>"X"</formula>
    </cfRule>
    <cfRule type="cellIs" dxfId="1654" priority="22" operator="equal">
      <formula>"I"</formula>
    </cfRule>
  </conditionalFormatting>
  <conditionalFormatting sqref="P33:P47">
    <cfRule type="cellIs" dxfId="1653" priority="9" operator="equal">
      <formula>"X"</formula>
    </cfRule>
    <cfRule type="cellIs" dxfId="1652" priority="10" operator="equal">
      <formula>"I"</formula>
    </cfRule>
  </conditionalFormatting>
  <conditionalFormatting sqref="R20:R31">
    <cfRule type="cellIs" dxfId="1651" priority="23" operator="equal">
      <formula>"X"</formula>
    </cfRule>
    <cfRule type="cellIs" dxfId="1650" priority="24" operator="equal">
      <formula>"I"</formula>
    </cfRule>
  </conditionalFormatting>
  <conditionalFormatting sqref="R33:R47">
    <cfRule type="cellIs" dxfId="1649" priority="11" operator="equal">
      <formula>"X"</formula>
    </cfRule>
    <cfRule type="cellIs" dxfId="1648" priority="12" operator="equal">
      <formula>"I"</formula>
    </cfRule>
  </conditionalFormatting>
  <hyperlinks>
    <hyperlink ref="B3" location="'Cost Summary'!A1" display="BACK TO SUMMARY SHEET" xr:uid="{4A62C248-EA36-41CA-B6B1-CEBFEF767D23}"/>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DD5E-4A05-46FA-A452-7EB01116F710}">
  <sheetPr>
    <tabColor rgb="FF92D050"/>
  </sheetPr>
  <dimension ref="A1:S93"/>
  <sheetViews>
    <sheetView zoomScale="85" zoomScaleNormal="85" workbookViewId="0">
      <pane xSplit="2" ySplit="9" topLeftCell="C22" activePane="bottomRight" state="frozen"/>
      <selection pane="bottomRight" activeCell="B38" sqref="B38"/>
      <selection pane="bottomLeft" activeCell="A11" sqref="A11"/>
      <selection pane="topRight" activeCell="C1" sqref="C1"/>
    </sheetView>
  </sheetViews>
  <sheetFormatPr defaultColWidth="9.140625" defaultRowHeight="15"/>
  <cols>
    <col min="1" max="1" width="11" style="67" customWidth="1"/>
    <col min="2" max="2" width="70.7109375" style="68" customWidth="1"/>
    <col min="3" max="3" width="10.85546875" style="69" bestFit="1" customWidth="1"/>
    <col min="4" max="5" width="7.5703125" style="69" customWidth="1"/>
    <col min="6" max="6" width="17.2851562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9.140625" style="67"/>
  </cols>
  <sheetData>
    <row r="1" spans="1:19">
      <c r="C1" s="2"/>
      <c r="D1" s="2"/>
      <c r="E1" s="179"/>
      <c r="F1" s="152"/>
      <c r="G1" s="150" t="s">
        <v>529</v>
      </c>
      <c r="N1" s="671"/>
      <c r="O1" s="671"/>
    </row>
    <row r="2" spans="1:19" ht="15.75" thickBot="1">
      <c r="C2" s="2"/>
      <c r="D2" s="2"/>
      <c r="E2" s="179"/>
      <c r="F2" s="149" t="s">
        <v>530</v>
      </c>
      <c r="G2" s="150" t="s">
        <v>531</v>
      </c>
      <c r="H2" s="668"/>
      <c r="I2" s="668"/>
      <c r="J2" s="668"/>
      <c r="K2" s="668"/>
      <c r="L2" s="668"/>
      <c r="M2" s="668"/>
      <c r="N2" s="654"/>
      <c r="O2" s="654"/>
      <c r="P2" s="668"/>
      <c r="Q2" s="668"/>
      <c r="R2" s="668"/>
      <c r="S2" s="668"/>
    </row>
    <row r="3" spans="1:19" ht="21" thickBot="1">
      <c r="B3" s="164" t="s">
        <v>532</v>
      </c>
      <c r="C3" s="2"/>
      <c r="D3" s="2"/>
      <c r="E3" s="179"/>
      <c r="F3" s="151" t="s">
        <v>533</v>
      </c>
      <c r="G3" s="150" t="s">
        <v>534</v>
      </c>
      <c r="H3" s="669" t="s">
        <v>535</v>
      </c>
      <c r="I3" s="670"/>
      <c r="J3" s="669" t="s">
        <v>536</v>
      </c>
      <c r="K3" s="670"/>
      <c r="L3" s="669" t="s">
        <v>537</v>
      </c>
      <c r="M3" s="670"/>
      <c r="N3" s="669" t="s">
        <v>819</v>
      </c>
      <c r="O3" s="670"/>
      <c r="P3" s="669" t="s">
        <v>539</v>
      </c>
      <c r="Q3" s="670"/>
      <c r="R3" s="669" t="s">
        <v>540</v>
      </c>
      <c r="S3" s="670"/>
    </row>
    <row r="4" spans="1:19" ht="15.75" thickTop="1">
      <c r="A4" s="70" t="s">
        <v>541</v>
      </c>
      <c r="B4" s="4" t="str">
        <f>'Area Calculations'!B4</f>
        <v>Project Name</v>
      </c>
      <c r="C4" s="71"/>
      <c r="D4" s="71"/>
      <c r="E4" s="71"/>
      <c r="F4" s="71"/>
      <c r="G4" s="90" t="s">
        <v>542</v>
      </c>
      <c r="H4" s="664"/>
      <c r="I4" s="665"/>
      <c r="J4" s="666"/>
      <c r="K4" s="667"/>
      <c r="L4" s="664"/>
      <c r="M4" s="665"/>
      <c r="N4" s="664"/>
      <c r="O4" s="665"/>
      <c r="P4" s="664"/>
      <c r="Q4" s="665"/>
      <c r="R4" s="1227"/>
      <c r="S4" s="703"/>
    </row>
    <row r="5" spans="1:19">
      <c r="A5" s="1228" t="s">
        <v>544</v>
      </c>
      <c r="B5" s="564" t="s">
        <v>360</v>
      </c>
      <c r="C5" s="555"/>
      <c r="D5" s="555"/>
      <c r="E5" s="555"/>
      <c r="F5" s="555"/>
      <c r="G5" s="565" t="s">
        <v>546</v>
      </c>
      <c r="H5" s="1227"/>
      <c r="I5" s="703"/>
      <c r="J5" s="663"/>
      <c r="K5" s="659"/>
      <c r="L5" s="1227"/>
      <c r="M5" s="703"/>
      <c r="N5" s="1227"/>
      <c r="O5" s="703"/>
      <c r="P5" s="1227"/>
      <c r="Q5" s="703"/>
      <c r="R5" s="1227"/>
      <c r="S5" s="703"/>
    </row>
    <row r="6" spans="1:19">
      <c r="A6" s="1228" t="s">
        <v>548</v>
      </c>
      <c r="B6" s="566" t="s">
        <v>359</v>
      </c>
      <c r="C6" s="555"/>
      <c r="D6" s="555"/>
      <c r="E6" s="555"/>
      <c r="F6" s="555"/>
      <c r="G6" s="565" t="s">
        <v>549</v>
      </c>
      <c r="H6" s="1229"/>
      <c r="I6" s="704"/>
      <c r="J6" s="688"/>
      <c r="K6" s="687"/>
      <c r="L6" s="1229"/>
      <c r="M6" s="704"/>
      <c r="N6" s="1229"/>
      <c r="O6" s="704"/>
      <c r="P6" s="1229"/>
      <c r="Q6" s="704"/>
      <c r="R6" s="1229"/>
      <c r="S6" s="704"/>
    </row>
    <row r="7" spans="1:19">
      <c r="A7" s="1228" t="s">
        <v>551</v>
      </c>
      <c r="B7" s="567"/>
      <c r="C7" s="555"/>
      <c r="D7" s="555"/>
      <c r="E7" s="555"/>
      <c r="F7" s="555"/>
      <c r="G7" s="565" t="s">
        <v>552</v>
      </c>
      <c r="H7" s="951"/>
      <c r="I7" s="705"/>
      <c r="J7" s="686"/>
      <c r="K7" s="685"/>
      <c r="L7" s="951"/>
      <c r="M7" s="705"/>
      <c r="N7" s="951"/>
      <c r="O7" s="705"/>
      <c r="P7" s="951"/>
      <c r="Q7" s="705"/>
      <c r="R7" s="1230"/>
      <c r="S7" s="1231"/>
    </row>
    <row r="8" spans="1:19" ht="15.75" thickBot="1">
      <c r="A8" s="356" t="s">
        <v>554</v>
      </c>
      <c r="B8" s="305"/>
      <c r="C8" s="307"/>
      <c r="D8" s="307"/>
      <c r="E8" s="307"/>
      <c r="F8" s="307"/>
      <c r="G8" s="298" t="s">
        <v>554</v>
      </c>
      <c r="H8" s="1232">
        <f>I54</f>
        <v>0</v>
      </c>
      <c r="I8" s="1233"/>
      <c r="J8" s="1234">
        <f>K54</f>
        <v>0</v>
      </c>
      <c r="K8" s="1233"/>
      <c r="L8" s="1232">
        <f>M54</f>
        <v>0</v>
      </c>
      <c r="M8" s="1233"/>
      <c r="N8" s="1232">
        <f>O54</f>
        <v>0</v>
      </c>
      <c r="O8" s="1233"/>
      <c r="P8" s="1232">
        <f>Q54</f>
        <v>0</v>
      </c>
      <c r="Q8" s="1233"/>
      <c r="R8" s="1235">
        <f>S54</f>
        <v>0</v>
      </c>
      <c r="S8" s="1236"/>
    </row>
    <row r="9" spans="1:19" ht="31.5" thickTop="1" thickBot="1">
      <c r="A9" s="72" t="s">
        <v>555</v>
      </c>
      <c r="B9" s="73"/>
      <c r="C9" s="74" t="s">
        <v>556</v>
      </c>
      <c r="D9" s="74" t="s">
        <v>557</v>
      </c>
      <c r="E9" s="74" t="s">
        <v>558</v>
      </c>
      <c r="F9" s="74" t="s">
        <v>559</v>
      </c>
      <c r="G9" s="91" t="s">
        <v>560</v>
      </c>
      <c r="H9" s="76" t="s">
        <v>561</v>
      </c>
      <c r="I9" s="76" t="s">
        <v>562</v>
      </c>
      <c r="J9" s="75" t="s">
        <v>561</v>
      </c>
      <c r="K9" s="76" t="s">
        <v>562</v>
      </c>
      <c r="L9" s="76" t="s">
        <v>561</v>
      </c>
      <c r="M9" s="76" t="s">
        <v>562</v>
      </c>
      <c r="N9" s="76" t="s">
        <v>561</v>
      </c>
      <c r="O9" s="76" t="s">
        <v>562</v>
      </c>
      <c r="P9" s="76" t="s">
        <v>561</v>
      </c>
      <c r="Q9" s="76" t="s">
        <v>562</v>
      </c>
      <c r="R9" s="76" t="s">
        <v>561</v>
      </c>
      <c r="S9" s="76" t="s">
        <v>562</v>
      </c>
    </row>
    <row r="10" spans="1:19" ht="15.75" hidden="1" thickTop="1">
      <c r="A10" s="1237"/>
      <c r="B10" s="448" t="s">
        <v>563</v>
      </c>
      <c r="C10" s="555"/>
      <c r="D10" s="555"/>
      <c r="E10" s="555"/>
      <c r="F10" s="555"/>
      <c r="G10" s="568"/>
      <c r="H10" s="1238"/>
      <c r="I10" s="1239"/>
      <c r="J10" s="1240"/>
      <c r="K10" s="1238"/>
      <c r="L10" s="1238"/>
      <c r="M10" s="1238"/>
      <c r="N10" s="1238"/>
      <c r="O10" s="1238"/>
      <c r="P10" s="1238"/>
      <c r="Q10" s="1238"/>
      <c r="R10" s="1238"/>
      <c r="S10" s="1238"/>
    </row>
    <row r="11" spans="1:19" hidden="1">
      <c r="A11" s="1237"/>
      <c r="B11" s="512" t="str">
        <f>'Area Calculations'!L62</f>
        <v>Architectural Drawings  by</v>
      </c>
      <c r="C11" s="554" t="s">
        <v>564</v>
      </c>
      <c r="D11" s="555"/>
      <c r="E11" s="555"/>
      <c r="F11" s="555"/>
      <c r="G11" s="568"/>
      <c r="H11" s="1238"/>
      <c r="I11" s="1239"/>
      <c r="J11" s="1240"/>
      <c r="K11" s="1238"/>
      <c r="L11" s="1238"/>
      <c r="M11" s="1238"/>
      <c r="N11" s="1238"/>
      <c r="O11" s="1238"/>
      <c r="P11" s="1238"/>
      <c r="Q11" s="1238"/>
      <c r="R11" s="1238"/>
      <c r="S11" s="1238"/>
    </row>
    <row r="12" spans="1:19" ht="15.75" hidden="1" thickTop="1">
      <c r="A12" s="1237"/>
      <c r="B12" s="512" t="str">
        <f>'Area Calculations'!L63</f>
        <v>Structural Drawings by</v>
      </c>
      <c r="C12" s="554" t="s">
        <v>564</v>
      </c>
      <c r="D12" s="555"/>
      <c r="E12" s="555"/>
      <c r="F12" s="555"/>
      <c r="G12" s="568"/>
      <c r="H12" s="1238"/>
      <c r="I12" s="1239"/>
      <c r="J12" s="1240"/>
      <c r="K12" s="1238"/>
      <c r="L12" s="1238"/>
      <c r="M12" s="1238"/>
      <c r="N12" s="1238"/>
      <c r="O12" s="1238"/>
      <c r="P12" s="1238"/>
      <c r="Q12" s="1238"/>
      <c r="R12" s="1238"/>
      <c r="S12" s="1238"/>
    </row>
    <row r="13" spans="1:19" ht="15.75" hidden="1" thickTop="1">
      <c r="A13" s="1237"/>
      <c r="B13" s="512" t="str">
        <f>'Area Calculations'!L64</f>
        <v>MEP FA FP Drawings by</v>
      </c>
      <c r="C13" s="554" t="s">
        <v>564</v>
      </c>
      <c r="D13" s="555"/>
      <c r="E13" s="555"/>
      <c r="F13" s="555"/>
      <c r="G13" s="568"/>
      <c r="H13" s="1238"/>
      <c r="I13" s="1239"/>
      <c r="J13" s="1240"/>
      <c r="K13" s="1238"/>
      <c r="L13" s="1238"/>
      <c r="M13" s="1238"/>
      <c r="N13" s="1238"/>
      <c r="O13" s="1238"/>
      <c r="P13" s="1238"/>
      <c r="Q13" s="1238"/>
      <c r="R13" s="1238"/>
      <c r="S13" s="1238"/>
    </row>
    <row r="14" spans="1:19" ht="15.75" hidden="1" thickTop="1">
      <c r="A14" s="1237"/>
      <c r="B14" s="512" t="str">
        <f>'Area Calculations'!L65</f>
        <v xml:space="preserve">Civil Drawings by </v>
      </c>
      <c r="C14" s="554" t="s">
        <v>564</v>
      </c>
      <c r="D14" s="555"/>
      <c r="E14" s="555"/>
      <c r="F14" s="555"/>
      <c r="G14" s="568"/>
      <c r="H14" s="1238"/>
      <c r="I14" s="1239"/>
      <c r="J14" s="1240"/>
      <c r="K14" s="1238"/>
      <c r="L14" s="1238"/>
      <c r="M14" s="1238"/>
      <c r="N14" s="1238"/>
      <c r="O14" s="1238"/>
      <c r="P14" s="1238"/>
      <c r="Q14" s="1238"/>
      <c r="R14" s="1238"/>
      <c r="S14" s="1238"/>
    </row>
    <row r="15" spans="1:19" ht="15.75" hidden="1" thickTop="1">
      <c r="A15" s="1237"/>
      <c r="B15" s="512" t="str">
        <f>'Area Calculations'!L66</f>
        <v>Land scape Drawings by</v>
      </c>
      <c r="C15" s="554" t="s">
        <v>564</v>
      </c>
      <c r="D15" s="555"/>
      <c r="E15" s="555"/>
      <c r="F15" s="555"/>
      <c r="G15" s="568"/>
      <c r="H15" s="1238"/>
      <c r="I15" s="1239"/>
      <c r="J15" s="1240"/>
      <c r="K15" s="1238"/>
      <c r="L15" s="1238"/>
      <c r="M15" s="1238"/>
      <c r="N15" s="1238"/>
      <c r="O15" s="1238"/>
      <c r="P15" s="1238"/>
      <c r="Q15" s="1238"/>
      <c r="R15" s="1238"/>
      <c r="S15" s="1238"/>
    </row>
    <row r="16" spans="1:19" ht="15.75" hidden="1" thickTop="1">
      <c r="A16" s="1237"/>
      <c r="B16" s="512" t="str">
        <f>'Area Calculations'!L67</f>
        <v>Kitchen Drawings by</v>
      </c>
      <c r="C16" s="554" t="s">
        <v>564</v>
      </c>
      <c r="D16" s="555"/>
      <c r="E16" s="555"/>
      <c r="F16" s="555"/>
      <c r="G16" s="568"/>
      <c r="H16" s="1238"/>
      <c r="I16" s="1239"/>
      <c r="J16" s="1240"/>
      <c r="K16" s="1238"/>
      <c r="L16" s="1238"/>
      <c r="M16" s="1238"/>
      <c r="N16" s="1238"/>
      <c r="O16" s="1238"/>
      <c r="P16" s="1238"/>
      <c r="Q16" s="1238"/>
      <c r="R16" s="1238"/>
      <c r="S16" s="1238"/>
    </row>
    <row r="17" spans="1:19" ht="15.75" hidden="1" thickTop="1">
      <c r="A17" s="1237"/>
      <c r="B17" s="512" t="str">
        <f>'Area Calculations'!L68</f>
        <v>Storefront Designer by</v>
      </c>
      <c r="C17" s="554" t="s">
        <v>564</v>
      </c>
      <c r="D17" s="555"/>
      <c r="E17" s="555"/>
      <c r="F17" s="555"/>
      <c r="G17" s="568"/>
      <c r="H17" s="1238"/>
      <c r="I17" s="1239"/>
      <c r="J17" s="1240"/>
      <c r="K17" s="1238"/>
      <c r="L17" s="1238"/>
      <c r="M17" s="1238"/>
      <c r="N17" s="1238"/>
      <c r="O17" s="1238"/>
      <c r="P17" s="1238"/>
      <c r="Q17" s="1238"/>
      <c r="R17" s="1238"/>
      <c r="S17" s="1238"/>
    </row>
    <row r="18" spans="1:19" ht="15.75" hidden="1" thickTop="1">
      <c r="A18" s="1237"/>
      <c r="B18" s="512" t="str">
        <f>'Area Calculations'!L69</f>
        <v>Geotech report by</v>
      </c>
      <c r="C18" s="554" t="s">
        <v>564</v>
      </c>
      <c r="D18" s="555"/>
      <c r="E18" s="555"/>
      <c r="F18" s="555"/>
      <c r="G18" s="568"/>
      <c r="H18" s="1238"/>
      <c r="I18" s="1239"/>
      <c r="J18" s="1240"/>
      <c r="K18" s="1238"/>
      <c r="L18" s="1238"/>
      <c r="M18" s="1238"/>
      <c r="N18" s="1238"/>
      <c r="O18" s="1238"/>
      <c r="P18" s="1238"/>
      <c r="Q18" s="1238"/>
      <c r="R18" s="1238"/>
      <c r="S18" s="1238"/>
    </row>
    <row r="19" spans="1:19" ht="15" hidden="1" customHeight="1" thickTop="1">
      <c r="A19" s="1237"/>
      <c r="B19" s="512" t="str">
        <f>'Area Calculations'!L70</f>
        <v>Specifications</v>
      </c>
      <c r="C19" s="554" t="s">
        <v>564</v>
      </c>
      <c r="D19" s="555"/>
      <c r="E19" s="555"/>
      <c r="F19" s="555"/>
      <c r="G19" s="568"/>
      <c r="H19" s="1238"/>
      <c r="I19" s="1239"/>
      <c r="J19" s="1240"/>
      <c r="K19" s="1238"/>
      <c r="L19" s="1238"/>
      <c r="M19" s="1238"/>
      <c r="N19" s="1238"/>
      <c r="O19" s="1238"/>
      <c r="P19" s="1238"/>
      <c r="Q19" s="1238"/>
      <c r="R19" s="1238"/>
      <c r="S19" s="1238"/>
    </row>
    <row r="20" spans="1:19" ht="15" hidden="1" customHeight="1" thickTop="1">
      <c r="A20" s="1237"/>
      <c r="B20" s="512">
        <f>'Area Calculations'!L71</f>
        <v>0</v>
      </c>
      <c r="C20" s="554" t="s">
        <v>564</v>
      </c>
      <c r="D20" s="555"/>
      <c r="E20" s="555"/>
      <c r="F20" s="555"/>
      <c r="G20" s="568"/>
      <c r="H20" s="1238"/>
      <c r="I20" s="1239"/>
      <c r="J20" s="1240"/>
      <c r="K20" s="1238"/>
      <c r="L20" s="1238"/>
      <c r="M20" s="1238"/>
      <c r="N20" s="1238"/>
      <c r="O20" s="1238"/>
      <c r="P20" s="1238"/>
      <c r="Q20" s="1238"/>
      <c r="R20" s="1238"/>
      <c r="S20" s="1238"/>
    </row>
    <row r="21" spans="1:19" ht="15.75" hidden="1" thickTop="1">
      <c r="A21" s="1237"/>
      <c r="B21" s="512">
        <f>'Area Calculations'!L72</f>
        <v>0</v>
      </c>
      <c r="C21" s="554" t="s">
        <v>564</v>
      </c>
      <c r="D21" s="555"/>
      <c r="E21" s="555"/>
      <c r="F21" s="555"/>
      <c r="G21" s="568"/>
      <c r="H21" s="1238"/>
      <c r="I21" s="1239"/>
      <c r="J21" s="1240"/>
      <c r="K21" s="1238"/>
      <c r="L21" s="1238"/>
      <c r="M21" s="1238"/>
      <c r="N21" s="1238"/>
      <c r="O21" s="1238"/>
      <c r="P21" s="1238"/>
      <c r="Q21" s="1238"/>
      <c r="R21" s="1238"/>
      <c r="S21" s="1238"/>
    </row>
    <row r="22" spans="1:19" customFormat="1" ht="19.5" customHeight="1" thickTop="1">
      <c r="A22" s="1263"/>
      <c r="B22" s="512"/>
      <c r="C22" s="518"/>
      <c r="D22" s="513"/>
      <c r="E22" s="513"/>
      <c r="F22" s="513"/>
      <c r="G22" s="517"/>
      <c r="H22" s="1241"/>
      <c r="I22" s="1265"/>
      <c r="J22" s="1241"/>
      <c r="K22" s="1265"/>
      <c r="L22" s="1241"/>
      <c r="M22" s="1265"/>
      <c r="N22" s="1241"/>
      <c r="O22" s="1265"/>
      <c r="P22" s="1241"/>
      <c r="Q22" s="1265"/>
      <c r="R22" s="1241"/>
      <c r="S22" s="1265"/>
    </row>
    <row r="23" spans="1:19" ht="15.75" thickBot="1">
      <c r="A23" s="1237"/>
      <c r="B23" s="519" t="s">
        <v>360</v>
      </c>
      <c r="C23" s="554"/>
      <c r="D23" s="555"/>
      <c r="E23" s="555"/>
      <c r="F23" s="555"/>
      <c r="G23" s="568"/>
      <c r="H23" s="1241"/>
      <c r="I23" s="1239"/>
      <c r="J23" s="1241"/>
      <c r="K23" s="1238"/>
      <c r="L23" s="1241"/>
      <c r="M23" s="1238"/>
      <c r="N23" s="1241"/>
      <c r="O23" s="1238"/>
      <c r="P23" s="1241"/>
      <c r="Q23" s="1238"/>
      <c r="R23" s="1241"/>
      <c r="S23" s="1238"/>
    </row>
    <row r="24" spans="1:19" ht="15.75" thickBot="1">
      <c r="A24" s="493"/>
      <c r="B24" s="1147" t="s">
        <v>567</v>
      </c>
      <c r="C24" s="554"/>
      <c r="D24" s="555"/>
      <c r="E24" s="555"/>
      <c r="F24" s="555"/>
      <c r="G24" s="568"/>
      <c r="H24" s="1241"/>
      <c r="I24" s="428"/>
      <c r="J24" s="1241"/>
      <c r="K24" s="429"/>
      <c r="L24" s="1241"/>
      <c r="M24" s="429"/>
      <c r="N24" s="1241"/>
      <c r="O24" s="429"/>
      <c r="P24" s="1241"/>
      <c r="Q24" s="429"/>
      <c r="R24" s="1241"/>
      <c r="S24" s="429"/>
    </row>
    <row r="25" spans="1:19">
      <c r="A25" s="493"/>
      <c r="B25" s="1172" t="s">
        <v>568</v>
      </c>
      <c r="C25" s="568"/>
      <c r="D25" s="555"/>
      <c r="E25" s="555"/>
      <c r="F25" s="555"/>
      <c r="G25" s="568"/>
      <c r="H25" s="1241"/>
      <c r="I25" s="430"/>
      <c r="J25" s="1241"/>
      <c r="K25" s="430"/>
      <c r="L25" s="1241"/>
      <c r="M25" s="430"/>
      <c r="N25" s="1241"/>
      <c r="O25" s="430"/>
      <c r="P25" s="1241"/>
      <c r="Q25" s="430"/>
      <c r="R25" s="1241"/>
      <c r="S25" s="429"/>
    </row>
    <row r="26" spans="1:19">
      <c r="A26" s="493"/>
      <c r="B26" s="1173" t="s">
        <v>569</v>
      </c>
      <c r="C26" s="568"/>
      <c r="D26" s="1242"/>
      <c r="E26" s="555"/>
      <c r="F26" s="1243"/>
      <c r="G26" s="1244"/>
      <c r="H26" s="1241"/>
      <c r="I26" s="430"/>
      <c r="J26" s="1241"/>
      <c r="K26" s="430"/>
      <c r="L26" s="1241"/>
      <c r="M26" s="430"/>
      <c r="N26" s="1241"/>
      <c r="O26" s="429"/>
      <c r="P26" s="1241"/>
      <c r="Q26" s="429"/>
      <c r="R26" s="1241"/>
      <c r="S26" s="429"/>
    </row>
    <row r="27" spans="1:19">
      <c r="A27" s="493"/>
      <c r="B27" s="1174" t="s">
        <v>570</v>
      </c>
      <c r="C27" s="568"/>
      <c r="D27" s="1242"/>
      <c r="E27" s="555"/>
      <c r="F27" s="1243"/>
      <c r="G27" s="1244"/>
      <c r="H27" s="1241"/>
      <c r="I27" s="428"/>
      <c r="J27" s="1241"/>
      <c r="K27" s="430"/>
      <c r="L27" s="1241"/>
      <c r="M27" s="430"/>
      <c r="N27" s="1241"/>
      <c r="O27" s="430"/>
      <c r="P27" s="1241"/>
      <c r="Q27" s="430"/>
      <c r="R27" s="1241"/>
      <c r="S27" s="429"/>
    </row>
    <row r="28" spans="1:19">
      <c r="A28" s="493"/>
      <c r="B28" s="1174" t="s">
        <v>571</v>
      </c>
      <c r="C28" s="568"/>
      <c r="D28" s="1242"/>
      <c r="E28" s="555"/>
      <c r="F28" s="1243"/>
      <c r="G28" s="1244"/>
      <c r="H28" s="1241"/>
      <c r="I28" s="428"/>
      <c r="J28" s="1241"/>
      <c r="K28" s="430"/>
      <c r="L28" s="1241"/>
      <c r="M28" s="430"/>
      <c r="N28" s="1241"/>
      <c r="O28" s="430"/>
      <c r="P28" s="1241"/>
      <c r="Q28" s="430"/>
      <c r="R28" s="1241"/>
      <c r="S28" s="429"/>
    </row>
    <row r="29" spans="1:19">
      <c r="A29" s="493"/>
      <c r="B29" s="1174" t="s">
        <v>572</v>
      </c>
      <c r="C29" s="568"/>
      <c r="D29" s="1242"/>
      <c r="E29" s="555"/>
      <c r="F29" s="1243"/>
      <c r="G29" s="568"/>
      <c r="H29" s="1241"/>
      <c r="I29" s="428"/>
      <c r="J29" s="1241"/>
      <c r="K29" s="430"/>
      <c r="L29" s="1241"/>
      <c r="M29" s="430"/>
      <c r="N29" s="1241"/>
      <c r="O29" s="430"/>
      <c r="P29" s="1241"/>
      <c r="Q29" s="430"/>
      <c r="R29" s="1241"/>
      <c r="S29" s="429"/>
    </row>
    <row r="30" spans="1:19">
      <c r="B30" s="1174" t="s">
        <v>573</v>
      </c>
      <c r="C30" s="568"/>
      <c r="D30" s="1242"/>
      <c r="E30" s="555"/>
      <c r="F30" s="1243"/>
      <c r="G30" s="568"/>
      <c r="H30" s="1241"/>
      <c r="I30" s="428"/>
      <c r="J30" s="1241"/>
      <c r="K30" s="430"/>
      <c r="L30" s="1241"/>
      <c r="M30" s="430"/>
      <c r="N30" s="1241"/>
      <c r="O30" s="430"/>
      <c r="P30" s="1241"/>
      <c r="Q30" s="430"/>
      <c r="R30" s="1241"/>
      <c r="S30" s="429"/>
    </row>
    <row r="31" spans="1:19">
      <c r="B31" s="1174" t="s">
        <v>648</v>
      </c>
      <c r="C31" s="568"/>
      <c r="D31" s="1242"/>
      <c r="E31" s="555"/>
      <c r="F31" s="1243"/>
      <c r="G31" s="568"/>
      <c r="H31" s="1241"/>
      <c r="I31" s="428"/>
      <c r="J31" s="1241"/>
      <c r="K31" s="430"/>
      <c r="L31" s="1241"/>
      <c r="M31" s="430"/>
      <c r="N31" s="1241"/>
      <c r="O31" s="430"/>
      <c r="P31" s="1241"/>
      <c r="Q31" s="430"/>
      <c r="R31" s="1241"/>
      <c r="S31" s="429"/>
    </row>
    <row r="32" spans="1:19">
      <c r="A32" s="493"/>
      <c r="B32" s="1175" t="s">
        <v>574</v>
      </c>
      <c r="C32" s="568"/>
      <c r="D32" s="1242"/>
      <c r="E32" s="555"/>
      <c r="F32" s="1266"/>
      <c r="G32" s="1267"/>
      <c r="H32" s="1241"/>
      <c r="I32" s="428"/>
      <c r="J32" s="1241"/>
      <c r="K32" s="430"/>
      <c r="L32" s="1241"/>
      <c r="M32" s="430"/>
      <c r="N32" s="1241"/>
      <c r="O32" s="430"/>
      <c r="P32" s="1241"/>
      <c r="Q32" s="430"/>
      <c r="R32" s="1241"/>
      <c r="S32" s="429"/>
    </row>
    <row r="33" spans="1:19">
      <c r="A33" s="493"/>
      <c r="B33" s="1176" t="s">
        <v>575</v>
      </c>
      <c r="C33" s="1245"/>
      <c r="D33" s="1246"/>
      <c r="E33" s="1247"/>
      <c r="F33" s="1268"/>
      <c r="G33" s="545"/>
      <c r="H33" s="1248"/>
      <c r="I33" s="1249"/>
      <c r="J33" s="1250"/>
      <c r="K33" s="1251"/>
      <c r="L33" s="1248"/>
      <c r="M33" s="1251"/>
      <c r="N33" s="1248"/>
      <c r="O33" s="1251"/>
      <c r="P33" s="1248"/>
      <c r="Q33" s="1251"/>
      <c r="R33" s="1248"/>
      <c r="S33" s="1252"/>
    </row>
    <row r="34" spans="1:19">
      <c r="A34" s="493"/>
      <c r="B34" s="1193"/>
      <c r="C34" s="568"/>
      <c r="D34" s="1242"/>
      <c r="E34" s="555"/>
      <c r="F34" s="1266"/>
      <c r="G34" s="1269"/>
      <c r="H34" s="1241"/>
      <c r="I34" s="428"/>
      <c r="J34" s="1241"/>
      <c r="K34" s="430"/>
      <c r="L34" s="1241"/>
      <c r="M34" s="430"/>
      <c r="N34" s="1241"/>
      <c r="O34" s="430"/>
      <c r="P34" s="1241"/>
      <c r="Q34" s="430"/>
      <c r="R34" s="1241"/>
      <c r="S34" s="429"/>
    </row>
    <row r="35" spans="1:19">
      <c r="A35" s="1008"/>
      <c r="B35" s="1193"/>
      <c r="C35" s="568"/>
      <c r="D35" s="1242"/>
      <c r="E35" s="555"/>
      <c r="F35" s="1270"/>
      <c r="G35" s="1267"/>
      <c r="H35" s="1241"/>
      <c r="I35" s="428"/>
      <c r="J35" s="1241"/>
      <c r="K35" s="430"/>
      <c r="L35" s="1241"/>
      <c r="M35" s="430"/>
      <c r="N35" s="1241"/>
      <c r="O35" s="430"/>
      <c r="P35" s="1241"/>
      <c r="Q35" s="430"/>
      <c r="R35" s="1241"/>
      <c r="S35" s="429"/>
    </row>
    <row r="36" spans="1:19">
      <c r="A36" s="493"/>
      <c r="B36" s="1271"/>
      <c r="C36" s="568"/>
      <c r="D36" s="1242"/>
      <c r="E36" s="555"/>
      <c r="F36" s="1270"/>
      <c r="G36" s="1267"/>
      <c r="H36" s="1241"/>
      <c r="I36" s="428"/>
      <c r="J36" s="1241"/>
      <c r="K36" s="430"/>
      <c r="L36" s="1241"/>
      <c r="M36" s="430"/>
      <c r="N36" s="1241"/>
      <c r="O36" s="430"/>
      <c r="P36" s="1241"/>
      <c r="Q36" s="430"/>
      <c r="R36" s="1241"/>
      <c r="S36" s="429"/>
    </row>
    <row r="37" spans="1:19">
      <c r="A37" s="1008"/>
      <c r="B37" s="1193"/>
      <c r="C37" s="568"/>
      <c r="D37" s="1242"/>
      <c r="E37" s="555"/>
      <c r="F37" s="520"/>
      <c r="G37" s="521"/>
      <c r="H37" s="1241"/>
      <c r="I37" s="428"/>
      <c r="J37" s="1241"/>
      <c r="K37" s="430"/>
      <c r="L37" s="1241"/>
      <c r="M37" s="430"/>
      <c r="N37" s="1241"/>
      <c r="O37" s="430"/>
      <c r="P37" s="1241"/>
      <c r="Q37" s="430"/>
      <c r="R37" s="1241"/>
      <c r="S37" s="429"/>
    </row>
    <row r="38" spans="1:19">
      <c r="A38" s="493"/>
      <c r="B38" s="1193"/>
      <c r="C38" s="568"/>
      <c r="D38" s="1242"/>
      <c r="E38" s="555"/>
      <c r="F38" s="520"/>
      <c r="G38" s="521"/>
      <c r="H38" s="1241"/>
      <c r="I38" s="428"/>
      <c r="J38" s="1241"/>
      <c r="K38" s="430"/>
      <c r="L38" s="1241"/>
      <c r="M38" s="430"/>
      <c r="N38" s="1241"/>
      <c r="O38" s="430"/>
      <c r="P38" s="1241"/>
      <c r="Q38" s="430"/>
      <c r="R38" s="1241"/>
      <c r="S38" s="429"/>
    </row>
    <row r="39" spans="1:19" ht="16.5" customHeight="1">
      <c r="A39" s="1008"/>
      <c r="B39" s="1193"/>
      <c r="C39" s="568"/>
      <c r="D39" s="1242"/>
      <c r="E39" s="555"/>
      <c r="F39" s="520"/>
      <c r="G39" s="521"/>
      <c r="H39" s="1241"/>
      <c r="I39" s="428"/>
      <c r="J39" s="1241"/>
      <c r="K39" s="430"/>
      <c r="L39" s="1241"/>
      <c r="M39" s="430"/>
      <c r="N39" s="1241"/>
      <c r="O39" s="430"/>
      <c r="P39" s="1241"/>
      <c r="Q39" s="430"/>
      <c r="R39" s="1241"/>
      <c r="S39" s="428"/>
    </row>
    <row r="40" spans="1:19" ht="16.5" customHeight="1">
      <c r="A40" s="1008"/>
      <c r="B40" s="1193"/>
      <c r="C40" s="568"/>
      <c r="D40" s="1242"/>
      <c r="E40" s="555"/>
      <c r="F40" s="520"/>
      <c r="G40" s="521"/>
      <c r="H40" s="1241" t="s">
        <v>579</v>
      </c>
      <c r="I40" s="428"/>
      <c r="J40" s="1241"/>
      <c r="K40" s="430"/>
      <c r="L40" s="1241"/>
      <c r="M40" s="430"/>
      <c r="N40" s="1241"/>
      <c r="O40" s="430"/>
      <c r="P40" s="1241"/>
      <c r="Q40" s="430"/>
      <c r="R40" s="1241"/>
      <c r="S40" s="428"/>
    </row>
    <row r="41" spans="1:19">
      <c r="A41" s="493"/>
      <c r="B41" s="1193"/>
      <c r="C41" s="568"/>
      <c r="D41" s="1242"/>
      <c r="E41" s="555"/>
      <c r="F41" s="520"/>
      <c r="G41" s="521"/>
      <c r="H41" s="1241"/>
      <c r="I41" s="428"/>
      <c r="J41" s="1241"/>
      <c r="K41" s="430"/>
      <c r="L41" s="1241"/>
      <c r="M41" s="430"/>
      <c r="N41" s="1241"/>
      <c r="O41" s="430"/>
      <c r="P41" s="1241"/>
      <c r="Q41" s="430"/>
      <c r="R41" s="1241"/>
      <c r="S41" s="428"/>
    </row>
    <row r="42" spans="1:19">
      <c r="A42" s="493"/>
      <c r="B42" s="1193"/>
      <c r="C42" s="568"/>
      <c r="D42" s="1242"/>
      <c r="E42" s="555"/>
      <c r="F42" s="520"/>
      <c r="G42" s="521"/>
      <c r="H42" s="1241"/>
      <c r="I42" s="428"/>
      <c r="J42" s="1241"/>
      <c r="K42" s="430"/>
      <c r="L42" s="1241"/>
      <c r="M42" s="430"/>
      <c r="N42" s="1241"/>
      <c r="O42" s="430"/>
      <c r="P42" s="1241"/>
      <c r="Q42" s="430"/>
      <c r="R42" s="1241"/>
      <c r="S42" s="428"/>
    </row>
    <row r="43" spans="1:19">
      <c r="A43" s="1008"/>
      <c r="B43" s="1193"/>
      <c r="C43" s="568"/>
      <c r="D43" s="1242"/>
      <c r="E43" s="555"/>
      <c r="F43" s="520"/>
      <c r="G43" s="521"/>
      <c r="H43" s="1241"/>
      <c r="I43" s="428"/>
      <c r="J43" s="1241"/>
      <c r="K43" s="430"/>
      <c r="L43" s="1241"/>
      <c r="M43" s="430"/>
      <c r="N43" s="1241"/>
      <c r="O43" s="430"/>
      <c r="P43" s="1241"/>
      <c r="Q43" s="430"/>
      <c r="R43" s="1241"/>
      <c r="S43" s="429"/>
    </row>
    <row r="44" spans="1:19">
      <c r="A44" s="1008"/>
      <c r="B44" s="1193"/>
      <c r="C44" s="568"/>
      <c r="D44" s="1242"/>
      <c r="E44" s="555"/>
      <c r="F44" s="555"/>
      <c r="G44" s="568"/>
      <c r="H44" s="1241"/>
      <c r="I44" s="428"/>
      <c r="J44" s="1241"/>
      <c r="K44" s="430"/>
      <c r="L44" s="1241"/>
      <c r="M44" s="430"/>
      <c r="N44" s="1241"/>
      <c r="O44" s="430"/>
      <c r="P44" s="1241"/>
      <c r="Q44" s="430"/>
      <c r="R44" s="1241"/>
      <c r="S44" s="429"/>
    </row>
    <row r="45" spans="1:19">
      <c r="A45" s="493"/>
      <c r="B45" s="1193"/>
      <c r="C45" s="568"/>
      <c r="D45" s="1242"/>
      <c r="E45" s="555"/>
      <c r="F45" s="555"/>
      <c r="G45" s="568"/>
      <c r="H45" s="1241"/>
      <c r="I45" s="428"/>
      <c r="J45" s="1241"/>
      <c r="K45" s="430"/>
      <c r="L45" s="1241"/>
      <c r="M45" s="430"/>
      <c r="N45" s="1241"/>
      <c r="O45" s="430"/>
      <c r="P45" s="1241"/>
      <c r="Q45" s="430"/>
      <c r="R45" s="1241"/>
      <c r="S45" s="429"/>
    </row>
    <row r="46" spans="1:19">
      <c r="A46" s="1008"/>
      <c r="B46" s="1193"/>
      <c r="C46" s="568"/>
      <c r="D46" s="1242"/>
      <c r="E46" s="555"/>
      <c r="F46" s="555"/>
      <c r="G46" s="568"/>
      <c r="H46" s="1241"/>
      <c r="I46" s="428"/>
      <c r="J46" s="1241"/>
      <c r="K46" s="430"/>
      <c r="L46" s="1241"/>
      <c r="M46" s="430"/>
      <c r="N46" s="1241"/>
      <c r="O46" s="430"/>
      <c r="P46" s="1241"/>
      <c r="Q46" s="430"/>
      <c r="R46" s="1241"/>
      <c r="S46" s="429"/>
    </row>
    <row r="47" spans="1:19">
      <c r="A47" s="493"/>
      <c r="B47" s="1193"/>
      <c r="C47" s="568"/>
      <c r="D47" s="1242"/>
      <c r="E47" s="555"/>
      <c r="F47" s="555"/>
      <c r="G47" s="568"/>
      <c r="H47" s="1241"/>
      <c r="I47" s="428"/>
      <c r="J47" s="1241"/>
      <c r="K47" s="430"/>
      <c r="L47" s="1241"/>
      <c r="M47" s="430"/>
      <c r="N47" s="1241"/>
      <c r="O47" s="430"/>
      <c r="P47" s="1241"/>
      <c r="Q47" s="430"/>
      <c r="R47" s="1241"/>
      <c r="S47" s="429"/>
    </row>
    <row r="48" spans="1:19">
      <c r="A48" s="493"/>
      <c r="B48" s="1193"/>
      <c r="C48" s="568"/>
      <c r="D48" s="1242"/>
      <c r="E48" s="555"/>
      <c r="F48" s="555"/>
      <c r="G48" s="568"/>
      <c r="H48" s="1241"/>
      <c r="I48" s="429"/>
      <c r="J48" s="1241"/>
      <c r="K48" s="430"/>
      <c r="L48" s="1241"/>
      <c r="M48" s="429"/>
      <c r="N48" s="1241"/>
      <c r="O48" s="430"/>
      <c r="P48" s="1241"/>
      <c r="Q48" s="430"/>
      <c r="R48" s="1241"/>
      <c r="S48" s="429"/>
    </row>
    <row r="49" spans="1:19" ht="15.75" thickBot="1">
      <c r="A49" s="493"/>
      <c r="B49" s="1193"/>
      <c r="C49" s="559"/>
      <c r="D49" s="1242"/>
      <c r="E49" s="555"/>
      <c r="F49" s="555"/>
      <c r="G49" s="568"/>
      <c r="H49" s="1241"/>
      <c r="I49" s="429"/>
      <c r="J49" s="1241"/>
      <c r="K49" s="430"/>
      <c r="L49" s="1241"/>
      <c r="M49" s="429"/>
      <c r="N49" s="1241"/>
      <c r="O49" s="430"/>
      <c r="P49" s="1241"/>
      <c r="Q49" s="430"/>
      <c r="R49" s="1241"/>
      <c r="S49" s="430"/>
    </row>
    <row r="50" spans="1:19" ht="15.75" thickTop="1">
      <c r="A50" s="78"/>
      <c r="B50" s="79"/>
      <c r="C50" s="80"/>
      <c r="D50" s="80"/>
      <c r="E50" s="81"/>
      <c r="F50" s="82" t="s">
        <v>625</v>
      </c>
      <c r="G50" s="92"/>
      <c r="H50" s="85"/>
      <c r="I50" s="84">
        <f>SUM(I25:I49)</f>
        <v>0</v>
      </c>
      <c r="J50" s="83"/>
      <c r="K50" s="84">
        <f>SUM(K25:K49)</f>
        <v>0</v>
      </c>
      <c r="L50" s="85"/>
      <c r="M50" s="84">
        <f>SUM(M25:M49)</f>
        <v>0</v>
      </c>
      <c r="N50" s="85"/>
      <c r="O50" s="84">
        <f>SUM(O25:O49)</f>
        <v>0</v>
      </c>
      <c r="P50" s="85"/>
      <c r="Q50" s="84">
        <f>SUM(Q25:Q49)</f>
        <v>0</v>
      </c>
      <c r="R50" s="85"/>
      <c r="S50" s="84">
        <f>SUM(S26:S49)</f>
        <v>0</v>
      </c>
    </row>
    <row r="51" spans="1:19">
      <c r="A51" s="1253"/>
      <c r="B51" s="569"/>
      <c r="C51" s="570"/>
      <c r="D51" s="570"/>
      <c r="E51" s="571"/>
      <c r="F51" s="572" t="s">
        <v>626</v>
      </c>
      <c r="G51" s="573"/>
      <c r="H51" s="1254">
        <v>0</v>
      </c>
      <c r="I51" s="1255"/>
      <c r="J51" s="1272">
        <v>0</v>
      </c>
      <c r="K51" s="1255"/>
      <c r="L51" s="1254">
        <v>0</v>
      </c>
      <c r="M51" s="1255"/>
      <c r="N51" s="1254">
        <v>0</v>
      </c>
      <c r="O51" s="1255"/>
      <c r="P51" s="1254">
        <v>0</v>
      </c>
      <c r="Q51" s="1255"/>
      <c r="R51" s="1254">
        <v>0</v>
      </c>
      <c r="S51" s="1255"/>
    </row>
    <row r="52" spans="1:19">
      <c r="A52" s="1253"/>
      <c r="B52" s="569"/>
      <c r="C52" s="570"/>
      <c r="D52" s="570"/>
      <c r="E52" s="571"/>
      <c r="F52" s="572" t="s">
        <v>627</v>
      </c>
      <c r="G52" s="573"/>
      <c r="H52" s="1256"/>
      <c r="I52" s="1257">
        <f>H51*I50</f>
        <v>0</v>
      </c>
      <c r="J52" s="575"/>
      <c r="K52" s="1257">
        <f>J51*K50</f>
        <v>0</v>
      </c>
      <c r="L52" s="1256"/>
      <c r="M52" s="1257">
        <f>L51*M50</f>
        <v>0</v>
      </c>
      <c r="N52" s="1256"/>
      <c r="O52" s="1257">
        <f>N51*O50</f>
        <v>0</v>
      </c>
      <c r="P52" s="1256"/>
      <c r="Q52" s="1257">
        <f>P51*Q50</f>
        <v>0</v>
      </c>
      <c r="R52" s="1256"/>
      <c r="S52" s="1257">
        <f>R51*S50</f>
        <v>0</v>
      </c>
    </row>
    <row r="53" spans="1:19">
      <c r="A53" s="1253"/>
      <c r="B53" s="569"/>
      <c r="C53" s="570"/>
      <c r="D53" s="570"/>
      <c r="E53" s="571"/>
      <c r="F53" s="572"/>
      <c r="G53" s="573"/>
      <c r="H53" s="1273"/>
      <c r="I53" s="1260"/>
      <c r="J53" s="575"/>
      <c r="K53" s="1258"/>
      <c r="L53" s="1256"/>
      <c r="M53" s="1258"/>
      <c r="N53" s="1256"/>
      <c r="O53" s="1258"/>
      <c r="P53" s="1256"/>
      <c r="Q53" s="1258"/>
      <c r="R53" s="1256"/>
      <c r="S53" s="1258"/>
    </row>
    <row r="54" spans="1:19">
      <c r="A54" s="1253"/>
      <c r="B54" s="569"/>
      <c r="C54" s="570"/>
      <c r="D54" s="570"/>
      <c r="E54" s="571"/>
      <c r="F54" s="572" t="s">
        <v>628</v>
      </c>
      <c r="G54" s="573"/>
      <c r="H54" s="1259"/>
      <c r="I54" s="1260">
        <f>SUM(I50:I53)</f>
        <v>0</v>
      </c>
      <c r="J54" s="576"/>
      <c r="K54" s="1260">
        <f>SUM(K50:K53)</f>
        <v>0</v>
      </c>
      <c r="L54" s="1259"/>
      <c r="M54" s="1260">
        <f>SUM(M50:M53)</f>
        <v>0</v>
      </c>
      <c r="N54" s="1259"/>
      <c r="O54" s="1260">
        <f>SUM(O50:O53)</f>
        <v>0</v>
      </c>
      <c r="P54" s="1259"/>
      <c r="Q54" s="1260">
        <f>SUM(Q50:Q53)</f>
        <v>0</v>
      </c>
      <c r="R54" s="1259"/>
      <c r="S54" s="1260">
        <f>SUM(S50:S53)</f>
        <v>0</v>
      </c>
    </row>
    <row r="55" spans="1:19">
      <c r="A55" s="1253"/>
      <c r="B55" s="569"/>
      <c r="C55" s="570"/>
      <c r="D55" s="570"/>
      <c r="E55" s="571"/>
      <c r="F55" s="572" t="s">
        <v>629</v>
      </c>
      <c r="G55" s="577"/>
      <c r="H55" s="1261"/>
      <c r="I55" s="1207" t="e">
        <f>I54/'Area Calculations'!$I$4</f>
        <v>#DIV/0!</v>
      </c>
      <c r="J55" s="578"/>
      <c r="K55" s="1207" t="e">
        <f>K54/'Area Calculations'!$I$4</f>
        <v>#DIV/0!</v>
      </c>
      <c r="L55" s="1261"/>
      <c r="M55" s="1207" t="e">
        <f>M54/'Area Calculations'!$I$4</f>
        <v>#DIV/0!</v>
      </c>
      <c r="N55" s="1261"/>
      <c r="O55" s="1207" t="e">
        <f>O54/'Area Calculations'!$I$4</f>
        <v>#DIV/0!</v>
      </c>
      <c r="P55" s="1261"/>
      <c r="Q55" s="1207" t="e">
        <f>Q54/'Area Calculations'!$I$4</f>
        <v>#DIV/0!</v>
      </c>
      <c r="R55" s="1261"/>
      <c r="S55" s="1207" t="e">
        <f>S54/'Area Calculations'!$I$4</f>
        <v>#DIV/0!</v>
      </c>
    </row>
    <row r="56" spans="1:19">
      <c r="A56" s="1253"/>
      <c r="B56" s="569"/>
      <c r="C56" s="570"/>
      <c r="D56" s="570"/>
      <c r="E56" s="571"/>
      <c r="F56" s="572" t="s">
        <v>630</v>
      </c>
      <c r="G56" s="573"/>
      <c r="H56" s="1261"/>
      <c r="I56" s="1207" t="e">
        <f>I54/'Area Calculations'!#REF!</f>
        <v>#REF!</v>
      </c>
      <c r="J56" s="578"/>
      <c r="K56" s="1207" t="e">
        <f>K54/'Area Calculations'!#REF!</f>
        <v>#REF!</v>
      </c>
      <c r="L56" s="1261"/>
      <c r="M56" s="1207" t="e">
        <f>M54/'Area Calculations'!#REF!</f>
        <v>#REF!</v>
      </c>
      <c r="N56" s="1261"/>
      <c r="O56" s="1207" t="e">
        <f>O54/'Area Calculations'!#REF!</f>
        <v>#REF!</v>
      </c>
      <c r="P56" s="1261"/>
      <c r="Q56" s="1207" t="e">
        <f>Q54/'Area Calculations'!#REF!</f>
        <v>#REF!</v>
      </c>
      <c r="R56" s="1261"/>
      <c r="S56" s="1207" t="e">
        <f>S54/'Area Calculations'!#REF!</f>
        <v>#REF!</v>
      </c>
    </row>
    <row r="57" spans="1:19" ht="15.75" thickBot="1">
      <c r="A57" s="1253"/>
      <c r="B57" s="502"/>
      <c r="C57" s="503"/>
      <c r="D57" s="503"/>
      <c r="E57" s="504"/>
      <c r="F57" s="505"/>
      <c r="G57" s="510"/>
      <c r="H57" s="1208"/>
      <c r="I57" s="1209"/>
      <c r="J57" s="579"/>
      <c r="K57" s="1274"/>
      <c r="L57" s="1274"/>
      <c r="M57" s="1274"/>
      <c r="N57" s="1274"/>
      <c r="O57" s="1274"/>
      <c r="P57" s="1274"/>
      <c r="Q57" s="1274"/>
      <c r="R57" s="1274"/>
      <c r="S57" s="1274"/>
    </row>
    <row r="58" spans="1:19" ht="16.5" thickTop="1" thickBot="1">
      <c r="A58" s="652" t="s">
        <v>631</v>
      </c>
      <c r="B58" s="653"/>
      <c r="C58" s="12"/>
      <c r="D58" s="12"/>
      <c r="E58" s="12"/>
      <c r="F58" s="12"/>
      <c r="G58" s="13"/>
      <c r="H58" s="21"/>
      <c r="I58" s="21"/>
      <c r="J58" s="52"/>
      <c r="K58" s="21"/>
      <c r="L58" s="21"/>
      <c r="M58" s="21"/>
      <c r="N58" s="21"/>
      <c r="O58" s="21"/>
      <c r="P58" s="21"/>
      <c r="Q58" s="21"/>
      <c r="R58" s="21"/>
      <c r="S58" s="21"/>
    </row>
    <row r="59" spans="1:19" ht="15.75" thickTop="1">
      <c r="A59" s="1185"/>
      <c r="B59" s="512"/>
      <c r="C59" s="1144"/>
      <c r="D59" s="1144"/>
      <c r="E59" s="1144"/>
      <c r="F59" s="1144"/>
      <c r="G59" s="547"/>
      <c r="H59" s="1188"/>
      <c r="I59" s="1188"/>
      <c r="J59" s="984"/>
      <c r="K59" s="1188"/>
      <c r="L59" s="1188"/>
      <c r="M59" s="1188"/>
      <c r="N59" s="1188"/>
      <c r="O59" s="1188"/>
      <c r="P59" s="1188"/>
      <c r="Q59" s="1188"/>
      <c r="R59" s="1188"/>
      <c r="S59" s="1188"/>
    </row>
    <row r="60" spans="1:19">
      <c r="A60" s="1185"/>
      <c r="B60" s="512"/>
      <c r="C60" s="1144"/>
      <c r="D60" s="1144"/>
      <c r="E60" s="1144"/>
      <c r="F60" s="1144"/>
      <c r="G60" s="547"/>
      <c r="H60" s="1188"/>
      <c r="I60" s="1188"/>
      <c r="J60" s="984"/>
      <c r="K60" s="1188"/>
      <c r="L60" s="1188"/>
      <c r="M60" s="1188"/>
      <c r="N60" s="1188"/>
      <c r="O60" s="1188"/>
      <c r="P60" s="1188"/>
      <c r="Q60" s="1188"/>
      <c r="R60" s="1188"/>
      <c r="S60" s="1188"/>
    </row>
    <row r="61" spans="1:19" ht="15.75" thickBot="1">
      <c r="A61" s="1185"/>
      <c r="B61" s="512"/>
      <c r="C61" s="1144"/>
      <c r="D61" s="1144"/>
      <c r="E61" s="1144"/>
      <c r="F61" s="1144"/>
      <c r="G61" s="547"/>
      <c r="H61" s="1188"/>
      <c r="I61" s="1188"/>
      <c r="J61" s="984"/>
      <c r="K61" s="1188"/>
      <c r="L61" s="1188"/>
      <c r="M61" s="1188"/>
      <c r="N61" s="1188"/>
      <c r="O61" s="1188"/>
      <c r="P61" s="1188"/>
      <c r="Q61" s="1188"/>
      <c r="R61" s="1188"/>
      <c r="S61" s="1188"/>
    </row>
    <row r="62" spans="1:19" s="69" customFormat="1" ht="16.5" thickTop="1" thickBot="1">
      <c r="A62" s="652" t="s">
        <v>632</v>
      </c>
      <c r="B62" s="653"/>
      <c r="C62" s="12"/>
      <c r="D62" s="12"/>
      <c r="E62" s="12"/>
      <c r="F62" s="12"/>
      <c r="G62" s="13"/>
      <c r="H62" s="21"/>
      <c r="I62" s="21"/>
      <c r="J62" s="52"/>
      <c r="K62" s="21"/>
      <c r="L62" s="21"/>
      <c r="M62" s="21"/>
      <c r="N62" s="21"/>
      <c r="O62" s="21"/>
      <c r="P62" s="21"/>
      <c r="Q62" s="21"/>
      <c r="R62" s="21"/>
      <c r="S62" s="21"/>
    </row>
    <row r="63" spans="1:19" s="69" customFormat="1" ht="15.75" thickTop="1">
      <c r="A63" s="1185"/>
      <c r="B63" s="512"/>
      <c r="C63" s="1144"/>
      <c r="D63" s="1144"/>
      <c r="E63" s="1144"/>
      <c r="F63" s="1144"/>
      <c r="G63" s="547"/>
      <c r="H63" s="1188"/>
      <c r="I63" s="1188"/>
      <c r="J63" s="984"/>
      <c r="K63" s="1188"/>
      <c r="L63" s="1188"/>
      <c r="M63" s="1188"/>
      <c r="N63" s="1188"/>
      <c r="O63" s="1188"/>
      <c r="P63" s="1188"/>
      <c r="Q63" s="1188"/>
      <c r="R63" s="1188"/>
      <c r="S63" s="1188"/>
    </row>
    <row r="64" spans="1:19" s="69" customFormat="1">
      <c r="A64" s="1185"/>
      <c r="B64" s="512"/>
      <c r="C64" s="1144"/>
      <c r="D64" s="1144"/>
      <c r="E64" s="1144"/>
      <c r="F64" s="1144"/>
      <c r="G64" s="547"/>
      <c r="H64" s="1188"/>
      <c r="I64" s="1188"/>
      <c r="J64" s="984"/>
      <c r="K64" s="1188"/>
      <c r="L64" s="1188"/>
      <c r="M64" s="1188"/>
      <c r="N64" s="1188"/>
      <c r="O64" s="1188"/>
      <c r="P64" s="1188"/>
      <c r="Q64" s="1188"/>
      <c r="R64" s="1188"/>
      <c r="S64" s="1188"/>
    </row>
    <row r="65" spans="1:19" ht="15.75" thickBot="1">
      <c r="A65" s="1185"/>
      <c r="B65" s="512"/>
      <c r="C65" s="1144"/>
      <c r="D65" s="1144"/>
      <c r="E65" s="1144"/>
      <c r="F65" s="1144"/>
      <c r="G65" s="547"/>
      <c r="H65" s="1188"/>
      <c r="I65" s="1188"/>
      <c r="J65" s="984"/>
      <c r="K65" s="1188"/>
      <c r="L65" s="1188"/>
      <c r="M65" s="1188"/>
      <c r="N65" s="1188"/>
      <c r="O65" s="1188"/>
      <c r="P65" s="1188"/>
      <c r="Q65" s="1188"/>
      <c r="R65" s="1188"/>
      <c r="S65" s="1188"/>
    </row>
    <row r="66" spans="1:19" s="69" customFormat="1" ht="16.5" thickTop="1" thickBot="1">
      <c r="A66" s="652" t="s">
        <v>633</v>
      </c>
      <c r="B66" s="653"/>
      <c r="C66" s="12"/>
      <c r="D66" s="12"/>
      <c r="E66" s="12"/>
      <c r="F66" s="12"/>
      <c r="G66" s="13"/>
      <c r="H66" s="21"/>
      <c r="I66" s="21"/>
      <c r="J66" s="52"/>
      <c r="K66" s="21"/>
      <c r="L66" s="21"/>
      <c r="M66" s="21"/>
      <c r="N66" s="21"/>
      <c r="O66" s="21"/>
      <c r="P66" s="21"/>
      <c r="Q66" s="21"/>
      <c r="R66" s="21"/>
      <c r="S66" s="21"/>
    </row>
    <row r="67" spans="1:19" s="69" customFormat="1" ht="15.75" thickTop="1">
      <c r="A67" s="1185"/>
      <c r="B67" s="512"/>
      <c r="C67" s="1144"/>
      <c r="D67" s="1144"/>
      <c r="E67" s="1144"/>
      <c r="F67" s="1144"/>
      <c r="G67" s="547"/>
      <c r="H67" s="1188"/>
      <c r="I67" s="1188"/>
      <c r="J67" s="984"/>
      <c r="K67" s="1188"/>
      <c r="L67" s="1188"/>
      <c r="M67" s="1188"/>
      <c r="N67" s="1188"/>
      <c r="O67" s="1188"/>
      <c r="P67" s="1188"/>
      <c r="Q67" s="1188"/>
      <c r="R67" s="1188"/>
      <c r="S67" s="1188"/>
    </row>
    <row r="68" spans="1:19" s="69" customFormat="1">
      <c r="A68" s="1263"/>
      <c r="B68" s="512"/>
      <c r="C68" s="513"/>
      <c r="D68" s="513"/>
      <c r="E68" s="513"/>
      <c r="F68" s="513"/>
      <c r="G68" s="517"/>
      <c r="H68" s="1211"/>
      <c r="I68" s="1211"/>
      <c r="J68" s="527"/>
      <c r="K68" s="1211"/>
      <c r="L68" s="1211"/>
      <c r="M68" s="1211"/>
      <c r="N68" s="1211"/>
      <c r="O68" s="1211"/>
      <c r="P68" s="1211"/>
      <c r="Q68" s="1211"/>
      <c r="R68" s="1211"/>
      <c r="S68" s="1211"/>
    </row>
    <row r="69" spans="1:19" s="69" customFormat="1" ht="15.75" thickBot="1">
      <c r="A69" s="1212"/>
      <c r="B69" s="511"/>
      <c r="C69" s="513"/>
      <c r="D69" s="513"/>
      <c r="E69" s="513"/>
      <c r="F69" s="513"/>
      <c r="G69" s="517"/>
      <c r="H69" s="1213"/>
      <c r="I69" s="1213"/>
      <c r="J69" s="528"/>
      <c r="K69" s="1213"/>
      <c r="L69" s="1213"/>
      <c r="M69" s="1213"/>
      <c r="N69" s="1213"/>
      <c r="O69" s="1213"/>
      <c r="P69" s="1213"/>
      <c r="Q69" s="1213"/>
      <c r="R69" s="1213"/>
      <c r="S69" s="1213"/>
    </row>
    <row r="70" spans="1:19" s="69" customFormat="1" ht="16.5" thickTop="1" thickBot="1">
      <c r="A70" s="652" t="s">
        <v>634</v>
      </c>
      <c r="B70" s="653"/>
      <c r="C70" s="12"/>
      <c r="D70" s="12"/>
      <c r="E70" s="12"/>
      <c r="F70" s="12"/>
      <c r="G70" s="13"/>
      <c r="H70" s="21"/>
      <c r="I70" s="21"/>
      <c r="J70" s="52"/>
      <c r="K70" s="21"/>
      <c r="L70" s="21"/>
      <c r="M70" s="21"/>
      <c r="N70" s="21"/>
      <c r="O70" s="21"/>
      <c r="P70" s="21"/>
      <c r="Q70" s="21"/>
      <c r="R70" s="21"/>
      <c r="S70" s="21"/>
    </row>
    <row r="71" spans="1:19" ht="15.75" thickTop="1">
      <c r="A71" s="1189"/>
      <c r="B71" s="1145"/>
      <c r="C71" s="1144"/>
      <c r="D71" s="1144"/>
      <c r="E71" s="1144"/>
      <c r="F71" s="1144"/>
      <c r="G71" s="547"/>
      <c r="H71" s="1188"/>
      <c r="I71" s="1188"/>
      <c r="J71" s="984"/>
      <c r="K71" s="1188"/>
      <c r="L71" s="1188"/>
      <c r="M71" s="1188"/>
      <c r="N71" s="1188"/>
      <c r="O71" s="1188"/>
      <c r="P71" s="1188"/>
      <c r="Q71" s="1188"/>
      <c r="R71" s="1188"/>
      <c r="S71" s="1188"/>
    </row>
    <row r="72" spans="1:19">
      <c r="A72" s="1212"/>
      <c r="B72" s="511"/>
      <c r="C72" s="513"/>
      <c r="D72" s="513"/>
      <c r="E72" s="513"/>
      <c r="F72" s="513"/>
      <c r="G72" s="517"/>
      <c r="H72" s="1214"/>
      <c r="I72" s="1214"/>
      <c r="J72" s="530"/>
      <c r="K72" s="1214"/>
      <c r="L72" s="1214"/>
      <c r="M72" s="1214"/>
      <c r="N72" s="1214"/>
      <c r="O72" s="1214"/>
      <c r="P72" s="1214"/>
      <c r="Q72" s="1214"/>
      <c r="R72" s="1214"/>
      <c r="S72" s="1214"/>
    </row>
    <row r="73" spans="1:19" ht="15.75" thickBot="1">
      <c r="A73" s="1212"/>
      <c r="B73" s="511"/>
      <c r="C73" s="513"/>
      <c r="D73" s="513"/>
      <c r="E73" s="513"/>
      <c r="F73" s="513"/>
      <c r="G73" s="517"/>
      <c r="H73" s="1214"/>
      <c r="I73" s="1214"/>
      <c r="J73" s="530"/>
      <c r="K73" s="1214"/>
      <c r="L73" s="1214"/>
      <c r="M73" s="1214"/>
      <c r="N73" s="1214"/>
      <c r="O73" s="1214"/>
      <c r="P73" s="1214"/>
      <c r="Q73" s="1214"/>
      <c r="R73" s="1214"/>
      <c r="S73" s="1214"/>
    </row>
    <row r="74" spans="1:19" ht="16.5" thickTop="1" thickBot="1">
      <c r="A74" s="652" t="s">
        <v>635</v>
      </c>
      <c r="B74" s="653"/>
      <c r="C74" s="12"/>
      <c r="D74" s="12"/>
      <c r="E74" s="12"/>
      <c r="F74" s="12"/>
      <c r="G74" s="13"/>
      <c r="H74" s="21"/>
      <c r="I74" s="21"/>
      <c r="J74" s="52"/>
      <c r="K74" s="21"/>
      <c r="L74" s="21"/>
      <c r="M74" s="21"/>
      <c r="N74" s="21"/>
      <c r="O74" s="21"/>
      <c r="P74" s="21"/>
      <c r="Q74" s="21"/>
      <c r="R74" s="21"/>
      <c r="S74" s="21"/>
    </row>
    <row r="75" spans="1:19" ht="15.75" thickTop="1">
      <c r="A75" s="1263"/>
      <c r="B75" s="512" t="s">
        <v>636</v>
      </c>
      <c r="C75" s="513"/>
      <c r="D75" s="513"/>
      <c r="E75" s="513"/>
      <c r="F75" s="513"/>
      <c r="G75" s="517"/>
      <c r="H75" s="1214"/>
      <c r="I75" s="1214"/>
      <c r="J75" s="530"/>
      <c r="K75" s="1214"/>
      <c r="L75" s="1214"/>
      <c r="M75" s="1214"/>
      <c r="N75" s="1214"/>
      <c r="O75" s="1214"/>
      <c r="P75" s="1214"/>
      <c r="Q75" s="1214"/>
      <c r="R75" s="1214"/>
      <c r="S75" s="1214"/>
    </row>
    <row r="76" spans="1:19">
      <c r="A76" s="1263"/>
      <c r="B76" s="512" t="s">
        <v>637</v>
      </c>
      <c r="C76" s="513"/>
      <c r="D76" s="513"/>
      <c r="E76" s="513"/>
      <c r="F76" s="513"/>
      <c r="G76" s="517"/>
      <c r="H76" s="1214"/>
      <c r="I76" s="1214"/>
      <c r="J76" s="530"/>
      <c r="K76" s="1214"/>
      <c r="L76" s="1214"/>
      <c r="M76" s="1214"/>
      <c r="N76" s="1214"/>
      <c r="O76" s="1214"/>
      <c r="P76" s="1214"/>
      <c r="Q76" s="1214"/>
      <c r="R76" s="1214"/>
      <c r="S76" s="1214"/>
    </row>
    <row r="77" spans="1:19">
      <c r="A77" s="1263"/>
      <c r="B77" s="512" t="s">
        <v>638</v>
      </c>
      <c r="C77" s="513"/>
      <c r="D77" s="513"/>
      <c r="E77" s="513"/>
      <c r="F77" s="513"/>
      <c r="G77" s="517"/>
      <c r="H77" s="1214"/>
      <c r="I77" s="1214"/>
      <c r="J77" s="530"/>
      <c r="K77" s="1214"/>
      <c r="L77" s="1214"/>
      <c r="M77" s="1214"/>
      <c r="N77" s="1214"/>
      <c r="O77" s="1214"/>
      <c r="P77" s="1214"/>
      <c r="Q77" s="1214"/>
      <c r="R77" s="1214"/>
      <c r="S77" s="1214"/>
    </row>
    <row r="78" spans="1:19">
      <c r="A78" s="1263"/>
      <c r="B78" s="512" t="s">
        <v>639</v>
      </c>
      <c r="C78" s="513"/>
      <c r="D78" s="513"/>
      <c r="E78" s="513"/>
      <c r="F78" s="513"/>
      <c r="G78" s="517"/>
      <c r="H78" s="1214"/>
      <c r="I78" s="1214"/>
      <c r="J78" s="530"/>
      <c r="K78" s="1214"/>
      <c r="L78" s="1214"/>
      <c r="M78" s="1214"/>
      <c r="N78" s="1214"/>
      <c r="O78" s="1214"/>
      <c r="P78" s="1214"/>
      <c r="Q78" s="1214"/>
      <c r="R78" s="1214"/>
      <c r="S78" s="1214"/>
    </row>
    <row r="79" spans="1:19" ht="15.75" thickBot="1">
      <c r="A79" s="358"/>
      <c r="B79" s="357"/>
      <c r="C79" s="188"/>
      <c r="D79" s="188"/>
      <c r="E79" s="188"/>
      <c r="F79" s="188"/>
      <c r="G79" s="359"/>
      <c r="H79" s="300"/>
      <c r="I79" s="300"/>
      <c r="J79" s="53"/>
      <c r="K79" s="300"/>
      <c r="L79" s="300"/>
      <c r="M79" s="300"/>
      <c r="N79" s="300"/>
      <c r="O79" s="300"/>
      <c r="P79" s="300"/>
      <c r="Q79" s="300"/>
      <c r="R79" s="300"/>
      <c r="S79" s="300"/>
    </row>
    <row r="80" spans="1:19" ht="16.5" thickTop="1" thickBot="1">
      <c r="A80" s="7" t="s">
        <v>640</v>
      </c>
      <c r="B80" s="8"/>
      <c r="C80" s="12"/>
      <c r="D80" s="12"/>
      <c r="E80" s="12"/>
      <c r="F80" s="12"/>
      <c r="G80" s="13"/>
      <c r="H80" s="21"/>
      <c r="I80" s="21"/>
      <c r="J80" s="52"/>
      <c r="K80" s="21"/>
      <c r="L80" s="21"/>
      <c r="M80" s="21"/>
      <c r="N80" s="21"/>
      <c r="O80" s="21"/>
      <c r="P80" s="21"/>
      <c r="Q80" s="21"/>
      <c r="R80" s="21"/>
      <c r="S80" s="21"/>
    </row>
    <row r="81" spans="1:19" ht="15.75" thickTop="1">
      <c r="A81" s="1185"/>
      <c r="B81" s="1005" t="s">
        <v>641</v>
      </c>
      <c r="C81" s="1144"/>
      <c r="D81" s="1144"/>
      <c r="E81" s="1144"/>
      <c r="F81" s="1144"/>
      <c r="G81" s="547"/>
      <c r="H81" s="1006"/>
      <c r="I81" s="1006"/>
      <c r="J81" s="546"/>
      <c r="K81" s="1006"/>
      <c r="L81" s="1006"/>
      <c r="M81" s="1006"/>
      <c r="N81" s="1006"/>
      <c r="O81" s="1006"/>
      <c r="P81" s="1006"/>
      <c r="Q81" s="1006"/>
      <c r="R81" s="1006"/>
      <c r="S81" s="1006"/>
    </row>
    <row r="82" spans="1:19">
      <c r="A82" s="1263"/>
      <c r="B82" s="512" t="s">
        <v>642</v>
      </c>
      <c r="C82" s="513"/>
      <c r="D82" s="513"/>
      <c r="E82" s="513"/>
      <c r="F82" s="513"/>
      <c r="G82" s="517"/>
      <c r="H82" s="1215"/>
      <c r="I82" s="1215"/>
      <c r="J82" s="532"/>
      <c r="K82" s="1215"/>
      <c r="L82" s="1215"/>
      <c r="M82" s="1215"/>
      <c r="N82" s="1215"/>
      <c r="O82" s="1215"/>
      <c r="P82" s="1215"/>
      <c r="Q82" s="1215"/>
      <c r="R82" s="1215"/>
      <c r="S82" s="1215"/>
    </row>
    <row r="83" spans="1:19" ht="15.75" thickBot="1">
      <c r="A83" s="1216"/>
      <c r="B83" s="1217" t="s">
        <v>643</v>
      </c>
      <c r="C83" s="1218"/>
      <c r="D83" s="1218"/>
      <c r="E83" s="1218"/>
      <c r="F83" s="1218"/>
      <c r="G83" s="1219"/>
      <c r="H83" s="1220"/>
      <c r="I83" s="1220"/>
      <c r="J83" s="1264"/>
      <c r="K83" s="1220"/>
      <c r="L83" s="1220"/>
      <c r="M83" s="1220"/>
      <c r="N83" s="1220"/>
      <c r="O83" s="1220"/>
      <c r="P83" s="1220"/>
      <c r="Q83" s="1220"/>
      <c r="R83" s="1220"/>
      <c r="S83" s="1220"/>
    </row>
    <row r="84" spans="1:19" ht="16.5" thickTop="1" thickBot="1">
      <c r="A84"/>
      <c r="B84" s="1"/>
      <c r="C84" s="2"/>
      <c r="D84" s="2"/>
      <c r="E84" s="2"/>
      <c r="F84" s="2"/>
      <c r="G84" s="2"/>
      <c r="H84" s="2"/>
      <c r="I84" s="2"/>
      <c r="J84" s="2"/>
      <c r="K84" s="2"/>
      <c r="L84" s="2"/>
      <c r="M84" s="2"/>
      <c r="N84" s="2"/>
      <c r="O84" s="2"/>
      <c r="P84" s="2"/>
      <c r="Q84" s="2"/>
      <c r="R84" s="2"/>
      <c r="S84" s="2"/>
    </row>
    <row r="85" spans="1:19" ht="16.5" thickTop="1" thickBot="1">
      <c r="A85" s="94" t="s">
        <v>644</v>
      </c>
      <c r="B85" s="96"/>
      <c r="C85" s="2"/>
      <c r="D85" s="2"/>
      <c r="E85" s="2"/>
      <c r="F85" s="2"/>
      <c r="G85" s="2"/>
      <c r="H85" s="2"/>
      <c r="I85" s="2"/>
      <c r="J85" s="2"/>
      <c r="K85" s="2"/>
      <c r="L85" s="2"/>
      <c r="M85" s="2"/>
      <c r="N85" s="2"/>
      <c r="O85" s="2"/>
      <c r="P85" s="2"/>
      <c r="Q85" s="2"/>
      <c r="R85" s="2"/>
      <c r="S85" s="2"/>
    </row>
    <row r="86" spans="1:19" ht="15.75" thickTop="1">
      <c r="A86" s="95" t="s">
        <v>542</v>
      </c>
      <c r="B86" s="1221"/>
      <c r="C86" s="2"/>
      <c r="D86" s="2"/>
      <c r="E86" s="2"/>
      <c r="F86" s="2"/>
      <c r="G86" s="2"/>
      <c r="H86" s="2"/>
      <c r="I86" s="2"/>
      <c r="J86" s="2"/>
      <c r="K86" s="2"/>
      <c r="L86" s="2"/>
      <c r="M86" s="2"/>
      <c r="N86" s="2"/>
      <c r="O86" s="2"/>
      <c r="P86" s="2"/>
      <c r="Q86" s="2"/>
      <c r="R86" s="2"/>
      <c r="S86" s="2"/>
    </row>
    <row r="87" spans="1:19">
      <c r="A87" s="994" t="s">
        <v>546</v>
      </c>
      <c r="B87" s="1221"/>
      <c r="C87" s="2"/>
      <c r="D87" s="2"/>
      <c r="E87" s="2"/>
      <c r="F87" s="2"/>
      <c r="G87" s="2"/>
      <c r="H87" s="2"/>
      <c r="I87" s="2"/>
      <c r="J87" s="2"/>
      <c r="K87" s="2"/>
      <c r="L87" s="2"/>
      <c r="M87" s="2"/>
      <c r="N87" s="2"/>
      <c r="O87" s="2"/>
      <c r="P87" s="2"/>
      <c r="Q87" s="2"/>
      <c r="R87" s="2"/>
      <c r="S87" s="2"/>
    </row>
    <row r="88" spans="1:19">
      <c r="A88" s="1222" t="s">
        <v>549</v>
      </c>
      <c r="B88" s="1223"/>
      <c r="C88" s="2"/>
      <c r="D88" s="2"/>
      <c r="E88" s="2"/>
      <c r="F88" s="2"/>
      <c r="G88" s="2"/>
      <c r="H88" s="2"/>
      <c r="I88" s="2"/>
      <c r="J88" s="2"/>
      <c r="K88" s="2"/>
      <c r="L88" s="2"/>
      <c r="M88" s="2"/>
      <c r="N88" s="2"/>
      <c r="O88" s="2"/>
      <c r="P88" s="2"/>
      <c r="Q88" s="2"/>
      <c r="R88" s="2"/>
      <c r="S88" s="2"/>
    </row>
    <row r="89" spans="1:19">
      <c r="A89" s="1222" t="s">
        <v>552</v>
      </c>
      <c r="B89" s="1224"/>
      <c r="C89" s="2"/>
      <c r="D89" s="2"/>
      <c r="E89" s="2"/>
      <c r="F89" s="2"/>
      <c r="G89" s="2"/>
      <c r="H89" s="2"/>
      <c r="I89" s="2"/>
      <c r="J89" s="2"/>
      <c r="K89" s="2"/>
      <c r="L89" s="2"/>
      <c r="M89" s="2"/>
      <c r="N89" s="2"/>
      <c r="O89" s="2"/>
      <c r="P89" s="2"/>
      <c r="Q89" s="2"/>
      <c r="R89" s="2"/>
      <c r="S89" s="2"/>
    </row>
    <row r="90" spans="1:19" ht="15.75" thickBot="1">
      <c r="A90" s="1225" t="s">
        <v>645</v>
      </c>
      <c r="B90" s="1226"/>
      <c r="C90" s="2"/>
      <c r="D90" s="2"/>
      <c r="E90" s="2"/>
      <c r="F90" s="2"/>
      <c r="G90" s="2"/>
      <c r="H90" s="2"/>
      <c r="I90" s="2"/>
      <c r="J90" s="2"/>
      <c r="K90" s="2"/>
      <c r="L90" s="2"/>
      <c r="M90" s="2"/>
      <c r="N90" s="2"/>
      <c r="O90" s="2"/>
      <c r="P90" s="2"/>
      <c r="Q90" s="2"/>
      <c r="R90" s="2"/>
      <c r="S90" s="2"/>
    </row>
    <row r="91" spans="1:19" ht="15.75" thickTop="1">
      <c r="A91"/>
      <c r="B91" s="1"/>
      <c r="C91" s="2"/>
      <c r="D91" s="2"/>
      <c r="E91" s="2"/>
      <c r="F91" s="2"/>
      <c r="G91" s="2"/>
      <c r="H91" s="2"/>
      <c r="I91" s="2"/>
      <c r="J91" s="2"/>
      <c r="K91" s="2"/>
      <c r="L91" s="2"/>
      <c r="M91" s="2"/>
      <c r="N91" s="2"/>
      <c r="O91" s="2"/>
      <c r="P91" s="2"/>
      <c r="Q91" s="2"/>
      <c r="R91" s="2"/>
      <c r="S91" s="2"/>
    </row>
    <row r="92" spans="1:19">
      <c r="A92" s="97"/>
      <c r="B92" s="1" t="s">
        <v>646</v>
      </c>
      <c r="C92" s="2"/>
      <c r="D92" s="2"/>
      <c r="E92" s="2"/>
      <c r="F92" s="2"/>
      <c r="G92" s="2"/>
      <c r="H92" s="2"/>
      <c r="I92" s="2"/>
      <c r="J92" s="2"/>
      <c r="K92" s="2"/>
      <c r="L92" s="2"/>
      <c r="M92" s="2"/>
      <c r="N92" s="2"/>
      <c r="O92" s="2"/>
      <c r="P92" s="2"/>
      <c r="Q92" s="2"/>
      <c r="R92" s="2"/>
      <c r="S92" s="2"/>
    </row>
    <row r="93" spans="1:19">
      <c r="A93" s="98"/>
      <c r="B93" s="1" t="s">
        <v>647</v>
      </c>
      <c r="C93" s="2"/>
      <c r="D93" s="2"/>
      <c r="E93" s="2"/>
      <c r="F93" s="2"/>
      <c r="G93" s="2"/>
      <c r="H93" s="2"/>
      <c r="I93" s="2"/>
      <c r="J93" s="2"/>
      <c r="K93" s="2"/>
      <c r="L93" s="2"/>
      <c r="M93" s="2"/>
      <c r="N93" s="2"/>
      <c r="O93" s="2"/>
      <c r="P93" s="2"/>
      <c r="Q93" s="2"/>
      <c r="R93" s="2"/>
      <c r="S93" s="2"/>
    </row>
  </sheetData>
  <mergeCells count="48">
    <mergeCell ref="A58:B58"/>
    <mergeCell ref="A62:B62"/>
    <mergeCell ref="A66:B66"/>
    <mergeCell ref="A70:B70"/>
    <mergeCell ref="A74:B74"/>
    <mergeCell ref="N7:O7"/>
    <mergeCell ref="N8:O8"/>
    <mergeCell ref="R4:S4"/>
    <mergeCell ref="R5:S5"/>
    <mergeCell ref="R6:S6"/>
    <mergeCell ref="R7:S7"/>
    <mergeCell ref="R8:S8"/>
    <mergeCell ref="P7:Q7"/>
    <mergeCell ref="P8:Q8"/>
    <mergeCell ref="H8:I8"/>
    <mergeCell ref="J8:K8"/>
    <mergeCell ref="L4:M4"/>
    <mergeCell ref="L5:M5"/>
    <mergeCell ref="L6:M6"/>
    <mergeCell ref="L7:M7"/>
    <mergeCell ref="L8:M8"/>
    <mergeCell ref="H4:I4"/>
    <mergeCell ref="H5:I5"/>
    <mergeCell ref="H6:I6"/>
    <mergeCell ref="H7:I7"/>
    <mergeCell ref="J4:K4"/>
    <mergeCell ref="J5:K5"/>
    <mergeCell ref="J6:K6"/>
    <mergeCell ref="J7:K7"/>
    <mergeCell ref="R3:S3"/>
    <mergeCell ref="H2:I2"/>
    <mergeCell ref="J2:K2"/>
    <mergeCell ref="L2:M2"/>
    <mergeCell ref="N2:O2"/>
    <mergeCell ref="R2:S2"/>
    <mergeCell ref="H3:I3"/>
    <mergeCell ref="J3:K3"/>
    <mergeCell ref="L3:M3"/>
    <mergeCell ref="N3:O3"/>
    <mergeCell ref="P2:Q2"/>
    <mergeCell ref="P3:Q3"/>
    <mergeCell ref="N1:O1"/>
    <mergeCell ref="P4:Q4"/>
    <mergeCell ref="P5:Q5"/>
    <mergeCell ref="P6:Q6"/>
    <mergeCell ref="N4:O4"/>
    <mergeCell ref="N5:O5"/>
    <mergeCell ref="N6:O6"/>
  </mergeCells>
  <conditionalFormatting sqref="H22:H32">
    <cfRule type="cellIs" dxfId="1647" priority="3" operator="equal">
      <formula>"X"</formula>
    </cfRule>
    <cfRule type="cellIs" dxfId="1646" priority="4" operator="equal">
      <formula>"I"</formula>
    </cfRule>
  </conditionalFormatting>
  <conditionalFormatting sqref="H34:H49">
    <cfRule type="cellIs" dxfId="1645" priority="1" operator="equal">
      <formula>"X"</formula>
    </cfRule>
    <cfRule type="cellIs" dxfId="1644" priority="2" operator="equal">
      <formula>"I"</formula>
    </cfRule>
  </conditionalFormatting>
  <conditionalFormatting sqref="J22:J32">
    <cfRule type="cellIs" dxfId="1643" priority="7" operator="equal">
      <formula>"X"</formula>
    </cfRule>
    <cfRule type="cellIs" dxfId="1642" priority="8" operator="equal">
      <formula>"I"</formula>
    </cfRule>
  </conditionalFormatting>
  <conditionalFormatting sqref="J34:J49">
    <cfRule type="cellIs" dxfId="1641" priority="5" operator="equal">
      <formula>"X"</formula>
    </cfRule>
    <cfRule type="cellIs" dxfId="1640" priority="6" operator="equal">
      <formula>"I"</formula>
    </cfRule>
  </conditionalFormatting>
  <conditionalFormatting sqref="L22:L32">
    <cfRule type="cellIs" dxfId="1639" priority="11" operator="equal">
      <formula>"X"</formula>
    </cfRule>
    <cfRule type="cellIs" dxfId="1638" priority="12" operator="equal">
      <formula>"I"</formula>
    </cfRule>
  </conditionalFormatting>
  <conditionalFormatting sqref="L34:L49">
    <cfRule type="cellIs" dxfId="1637" priority="9" operator="equal">
      <formula>"X"</formula>
    </cfRule>
    <cfRule type="cellIs" dxfId="1636" priority="10" operator="equal">
      <formula>"I"</formula>
    </cfRule>
  </conditionalFormatting>
  <conditionalFormatting sqref="N22:N32">
    <cfRule type="cellIs" dxfId="1635" priority="15" operator="equal">
      <formula>"X"</formula>
    </cfRule>
    <cfRule type="cellIs" dxfId="1634" priority="16" operator="equal">
      <formula>"I"</formula>
    </cfRule>
  </conditionalFormatting>
  <conditionalFormatting sqref="N34:N49">
    <cfRule type="cellIs" dxfId="1633" priority="13" operator="equal">
      <formula>"X"</formula>
    </cfRule>
    <cfRule type="cellIs" dxfId="1632" priority="14" operator="equal">
      <formula>"I"</formula>
    </cfRule>
  </conditionalFormatting>
  <conditionalFormatting sqref="P22:P32">
    <cfRule type="cellIs" dxfId="1631" priority="19" operator="equal">
      <formula>"X"</formula>
    </cfRule>
    <cfRule type="cellIs" dxfId="1630" priority="20" operator="equal">
      <formula>"I"</formula>
    </cfRule>
  </conditionalFormatting>
  <conditionalFormatting sqref="P34:P49">
    <cfRule type="cellIs" dxfId="1629" priority="17" operator="equal">
      <formula>"X"</formula>
    </cfRule>
    <cfRule type="cellIs" dxfId="1628" priority="18" operator="equal">
      <formula>"I"</formula>
    </cfRule>
  </conditionalFormatting>
  <conditionalFormatting sqref="R22:R32">
    <cfRule type="cellIs" dxfId="1627" priority="23" operator="equal">
      <formula>"X"</formula>
    </cfRule>
    <cfRule type="cellIs" dxfId="1626" priority="24" operator="equal">
      <formula>"I"</formula>
    </cfRule>
  </conditionalFormatting>
  <conditionalFormatting sqref="R34:R49">
    <cfRule type="cellIs" dxfId="1625" priority="21" operator="equal">
      <formula>"X"</formula>
    </cfRule>
    <cfRule type="cellIs" dxfId="1624" priority="22" operator="equal">
      <formula>"I"</formula>
    </cfRule>
  </conditionalFormatting>
  <hyperlinks>
    <hyperlink ref="B3" location="'Cost Summary'!A1" display="BACK TO SUMMARY SHEET" xr:uid="{9F9A9977-A147-4E1D-8D08-10F4755EBCC1}"/>
  </hyperlinks>
  <pageMargins left="0.7" right="0.7" top="0.75" bottom="0.75" header="0.3" footer="0.3"/>
  <pageSetup scale="63"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4833-A035-4289-8D41-223CF31060E3}">
  <sheetPr>
    <tabColor rgb="FF92D050"/>
  </sheetPr>
  <dimension ref="A1:S103"/>
  <sheetViews>
    <sheetView zoomScale="95" zoomScaleNormal="95" workbookViewId="0">
      <pane xSplit="2" ySplit="19" topLeftCell="C20" activePane="bottomRight" state="frozen"/>
      <selection pane="bottomRight" activeCell="B33" sqref="B33"/>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4"/>
      <c r="I2" s="654"/>
      <c r="J2" s="647"/>
      <c r="K2" s="647"/>
      <c r="L2" s="654"/>
      <c r="M2" s="654"/>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275" t="s">
        <v>544</v>
      </c>
      <c r="B5" s="512" t="s">
        <v>362</v>
      </c>
      <c r="C5" s="513"/>
      <c r="D5" s="513"/>
      <c r="E5" s="513"/>
      <c r="F5" s="513"/>
      <c r="G5" s="514" t="s">
        <v>546</v>
      </c>
      <c r="H5" s="1183"/>
      <c r="I5" s="1184"/>
      <c r="J5" s="1183"/>
      <c r="K5" s="1184"/>
      <c r="L5" s="1183"/>
      <c r="M5" s="1184"/>
      <c r="N5" s="1183"/>
      <c r="O5" s="1184"/>
      <c r="P5" s="1183"/>
      <c r="Q5" s="1184"/>
      <c r="R5" s="1183"/>
      <c r="S5" s="1184"/>
    </row>
    <row r="6" spans="1:19">
      <c r="A6" s="1275" t="s">
        <v>548</v>
      </c>
      <c r="B6" s="515" t="s">
        <v>361</v>
      </c>
      <c r="C6" s="513"/>
      <c r="D6" s="513"/>
      <c r="E6" s="513"/>
      <c r="F6" s="513"/>
      <c r="G6" s="514" t="s">
        <v>549</v>
      </c>
      <c r="H6" s="950"/>
      <c r="I6" s="687"/>
      <c r="J6" s="950"/>
      <c r="K6" s="687"/>
      <c r="L6" s="950"/>
      <c r="M6" s="687"/>
      <c r="N6" s="950"/>
      <c r="O6" s="687"/>
      <c r="P6" s="950"/>
      <c r="Q6" s="687"/>
      <c r="R6" s="950"/>
      <c r="S6" s="687"/>
    </row>
    <row r="7" spans="1:19">
      <c r="A7" s="1275" t="s">
        <v>551</v>
      </c>
      <c r="B7" s="516"/>
      <c r="C7" s="513"/>
      <c r="D7" s="513"/>
      <c r="E7" s="513"/>
      <c r="F7" s="513"/>
      <c r="G7" s="514" t="s">
        <v>552</v>
      </c>
      <c r="H7" s="1171"/>
      <c r="I7" s="687"/>
      <c r="J7" s="660"/>
      <c r="K7" s="661"/>
      <c r="L7" s="660"/>
      <c r="M7" s="662"/>
      <c r="N7" s="660"/>
      <c r="O7" s="662"/>
      <c r="P7" s="660"/>
      <c r="Q7" s="661"/>
      <c r="R7" s="1171"/>
      <c r="S7" s="687"/>
    </row>
    <row r="8" spans="1:19">
      <c r="A8" s="356" t="s">
        <v>554</v>
      </c>
      <c r="B8" s="357"/>
      <c r="C8" s="188"/>
      <c r="D8" s="188"/>
      <c r="E8" s="188"/>
      <c r="F8" s="188"/>
      <c r="G8" s="298" t="s">
        <v>554</v>
      </c>
      <c r="H8" s="1276">
        <f>I64</f>
        <v>0</v>
      </c>
      <c r="I8" s="1277"/>
      <c r="J8" s="1276">
        <f>K64</f>
        <v>0</v>
      </c>
      <c r="K8" s="1277"/>
      <c r="L8" s="1276">
        <f>M64</f>
        <v>0</v>
      </c>
      <c r="M8" s="1277"/>
      <c r="N8" s="1276">
        <f>O64</f>
        <v>0</v>
      </c>
      <c r="O8" s="1277"/>
      <c r="P8" s="1276">
        <f>Q64</f>
        <v>0</v>
      </c>
      <c r="Q8" s="1277"/>
      <c r="R8" s="1276">
        <f>S64</f>
        <v>0</v>
      </c>
      <c r="S8" s="1277"/>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263"/>
      <c r="B10" s="1007" t="s">
        <v>563</v>
      </c>
      <c r="C10" s="513"/>
      <c r="D10" s="513"/>
      <c r="E10" s="513"/>
      <c r="F10" s="513"/>
      <c r="G10" s="517"/>
      <c r="H10" s="1265"/>
      <c r="I10" s="1265"/>
      <c r="J10" s="1265"/>
      <c r="K10" s="1265"/>
      <c r="L10" s="1265"/>
      <c r="M10" s="1265"/>
      <c r="N10" s="1265"/>
      <c r="O10" s="1265"/>
      <c r="P10" s="1265"/>
      <c r="Q10" s="1265"/>
      <c r="R10" s="1265"/>
      <c r="S10" s="1265"/>
    </row>
    <row r="11" spans="1:19" hidden="1">
      <c r="A11" s="1263"/>
      <c r="B11" s="512" t="str">
        <f>'Area Calculations'!L62</f>
        <v>Architectural Drawings  by</v>
      </c>
      <c r="C11" s="518" t="s">
        <v>564</v>
      </c>
      <c r="D11" s="513"/>
      <c r="E11" s="513"/>
      <c r="F11" s="513"/>
      <c r="G11" s="517"/>
      <c r="H11" s="1265"/>
      <c r="I11" s="1265"/>
      <c r="J11" s="1265"/>
      <c r="K11" s="1265"/>
      <c r="L11" s="1265"/>
      <c r="M11" s="1265"/>
      <c r="N11" s="1265"/>
      <c r="O11" s="1265"/>
      <c r="P11" s="1265"/>
      <c r="Q11" s="1265"/>
      <c r="R11" s="1265"/>
      <c r="S11" s="1265"/>
    </row>
    <row r="12" spans="1:19" hidden="1">
      <c r="A12" s="1263"/>
      <c r="B12" s="512" t="str">
        <f>'Area Calculations'!L63</f>
        <v>Structural Drawings by</v>
      </c>
      <c r="C12" s="518" t="s">
        <v>564</v>
      </c>
      <c r="D12" s="513"/>
      <c r="E12" s="513"/>
      <c r="F12" s="513"/>
      <c r="G12" s="517"/>
      <c r="H12" s="1265"/>
      <c r="I12" s="1265"/>
      <c r="J12" s="1265"/>
      <c r="K12" s="1265"/>
      <c r="L12" s="1265"/>
      <c r="M12" s="1265"/>
      <c r="N12" s="1265"/>
      <c r="O12" s="1265"/>
      <c r="P12" s="1265"/>
      <c r="Q12" s="1265"/>
      <c r="R12" s="1265"/>
      <c r="S12" s="1265"/>
    </row>
    <row r="13" spans="1:19" hidden="1">
      <c r="A13" s="1263"/>
      <c r="B13" s="512" t="str">
        <f>'Area Calculations'!L64</f>
        <v>MEP FA FP Drawings by</v>
      </c>
      <c r="C13" s="518" t="s">
        <v>564</v>
      </c>
      <c r="D13" s="513"/>
      <c r="E13" s="513"/>
      <c r="F13" s="513"/>
      <c r="G13" s="517"/>
      <c r="H13" s="1265"/>
      <c r="I13" s="1265"/>
      <c r="J13" s="1265"/>
      <c r="K13" s="1265"/>
      <c r="L13" s="1265"/>
      <c r="M13" s="1265"/>
      <c r="N13" s="1265"/>
      <c r="O13" s="1265"/>
      <c r="P13" s="1265"/>
      <c r="Q13" s="1265"/>
      <c r="R13" s="1265"/>
      <c r="S13" s="1265"/>
    </row>
    <row r="14" spans="1:19" hidden="1">
      <c r="A14" s="1263"/>
      <c r="B14" s="512" t="str">
        <f>'Area Calculations'!L65</f>
        <v xml:space="preserve">Civil Drawings by </v>
      </c>
      <c r="C14" s="518" t="s">
        <v>564</v>
      </c>
      <c r="D14" s="513"/>
      <c r="E14" s="513"/>
      <c r="F14" s="513"/>
      <c r="G14" s="517"/>
      <c r="H14" s="1265"/>
      <c r="I14" s="1265"/>
      <c r="J14" s="1265"/>
      <c r="K14" s="1265"/>
      <c r="L14" s="1265"/>
      <c r="M14" s="1265"/>
      <c r="N14" s="1265"/>
      <c r="O14" s="1265"/>
      <c r="P14" s="1265"/>
      <c r="Q14" s="1265"/>
      <c r="R14" s="1265"/>
      <c r="S14" s="1265"/>
    </row>
    <row r="15" spans="1:19" hidden="1">
      <c r="A15" s="1263"/>
      <c r="B15" s="512" t="str">
        <f>'Area Calculations'!L66</f>
        <v>Land scape Drawings by</v>
      </c>
      <c r="C15" s="518" t="s">
        <v>564</v>
      </c>
      <c r="D15" s="513"/>
      <c r="E15" s="513"/>
      <c r="F15" s="513"/>
      <c r="G15" s="517"/>
      <c r="H15" s="1265"/>
      <c r="I15" s="1265"/>
      <c r="J15" s="1265"/>
      <c r="K15" s="1265"/>
      <c r="L15" s="1265"/>
      <c r="M15" s="1265"/>
      <c r="N15" s="1265"/>
      <c r="O15" s="1265"/>
      <c r="P15" s="1265"/>
      <c r="Q15" s="1265"/>
      <c r="R15" s="1265"/>
      <c r="S15" s="1265"/>
    </row>
    <row r="16" spans="1:19" hidden="1">
      <c r="A16" s="1263"/>
      <c r="B16" s="512" t="str">
        <f>'Area Calculations'!L67</f>
        <v>Kitchen Drawings by</v>
      </c>
      <c r="C16" s="518" t="s">
        <v>564</v>
      </c>
      <c r="D16" s="513"/>
      <c r="E16" s="513"/>
      <c r="F16" s="513"/>
      <c r="G16" s="517"/>
      <c r="H16" s="1265"/>
      <c r="I16" s="1265"/>
      <c r="J16" s="1265"/>
      <c r="K16" s="1265"/>
      <c r="L16" s="1265"/>
      <c r="M16" s="1265"/>
      <c r="N16" s="1265"/>
      <c r="O16" s="1265"/>
      <c r="P16" s="1265"/>
      <c r="Q16" s="1265"/>
      <c r="R16" s="1265"/>
      <c r="S16" s="1265"/>
    </row>
    <row r="17" spans="1:19" hidden="1">
      <c r="A17" s="1263"/>
      <c r="B17" s="512" t="str">
        <f>'Area Calculations'!L68</f>
        <v>Storefront Designer by</v>
      </c>
      <c r="C17" s="518" t="s">
        <v>564</v>
      </c>
      <c r="D17" s="513"/>
      <c r="E17" s="513"/>
      <c r="F17" s="513"/>
      <c r="G17" s="517"/>
      <c r="H17" s="1265"/>
      <c r="I17" s="1265"/>
      <c r="J17" s="1265"/>
      <c r="K17" s="1265"/>
      <c r="L17" s="1265"/>
      <c r="M17" s="1265"/>
      <c r="N17" s="1265"/>
      <c r="O17" s="1265"/>
      <c r="P17" s="1265"/>
      <c r="Q17" s="1265"/>
      <c r="R17" s="1265"/>
      <c r="S17" s="1265"/>
    </row>
    <row r="18" spans="1:19" hidden="1">
      <c r="A18" s="1263"/>
      <c r="B18" s="512" t="str">
        <f>'Area Calculations'!L69</f>
        <v>Geotech report by</v>
      </c>
      <c r="C18" s="518" t="s">
        <v>564</v>
      </c>
      <c r="D18" s="513"/>
      <c r="E18" s="513"/>
      <c r="F18" s="513"/>
      <c r="G18" s="517"/>
      <c r="H18" s="1265"/>
      <c r="I18" s="1265"/>
      <c r="J18" s="1265"/>
      <c r="K18" s="1265"/>
      <c r="L18" s="1265"/>
      <c r="M18" s="1265"/>
      <c r="N18" s="1265"/>
      <c r="O18" s="1265"/>
      <c r="P18" s="1265"/>
      <c r="Q18" s="1265"/>
      <c r="R18" s="1265"/>
      <c r="S18" s="1265"/>
    </row>
    <row r="19" spans="1:19" hidden="1">
      <c r="A19" s="1263"/>
      <c r="B19" s="512" t="str">
        <f>'Area Calculations'!L70</f>
        <v>Specifications</v>
      </c>
      <c r="C19" s="518" t="s">
        <v>564</v>
      </c>
      <c r="D19" s="513"/>
      <c r="E19" s="513"/>
      <c r="F19" s="513"/>
      <c r="G19" s="517"/>
      <c r="H19" s="1265"/>
      <c r="I19" s="1265"/>
      <c r="J19" s="1265"/>
      <c r="K19" s="1265"/>
      <c r="L19" s="1265"/>
      <c r="M19" s="1265"/>
      <c r="N19" s="1265"/>
      <c r="O19" s="1265"/>
      <c r="P19" s="1265"/>
      <c r="Q19" s="1265"/>
      <c r="R19" s="1265"/>
      <c r="S19" s="1265"/>
    </row>
    <row r="20" spans="1:19">
      <c r="A20" s="1263"/>
      <c r="B20" s="512"/>
      <c r="C20" s="518"/>
      <c r="D20" s="513"/>
      <c r="E20" s="513"/>
      <c r="F20" s="513"/>
      <c r="G20" s="517"/>
      <c r="H20" s="1241"/>
      <c r="I20" s="1265"/>
      <c r="J20" s="1241"/>
      <c r="K20" s="1265"/>
      <c r="L20" s="1241"/>
      <c r="M20" s="1265"/>
      <c r="N20" s="1241"/>
      <c r="O20" s="1265"/>
      <c r="P20" s="1241"/>
      <c r="Q20" s="1265"/>
      <c r="R20" s="1241"/>
      <c r="S20" s="1265"/>
    </row>
    <row r="21" spans="1:19">
      <c r="A21" s="1263"/>
      <c r="B21" s="519" t="s">
        <v>362</v>
      </c>
      <c r="C21" s="518"/>
      <c r="D21" s="513"/>
      <c r="E21" s="513"/>
      <c r="F21" s="513"/>
      <c r="G21" s="517"/>
      <c r="H21" s="1241"/>
      <c r="I21" s="1265"/>
      <c r="J21" s="1241"/>
      <c r="K21" s="1265"/>
      <c r="L21" s="1241"/>
      <c r="M21" s="1265"/>
      <c r="N21" s="1241"/>
      <c r="O21" s="1265"/>
      <c r="P21" s="1241"/>
      <c r="Q21" s="1265"/>
      <c r="R21" s="1241"/>
      <c r="S21" s="1265"/>
    </row>
    <row r="22" spans="1:19">
      <c r="A22" s="1008"/>
      <c r="B22" s="1147" t="s">
        <v>567</v>
      </c>
      <c r="C22" s="518"/>
      <c r="D22" s="513"/>
      <c r="E22" s="513"/>
      <c r="F22" s="513"/>
      <c r="G22" s="517"/>
      <c r="H22" s="1241"/>
      <c r="I22" s="546"/>
      <c r="J22" s="1241"/>
      <c r="K22" s="546"/>
      <c r="L22" s="1241"/>
      <c r="M22" s="546"/>
      <c r="N22" s="1241"/>
      <c r="O22" s="546"/>
      <c r="P22" s="1241"/>
      <c r="Q22" s="546"/>
      <c r="R22" s="1241"/>
      <c r="S22" s="546"/>
    </row>
    <row r="23" spans="1:19">
      <c r="A23" s="1008"/>
      <c r="B23" s="1172" t="s">
        <v>568</v>
      </c>
      <c r="C23" s="518"/>
      <c r="D23" s="513"/>
      <c r="E23" s="513"/>
      <c r="F23" s="513"/>
      <c r="G23" s="517"/>
      <c r="H23" s="1241"/>
      <c r="I23" s="546"/>
      <c r="J23" s="1241"/>
      <c r="K23" s="546"/>
      <c r="L23" s="1241"/>
      <c r="M23" s="546"/>
      <c r="N23" s="1241"/>
      <c r="O23" s="546"/>
      <c r="P23" s="1241"/>
      <c r="Q23" s="956"/>
      <c r="R23" s="1241"/>
      <c r="S23" s="956"/>
    </row>
    <row r="24" spans="1:19">
      <c r="A24" s="1278"/>
      <c r="B24" s="1173" t="s">
        <v>569</v>
      </c>
      <c r="C24" s="513"/>
      <c r="D24" s="513"/>
      <c r="E24" s="513"/>
      <c r="F24" s="513"/>
      <c r="G24" s="517"/>
      <c r="H24" s="1241"/>
      <c r="I24" s="956"/>
      <c r="J24" s="1241"/>
      <c r="K24" s="956"/>
      <c r="L24" s="1241"/>
      <c r="M24" s="956"/>
      <c r="N24" s="1241"/>
      <c r="O24" s="546"/>
      <c r="P24" s="1241"/>
      <c r="Q24" s="546"/>
      <c r="R24" s="1241"/>
      <c r="S24" s="546"/>
    </row>
    <row r="25" spans="1:19">
      <c r="A25" s="1008"/>
      <c r="B25" s="1174" t="s">
        <v>570</v>
      </c>
      <c r="C25" s="513"/>
      <c r="D25" s="513"/>
      <c r="E25" s="513"/>
      <c r="F25" s="513"/>
      <c r="G25" s="517"/>
      <c r="H25" s="1241"/>
      <c r="I25" s="956"/>
      <c r="J25" s="1241"/>
      <c r="K25" s="956"/>
      <c r="L25" s="1241"/>
      <c r="M25" s="956"/>
      <c r="N25" s="1241"/>
      <c r="O25" s="546"/>
      <c r="P25" s="1241"/>
      <c r="Q25" s="546"/>
      <c r="R25" s="1241"/>
      <c r="S25" s="546"/>
    </row>
    <row r="26" spans="1:19">
      <c r="A26" s="1278"/>
      <c r="B26" s="1174" t="s">
        <v>571</v>
      </c>
      <c r="C26" s="513"/>
      <c r="D26" s="513"/>
      <c r="E26" s="513"/>
      <c r="F26" s="513"/>
      <c r="G26" s="517"/>
      <c r="H26" s="1241"/>
      <c r="I26" s="956"/>
      <c r="J26" s="1241"/>
      <c r="K26" s="956"/>
      <c r="L26" s="1241"/>
      <c r="M26" s="956"/>
      <c r="N26" s="1241"/>
      <c r="O26" s="546"/>
      <c r="P26" s="1241"/>
      <c r="Q26" s="546"/>
      <c r="R26" s="1241"/>
      <c r="S26" s="546"/>
    </row>
    <row r="27" spans="1:19">
      <c r="A27" s="1008"/>
      <c r="B27" s="1174" t="s">
        <v>572</v>
      </c>
      <c r="C27" s="513"/>
      <c r="D27" s="513"/>
      <c r="E27" s="513"/>
      <c r="F27" s="513"/>
      <c r="G27" s="517"/>
      <c r="H27" s="1241"/>
      <c r="I27" s="956"/>
      <c r="J27" s="1241"/>
      <c r="K27" s="956"/>
      <c r="L27" s="1241"/>
      <c r="M27" s="956"/>
      <c r="N27" s="1241"/>
      <c r="O27" s="546"/>
      <c r="P27" s="1241"/>
      <c r="Q27" s="546"/>
      <c r="R27" s="1241"/>
      <c r="S27" s="546"/>
    </row>
    <row r="28" spans="1:19">
      <c r="A28" s="1008"/>
      <c r="B28" s="1174" t="s">
        <v>573</v>
      </c>
      <c r="C28" s="513"/>
      <c r="D28" s="513"/>
      <c r="E28" s="513"/>
      <c r="F28" s="513"/>
      <c r="G28" s="517"/>
      <c r="H28" s="1241"/>
      <c r="I28" s="956"/>
      <c r="J28" s="1241"/>
      <c r="K28" s="956"/>
      <c r="L28" s="1241"/>
      <c r="M28" s="956"/>
      <c r="N28" s="1241"/>
      <c r="O28" s="546"/>
      <c r="P28" s="1241"/>
      <c r="Q28" s="546"/>
      <c r="R28" s="1241"/>
      <c r="S28" s="546"/>
    </row>
    <row r="29" spans="1:19">
      <c r="A29" s="1008"/>
      <c r="B29" s="1174" t="s">
        <v>648</v>
      </c>
      <c r="C29" s="513"/>
      <c r="D29" s="513"/>
      <c r="E29" s="513"/>
      <c r="F29" s="513"/>
      <c r="G29" s="517"/>
      <c r="H29" s="1241"/>
      <c r="I29" s="956"/>
      <c r="J29" s="1241"/>
      <c r="K29" s="956"/>
      <c r="L29" s="1241"/>
      <c r="M29" s="956"/>
      <c r="N29" s="1241"/>
      <c r="O29" s="546"/>
      <c r="P29" s="1241"/>
      <c r="Q29" s="546"/>
      <c r="R29" s="1241"/>
      <c r="S29" s="546"/>
    </row>
    <row r="30" spans="1:19">
      <c r="A30" s="1008"/>
      <c r="B30" s="1175" t="s">
        <v>574</v>
      </c>
      <c r="C30" s="513"/>
      <c r="D30" s="513"/>
      <c r="E30" s="513"/>
      <c r="F30" s="513"/>
      <c r="G30" s="517"/>
      <c r="H30" s="1241"/>
      <c r="I30" s="956"/>
      <c r="J30" s="1241"/>
      <c r="K30" s="956"/>
      <c r="L30" s="1241"/>
      <c r="M30" s="956"/>
      <c r="N30" s="1241"/>
      <c r="O30" s="546"/>
      <c r="P30" s="1241"/>
      <c r="Q30" s="546"/>
      <c r="R30" s="1241"/>
      <c r="S30" s="546"/>
    </row>
    <row r="31" spans="1:19">
      <c r="A31" s="1008"/>
      <c r="B31" s="1176" t="s">
        <v>575</v>
      </c>
      <c r="C31" s="541"/>
      <c r="D31" s="541"/>
      <c r="E31" s="541"/>
      <c r="F31" s="541"/>
      <c r="G31" s="545"/>
      <c r="H31" s="1279"/>
      <c r="I31" s="1153"/>
      <c r="J31" s="1279"/>
      <c r="K31" s="1153"/>
      <c r="L31" s="1279"/>
      <c r="M31" s="1153"/>
      <c r="N31" s="1279"/>
      <c r="O31" s="1154"/>
      <c r="P31" s="1279"/>
      <c r="Q31" s="1154"/>
      <c r="R31" s="1279"/>
      <c r="S31" s="1154"/>
    </row>
    <row r="32" spans="1:19">
      <c r="A32" s="1008"/>
      <c r="B32" s="1193"/>
      <c r="C32" s="513"/>
      <c r="D32" s="513"/>
      <c r="E32" s="513"/>
      <c r="F32" s="520"/>
      <c r="G32" s="517"/>
      <c r="H32" s="1241"/>
      <c r="I32" s="956"/>
      <c r="J32" s="1241"/>
      <c r="K32" s="956"/>
      <c r="L32" s="1241"/>
      <c r="M32" s="956"/>
      <c r="N32" s="1241"/>
      <c r="O32" s="546"/>
      <c r="P32" s="1241"/>
      <c r="Q32" s="546"/>
      <c r="R32" s="1241"/>
      <c r="S32" s="546"/>
    </row>
    <row r="33" spans="1:19">
      <c r="A33" s="1008"/>
      <c r="B33" s="1280"/>
      <c r="C33" s="513"/>
      <c r="D33" s="513"/>
      <c r="E33" s="513"/>
      <c r="F33" s="513"/>
      <c r="G33" s="517"/>
      <c r="H33" s="1241"/>
      <c r="I33" s="956"/>
      <c r="J33" s="1241"/>
      <c r="K33" s="956"/>
      <c r="L33" s="1241"/>
      <c r="M33" s="956"/>
      <c r="N33" s="1241"/>
      <c r="O33" s="546"/>
      <c r="P33" s="1241"/>
      <c r="Q33" s="546"/>
      <c r="R33" s="1241"/>
      <c r="S33" s="546"/>
    </row>
    <row r="34" spans="1:19">
      <c r="A34" s="1008"/>
      <c r="B34" s="1281" t="s">
        <v>804</v>
      </c>
      <c r="C34" s="513"/>
      <c r="D34" s="513"/>
      <c r="E34" s="513"/>
      <c r="F34" s="513"/>
      <c r="G34" s="517"/>
      <c r="H34" s="1241"/>
      <c r="I34" s="956"/>
      <c r="J34" s="1241"/>
      <c r="K34" s="956"/>
      <c r="L34" s="1241"/>
      <c r="M34" s="956"/>
      <c r="N34" s="1241"/>
      <c r="O34" s="546"/>
      <c r="P34" s="1241"/>
      <c r="Q34" s="546"/>
      <c r="R34" s="1241"/>
      <c r="S34" s="546"/>
    </row>
    <row r="35" spans="1:19">
      <c r="A35" s="1008"/>
      <c r="B35" s="1282" t="s">
        <v>805</v>
      </c>
      <c r="C35" s="513"/>
      <c r="D35" s="513"/>
      <c r="E35" s="513"/>
      <c r="F35" s="513"/>
      <c r="G35" s="517"/>
      <c r="H35" s="1241"/>
      <c r="I35" s="956"/>
      <c r="J35" s="1241"/>
      <c r="K35" s="956"/>
      <c r="L35" s="1241"/>
      <c r="M35" s="956"/>
      <c r="N35" s="1241"/>
      <c r="O35" s="546"/>
      <c r="P35" s="1241"/>
      <c r="Q35" s="546"/>
      <c r="R35" s="1241"/>
      <c r="S35" s="546"/>
    </row>
    <row r="36" spans="1:19">
      <c r="A36" s="1008"/>
      <c r="B36" s="1282" t="s">
        <v>806</v>
      </c>
      <c r="C36" s="513"/>
      <c r="D36" s="513"/>
      <c r="E36" s="513"/>
      <c r="F36" s="513"/>
      <c r="G36" s="517"/>
      <c r="H36" s="1241"/>
      <c r="I36" s="956"/>
      <c r="J36" s="1241"/>
      <c r="K36" s="956"/>
      <c r="L36" s="1241"/>
      <c r="M36" s="956"/>
      <c r="N36" s="1241"/>
      <c r="O36" s="546"/>
      <c r="P36" s="1241"/>
      <c r="Q36" s="546"/>
      <c r="R36" s="1241"/>
      <c r="S36" s="546"/>
    </row>
    <row r="37" spans="1:19">
      <c r="A37" s="1008"/>
      <c r="B37" s="1282" t="s">
        <v>807</v>
      </c>
      <c r="C37" s="513"/>
      <c r="D37" s="513"/>
      <c r="E37" s="513"/>
      <c r="F37" s="513"/>
      <c r="G37" s="517"/>
      <c r="H37" s="1241"/>
      <c r="I37" s="956"/>
      <c r="J37" s="1241" t="s">
        <v>579</v>
      </c>
      <c r="K37" s="956"/>
      <c r="L37" s="1241"/>
      <c r="M37" s="956"/>
      <c r="N37" s="1241"/>
      <c r="O37" s="546"/>
      <c r="P37" s="1241"/>
      <c r="Q37" s="546"/>
      <c r="R37" s="1241"/>
      <c r="S37" s="546"/>
    </row>
    <row r="38" spans="1:19">
      <c r="A38" s="1008"/>
      <c r="B38" s="1282"/>
      <c r="C38" s="513"/>
      <c r="D38" s="513"/>
      <c r="E38" s="513"/>
      <c r="F38" s="513"/>
      <c r="G38" s="517"/>
      <c r="H38" s="1241"/>
      <c r="I38" s="956"/>
      <c r="J38" s="1241"/>
      <c r="K38" s="956"/>
      <c r="L38" s="1241"/>
      <c r="M38" s="956"/>
      <c r="N38" s="1241"/>
      <c r="O38" s="546"/>
      <c r="P38" s="1241"/>
      <c r="Q38" s="546"/>
      <c r="R38" s="1241"/>
      <c r="S38" s="546"/>
    </row>
    <row r="39" spans="1:19">
      <c r="A39" s="1008"/>
      <c r="B39" s="1282" t="s">
        <v>808</v>
      </c>
      <c r="C39" s="513"/>
      <c r="D39" s="513"/>
      <c r="E39" s="513"/>
      <c r="F39" s="513"/>
      <c r="G39" s="517"/>
      <c r="H39" s="1241"/>
      <c r="I39" s="956"/>
      <c r="J39" s="1241"/>
      <c r="K39" s="956"/>
      <c r="L39" s="1241"/>
      <c r="M39" s="956"/>
      <c r="N39" s="1241"/>
      <c r="O39" s="546"/>
      <c r="P39" s="1241"/>
      <c r="Q39" s="546"/>
      <c r="R39" s="1241"/>
      <c r="S39" s="546"/>
    </row>
    <row r="40" spans="1:19">
      <c r="A40" s="1008"/>
      <c r="B40" s="1282" t="s">
        <v>806</v>
      </c>
      <c r="C40" s="513"/>
      <c r="D40" s="513"/>
      <c r="E40" s="513"/>
      <c r="F40" s="513"/>
      <c r="G40" s="517"/>
      <c r="H40" s="1241"/>
      <c r="I40" s="956"/>
      <c r="J40" s="1241"/>
      <c r="K40" s="956"/>
      <c r="L40" s="1241"/>
      <c r="M40" s="956"/>
      <c r="N40" s="1241"/>
      <c r="O40" s="546"/>
      <c r="P40" s="1241"/>
      <c r="Q40" s="546"/>
      <c r="R40" s="1241"/>
      <c r="S40" s="546"/>
    </row>
    <row r="41" spans="1:19">
      <c r="A41" s="1008"/>
      <c r="B41" s="1282" t="s">
        <v>807</v>
      </c>
      <c r="C41" s="513"/>
      <c r="D41" s="513"/>
      <c r="E41" s="513"/>
      <c r="F41" s="513"/>
      <c r="G41" s="517"/>
      <c r="H41" s="1241"/>
      <c r="I41" s="956"/>
      <c r="J41" s="1241"/>
      <c r="K41" s="956"/>
      <c r="L41" s="1241"/>
      <c r="M41" s="956"/>
      <c r="N41" s="1241"/>
      <c r="O41" s="546"/>
      <c r="P41" s="1241"/>
      <c r="Q41" s="546"/>
      <c r="R41" s="1241"/>
      <c r="S41" s="546"/>
    </row>
    <row r="42" spans="1:19">
      <c r="A42" s="1008"/>
      <c r="B42" s="1282"/>
      <c r="C42" s="513"/>
      <c r="D42" s="513"/>
      <c r="E42" s="513"/>
      <c r="F42" s="513"/>
      <c r="G42" s="517"/>
      <c r="H42" s="1241"/>
      <c r="I42" s="956"/>
      <c r="J42" s="1241"/>
      <c r="K42" s="956"/>
      <c r="L42" s="1241"/>
      <c r="M42" s="956"/>
      <c r="N42" s="1241"/>
      <c r="O42" s="546"/>
      <c r="P42" s="1241"/>
      <c r="Q42" s="546"/>
      <c r="R42" s="1241"/>
      <c r="S42" s="546"/>
    </row>
    <row r="43" spans="1:19">
      <c r="A43" s="1008"/>
      <c r="B43" s="1281" t="s">
        <v>809</v>
      </c>
      <c r="C43" s="513"/>
      <c r="D43" s="513"/>
      <c r="E43" s="513"/>
      <c r="F43" s="513"/>
      <c r="G43" s="517"/>
      <c r="H43" s="1241"/>
      <c r="I43" s="956"/>
      <c r="J43" s="1241"/>
      <c r="K43" s="956"/>
      <c r="L43" s="1241"/>
      <c r="M43" s="956"/>
      <c r="N43" s="1241"/>
      <c r="O43" s="546"/>
      <c r="P43" s="1241"/>
      <c r="Q43" s="546"/>
      <c r="R43" s="1241"/>
      <c r="S43" s="546"/>
    </row>
    <row r="44" spans="1:19">
      <c r="A44" s="1008"/>
      <c r="B44" s="1282" t="s">
        <v>810</v>
      </c>
      <c r="C44" s="513"/>
      <c r="D44" s="513"/>
      <c r="E44" s="513"/>
      <c r="F44" s="513"/>
      <c r="G44" s="517"/>
      <c r="H44" s="1241"/>
      <c r="I44" s="956"/>
      <c r="J44" s="1241"/>
      <c r="K44" s="956"/>
      <c r="L44" s="1241"/>
      <c r="M44" s="956"/>
      <c r="N44" s="1241"/>
      <c r="O44" s="546"/>
      <c r="P44" s="1241"/>
      <c r="Q44" s="546"/>
      <c r="R44" s="1241"/>
      <c r="S44" s="546"/>
    </row>
    <row r="45" spans="1:19">
      <c r="A45" s="1008"/>
      <c r="B45" s="1282" t="s">
        <v>811</v>
      </c>
      <c r="C45" s="513"/>
      <c r="D45" s="513"/>
      <c r="E45" s="513"/>
      <c r="F45" s="513"/>
      <c r="G45" s="517"/>
      <c r="H45" s="1241"/>
      <c r="I45" s="956"/>
      <c r="J45" s="1241"/>
      <c r="K45" s="956"/>
      <c r="L45" s="1241"/>
      <c r="M45" s="956"/>
      <c r="N45" s="1241"/>
      <c r="O45" s="546"/>
      <c r="P45" s="1241"/>
      <c r="Q45" s="546"/>
      <c r="R45" s="1241"/>
      <c r="S45" s="546"/>
    </row>
    <row r="46" spans="1:19">
      <c r="A46" s="1008"/>
      <c r="B46" s="1282"/>
      <c r="C46" s="513"/>
      <c r="D46" s="513"/>
      <c r="E46" s="513"/>
      <c r="F46" s="513"/>
      <c r="G46" s="517"/>
      <c r="H46" s="1241"/>
      <c r="I46" s="956"/>
      <c r="J46" s="1241"/>
      <c r="K46" s="956"/>
      <c r="L46" s="1241"/>
      <c r="M46" s="956"/>
      <c r="N46" s="1241"/>
      <c r="O46" s="546"/>
      <c r="P46" s="1241"/>
      <c r="Q46" s="546"/>
      <c r="R46" s="1241"/>
      <c r="S46" s="546"/>
    </row>
    <row r="47" spans="1:19">
      <c r="A47" s="1008"/>
      <c r="B47" s="1281" t="s">
        <v>812</v>
      </c>
      <c r="C47" s="513"/>
      <c r="D47" s="513"/>
      <c r="E47" s="513"/>
      <c r="F47" s="513"/>
      <c r="G47" s="517"/>
      <c r="H47" s="1241"/>
      <c r="I47" s="956"/>
      <c r="J47" s="1241"/>
      <c r="K47" s="956"/>
      <c r="L47" s="1241"/>
      <c r="M47" s="956"/>
      <c r="N47" s="1241"/>
      <c r="O47" s="546"/>
      <c r="P47" s="1241"/>
      <c r="Q47" s="546"/>
      <c r="R47" s="1241"/>
      <c r="S47" s="546"/>
    </row>
    <row r="48" spans="1:19">
      <c r="A48" s="1008"/>
      <c r="B48" s="1282" t="s">
        <v>813</v>
      </c>
      <c r="C48" s="513"/>
      <c r="D48" s="513"/>
      <c r="E48" s="513"/>
      <c r="F48" s="513"/>
      <c r="G48" s="517"/>
      <c r="H48" s="1241"/>
      <c r="I48" s="956"/>
      <c r="J48" s="1241"/>
      <c r="K48" s="956"/>
      <c r="L48" s="1241"/>
      <c r="M48" s="956"/>
      <c r="N48" s="1241"/>
      <c r="O48" s="546"/>
      <c r="P48" s="1241"/>
      <c r="Q48" s="546"/>
      <c r="R48" s="1241"/>
      <c r="S48" s="546"/>
    </row>
    <row r="49" spans="1:19">
      <c r="A49" s="1008"/>
      <c r="B49" s="1282" t="s">
        <v>814</v>
      </c>
      <c r="C49" s="513"/>
      <c r="D49" s="513"/>
      <c r="E49" s="513"/>
      <c r="F49" s="513"/>
      <c r="G49" s="517"/>
      <c r="H49" s="1241"/>
      <c r="I49" s="956"/>
      <c r="J49" s="1241"/>
      <c r="K49" s="956"/>
      <c r="L49" s="1241"/>
      <c r="M49" s="956"/>
      <c r="N49" s="1241"/>
      <c r="O49" s="546"/>
      <c r="P49" s="1241"/>
      <c r="Q49" s="546"/>
      <c r="R49" s="1241"/>
      <c r="S49" s="546"/>
    </row>
    <row r="50" spans="1:19">
      <c r="A50" s="1008"/>
      <c r="B50" s="1282"/>
      <c r="C50" s="513"/>
      <c r="D50" s="513"/>
      <c r="E50" s="513"/>
      <c r="F50" s="513"/>
      <c r="G50" s="517"/>
      <c r="H50" s="1241"/>
      <c r="I50" s="956"/>
      <c r="J50" s="1241"/>
      <c r="K50" s="956"/>
      <c r="L50" s="1241"/>
      <c r="M50" s="956"/>
      <c r="N50" s="1241"/>
      <c r="O50" s="546"/>
      <c r="P50" s="1241"/>
      <c r="Q50" s="546"/>
      <c r="R50" s="1241"/>
      <c r="S50" s="546"/>
    </row>
    <row r="51" spans="1:19">
      <c r="A51" s="1008"/>
      <c r="B51" s="1281" t="s">
        <v>815</v>
      </c>
      <c r="C51" s="513"/>
      <c r="D51" s="513"/>
      <c r="E51" s="513"/>
      <c r="F51" s="513"/>
      <c r="G51" s="517"/>
      <c r="H51" s="1241"/>
      <c r="I51" s="956"/>
      <c r="J51" s="1241"/>
      <c r="K51" s="956"/>
      <c r="L51" s="1241"/>
      <c r="M51" s="956"/>
      <c r="N51" s="1241"/>
      <c r="O51" s="546"/>
      <c r="P51" s="1241"/>
      <c r="Q51" s="546"/>
      <c r="R51" s="1241"/>
      <c r="S51" s="546"/>
    </row>
    <row r="52" spans="1:19">
      <c r="A52" s="1008"/>
      <c r="B52" s="1282" t="s">
        <v>816</v>
      </c>
      <c r="C52" s="513"/>
      <c r="D52" s="513"/>
      <c r="E52" s="513"/>
      <c r="F52" s="513"/>
      <c r="G52" s="517"/>
      <c r="H52" s="1241"/>
      <c r="I52" s="956"/>
      <c r="J52" s="1241"/>
      <c r="K52" s="956"/>
      <c r="L52" s="1241"/>
      <c r="M52" s="956"/>
      <c r="N52" s="1241"/>
      <c r="O52" s="546"/>
      <c r="P52" s="1241"/>
      <c r="Q52" s="546"/>
      <c r="R52" s="1241"/>
      <c r="S52" s="546"/>
    </row>
    <row r="53" spans="1:19">
      <c r="A53" s="1008"/>
      <c r="B53" s="1282" t="s">
        <v>817</v>
      </c>
      <c r="C53" s="513"/>
      <c r="D53" s="513"/>
      <c r="E53" s="513"/>
      <c r="F53" s="513"/>
      <c r="G53" s="517"/>
      <c r="H53" s="1241"/>
      <c r="I53" s="956"/>
      <c r="J53" s="1241"/>
      <c r="K53" s="956"/>
      <c r="L53" s="1241"/>
      <c r="M53" s="956"/>
      <c r="N53" s="1241"/>
      <c r="O53" s="546"/>
      <c r="P53" s="1241"/>
      <c r="Q53" s="546"/>
      <c r="R53" s="1241"/>
      <c r="S53" s="546"/>
    </row>
    <row r="54" spans="1:19">
      <c r="A54" s="1008"/>
      <c r="B54" s="1282" t="s">
        <v>818</v>
      </c>
      <c r="C54" s="513"/>
      <c r="D54" s="513"/>
      <c r="E54" s="513"/>
      <c r="F54" s="513"/>
      <c r="G54" s="517"/>
      <c r="H54" s="1241"/>
      <c r="I54" s="956"/>
      <c r="J54" s="1241"/>
      <c r="K54" s="956"/>
      <c r="L54" s="1241"/>
      <c r="M54" s="956"/>
      <c r="N54" s="1241"/>
      <c r="O54" s="546"/>
      <c r="P54" s="1241"/>
      <c r="Q54" s="546"/>
      <c r="R54" s="1241"/>
      <c r="S54" s="546"/>
    </row>
    <row r="55" spans="1:19">
      <c r="A55" s="1008"/>
      <c r="B55" s="1282"/>
      <c r="C55" s="513"/>
      <c r="D55" s="513"/>
      <c r="E55" s="513"/>
      <c r="F55" s="513"/>
      <c r="G55" s="517"/>
      <c r="H55" s="1241"/>
      <c r="I55" s="956"/>
      <c r="J55" s="1241"/>
      <c r="K55" s="956"/>
      <c r="L55" s="1241"/>
      <c r="M55" s="956"/>
      <c r="N55" s="1241"/>
      <c r="O55" s="546"/>
      <c r="P55" s="1241"/>
      <c r="Q55" s="546"/>
      <c r="R55" s="1241"/>
      <c r="S55" s="546"/>
    </row>
    <row r="56" spans="1:19">
      <c r="A56" s="1008"/>
      <c r="B56" s="1282"/>
      <c r="C56" s="513"/>
      <c r="D56" s="513"/>
      <c r="E56" s="513"/>
      <c r="F56" s="513"/>
      <c r="G56" s="517"/>
      <c r="H56" s="1241"/>
      <c r="I56" s="956"/>
      <c r="J56" s="1241"/>
      <c r="K56" s="956"/>
      <c r="L56" s="1241"/>
      <c r="M56" s="956"/>
      <c r="N56" s="1241"/>
      <c r="O56" s="546"/>
      <c r="P56" s="1241"/>
      <c r="Q56" s="546"/>
      <c r="R56" s="1241"/>
      <c r="S56" s="546"/>
    </row>
    <row r="57" spans="1:19">
      <c r="A57" s="1008"/>
      <c r="B57" s="1282"/>
      <c r="C57" s="513"/>
      <c r="D57" s="513"/>
      <c r="E57" s="513"/>
      <c r="F57" s="513"/>
      <c r="G57" s="517"/>
      <c r="H57" s="1241"/>
      <c r="I57" s="956"/>
      <c r="J57" s="1241"/>
      <c r="K57" s="956"/>
      <c r="L57" s="1241"/>
      <c r="M57" s="956"/>
      <c r="N57" s="1241"/>
      <c r="O57" s="546"/>
      <c r="P57" s="1241"/>
      <c r="Q57" s="546"/>
      <c r="R57" s="1241"/>
      <c r="S57" s="546"/>
    </row>
    <row r="58" spans="1:19">
      <c r="A58" s="1008"/>
      <c r="B58" s="1282"/>
      <c r="C58" s="513"/>
      <c r="D58" s="513"/>
      <c r="E58" s="513"/>
      <c r="F58" s="513"/>
      <c r="G58" s="517"/>
      <c r="H58" s="1241"/>
      <c r="I58" s="956"/>
      <c r="J58" s="1241"/>
      <c r="K58" s="956"/>
      <c r="L58" s="1241"/>
      <c r="M58" s="956"/>
      <c r="N58" s="1241"/>
      <c r="O58" s="546"/>
      <c r="P58" s="1241"/>
      <c r="Q58" s="546"/>
      <c r="R58" s="1241"/>
      <c r="S58" s="546"/>
    </row>
    <row r="59" spans="1:19">
      <c r="A59" s="1008"/>
      <c r="B59" s="1282"/>
      <c r="C59" s="513"/>
      <c r="D59" s="513"/>
      <c r="E59" s="513"/>
      <c r="F59" s="513"/>
      <c r="G59" s="517"/>
      <c r="H59" s="1241"/>
      <c r="I59" s="956"/>
      <c r="J59" s="1241"/>
      <c r="K59" s="956"/>
      <c r="L59" s="1241"/>
      <c r="M59" s="956"/>
      <c r="N59" s="1241"/>
      <c r="O59" s="546"/>
      <c r="P59" s="1241"/>
      <c r="Q59" s="546"/>
      <c r="R59" s="1241"/>
      <c r="S59" s="546"/>
    </row>
    <row r="60" spans="1:19">
      <c r="A60" s="14"/>
      <c r="B60" s="15"/>
      <c r="C60" s="16"/>
      <c r="D60" s="16"/>
      <c r="E60" s="17"/>
      <c r="F60" s="18" t="s">
        <v>625</v>
      </c>
      <c r="G60" s="19"/>
      <c r="H60" s="20"/>
      <c r="I60" s="62">
        <f>SUM(I23:I59)</f>
        <v>0</v>
      </c>
      <c r="J60" s="20"/>
      <c r="K60" s="62">
        <f>SUM(K23:K59)</f>
        <v>0</v>
      </c>
      <c r="L60" s="20"/>
      <c r="M60" s="62">
        <f>SUM(M22:M59)</f>
        <v>0</v>
      </c>
      <c r="N60" s="20"/>
      <c r="O60" s="62">
        <f>SUM(O22:O59)</f>
        <v>0</v>
      </c>
      <c r="P60" s="20"/>
      <c r="Q60" s="62">
        <f>SUM(Q23:Q59)</f>
        <v>0</v>
      </c>
      <c r="R60" s="20"/>
      <c r="S60" s="62">
        <f>SUM(S23:S59)</f>
        <v>0</v>
      </c>
    </row>
    <row r="61" spans="1:19">
      <c r="A61" s="1283"/>
      <c r="B61" s="502"/>
      <c r="C61" s="503"/>
      <c r="D61" s="503"/>
      <c r="E61" s="504"/>
      <c r="F61" s="505" t="s">
        <v>626</v>
      </c>
      <c r="G61" s="506"/>
      <c r="H61" s="1284">
        <v>0</v>
      </c>
      <c r="I61" s="1285"/>
      <c r="J61" s="1284">
        <v>0</v>
      </c>
      <c r="K61" s="1285"/>
      <c r="L61" s="1284">
        <v>0</v>
      </c>
      <c r="M61" s="1285"/>
      <c r="N61" s="1284">
        <v>0</v>
      </c>
      <c r="O61" s="1285"/>
      <c r="P61" s="1284">
        <v>0</v>
      </c>
      <c r="Q61" s="1285"/>
      <c r="R61" s="1284">
        <v>0</v>
      </c>
      <c r="S61" s="1285"/>
    </row>
    <row r="62" spans="1:19">
      <c r="A62" s="1283"/>
      <c r="B62" s="502"/>
      <c r="C62" s="503"/>
      <c r="D62" s="503"/>
      <c r="E62" s="504"/>
      <c r="F62" s="505" t="s">
        <v>627</v>
      </c>
      <c r="G62" s="506"/>
      <c r="H62" s="1286"/>
      <c r="I62" s="1287">
        <f>H61*$I$60</f>
        <v>0</v>
      </c>
      <c r="J62" s="1286"/>
      <c r="K62" s="1287">
        <f>J61*$K$60</f>
        <v>0</v>
      </c>
      <c r="L62" s="1286"/>
      <c r="M62" s="1287">
        <f>L61*$M$60</f>
        <v>0</v>
      </c>
      <c r="N62" s="1286"/>
      <c r="O62" s="1287">
        <f>N61*$O$60</f>
        <v>0</v>
      </c>
      <c r="P62" s="1286"/>
      <c r="Q62" s="1287">
        <f>P61*$Q$60</f>
        <v>0</v>
      </c>
      <c r="R62" s="1286"/>
      <c r="S62" s="1287">
        <f>R61*S60</f>
        <v>0</v>
      </c>
    </row>
    <row r="63" spans="1:19">
      <c r="A63" s="1283"/>
      <c r="B63" s="502"/>
      <c r="C63" s="503"/>
      <c r="D63" s="503"/>
      <c r="E63" s="504"/>
      <c r="F63" s="505"/>
      <c r="G63" s="506"/>
      <c r="H63" s="1288"/>
      <c r="I63" s="1289"/>
      <c r="J63" s="1286"/>
      <c r="K63" s="1290"/>
      <c r="L63" s="1286"/>
      <c r="M63" s="1290"/>
      <c r="N63" s="1286"/>
      <c r="O63" s="1290"/>
      <c r="P63" s="1286"/>
      <c r="Q63" s="1290"/>
      <c r="R63" s="1286"/>
      <c r="S63" s="1290"/>
    </row>
    <row r="64" spans="1:19">
      <c r="A64" s="1283"/>
      <c r="B64" s="502"/>
      <c r="C64" s="503"/>
      <c r="D64" s="503"/>
      <c r="E64" s="504"/>
      <c r="F64" s="505" t="s">
        <v>628</v>
      </c>
      <c r="G64" s="506"/>
      <c r="H64" s="1291"/>
      <c r="I64" s="1289">
        <f>SUM(I60:I63)</f>
        <v>0</v>
      </c>
      <c r="J64" s="1291"/>
      <c r="K64" s="1289">
        <f>SUM(K60:K62)</f>
        <v>0</v>
      </c>
      <c r="L64" s="1291"/>
      <c r="M64" s="1289">
        <f>SUM(M60:M62)</f>
        <v>0</v>
      </c>
      <c r="N64" s="1291"/>
      <c r="O64" s="1289">
        <f>SUM(O60:O62)</f>
        <v>0</v>
      </c>
      <c r="P64" s="1291"/>
      <c r="Q64" s="1289">
        <f>SUM(Q60:Q62)</f>
        <v>0</v>
      </c>
      <c r="R64" s="1291"/>
      <c r="S64" s="1289">
        <f>SUM(S60:S62)</f>
        <v>0</v>
      </c>
    </row>
    <row r="65" spans="1:19">
      <c r="A65" s="1283"/>
      <c r="B65" s="502"/>
      <c r="C65" s="503"/>
      <c r="D65" s="503"/>
      <c r="E65" s="504"/>
      <c r="F65" s="507" t="s">
        <v>629</v>
      </c>
      <c r="G65" s="508"/>
      <c r="H65" s="1292"/>
      <c r="I65" s="1293" t="e">
        <f>I64/'Area Calculations'!$I$4</f>
        <v>#DIV/0!</v>
      </c>
      <c r="J65" s="1292"/>
      <c r="K65" s="1293" t="e">
        <f>K64/'Area Calculations'!$I$4</f>
        <v>#DIV/0!</v>
      </c>
      <c r="L65" s="1292"/>
      <c r="M65" s="1293" t="e">
        <f>M64/'Area Calculations'!$I$4</f>
        <v>#DIV/0!</v>
      </c>
      <c r="N65" s="1292"/>
      <c r="O65" s="1293" t="e">
        <f>O64/'Area Calculations'!$I$4</f>
        <v>#DIV/0!</v>
      </c>
      <c r="P65" s="1292"/>
      <c r="Q65" s="1293" t="e">
        <f>Q64/'Area Calculations'!$I$4</f>
        <v>#DIV/0!</v>
      </c>
      <c r="R65" s="1292"/>
      <c r="S65" s="1293" t="e">
        <f>S64/'Area Calculations'!$I$4</f>
        <v>#DIV/0!</v>
      </c>
    </row>
    <row r="66" spans="1:19">
      <c r="A66" s="1283"/>
      <c r="B66" s="502"/>
      <c r="C66" s="503"/>
      <c r="D66" s="503"/>
      <c r="E66" s="504"/>
      <c r="F66" s="507" t="s">
        <v>630</v>
      </c>
      <c r="G66" s="509"/>
      <c r="H66" s="1292"/>
      <c r="I66" s="1293" t="e">
        <f>I64/'Area Calculations'!#REF!</f>
        <v>#REF!</v>
      </c>
      <c r="J66" s="1292"/>
      <c r="K66" s="1293" t="e">
        <f>K64/'Area Calculations'!#REF!</f>
        <v>#REF!</v>
      </c>
      <c r="L66" s="1292"/>
      <c r="M66" s="1293" t="e">
        <f>M64/'Area Calculations'!#REF!</f>
        <v>#REF!</v>
      </c>
      <c r="N66" s="1292"/>
      <c r="O66" s="1293" t="e">
        <f>O64/'Area Calculations'!#REF!</f>
        <v>#REF!</v>
      </c>
      <c r="P66" s="1292"/>
      <c r="Q66" s="1293" t="e">
        <f>Q64/'Area Calculations'!#REF!</f>
        <v>#REF!</v>
      </c>
      <c r="R66" s="1292"/>
      <c r="S66" s="1293" t="e">
        <f>S64/'Area Calculations'!#REF!</f>
        <v>#REF!</v>
      </c>
    </row>
    <row r="67" spans="1:19">
      <c r="A67" s="1283"/>
      <c r="B67" s="502"/>
      <c r="C67" s="503"/>
      <c r="D67" s="503"/>
      <c r="E67" s="504"/>
      <c r="F67" s="505"/>
      <c r="G67" s="510"/>
      <c r="H67" s="1294"/>
      <c r="I67" s="1295"/>
      <c r="J67" s="1296"/>
      <c r="K67" s="1296"/>
      <c r="L67" s="1296"/>
      <c r="M67" s="1296"/>
      <c r="N67" s="1296"/>
      <c r="O67" s="1296"/>
      <c r="P67" s="1296"/>
      <c r="Q67" s="1296"/>
      <c r="R67" s="1296"/>
      <c r="S67" s="1296"/>
    </row>
    <row r="68" spans="1:19">
      <c r="A68" s="652" t="s">
        <v>631</v>
      </c>
      <c r="B68" s="653"/>
      <c r="C68" s="12"/>
      <c r="D68" s="12"/>
      <c r="E68" s="12"/>
      <c r="F68" s="12"/>
      <c r="G68" s="13"/>
      <c r="H68" s="21"/>
      <c r="I68" s="21"/>
      <c r="J68" s="21"/>
      <c r="K68" s="21"/>
      <c r="L68" s="21"/>
      <c r="M68" s="21"/>
      <c r="N68" s="21"/>
      <c r="O68" s="21"/>
      <c r="P68" s="21"/>
      <c r="Q68" s="21"/>
      <c r="R68" s="21"/>
      <c r="S68" s="21"/>
    </row>
    <row r="69" spans="1:19">
      <c r="A69" s="1185"/>
      <c r="B69" s="512"/>
      <c r="C69" s="1144"/>
      <c r="D69" s="1144"/>
      <c r="E69" s="1144"/>
      <c r="F69" s="1144"/>
      <c r="G69" s="547"/>
      <c r="H69" s="1188"/>
      <c r="I69" s="1188"/>
      <c r="J69" s="1188"/>
      <c r="K69" s="1188"/>
      <c r="L69" s="1188"/>
      <c r="M69" s="1188"/>
      <c r="N69" s="1188"/>
      <c r="O69" s="1188"/>
      <c r="P69" s="1188"/>
      <c r="Q69" s="1188"/>
      <c r="R69" s="1188"/>
      <c r="S69" s="1188"/>
    </row>
    <row r="70" spans="1:19">
      <c r="A70" s="1185"/>
      <c r="B70" s="512"/>
      <c r="C70" s="1144"/>
      <c r="D70" s="1144"/>
      <c r="E70" s="1144"/>
      <c r="F70" s="1144"/>
      <c r="G70" s="547"/>
      <c r="H70" s="1188"/>
      <c r="I70" s="1188"/>
      <c r="J70" s="1188"/>
      <c r="K70" s="1188"/>
      <c r="L70" s="1188"/>
      <c r="M70" s="1188"/>
      <c r="N70" s="1188"/>
      <c r="O70" s="1188"/>
      <c r="P70" s="1188"/>
      <c r="Q70" s="1188"/>
      <c r="R70" s="1188"/>
      <c r="S70" s="1188"/>
    </row>
    <row r="71" spans="1:19">
      <c r="A71" s="1185"/>
      <c r="B71" s="512"/>
      <c r="C71" s="1144"/>
      <c r="D71" s="1144"/>
      <c r="E71" s="1144"/>
      <c r="F71" s="1144"/>
      <c r="G71" s="547"/>
      <c r="H71" s="1188"/>
      <c r="I71" s="1188"/>
      <c r="J71" s="1188"/>
      <c r="K71" s="1188"/>
      <c r="L71" s="1188"/>
      <c r="M71" s="1188"/>
      <c r="N71" s="1188"/>
      <c r="O71" s="1188"/>
      <c r="P71" s="1188"/>
      <c r="Q71" s="1188"/>
      <c r="R71" s="1188"/>
      <c r="S71" s="1188"/>
    </row>
    <row r="72" spans="1:19" s="2" customFormat="1">
      <c r="A72" s="652" t="s">
        <v>632</v>
      </c>
      <c r="B72" s="653"/>
      <c r="C72" s="12"/>
      <c r="D72" s="12"/>
      <c r="E72" s="12"/>
      <c r="F72" s="12"/>
      <c r="G72" s="13"/>
      <c r="H72" s="21"/>
      <c r="I72" s="21"/>
      <c r="J72" s="21"/>
      <c r="K72" s="21"/>
      <c r="L72" s="21"/>
      <c r="M72" s="21"/>
      <c r="N72" s="21"/>
      <c r="O72" s="21"/>
      <c r="P72" s="21"/>
      <c r="Q72" s="21"/>
      <c r="R72" s="21"/>
      <c r="S72" s="21"/>
    </row>
    <row r="73" spans="1:19" s="2" customFormat="1">
      <c r="A73" s="1185"/>
      <c r="B73" s="512"/>
      <c r="C73" s="1144"/>
      <c r="D73" s="1144"/>
      <c r="E73" s="1144"/>
      <c r="F73" s="1144"/>
      <c r="G73" s="547"/>
      <c r="H73" s="1188"/>
      <c r="I73" s="1188"/>
      <c r="J73" s="1188"/>
      <c r="K73" s="1188"/>
      <c r="L73" s="1188"/>
      <c r="M73" s="1188"/>
      <c r="N73" s="1188"/>
      <c r="O73" s="1188"/>
      <c r="P73" s="1188"/>
      <c r="Q73" s="1188"/>
      <c r="R73" s="1188"/>
      <c r="S73" s="1188"/>
    </row>
    <row r="74" spans="1:19" s="2" customFormat="1">
      <c r="A74" s="1185"/>
      <c r="B74" s="512"/>
      <c r="C74" s="1144"/>
      <c r="D74" s="1144"/>
      <c r="E74" s="1144"/>
      <c r="F74" s="1144"/>
      <c r="G74" s="547"/>
      <c r="H74" s="1188"/>
      <c r="I74" s="1188"/>
      <c r="J74" s="1188"/>
      <c r="K74" s="1188"/>
      <c r="L74" s="1188"/>
      <c r="M74" s="1188"/>
      <c r="N74" s="1188"/>
      <c r="O74" s="1188"/>
      <c r="P74" s="1188"/>
      <c r="Q74" s="1188"/>
      <c r="R74" s="1188"/>
      <c r="S74" s="1188"/>
    </row>
    <row r="75" spans="1:19">
      <c r="A75" s="1185"/>
      <c r="B75" s="512"/>
      <c r="C75" s="1144"/>
      <c r="D75" s="1144"/>
      <c r="E75" s="1144"/>
      <c r="F75" s="1144"/>
      <c r="G75" s="547"/>
      <c r="H75" s="1188"/>
      <c r="I75" s="1188"/>
      <c r="J75" s="1188"/>
      <c r="K75" s="1188"/>
      <c r="L75" s="1188"/>
      <c r="M75" s="1188"/>
      <c r="N75" s="1188"/>
      <c r="O75" s="1188"/>
      <c r="P75" s="1188"/>
      <c r="Q75" s="1188"/>
      <c r="R75" s="1188"/>
      <c r="S75" s="1188"/>
    </row>
    <row r="76" spans="1:19" s="2" customFormat="1">
      <c r="A76" s="652" t="s">
        <v>633</v>
      </c>
      <c r="B76" s="653"/>
      <c r="C76" s="12"/>
      <c r="D76" s="12"/>
      <c r="E76" s="12"/>
      <c r="F76" s="12"/>
      <c r="G76" s="13"/>
      <c r="H76" s="21"/>
      <c r="I76" s="21"/>
      <c r="J76" s="21"/>
      <c r="K76" s="21"/>
      <c r="L76" s="21"/>
      <c r="M76" s="21"/>
      <c r="N76" s="21"/>
      <c r="O76" s="21"/>
      <c r="P76" s="21"/>
      <c r="Q76" s="21"/>
      <c r="R76" s="21"/>
      <c r="S76" s="21"/>
    </row>
    <row r="77" spans="1:19" s="2" customFormat="1">
      <c r="A77" s="1185"/>
      <c r="B77" s="512"/>
      <c r="C77" s="1144"/>
      <c r="D77" s="1144"/>
      <c r="E77" s="1144"/>
      <c r="F77" s="1144"/>
      <c r="G77" s="547"/>
      <c r="H77" s="1188"/>
      <c r="I77" s="1188"/>
      <c r="J77" s="1188"/>
      <c r="K77" s="1188"/>
      <c r="L77" s="1188"/>
      <c r="M77" s="1188"/>
      <c r="N77" s="1188"/>
      <c r="O77" s="1188"/>
      <c r="P77" s="1188"/>
      <c r="Q77" s="1188"/>
      <c r="R77" s="1188"/>
      <c r="S77" s="1188"/>
    </row>
    <row r="78" spans="1:19" s="2" customFormat="1">
      <c r="A78" s="1263"/>
      <c r="B78" s="512"/>
      <c r="C78" s="513"/>
      <c r="D78" s="513"/>
      <c r="E78" s="513"/>
      <c r="F78" s="513"/>
      <c r="G78" s="517"/>
      <c r="H78" s="1297"/>
      <c r="I78" s="1297"/>
      <c r="J78" s="1297"/>
      <c r="K78" s="1297"/>
      <c r="L78" s="1297"/>
      <c r="M78" s="1297"/>
      <c r="N78" s="1297"/>
      <c r="O78" s="1297"/>
      <c r="P78" s="1297"/>
      <c r="Q78" s="1297"/>
      <c r="R78" s="1297"/>
      <c r="S78" s="1297"/>
    </row>
    <row r="79" spans="1:19" s="2" customFormat="1">
      <c r="A79" s="1298"/>
      <c r="B79" s="511"/>
      <c r="C79" s="513"/>
      <c r="D79" s="513"/>
      <c r="E79" s="513"/>
      <c r="F79" s="513"/>
      <c r="G79" s="517"/>
      <c r="H79" s="1299"/>
      <c r="I79" s="1299"/>
      <c r="J79" s="1299"/>
      <c r="K79" s="1299"/>
      <c r="L79" s="1299"/>
      <c r="M79" s="1299"/>
      <c r="N79" s="1299"/>
      <c r="O79" s="1299"/>
      <c r="P79" s="1299"/>
      <c r="Q79" s="1299"/>
      <c r="R79" s="1299"/>
      <c r="S79" s="1299"/>
    </row>
    <row r="80" spans="1:19" s="2" customFormat="1">
      <c r="A80" s="652" t="s">
        <v>634</v>
      </c>
      <c r="B80" s="653"/>
      <c r="C80" s="12"/>
      <c r="D80" s="12"/>
      <c r="E80" s="12"/>
      <c r="F80" s="12"/>
      <c r="G80" s="13"/>
      <c r="H80" s="21"/>
      <c r="I80" s="21"/>
      <c r="J80" s="21"/>
      <c r="K80" s="21"/>
      <c r="L80" s="21"/>
      <c r="M80" s="21"/>
      <c r="N80" s="21"/>
      <c r="O80" s="21"/>
      <c r="P80" s="21"/>
      <c r="Q80" s="21"/>
      <c r="R80" s="21"/>
      <c r="S80" s="21"/>
    </row>
    <row r="81" spans="1:19">
      <c r="A81" s="1189"/>
      <c r="B81" s="1145"/>
      <c r="C81" s="1144"/>
      <c r="D81" s="1144"/>
      <c r="E81" s="1144"/>
      <c r="F81" s="1144"/>
      <c r="G81" s="547"/>
      <c r="H81" s="1188"/>
      <c r="I81" s="1188"/>
      <c r="J81" s="1188"/>
      <c r="K81" s="1188"/>
      <c r="L81" s="1188"/>
      <c r="M81" s="1188"/>
      <c r="N81" s="1188"/>
      <c r="O81" s="1188"/>
      <c r="P81" s="1188"/>
      <c r="Q81" s="1188"/>
      <c r="R81" s="1188"/>
      <c r="S81" s="1188"/>
    </row>
    <row r="82" spans="1:19">
      <c r="A82" s="1298"/>
      <c r="B82" s="511"/>
      <c r="C82" s="513"/>
      <c r="D82" s="513"/>
      <c r="E82" s="513"/>
      <c r="F82" s="513"/>
      <c r="G82" s="517"/>
      <c r="H82" s="1300"/>
      <c r="I82" s="1300"/>
      <c r="J82" s="1300"/>
      <c r="K82" s="1300"/>
      <c r="L82" s="1300"/>
      <c r="M82" s="1300"/>
      <c r="N82" s="1300"/>
      <c r="O82" s="1300"/>
      <c r="P82" s="1300"/>
      <c r="Q82" s="1300"/>
      <c r="R82" s="1300"/>
      <c r="S82" s="1300"/>
    </row>
    <row r="83" spans="1:19">
      <c r="A83" s="1298"/>
      <c r="B83" s="511"/>
      <c r="C83" s="513"/>
      <c r="D83" s="513"/>
      <c r="E83" s="513"/>
      <c r="F83" s="513"/>
      <c r="G83" s="517"/>
      <c r="H83" s="1300"/>
      <c r="I83" s="1300"/>
      <c r="J83" s="1300"/>
      <c r="K83" s="1300"/>
      <c r="L83" s="1300"/>
      <c r="M83" s="1300"/>
      <c r="N83" s="1300"/>
      <c r="O83" s="1300"/>
      <c r="P83" s="1300"/>
      <c r="Q83" s="1300"/>
      <c r="R83" s="1300"/>
      <c r="S83" s="1300"/>
    </row>
    <row r="84" spans="1:19">
      <c r="A84" s="652" t="s">
        <v>635</v>
      </c>
      <c r="B84" s="653"/>
      <c r="C84" s="12"/>
      <c r="D84" s="12"/>
      <c r="E84" s="12"/>
      <c r="F84" s="12"/>
      <c r="G84" s="13"/>
      <c r="H84" s="21"/>
      <c r="I84" s="21"/>
      <c r="J84" s="21"/>
      <c r="K84" s="21"/>
      <c r="L84" s="21"/>
      <c r="M84" s="21"/>
      <c r="N84" s="21"/>
      <c r="O84" s="21"/>
      <c r="P84" s="21"/>
      <c r="Q84" s="21"/>
      <c r="R84" s="21"/>
      <c r="S84" s="21"/>
    </row>
    <row r="85" spans="1:19">
      <c r="A85" s="1263"/>
      <c r="B85" s="512" t="s">
        <v>636</v>
      </c>
      <c r="C85" s="513"/>
      <c r="D85" s="513"/>
      <c r="E85" s="513"/>
      <c r="F85" s="513"/>
      <c r="G85" s="517"/>
      <c r="H85" s="1300"/>
      <c r="I85" s="1300"/>
      <c r="J85" s="1300"/>
      <c r="K85" s="1300"/>
      <c r="L85" s="1300"/>
      <c r="M85" s="1300"/>
      <c r="N85" s="1300"/>
      <c r="O85" s="1300"/>
      <c r="P85" s="1300"/>
      <c r="Q85" s="1300"/>
      <c r="R85" s="1300"/>
      <c r="S85" s="1300"/>
    </row>
    <row r="86" spans="1:19">
      <c r="A86" s="1263"/>
      <c r="B86" s="512" t="s">
        <v>637</v>
      </c>
      <c r="C86" s="513"/>
      <c r="D86" s="513"/>
      <c r="E86" s="513"/>
      <c r="F86" s="513"/>
      <c r="G86" s="517"/>
      <c r="H86" s="1300"/>
      <c r="I86" s="1300"/>
      <c r="J86" s="1300"/>
      <c r="K86" s="1300"/>
      <c r="L86" s="1300"/>
      <c r="M86" s="1300"/>
      <c r="N86" s="1300"/>
      <c r="O86" s="1300"/>
      <c r="P86" s="1300"/>
      <c r="Q86" s="1300"/>
      <c r="R86" s="1300"/>
      <c r="S86" s="1300"/>
    </row>
    <row r="87" spans="1:19">
      <c r="A87" s="1263"/>
      <c r="B87" s="512" t="s">
        <v>638</v>
      </c>
      <c r="C87" s="513"/>
      <c r="D87" s="513"/>
      <c r="E87" s="513"/>
      <c r="F87" s="513"/>
      <c r="G87" s="517"/>
      <c r="H87" s="1300"/>
      <c r="I87" s="1300"/>
      <c r="J87" s="1300"/>
      <c r="K87" s="1300"/>
      <c r="L87" s="1300"/>
      <c r="M87" s="1300"/>
      <c r="N87" s="1300"/>
      <c r="O87" s="1300"/>
      <c r="P87" s="1300"/>
      <c r="Q87" s="1300"/>
      <c r="R87" s="1300"/>
      <c r="S87" s="1300"/>
    </row>
    <row r="88" spans="1:19">
      <c r="A88" s="1263"/>
      <c r="B88" s="512" t="s">
        <v>639</v>
      </c>
      <c r="C88" s="513"/>
      <c r="D88" s="513"/>
      <c r="E88" s="513"/>
      <c r="F88" s="513"/>
      <c r="G88" s="517"/>
      <c r="H88" s="1300"/>
      <c r="I88" s="1300"/>
      <c r="J88" s="1300"/>
      <c r="K88" s="1300"/>
      <c r="L88" s="1300"/>
      <c r="M88" s="1300"/>
      <c r="N88" s="1300"/>
      <c r="O88" s="1300"/>
      <c r="P88" s="1300"/>
      <c r="Q88" s="1300"/>
      <c r="R88" s="1300"/>
      <c r="S88" s="1300"/>
    </row>
    <row r="89" spans="1:19">
      <c r="A89" s="358"/>
      <c r="B89" s="357"/>
      <c r="C89" s="188"/>
      <c r="D89" s="188"/>
      <c r="E89" s="188"/>
      <c r="F89" s="188"/>
      <c r="G89" s="359"/>
      <c r="H89" s="300"/>
      <c r="I89" s="300"/>
      <c r="J89" s="300"/>
      <c r="K89" s="300"/>
      <c r="L89" s="300"/>
      <c r="M89" s="300"/>
      <c r="N89" s="300"/>
      <c r="O89" s="300"/>
      <c r="P89" s="300"/>
      <c r="Q89" s="300"/>
      <c r="R89" s="300"/>
      <c r="S89" s="300"/>
    </row>
    <row r="90" spans="1:19">
      <c r="A90" s="7" t="s">
        <v>640</v>
      </c>
      <c r="B90" s="8"/>
      <c r="C90" s="12"/>
      <c r="D90" s="12"/>
      <c r="E90" s="12"/>
      <c r="F90" s="12"/>
      <c r="G90" s="13"/>
      <c r="H90" s="21"/>
      <c r="I90" s="21"/>
      <c r="J90" s="21"/>
      <c r="K90" s="21"/>
      <c r="L90" s="21"/>
      <c r="M90" s="21"/>
      <c r="N90" s="21"/>
      <c r="O90" s="21"/>
      <c r="P90" s="21"/>
      <c r="Q90" s="21"/>
      <c r="R90" s="21"/>
      <c r="S90" s="21"/>
    </row>
    <row r="91" spans="1:19">
      <c r="A91" s="1185"/>
      <c r="B91" s="1005" t="s">
        <v>641</v>
      </c>
      <c r="C91" s="1144"/>
      <c r="D91" s="1144"/>
      <c r="E91" s="1144"/>
      <c r="F91" s="1144"/>
      <c r="G91" s="547"/>
      <c r="H91" s="1006"/>
      <c r="I91" s="1006"/>
      <c r="J91" s="1006"/>
      <c r="K91" s="1006"/>
      <c r="L91" s="1006"/>
      <c r="M91" s="1006"/>
      <c r="N91" s="1006"/>
      <c r="O91" s="1006"/>
      <c r="P91" s="1006"/>
      <c r="Q91" s="1006"/>
      <c r="R91" s="1006"/>
      <c r="S91" s="1006"/>
    </row>
    <row r="92" spans="1:19">
      <c r="A92" s="1263"/>
      <c r="B92" s="512" t="s">
        <v>642</v>
      </c>
      <c r="C92" s="513"/>
      <c r="D92" s="513"/>
      <c r="E92" s="513"/>
      <c r="F92" s="513"/>
      <c r="G92" s="517"/>
      <c r="H92" s="1301"/>
      <c r="I92" s="1301"/>
      <c r="J92" s="1301"/>
      <c r="K92" s="1301"/>
      <c r="L92" s="1301"/>
      <c r="M92" s="1301"/>
      <c r="N92" s="1301"/>
      <c r="O92" s="1301"/>
      <c r="P92" s="1301"/>
      <c r="Q92" s="1301"/>
      <c r="R92" s="1301"/>
      <c r="S92" s="1301"/>
    </row>
    <row r="93" spans="1:19">
      <c r="A93" s="1302"/>
      <c r="B93" s="1303" t="s">
        <v>643</v>
      </c>
      <c r="C93" s="1304"/>
      <c r="D93" s="1304"/>
      <c r="E93" s="1304"/>
      <c r="F93" s="1304"/>
      <c r="G93" s="1305"/>
      <c r="H93" s="1306"/>
      <c r="I93" s="1306"/>
      <c r="J93" s="1306"/>
      <c r="K93" s="1306"/>
      <c r="L93" s="1306"/>
      <c r="M93" s="1306"/>
      <c r="N93" s="1306"/>
      <c r="O93" s="1306"/>
      <c r="P93" s="1306"/>
      <c r="Q93" s="1306"/>
      <c r="R93" s="1306"/>
      <c r="S93" s="1306"/>
    </row>
    <row r="95" spans="1:19">
      <c r="A95" s="94" t="s">
        <v>644</v>
      </c>
      <c r="B95" s="96"/>
    </row>
    <row r="96" spans="1:19">
      <c r="A96" s="95" t="s">
        <v>542</v>
      </c>
      <c r="B96" s="1307"/>
    </row>
    <row r="97" spans="1:2">
      <c r="A97" s="994" t="s">
        <v>546</v>
      </c>
      <c r="B97" s="1307"/>
    </row>
    <row r="98" spans="1:2">
      <c r="A98" s="1308" t="s">
        <v>549</v>
      </c>
      <c r="B98" s="1309"/>
    </row>
    <row r="99" spans="1:2">
      <c r="A99" s="1308" t="s">
        <v>552</v>
      </c>
      <c r="B99" s="1310"/>
    </row>
    <row r="100" spans="1:2">
      <c r="A100" s="1311" t="s">
        <v>645</v>
      </c>
      <c r="B100" s="1312"/>
    </row>
    <row r="102" spans="1:2">
      <c r="A102" s="97"/>
      <c r="B102" s="1" t="s">
        <v>646</v>
      </c>
    </row>
    <row r="103" spans="1:2">
      <c r="A103" s="98"/>
      <c r="B103" s="1" t="s">
        <v>647</v>
      </c>
    </row>
  </sheetData>
  <mergeCells count="47">
    <mergeCell ref="A68:B68"/>
    <mergeCell ref="A72:B72"/>
    <mergeCell ref="A76:B76"/>
    <mergeCell ref="A80:B80"/>
    <mergeCell ref="A84:B8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623" priority="13" operator="equal">
      <formula>"X"</formula>
    </cfRule>
    <cfRule type="cellIs" dxfId="1622" priority="14" operator="equal">
      <formula>"I"</formula>
    </cfRule>
  </conditionalFormatting>
  <conditionalFormatting sqref="H32:H59">
    <cfRule type="cellIs" dxfId="1621" priority="1" operator="equal">
      <formula>"X"</formula>
    </cfRule>
    <cfRule type="cellIs" dxfId="1620" priority="2" operator="equal">
      <formula>"I"</formula>
    </cfRule>
  </conditionalFormatting>
  <conditionalFormatting sqref="J20:J30">
    <cfRule type="cellIs" dxfId="1619" priority="15" operator="equal">
      <formula>"X"</formula>
    </cfRule>
    <cfRule type="cellIs" dxfId="1618" priority="16" operator="equal">
      <formula>"I"</formula>
    </cfRule>
  </conditionalFormatting>
  <conditionalFormatting sqref="J32:J59">
    <cfRule type="cellIs" dxfId="1617" priority="3" operator="equal">
      <formula>"X"</formula>
    </cfRule>
    <cfRule type="cellIs" dxfId="1616" priority="4" operator="equal">
      <formula>"I"</formula>
    </cfRule>
  </conditionalFormatting>
  <conditionalFormatting sqref="L20:L30">
    <cfRule type="cellIs" dxfId="1615" priority="17" operator="equal">
      <formula>"X"</formula>
    </cfRule>
    <cfRule type="cellIs" dxfId="1614" priority="18" operator="equal">
      <formula>"I"</formula>
    </cfRule>
  </conditionalFormatting>
  <conditionalFormatting sqref="L32:L59">
    <cfRule type="cellIs" dxfId="1613" priority="5" operator="equal">
      <formula>"X"</formula>
    </cfRule>
    <cfRule type="cellIs" dxfId="1612" priority="6" operator="equal">
      <formula>"I"</formula>
    </cfRule>
  </conditionalFormatting>
  <conditionalFormatting sqref="N20:N30">
    <cfRule type="cellIs" dxfId="1611" priority="19" operator="equal">
      <formula>"X"</formula>
    </cfRule>
    <cfRule type="cellIs" dxfId="1610" priority="20" operator="equal">
      <formula>"I"</formula>
    </cfRule>
  </conditionalFormatting>
  <conditionalFormatting sqref="N32:N59">
    <cfRule type="cellIs" dxfId="1609" priority="7" operator="equal">
      <formula>"X"</formula>
    </cfRule>
    <cfRule type="cellIs" dxfId="1608" priority="8" operator="equal">
      <formula>"I"</formula>
    </cfRule>
  </conditionalFormatting>
  <conditionalFormatting sqref="P20:P30">
    <cfRule type="cellIs" dxfId="1607" priority="21" operator="equal">
      <formula>"X"</formula>
    </cfRule>
    <cfRule type="cellIs" dxfId="1606" priority="22" operator="equal">
      <formula>"I"</formula>
    </cfRule>
  </conditionalFormatting>
  <conditionalFormatting sqref="P32:P59">
    <cfRule type="cellIs" dxfId="1605" priority="9" operator="equal">
      <formula>"X"</formula>
    </cfRule>
    <cfRule type="cellIs" dxfId="1604" priority="10" operator="equal">
      <formula>"I"</formula>
    </cfRule>
  </conditionalFormatting>
  <conditionalFormatting sqref="R20:R30">
    <cfRule type="cellIs" dxfId="1603" priority="23" operator="equal">
      <formula>"X"</formula>
    </cfRule>
    <cfRule type="cellIs" dxfId="1602" priority="24" operator="equal">
      <formula>"I"</formula>
    </cfRule>
  </conditionalFormatting>
  <conditionalFormatting sqref="R32:R59">
    <cfRule type="cellIs" dxfId="1601" priority="11" operator="equal">
      <formula>"X"</formula>
    </cfRule>
    <cfRule type="cellIs" dxfId="1600" priority="12" operator="equal">
      <formula>"I"</formula>
    </cfRule>
  </conditionalFormatting>
  <hyperlinks>
    <hyperlink ref="B3" location="'Cost Summary'!A1" display="BACK TO SUMMARY SHEET" xr:uid="{55756451-1042-4668-84A8-9910BE922AFD}"/>
  </hyperlinks>
  <pageMargins left="0.7" right="0.7" top="0.75" bottom="0.75" header="0.3" footer="0.3"/>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A26-B747-4CD3-B440-51657DE4153D}">
  <sheetPr>
    <tabColor rgb="FF92D050"/>
  </sheetPr>
  <dimension ref="A1:S97"/>
  <sheetViews>
    <sheetView zoomScale="70" zoomScaleNormal="70" workbookViewId="0">
      <pane xSplit="2" ySplit="9" topLeftCell="C24" activePane="bottomRight" state="frozen"/>
      <selection pane="bottomRight" activeCell="C25" sqref="C25"/>
      <selection pane="bottomLeft" activeCell="A11" sqref="A11"/>
      <selection pane="topRight" activeCell="C1" sqref="C1"/>
    </sheetView>
  </sheetViews>
  <sheetFormatPr defaultRowHeight="15"/>
  <cols>
    <col min="1" max="1" width="11" customWidth="1"/>
    <col min="2" max="2" width="72.4257812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customHeight="1"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364</v>
      </c>
      <c r="C5" s="513"/>
      <c r="D5" s="513"/>
      <c r="E5" s="513"/>
      <c r="F5" s="513"/>
      <c r="G5" s="514" t="s">
        <v>546</v>
      </c>
      <c r="H5" s="949"/>
      <c r="I5" s="684"/>
      <c r="J5" s="949"/>
      <c r="K5" s="684"/>
      <c r="L5" s="949"/>
      <c r="M5" s="684"/>
      <c r="N5" s="949"/>
      <c r="O5" s="684"/>
      <c r="P5" s="949"/>
      <c r="Q5" s="684"/>
      <c r="R5" s="949"/>
      <c r="S5" s="684"/>
    </row>
    <row r="6" spans="1:19">
      <c r="A6" s="1313" t="s">
        <v>548</v>
      </c>
      <c r="B6" s="515" t="s">
        <v>363</v>
      </c>
      <c r="C6" s="513"/>
      <c r="D6" s="513"/>
      <c r="E6" s="513"/>
      <c r="F6" s="513"/>
      <c r="G6" s="514" t="s">
        <v>549</v>
      </c>
      <c r="H6" s="950"/>
      <c r="I6" s="687"/>
      <c r="J6" s="950"/>
      <c r="K6" s="687"/>
      <c r="L6" s="950"/>
      <c r="M6" s="687"/>
      <c r="N6" s="950"/>
      <c r="O6" s="687"/>
      <c r="P6" s="950"/>
      <c r="Q6" s="687"/>
      <c r="R6" s="950"/>
      <c r="S6" s="687"/>
    </row>
    <row r="7" spans="1:19">
      <c r="A7" s="1313" t="s">
        <v>551</v>
      </c>
      <c r="B7" s="516"/>
      <c r="C7" s="513"/>
      <c r="D7" s="513"/>
      <c r="E7" s="513"/>
      <c r="F7" s="513"/>
      <c r="G7" s="514" t="s">
        <v>552</v>
      </c>
      <c r="H7" s="672"/>
      <c r="I7" s="673"/>
      <c r="J7" s="1314"/>
      <c r="K7" s="684"/>
      <c r="L7" s="1314"/>
      <c r="M7" s="684"/>
      <c r="N7" s="1314"/>
      <c r="O7" s="684"/>
      <c r="P7" s="1314"/>
      <c r="Q7" s="684"/>
      <c r="R7" s="672"/>
      <c r="S7" s="673"/>
    </row>
    <row r="8" spans="1:19" ht="15.75" thickBot="1">
      <c r="A8" s="356" t="s">
        <v>554</v>
      </c>
      <c r="B8" s="357"/>
      <c r="C8" s="188"/>
      <c r="D8" s="188"/>
      <c r="E8" s="188"/>
      <c r="F8" s="188"/>
      <c r="G8" s="298" t="s">
        <v>554</v>
      </c>
      <c r="H8" s="1315">
        <f>I58</f>
        <v>0</v>
      </c>
      <c r="I8" s="1316"/>
      <c r="J8" s="1315">
        <f>K58</f>
        <v>0</v>
      </c>
      <c r="K8" s="1316"/>
      <c r="L8" s="1315">
        <f>M58</f>
        <v>0</v>
      </c>
      <c r="M8" s="1316"/>
      <c r="N8" s="1315">
        <f>O58</f>
        <v>0</v>
      </c>
      <c r="O8" s="1316"/>
      <c r="P8" s="1315">
        <f>Q58</f>
        <v>0</v>
      </c>
      <c r="Q8" s="1316"/>
      <c r="R8" s="1315">
        <f>S58</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1007" t="s">
        <v>563</v>
      </c>
      <c r="C10" s="513"/>
      <c r="D10" s="513"/>
      <c r="E10" s="513"/>
      <c r="F10" s="513"/>
      <c r="G10" s="517"/>
      <c r="H10" s="1318"/>
      <c r="I10" s="1318"/>
      <c r="J10" s="1318"/>
      <c r="K10" s="1318"/>
      <c r="L10" s="1318"/>
      <c r="M10" s="1318"/>
      <c r="N10" s="1318"/>
      <c r="O10" s="1318"/>
      <c r="P10" s="1318"/>
      <c r="Q10" s="1318"/>
      <c r="R10" s="1318"/>
      <c r="S10" s="1318"/>
    </row>
    <row r="11" spans="1:19" ht="15.75" hidden="1" thickTop="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75" hidden="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75" hidden="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75" hidden="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75" hidden="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75" hidden="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75" hidden="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75" hidden="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hidden="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hidden="1" thickTop="1">
      <c r="A20" s="1317"/>
      <c r="B20" s="512">
        <f>'Area Calculations'!L71</f>
        <v>0</v>
      </c>
      <c r="C20" s="518" t="s">
        <v>564</v>
      </c>
      <c r="D20" s="513"/>
      <c r="E20" s="513"/>
      <c r="F20" s="513"/>
      <c r="G20" s="517"/>
      <c r="H20" s="1318"/>
      <c r="I20" s="1318"/>
      <c r="J20" s="1318"/>
      <c r="K20" s="1318"/>
      <c r="L20" s="1318"/>
      <c r="M20" s="1318"/>
      <c r="N20" s="1318"/>
      <c r="O20" s="1318"/>
      <c r="P20" s="1318"/>
      <c r="Q20" s="1318"/>
      <c r="R20" s="1318"/>
      <c r="S20" s="1318"/>
    </row>
    <row r="21" spans="1:19" ht="15.75" hidden="1" thickTop="1">
      <c r="A21" s="1317"/>
      <c r="B21" s="512">
        <f>'Area Calculations'!L72</f>
        <v>0</v>
      </c>
      <c r="C21" s="518" t="s">
        <v>564</v>
      </c>
      <c r="D21" s="513"/>
      <c r="E21" s="513"/>
      <c r="F21" s="513"/>
      <c r="G21" s="517"/>
      <c r="H21" s="1318"/>
      <c r="I21" s="1318"/>
      <c r="J21" s="1318"/>
      <c r="K21" s="1318"/>
      <c r="L21" s="1318"/>
      <c r="M21" s="1318"/>
      <c r="N21" s="1318"/>
      <c r="O21" s="1318"/>
      <c r="P21" s="1318"/>
      <c r="Q21" s="1318"/>
      <c r="R21" s="1318"/>
      <c r="S21" s="1318"/>
    </row>
    <row r="22" spans="1:19" ht="15.75" hidden="1" thickTop="1">
      <c r="A22" s="1317"/>
      <c r="B22" s="512">
        <f>'Area Calculations'!L73</f>
        <v>0</v>
      </c>
      <c r="C22" s="518" t="s">
        <v>564</v>
      </c>
      <c r="D22" s="513"/>
      <c r="E22" s="513"/>
      <c r="F22" s="513"/>
      <c r="G22" s="517"/>
      <c r="H22" s="1318"/>
      <c r="I22" s="1318"/>
      <c r="J22" s="1318"/>
      <c r="K22" s="1318"/>
      <c r="L22" s="1318"/>
      <c r="M22" s="1318"/>
      <c r="N22" s="1318"/>
      <c r="O22" s="1318"/>
      <c r="P22" s="1318"/>
      <c r="Q22" s="1318"/>
      <c r="R22" s="1318"/>
      <c r="S22" s="1318"/>
    </row>
    <row r="23" spans="1:19" ht="15.75" hidden="1" thickTop="1">
      <c r="A23" s="1317"/>
      <c r="B23" s="512">
        <f>'Area Calculations'!L74</f>
        <v>0</v>
      </c>
      <c r="C23" s="518" t="s">
        <v>564</v>
      </c>
      <c r="D23" s="513"/>
      <c r="E23" s="513"/>
      <c r="F23" s="513"/>
      <c r="G23" s="517"/>
      <c r="H23" s="1318"/>
      <c r="I23" s="1318"/>
      <c r="J23" s="1318"/>
      <c r="K23" s="1318"/>
      <c r="L23" s="1318"/>
      <c r="M23" s="1318"/>
      <c r="N23" s="1318"/>
      <c r="O23" s="1318"/>
      <c r="P23" s="1318"/>
      <c r="Q23" s="1318"/>
      <c r="R23" s="1318"/>
      <c r="S23" s="1318"/>
    </row>
    <row r="24" spans="1:19" ht="15.75" thickTop="1">
      <c r="A24" s="1317"/>
      <c r="B24" s="512"/>
      <c r="C24" s="518"/>
      <c r="D24" s="513"/>
      <c r="E24" s="513"/>
      <c r="F24" s="513"/>
      <c r="G24" s="517"/>
      <c r="H24" s="1319"/>
      <c r="I24" s="1318"/>
      <c r="J24" s="1319"/>
      <c r="K24" s="1318"/>
      <c r="L24" s="1319"/>
      <c r="M24" s="1318"/>
      <c r="N24" s="1319"/>
      <c r="O24" s="1318"/>
      <c r="P24" s="1319"/>
      <c r="Q24" s="1318"/>
      <c r="R24" s="1319"/>
      <c r="S24" s="1318"/>
    </row>
    <row r="25" spans="1:19" ht="15.75" thickBot="1">
      <c r="A25" s="1317"/>
      <c r="B25" s="519" t="s">
        <v>364</v>
      </c>
      <c r="C25" s="518"/>
      <c r="D25" s="513"/>
      <c r="E25" s="513"/>
      <c r="F25" s="513"/>
      <c r="G25" s="517"/>
      <c r="H25" s="1319"/>
      <c r="I25" s="1318"/>
      <c r="J25" s="1319"/>
      <c r="K25" s="1318"/>
      <c r="L25" s="1319"/>
      <c r="M25" s="1318"/>
      <c r="N25" s="1319"/>
      <c r="O25" s="1318"/>
      <c r="P25" s="1319"/>
      <c r="Q25" s="1318"/>
      <c r="R25" s="1319"/>
      <c r="S25" s="1318"/>
    </row>
    <row r="26" spans="1:19" ht="15.75" thickBot="1">
      <c r="A26" s="1008"/>
      <c r="B26" s="1147" t="s">
        <v>567</v>
      </c>
      <c r="C26" s="518"/>
      <c r="D26" s="513"/>
      <c r="E26" s="513"/>
      <c r="F26" s="513"/>
      <c r="G26" s="517"/>
      <c r="H26" s="1319"/>
      <c r="I26" s="546"/>
      <c r="J26" s="1319"/>
      <c r="K26" s="546"/>
      <c r="L26" s="1319"/>
      <c r="M26" s="546"/>
      <c r="N26" s="1319"/>
      <c r="O26" s="546"/>
      <c r="P26" s="1319"/>
      <c r="Q26" s="546"/>
      <c r="R26" s="1319"/>
      <c r="S26" s="546"/>
    </row>
    <row r="27" spans="1:19">
      <c r="A27" s="1008"/>
      <c r="B27" s="1172" t="s">
        <v>568</v>
      </c>
      <c r="C27" s="517"/>
      <c r="D27" s="513"/>
      <c r="E27" s="513"/>
      <c r="F27" s="513"/>
      <c r="G27" s="517"/>
      <c r="H27" s="1319"/>
      <c r="I27" s="956"/>
      <c r="J27" s="1319"/>
      <c r="K27" s="956"/>
      <c r="L27" s="1319"/>
      <c r="M27" s="546"/>
      <c r="N27" s="1319"/>
      <c r="O27" s="546"/>
      <c r="P27" s="1319"/>
      <c r="Q27" s="546"/>
      <c r="R27" s="1319"/>
      <c r="S27" s="546"/>
    </row>
    <row r="28" spans="1:19">
      <c r="A28" s="1008"/>
      <c r="B28" s="1173" t="s">
        <v>569</v>
      </c>
      <c r="C28" s="517"/>
      <c r="D28" s="513"/>
      <c r="E28" s="513"/>
      <c r="F28" s="513"/>
      <c r="G28" s="517"/>
      <c r="H28" s="1319"/>
      <c r="I28" s="956"/>
      <c r="J28" s="1319"/>
      <c r="K28" s="956"/>
      <c r="L28" s="1319"/>
      <c r="M28" s="546"/>
      <c r="N28" s="1319"/>
      <c r="O28" s="546"/>
      <c r="P28" s="1319"/>
      <c r="Q28" s="546"/>
      <c r="R28" s="1319"/>
      <c r="S28" s="546"/>
    </row>
    <row r="29" spans="1:19">
      <c r="A29" s="1008"/>
      <c r="B29" s="1174" t="s">
        <v>570</v>
      </c>
      <c r="C29" s="517"/>
      <c r="D29" s="513"/>
      <c r="E29" s="513"/>
      <c r="F29" s="513"/>
      <c r="G29" s="517"/>
      <c r="H29" s="1319"/>
      <c r="I29" s="956"/>
      <c r="J29" s="1319"/>
      <c r="K29" s="956"/>
      <c r="L29" s="1319"/>
      <c r="M29" s="546"/>
      <c r="N29" s="1319"/>
      <c r="O29" s="546"/>
      <c r="P29" s="1319"/>
      <c r="Q29" s="546"/>
      <c r="R29" s="1319"/>
      <c r="S29" s="546"/>
    </row>
    <row r="30" spans="1:19">
      <c r="A30" s="1008"/>
      <c r="B30" s="1174" t="s">
        <v>571</v>
      </c>
      <c r="C30" s="517"/>
      <c r="D30" s="513"/>
      <c r="E30" s="513"/>
      <c r="F30" s="513"/>
      <c r="G30" s="517"/>
      <c r="H30" s="1319"/>
      <c r="I30" s="1148"/>
      <c r="J30" s="1319"/>
      <c r="K30" s="956"/>
      <c r="L30" s="1319"/>
      <c r="M30" s="546"/>
      <c r="N30" s="1319"/>
      <c r="O30" s="546"/>
      <c r="P30" s="1319"/>
      <c r="Q30" s="546"/>
      <c r="R30" s="1319"/>
      <c r="S30" s="546"/>
    </row>
    <row r="31" spans="1:19">
      <c r="A31" s="1008"/>
      <c r="B31" s="1174" t="s">
        <v>572</v>
      </c>
      <c r="C31" s="517"/>
      <c r="D31" s="513"/>
      <c r="E31" s="513"/>
      <c r="F31" s="513"/>
      <c r="G31" s="517"/>
      <c r="H31" s="1319"/>
      <c r="I31" s="1148"/>
      <c r="J31" s="1319"/>
      <c r="K31" s="956"/>
      <c r="L31" s="1319"/>
      <c r="M31" s="546"/>
      <c r="N31" s="1319"/>
      <c r="O31" s="546"/>
      <c r="P31" s="1319"/>
      <c r="Q31" s="546"/>
      <c r="R31" s="1319"/>
      <c r="S31" s="546"/>
    </row>
    <row r="32" spans="1:19">
      <c r="A32" s="1008"/>
      <c r="B32" s="1174" t="s">
        <v>573</v>
      </c>
      <c r="C32" s="517"/>
      <c r="D32" s="513"/>
      <c r="E32" s="513"/>
      <c r="F32" s="513"/>
      <c r="G32" s="517"/>
      <c r="H32" s="1319"/>
      <c r="I32" s="1148"/>
      <c r="J32" s="1319"/>
      <c r="K32" s="956"/>
      <c r="L32" s="1319"/>
      <c r="M32" s="546"/>
      <c r="N32" s="1319"/>
      <c r="O32" s="546"/>
      <c r="P32" s="1319"/>
      <c r="Q32" s="546"/>
      <c r="R32" s="1319"/>
      <c r="S32" s="546"/>
    </row>
    <row r="33" spans="1:19">
      <c r="A33" s="1008"/>
      <c r="B33" s="1175" t="s">
        <v>574</v>
      </c>
      <c r="C33" s="517"/>
      <c r="D33" s="513"/>
      <c r="E33" s="513"/>
      <c r="F33" s="513"/>
      <c r="G33" s="517"/>
      <c r="H33" s="1319"/>
      <c r="I33" s="1148"/>
      <c r="J33" s="1319"/>
      <c r="K33" s="956"/>
      <c r="L33" s="1319"/>
      <c r="M33" s="546"/>
      <c r="N33" s="1319"/>
      <c r="O33" s="546"/>
      <c r="P33" s="1319"/>
      <c r="Q33" s="546"/>
      <c r="R33" s="1319"/>
      <c r="S33" s="546"/>
    </row>
    <row r="34" spans="1:19">
      <c r="A34" s="1008"/>
      <c r="B34" s="1176" t="s">
        <v>575</v>
      </c>
      <c r="C34" s="964"/>
      <c r="D34" s="541"/>
      <c r="E34" s="541"/>
      <c r="F34" s="541"/>
      <c r="G34" s="964"/>
      <c r="H34" s="1320"/>
      <c r="I34" s="1321"/>
      <c r="J34" s="1320"/>
      <c r="K34" s="1153"/>
      <c r="L34" s="1320"/>
      <c r="M34" s="1154"/>
      <c r="N34" s="1320"/>
      <c r="O34" s="1154"/>
      <c r="P34" s="1320"/>
      <c r="Q34" s="1154"/>
      <c r="R34" s="1320"/>
      <c r="S34" s="1154"/>
    </row>
    <row r="35" spans="1:19">
      <c r="A35" s="1008"/>
      <c r="B35" s="1177" t="s">
        <v>706</v>
      </c>
      <c r="C35" s="517"/>
      <c r="D35" s="513"/>
      <c r="E35" s="513"/>
      <c r="F35" s="513"/>
      <c r="G35" s="517"/>
      <c r="H35" s="1319"/>
      <c r="I35" s="1148"/>
      <c r="J35" s="1319"/>
      <c r="K35" s="956"/>
      <c r="L35" s="1319"/>
      <c r="M35" s="546"/>
      <c r="N35" s="1319"/>
      <c r="O35" s="546"/>
      <c r="P35" s="1319"/>
      <c r="Q35" s="546"/>
      <c r="R35" s="1319"/>
      <c r="S35" s="546"/>
    </row>
    <row r="36" spans="1:19">
      <c r="A36" s="1008"/>
      <c r="B36" s="1178" t="s">
        <v>168</v>
      </c>
      <c r="C36" s="517"/>
      <c r="D36" s="513"/>
      <c r="E36" s="513"/>
      <c r="F36" s="513"/>
      <c r="G36" s="517"/>
      <c r="H36" s="1319"/>
      <c r="I36" s="1148"/>
      <c r="J36" s="1319"/>
      <c r="K36" s="956"/>
      <c r="L36" s="1319"/>
      <c r="M36" s="956"/>
      <c r="N36" s="1319"/>
      <c r="O36" s="411"/>
      <c r="P36" s="1319"/>
      <c r="Q36" s="546"/>
      <c r="R36" s="1319"/>
      <c r="S36" s="546"/>
    </row>
    <row r="37" spans="1:19">
      <c r="A37" s="1008"/>
      <c r="B37" s="1178" t="s">
        <v>168</v>
      </c>
      <c r="C37" s="517"/>
      <c r="D37" s="513"/>
      <c r="E37" s="513"/>
      <c r="F37" s="513"/>
      <c r="G37" s="517"/>
      <c r="H37" s="1319"/>
      <c r="I37" s="1148"/>
      <c r="J37" s="1319"/>
      <c r="K37" s="956"/>
      <c r="L37" s="1319"/>
      <c r="M37" s="956"/>
      <c r="N37" s="1319"/>
      <c r="O37" s="411"/>
      <c r="P37" s="1319"/>
      <c r="Q37" s="546"/>
      <c r="R37" s="1319"/>
      <c r="S37" s="546"/>
    </row>
    <row r="38" spans="1:19">
      <c r="A38" s="1008"/>
      <c r="B38" s="1178" t="s">
        <v>168</v>
      </c>
      <c r="C38" s="517"/>
      <c r="D38" s="513"/>
      <c r="E38" s="513"/>
      <c r="F38" s="513"/>
      <c r="G38" s="517"/>
      <c r="H38" s="1319"/>
      <c r="I38" s="1148"/>
      <c r="J38" s="1319"/>
      <c r="K38" s="956"/>
      <c r="L38" s="1319"/>
      <c r="M38" s="956"/>
      <c r="N38" s="1319"/>
      <c r="O38" s="411"/>
      <c r="P38" s="1319"/>
      <c r="Q38" s="546"/>
      <c r="R38" s="1319"/>
      <c r="S38" s="546"/>
    </row>
    <row r="39" spans="1:19">
      <c r="A39" s="1008"/>
      <c r="B39" s="1178" t="s">
        <v>168</v>
      </c>
      <c r="C39" s="517"/>
      <c r="D39" s="513"/>
      <c r="E39" s="513"/>
      <c r="F39" s="513"/>
      <c r="G39" s="517"/>
      <c r="H39" s="1319"/>
      <c r="I39" s="1148"/>
      <c r="J39" s="1319"/>
      <c r="K39" s="956"/>
      <c r="L39" s="1319"/>
      <c r="M39" s="546"/>
      <c r="N39" s="1319"/>
      <c r="O39" s="546"/>
      <c r="P39" s="1319"/>
      <c r="Q39" s="546"/>
      <c r="R39" s="1319"/>
      <c r="S39" s="546"/>
    </row>
    <row r="40" spans="1:19">
      <c r="A40" s="1008"/>
      <c r="B40" s="1178" t="s">
        <v>168</v>
      </c>
      <c r="C40" s="517"/>
      <c r="D40" s="513"/>
      <c r="E40" s="513"/>
      <c r="F40" s="513"/>
      <c r="G40" s="517"/>
      <c r="H40" s="1319"/>
      <c r="I40" s="1148"/>
      <c r="J40" s="1319"/>
      <c r="K40" s="956"/>
      <c r="L40" s="1319"/>
      <c r="M40" s="956"/>
      <c r="N40" s="1319"/>
      <c r="O40" s="956"/>
      <c r="P40" s="1319"/>
      <c r="Q40" s="546"/>
      <c r="R40" s="1319"/>
      <c r="S40" s="956"/>
    </row>
    <row r="41" spans="1:19">
      <c r="A41" s="1008"/>
      <c r="B41" s="1178" t="s">
        <v>168</v>
      </c>
      <c r="C41" s="517"/>
      <c r="D41" s="513"/>
      <c r="E41" s="513"/>
      <c r="F41" s="513"/>
      <c r="G41" s="517"/>
      <c r="H41" s="1319"/>
      <c r="I41" s="1148"/>
      <c r="J41" s="1319"/>
      <c r="K41" s="956"/>
      <c r="L41" s="1319"/>
      <c r="M41" s="956"/>
      <c r="N41" s="1319"/>
      <c r="O41" s="546"/>
      <c r="P41" s="1319"/>
      <c r="Q41" s="546"/>
      <c r="R41" s="1319"/>
      <c r="S41" s="956"/>
    </row>
    <row r="42" spans="1:19">
      <c r="A42" s="1008"/>
      <c r="B42" s="1178" t="s">
        <v>168</v>
      </c>
      <c r="C42" s="517"/>
      <c r="D42" s="513"/>
      <c r="E42" s="513"/>
      <c r="F42" s="513"/>
      <c r="G42" s="517"/>
      <c r="H42" s="1319"/>
      <c r="I42" s="1148"/>
      <c r="J42" s="1319"/>
      <c r="K42" s="956"/>
      <c r="L42" s="1319"/>
      <c r="M42" s="956"/>
      <c r="N42" s="1319"/>
      <c r="O42" s="546"/>
      <c r="P42" s="1319"/>
      <c r="Q42" s="546"/>
      <c r="R42" s="1319"/>
      <c r="S42" s="956"/>
    </row>
    <row r="43" spans="1:19">
      <c r="A43" s="1008"/>
      <c r="B43" s="1178" t="s">
        <v>168</v>
      </c>
      <c r="C43" s="517"/>
      <c r="D43" s="513"/>
      <c r="E43" s="513"/>
      <c r="F43" s="513"/>
      <c r="G43" s="517"/>
      <c r="H43" s="1319" t="s">
        <v>579</v>
      </c>
      <c r="I43" s="956"/>
      <c r="J43" s="1319"/>
      <c r="K43" s="956"/>
      <c r="L43" s="1319"/>
      <c r="M43" s="956"/>
      <c r="N43" s="1319"/>
      <c r="O43" s="956"/>
      <c r="P43" s="1319"/>
      <c r="Q43" s="956"/>
      <c r="R43" s="1319"/>
      <c r="S43" s="956"/>
    </row>
    <row r="44" spans="1:19">
      <c r="A44" s="1008"/>
      <c r="B44" s="1178" t="s">
        <v>168</v>
      </c>
      <c r="C44" s="517"/>
      <c r="D44" s="513"/>
      <c r="E44" s="513"/>
      <c r="F44" s="513"/>
      <c r="G44" s="517"/>
      <c r="H44" s="1319"/>
      <c r="I44" s="956"/>
      <c r="J44" s="1319"/>
      <c r="K44" s="956"/>
      <c r="L44" s="1319"/>
      <c r="M44" s="956"/>
      <c r="N44" s="1319"/>
      <c r="O44" s="956"/>
      <c r="P44" s="1319"/>
      <c r="Q44" s="956"/>
      <c r="R44" s="1319"/>
      <c r="S44" s="956"/>
    </row>
    <row r="45" spans="1:19">
      <c r="A45" s="1008"/>
      <c r="B45" s="1178"/>
      <c r="C45" s="517"/>
      <c r="D45" s="513"/>
      <c r="E45" s="513"/>
      <c r="F45" s="513"/>
      <c r="G45" s="517"/>
      <c r="H45" s="1319"/>
      <c r="I45" s="956"/>
      <c r="J45" s="1319"/>
      <c r="K45" s="956"/>
      <c r="L45" s="1319"/>
      <c r="M45" s="956"/>
      <c r="N45" s="1319"/>
      <c r="O45" s="956"/>
      <c r="P45" s="1319"/>
      <c r="Q45" s="956"/>
      <c r="R45" s="1319"/>
      <c r="S45" s="956"/>
    </row>
    <row r="46" spans="1:19">
      <c r="A46" s="1008"/>
      <c r="B46" s="1178"/>
      <c r="C46" s="517"/>
      <c r="D46" s="513"/>
      <c r="E46" s="513"/>
      <c r="F46" s="513"/>
      <c r="G46" s="517"/>
      <c r="H46" s="1319"/>
      <c r="I46" s="956"/>
      <c r="J46" s="1319"/>
      <c r="K46" s="956"/>
      <c r="L46" s="1319"/>
      <c r="M46" s="956"/>
      <c r="N46" s="1319"/>
      <c r="O46" s="956"/>
      <c r="P46" s="1319"/>
      <c r="Q46" s="956"/>
      <c r="R46" s="1319"/>
      <c r="S46" s="956"/>
    </row>
    <row r="47" spans="1:19">
      <c r="A47" s="1008"/>
      <c r="B47" s="1178"/>
      <c r="C47" s="517"/>
      <c r="D47" s="513"/>
      <c r="E47" s="513"/>
      <c r="F47" s="513"/>
      <c r="G47" s="517"/>
      <c r="H47" s="1319"/>
      <c r="I47" s="956"/>
      <c r="J47" s="1319"/>
      <c r="K47" s="956"/>
      <c r="L47" s="1319"/>
      <c r="M47" s="956"/>
      <c r="N47" s="1319"/>
      <c r="O47" s="956"/>
      <c r="P47" s="1319"/>
      <c r="Q47" s="956"/>
      <c r="R47" s="1319"/>
      <c r="S47" s="956"/>
    </row>
    <row r="48" spans="1:19">
      <c r="A48" s="1008"/>
      <c r="B48" s="1178"/>
      <c r="C48" s="517"/>
      <c r="D48" s="513"/>
      <c r="E48" s="513"/>
      <c r="F48" s="513"/>
      <c r="G48" s="517"/>
      <c r="H48" s="1319"/>
      <c r="I48" s="956"/>
      <c r="J48" s="1319"/>
      <c r="K48" s="956"/>
      <c r="L48" s="1319"/>
      <c r="M48" s="956"/>
      <c r="N48" s="1319"/>
      <c r="O48" s="956"/>
      <c r="P48" s="1319"/>
      <c r="Q48" s="956"/>
      <c r="R48" s="1319"/>
      <c r="S48" s="956"/>
    </row>
    <row r="49" spans="1:19">
      <c r="A49" s="1008"/>
      <c r="B49" s="1178"/>
      <c r="C49" s="517"/>
      <c r="D49" s="513"/>
      <c r="E49" s="513"/>
      <c r="F49" s="513"/>
      <c r="G49" s="517"/>
      <c r="H49" s="1319"/>
      <c r="I49" s="956"/>
      <c r="J49" s="1319"/>
      <c r="K49" s="956"/>
      <c r="L49" s="1319"/>
      <c r="M49" s="956"/>
      <c r="N49" s="1319"/>
      <c r="O49" s="956"/>
      <c r="P49" s="1319"/>
      <c r="Q49" s="956"/>
      <c r="R49" s="1319"/>
      <c r="S49" s="956"/>
    </row>
    <row r="50" spans="1:19">
      <c r="A50" s="1008"/>
      <c r="B50" s="1178"/>
      <c r="C50" s="517"/>
      <c r="D50" s="513"/>
      <c r="E50" s="513"/>
      <c r="F50" s="513"/>
      <c r="G50" s="517"/>
      <c r="H50" s="1319"/>
      <c r="I50" s="956"/>
      <c r="J50" s="1319"/>
      <c r="K50" s="956"/>
      <c r="L50" s="1319"/>
      <c r="M50" s="956"/>
      <c r="N50" s="1319"/>
      <c r="O50" s="956"/>
      <c r="P50" s="1319"/>
      <c r="Q50" s="956"/>
      <c r="R50" s="1319"/>
      <c r="S50" s="956"/>
    </row>
    <row r="51" spans="1:19">
      <c r="A51" s="1008"/>
      <c r="B51" s="1178"/>
      <c r="C51" s="517"/>
      <c r="D51" s="513"/>
      <c r="E51" s="513"/>
      <c r="F51" s="513"/>
      <c r="G51" s="517"/>
      <c r="H51" s="1319"/>
      <c r="I51" s="956"/>
      <c r="J51" s="1319"/>
      <c r="K51" s="956"/>
      <c r="L51" s="1319"/>
      <c r="M51" s="956"/>
      <c r="N51" s="1319"/>
      <c r="O51" s="956"/>
      <c r="P51" s="1319"/>
      <c r="Q51" s="956"/>
      <c r="R51" s="1319"/>
      <c r="S51" s="956"/>
    </row>
    <row r="52" spans="1:19">
      <c r="A52" s="1008"/>
      <c r="B52" s="1178"/>
      <c r="C52" s="517"/>
      <c r="D52" s="513"/>
      <c r="E52" s="513"/>
      <c r="F52" s="513"/>
      <c r="G52" s="517"/>
      <c r="H52" s="1319"/>
      <c r="I52" s="956"/>
      <c r="J52" s="1319"/>
      <c r="K52" s="956"/>
      <c r="L52" s="1319"/>
      <c r="M52" s="956"/>
      <c r="N52" s="1319"/>
      <c r="O52" s="956"/>
      <c r="P52" s="1319"/>
      <c r="Q52" s="956"/>
      <c r="R52" s="1319"/>
      <c r="S52" s="956"/>
    </row>
    <row r="53" spans="1:19" ht="15.75" thickBot="1">
      <c r="A53" s="1322"/>
      <c r="B53" s="537"/>
      <c r="C53" s="518"/>
      <c r="D53" s="513"/>
      <c r="E53" s="513"/>
      <c r="F53" s="513"/>
      <c r="G53" s="517"/>
      <c r="H53" s="1319"/>
      <c r="I53" s="1148"/>
      <c r="J53" s="1319"/>
      <c r="K53" s="546"/>
      <c r="L53" s="1319"/>
      <c r="M53" s="546"/>
      <c r="N53" s="1319"/>
      <c r="O53" s="546"/>
      <c r="P53" s="1319"/>
      <c r="Q53" s="546"/>
      <c r="R53" s="1319"/>
      <c r="S53" s="546"/>
    </row>
    <row r="54" spans="1:19" ht="15.75" thickTop="1">
      <c r="A54" s="14"/>
      <c r="B54" s="15"/>
      <c r="C54" s="16"/>
      <c r="D54" s="16"/>
      <c r="E54" s="17"/>
      <c r="F54" s="18" t="s">
        <v>625</v>
      </c>
      <c r="G54" s="19"/>
      <c r="H54" s="20"/>
      <c r="I54" s="62">
        <f>SUM(I26:I53)</f>
        <v>0</v>
      </c>
      <c r="J54" s="20"/>
      <c r="K54" s="62">
        <f>SUM(K26:K53)</f>
        <v>0</v>
      </c>
      <c r="L54" s="20"/>
      <c r="M54" s="62">
        <f>SUM(M26:M53)</f>
        <v>0</v>
      </c>
      <c r="N54" s="20"/>
      <c r="O54" s="62">
        <f>SUM(O26:O53)</f>
        <v>0</v>
      </c>
      <c r="P54" s="20"/>
      <c r="Q54" s="62">
        <f>SUM(Q26:Q53)</f>
        <v>0</v>
      </c>
      <c r="R54" s="20"/>
      <c r="S54" s="62">
        <f>SUM(S26:S53)</f>
        <v>0</v>
      </c>
    </row>
    <row r="55" spans="1:19">
      <c r="A55" s="1283"/>
      <c r="B55" s="502"/>
      <c r="C55" s="503"/>
      <c r="D55" s="503"/>
      <c r="E55" s="504"/>
      <c r="F55" s="505" t="s">
        <v>626</v>
      </c>
      <c r="G55" s="506"/>
      <c r="H55" s="1284">
        <v>0</v>
      </c>
      <c r="I55" s="299"/>
      <c r="J55" s="1284">
        <v>0</v>
      </c>
      <c r="K55" s="1284"/>
      <c r="L55" s="1284">
        <v>0</v>
      </c>
      <c r="M55" s="1284"/>
      <c r="N55" s="1284">
        <v>0</v>
      </c>
      <c r="O55" s="1284"/>
      <c r="P55" s="1323">
        <v>0</v>
      </c>
      <c r="Q55" s="1284"/>
      <c r="R55" s="1323">
        <v>0</v>
      </c>
      <c r="S55" s="1284"/>
    </row>
    <row r="56" spans="1:19">
      <c r="A56" s="1283"/>
      <c r="B56" s="502"/>
      <c r="C56" s="503"/>
      <c r="D56" s="503"/>
      <c r="E56" s="504"/>
      <c r="F56" s="505" t="s">
        <v>627</v>
      </c>
      <c r="G56" s="506"/>
      <c r="H56" s="1286"/>
      <c r="I56" s="1289">
        <f>I54*H55</f>
        <v>0</v>
      </c>
      <c r="J56" s="1286"/>
      <c r="K56" s="1289">
        <f>K54*J55</f>
        <v>0</v>
      </c>
      <c r="L56" s="1286"/>
      <c r="M56" s="1289">
        <f>M54*L55</f>
        <v>0</v>
      </c>
      <c r="N56" s="1286"/>
      <c r="O56" s="1289">
        <f>O54*N55</f>
        <v>0</v>
      </c>
      <c r="P56" s="1286"/>
      <c r="Q56" s="1289">
        <f>Q54*P55</f>
        <v>0</v>
      </c>
      <c r="R56" s="1286"/>
      <c r="S56" s="1289">
        <f>S54*R55</f>
        <v>0</v>
      </c>
    </row>
    <row r="57" spans="1:19">
      <c r="A57" s="1283"/>
      <c r="B57" s="502"/>
      <c r="C57" s="503"/>
      <c r="D57" s="503"/>
      <c r="E57" s="504"/>
      <c r="F57" s="505"/>
      <c r="G57" s="506"/>
      <c r="H57" s="1286"/>
      <c r="I57" s="1290"/>
      <c r="J57" s="1286"/>
      <c r="K57" s="1286"/>
      <c r="L57" s="1286"/>
      <c r="M57" s="1286"/>
      <c r="N57" s="1286"/>
      <c r="O57" s="1286"/>
      <c r="P57" s="1286"/>
      <c r="Q57" s="1286"/>
      <c r="R57" s="1286"/>
      <c r="S57" s="1286"/>
    </row>
    <row r="58" spans="1:19">
      <c r="A58" s="1283"/>
      <c r="B58" s="502"/>
      <c r="C58" s="503"/>
      <c r="D58" s="503"/>
      <c r="E58" s="504"/>
      <c r="F58" s="505" t="s">
        <v>628</v>
      </c>
      <c r="G58" s="506"/>
      <c r="H58" s="1291"/>
      <c r="I58" s="1289">
        <f>SUM(I54:I56)</f>
        <v>0</v>
      </c>
      <c r="J58" s="1291"/>
      <c r="K58" s="1289">
        <f>SUM(K54:K56)</f>
        <v>0</v>
      </c>
      <c r="L58" s="1291"/>
      <c r="M58" s="1289">
        <f>SUM(M54:M56)</f>
        <v>0</v>
      </c>
      <c r="N58" s="1291"/>
      <c r="O58" s="1289">
        <f>SUM(O54:O56)</f>
        <v>0</v>
      </c>
      <c r="P58" s="1291"/>
      <c r="Q58" s="1289">
        <f>SUM(Q54:Q56)</f>
        <v>0</v>
      </c>
      <c r="R58" s="1291"/>
      <c r="S58" s="1289">
        <f>SUM(S54:S56)</f>
        <v>0</v>
      </c>
    </row>
    <row r="59" spans="1:19">
      <c r="A59" s="1283"/>
      <c r="B59" s="502"/>
      <c r="C59" s="503"/>
      <c r="D59" s="503"/>
      <c r="E59" s="504"/>
      <c r="F59" s="507" t="s">
        <v>629</v>
      </c>
      <c r="G59" s="508"/>
      <c r="H59" s="1292"/>
      <c r="I59" s="1293" t="e">
        <f>I58/'Area Calculations'!$I$4</f>
        <v>#DIV/0!</v>
      </c>
      <c r="J59" s="1292"/>
      <c r="K59" s="1293" t="e">
        <f>K58/'Area Calculations'!$I$4</f>
        <v>#DIV/0!</v>
      </c>
      <c r="L59" s="1292"/>
      <c r="M59" s="1293" t="e">
        <f>M58/'Area Calculations'!$I$4</f>
        <v>#DIV/0!</v>
      </c>
      <c r="N59" s="1292"/>
      <c r="O59" s="1293" t="e">
        <f>O58/'Area Calculations'!$I$4</f>
        <v>#DIV/0!</v>
      </c>
      <c r="P59" s="1292"/>
      <c r="Q59" s="1293" t="e">
        <f>Q58/'Area Calculations'!$I$4</f>
        <v>#DIV/0!</v>
      </c>
      <c r="R59" s="1292"/>
      <c r="S59" s="1293" t="e">
        <f>S58/'Area Calculations'!$I$4</f>
        <v>#DIV/0!</v>
      </c>
    </row>
    <row r="60" spans="1:19">
      <c r="A60" s="1283"/>
      <c r="B60" s="502"/>
      <c r="C60" s="503"/>
      <c r="D60" s="503"/>
      <c r="E60" s="504"/>
      <c r="F60" s="507" t="s">
        <v>630</v>
      </c>
      <c r="G60" s="509"/>
      <c r="H60" s="1292"/>
      <c r="I60" s="1293" t="e">
        <f>I58/'Area Calculations'!#REF!</f>
        <v>#REF!</v>
      </c>
      <c r="J60" s="1292"/>
      <c r="K60" s="1293" t="e">
        <f>K58/'Area Calculations'!#REF!</f>
        <v>#REF!</v>
      </c>
      <c r="L60" s="1292"/>
      <c r="M60" s="1293" t="e">
        <f>M58/'Area Calculations'!#REF!</f>
        <v>#REF!</v>
      </c>
      <c r="N60" s="1292"/>
      <c r="O60" s="1293" t="e">
        <f>O58/'Area Calculations'!#REF!</f>
        <v>#REF!</v>
      </c>
      <c r="P60" s="1292"/>
      <c r="Q60" s="1293" t="e">
        <f>Q58/'Area Calculations'!#REF!</f>
        <v>#REF!</v>
      </c>
      <c r="R60" s="1292"/>
      <c r="S60" s="1293" t="e">
        <f>S58/'Area Calculations'!#REF!</f>
        <v>#REF!</v>
      </c>
    </row>
    <row r="61" spans="1:19" ht="15.75" thickBot="1">
      <c r="A61" s="1283"/>
      <c r="B61" s="502"/>
      <c r="C61" s="503"/>
      <c r="D61" s="503"/>
      <c r="E61" s="504"/>
      <c r="F61" s="505"/>
      <c r="G61" s="510"/>
      <c r="H61" s="1294"/>
      <c r="I61" s="1295"/>
      <c r="J61" s="1296"/>
      <c r="K61" s="1296"/>
      <c r="L61" s="1296"/>
      <c r="M61" s="1296"/>
      <c r="N61" s="1296"/>
      <c r="O61" s="1296"/>
      <c r="P61" s="1296"/>
      <c r="Q61" s="1296"/>
      <c r="R61" s="1296"/>
      <c r="S61" s="1296"/>
    </row>
    <row r="62" spans="1:19" ht="16.5" thickTop="1" thickBot="1">
      <c r="A62" s="652" t="s">
        <v>631</v>
      </c>
      <c r="B62" s="653"/>
      <c r="C62" s="12"/>
      <c r="D62" s="12"/>
      <c r="E62" s="12"/>
      <c r="F62" s="12"/>
      <c r="G62" s="13"/>
      <c r="H62" s="21"/>
      <c r="I62" s="21"/>
      <c r="J62" s="21"/>
      <c r="K62" s="21"/>
      <c r="L62" s="21"/>
      <c r="M62" s="21"/>
      <c r="N62" s="21"/>
      <c r="O62" s="21"/>
      <c r="P62" s="21"/>
      <c r="Q62" s="21"/>
      <c r="R62" s="21"/>
      <c r="S62" s="21"/>
    </row>
    <row r="63" spans="1:19" ht="15.75" thickTop="1">
      <c r="A63" s="1185"/>
      <c r="B63" s="512"/>
      <c r="C63" s="1144"/>
      <c r="D63" s="1144"/>
      <c r="E63" s="1144"/>
      <c r="F63" s="1144"/>
      <c r="G63" s="547"/>
      <c r="H63" s="1188"/>
      <c r="I63" s="1188"/>
      <c r="J63" s="1188"/>
      <c r="K63" s="1188"/>
      <c r="L63" s="1188"/>
      <c r="M63" s="1188"/>
      <c r="N63" s="1188"/>
      <c r="O63" s="1188"/>
      <c r="P63" s="1188"/>
      <c r="Q63" s="1188"/>
      <c r="R63" s="1188"/>
      <c r="S63" s="1188"/>
    </row>
    <row r="64" spans="1:19">
      <c r="A64" s="1185"/>
      <c r="B64" s="512"/>
      <c r="C64" s="1144"/>
      <c r="D64" s="1144"/>
      <c r="E64" s="1144"/>
      <c r="F64" s="1144"/>
      <c r="G64" s="547"/>
      <c r="H64" s="1188"/>
      <c r="I64" s="1188"/>
      <c r="J64" s="1188"/>
      <c r="K64" s="1188"/>
      <c r="L64" s="1188"/>
      <c r="M64" s="1188"/>
      <c r="N64" s="1188"/>
      <c r="O64" s="1188"/>
      <c r="P64" s="1188"/>
      <c r="Q64" s="1188"/>
      <c r="R64" s="1188"/>
      <c r="S64" s="1188"/>
    </row>
    <row r="65" spans="1:19" ht="15.75" thickBot="1">
      <c r="A65" s="1185"/>
      <c r="B65" s="512"/>
      <c r="C65" s="1144"/>
      <c r="D65" s="1144"/>
      <c r="E65" s="1144"/>
      <c r="F65" s="1144"/>
      <c r="G65" s="547"/>
      <c r="H65" s="1188"/>
      <c r="I65" s="1188"/>
      <c r="J65" s="1188"/>
      <c r="K65" s="1188"/>
      <c r="L65" s="1188"/>
      <c r="M65" s="1188"/>
      <c r="N65" s="1188"/>
      <c r="O65" s="1188"/>
      <c r="P65" s="1188"/>
      <c r="Q65" s="1188"/>
      <c r="R65" s="1188"/>
      <c r="S65" s="1188"/>
    </row>
    <row r="66" spans="1:19" s="2" customFormat="1" ht="16.5" thickTop="1" thickBot="1">
      <c r="A66" s="652" t="s">
        <v>632</v>
      </c>
      <c r="B66" s="653"/>
      <c r="C66" s="12"/>
      <c r="D66" s="12"/>
      <c r="E66" s="12"/>
      <c r="F66" s="12"/>
      <c r="G66" s="13"/>
      <c r="H66" s="21"/>
      <c r="I66" s="21"/>
      <c r="J66" s="21"/>
      <c r="K66" s="21"/>
      <c r="L66" s="21"/>
      <c r="M66" s="21"/>
      <c r="N66" s="21"/>
      <c r="O66" s="21"/>
      <c r="P66" s="21"/>
      <c r="Q66" s="21"/>
      <c r="R66" s="21"/>
      <c r="S66" s="21"/>
    </row>
    <row r="67" spans="1:19" s="2" customFormat="1" ht="15.75" thickTop="1">
      <c r="A67" s="1185"/>
      <c r="B67" s="512"/>
      <c r="C67" s="1144"/>
      <c r="D67" s="1144"/>
      <c r="E67" s="1144"/>
      <c r="F67" s="1144"/>
      <c r="G67" s="547"/>
      <c r="H67" s="1188"/>
      <c r="I67" s="1188"/>
      <c r="J67" s="1188"/>
      <c r="K67" s="1188"/>
      <c r="L67" s="1188"/>
      <c r="M67" s="1188"/>
      <c r="N67" s="1188"/>
      <c r="O67" s="1188"/>
      <c r="P67" s="1188"/>
      <c r="Q67" s="1188"/>
      <c r="R67" s="1188"/>
      <c r="S67" s="1188"/>
    </row>
    <row r="68" spans="1:19" s="2" customFormat="1">
      <c r="A68" s="1185"/>
      <c r="B68" s="512"/>
      <c r="C68" s="1144"/>
      <c r="D68" s="1144"/>
      <c r="E68" s="1144"/>
      <c r="F68" s="1144"/>
      <c r="G68" s="547"/>
      <c r="H68" s="1188"/>
      <c r="I68" s="1188"/>
      <c r="J68" s="1188"/>
      <c r="K68" s="1188"/>
      <c r="L68" s="1188"/>
      <c r="M68" s="1188"/>
      <c r="N68" s="1188"/>
      <c r="O68" s="1188"/>
      <c r="P68" s="1188"/>
      <c r="Q68" s="1188"/>
      <c r="R68" s="1188"/>
      <c r="S68" s="1188"/>
    </row>
    <row r="69" spans="1:19" ht="15.75" thickBot="1">
      <c r="A69" s="1185"/>
      <c r="B69" s="512"/>
      <c r="C69" s="1144"/>
      <c r="D69" s="1144"/>
      <c r="E69" s="1144"/>
      <c r="F69" s="1144"/>
      <c r="G69" s="547"/>
      <c r="H69" s="1188"/>
      <c r="I69" s="1188"/>
      <c r="J69" s="1188"/>
      <c r="K69" s="1188"/>
      <c r="L69" s="1188"/>
      <c r="M69" s="1188"/>
      <c r="N69" s="1188"/>
      <c r="O69" s="1188"/>
      <c r="P69" s="1188"/>
      <c r="Q69" s="1188"/>
      <c r="R69" s="1188"/>
      <c r="S69" s="1188"/>
    </row>
    <row r="70" spans="1:19" s="2" customFormat="1" ht="16.5" thickTop="1" thickBot="1">
      <c r="A70" s="652" t="s">
        <v>633</v>
      </c>
      <c r="B70" s="653"/>
      <c r="C70" s="12"/>
      <c r="D70" s="12"/>
      <c r="E70" s="12"/>
      <c r="F70" s="12"/>
      <c r="G70" s="13"/>
      <c r="H70" s="21"/>
      <c r="I70" s="21"/>
      <c r="J70" s="21"/>
      <c r="K70" s="21"/>
      <c r="L70" s="21"/>
      <c r="M70" s="21"/>
      <c r="N70" s="21"/>
      <c r="O70" s="21"/>
      <c r="P70" s="21"/>
      <c r="Q70" s="21"/>
      <c r="R70" s="21"/>
      <c r="S70" s="21"/>
    </row>
    <row r="71" spans="1:19" s="2" customFormat="1" ht="15.75" thickTop="1">
      <c r="A71" s="1185"/>
      <c r="B71" s="512"/>
      <c r="C71" s="1144"/>
      <c r="D71" s="1144"/>
      <c r="E71" s="1144"/>
      <c r="F71" s="1144"/>
      <c r="G71" s="547"/>
      <c r="H71" s="1188"/>
      <c r="I71" s="1188"/>
      <c r="J71" s="1188"/>
      <c r="K71" s="1188"/>
      <c r="L71" s="1188"/>
      <c r="M71" s="1188"/>
      <c r="N71" s="1188"/>
      <c r="O71" s="1188"/>
      <c r="P71" s="1188"/>
      <c r="Q71" s="1188"/>
      <c r="R71" s="1188"/>
      <c r="S71" s="1188"/>
    </row>
    <row r="72" spans="1:19" s="2" customFormat="1">
      <c r="A72" s="1317"/>
      <c r="B72" s="512"/>
      <c r="C72" s="513"/>
      <c r="D72" s="513"/>
      <c r="E72" s="513"/>
      <c r="F72" s="513"/>
      <c r="G72" s="517"/>
      <c r="H72" s="1297"/>
      <c r="I72" s="1297"/>
      <c r="J72" s="1297"/>
      <c r="K72" s="1297"/>
      <c r="L72" s="1297"/>
      <c r="M72" s="1297"/>
      <c r="N72" s="1297"/>
      <c r="O72" s="1297"/>
      <c r="P72" s="1297"/>
      <c r="Q72" s="1297"/>
      <c r="R72" s="1297"/>
      <c r="S72" s="1297"/>
    </row>
    <row r="73" spans="1:19" s="2" customFormat="1" ht="15.75" thickBot="1">
      <c r="A73" s="1298"/>
      <c r="B73" s="511"/>
      <c r="C73" s="513"/>
      <c r="D73" s="513"/>
      <c r="E73" s="513"/>
      <c r="F73" s="513"/>
      <c r="G73" s="517"/>
      <c r="H73" s="1299"/>
      <c r="I73" s="1299"/>
      <c r="J73" s="1299"/>
      <c r="K73" s="1299"/>
      <c r="L73" s="1299"/>
      <c r="M73" s="1299"/>
      <c r="N73" s="1299"/>
      <c r="O73" s="1299"/>
      <c r="P73" s="1299"/>
      <c r="Q73" s="1299"/>
      <c r="R73" s="1299"/>
      <c r="S73" s="1299"/>
    </row>
    <row r="74" spans="1:19" s="2" customFormat="1" ht="16.5" thickTop="1" thickBot="1">
      <c r="A74" s="652" t="s">
        <v>634</v>
      </c>
      <c r="B74" s="653"/>
      <c r="C74" s="12"/>
      <c r="D74" s="12"/>
      <c r="E74" s="12"/>
      <c r="F74" s="12"/>
      <c r="G74" s="13"/>
      <c r="H74" s="21"/>
      <c r="I74" s="21"/>
      <c r="J74" s="21"/>
      <c r="K74" s="21"/>
      <c r="L74" s="21"/>
      <c r="M74" s="21"/>
      <c r="N74" s="21"/>
      <c r="O74" s="21"/>
      <c r="P74" s="21"/>
      <c r="Q74" s="21"/>
      <c r="R74" s="21"/>
      <c r="S74" s="21"/>
    </row>
    <row r="75" spans="1:19" ht="15.75" thickTop="1">
      <c r="A75" s="1189"/>
      <c r="B75" s="1145"/>
      <c r="C75" s="1144"/>
      <c r="D75" s="1144"/>
      <c r="E75" s="1144"/>
      <c r="F75" s="1144"/>
      <c r="G75" s="547"/>
      <c r="H75" s="1188"/>
      <c r="I75" s="1188"/>
      <c r="J75" s="1188"/>
      <c r="K75" s="1188"/>
      <c r="L75" s="1188"/>
      <c r="M75" s="1188"/>
      <c r="N75" s="1188"/>
      <c r="O75" s="1188"/>
      <c r="P75" s="1188"/>
      <c r="Q75" s="1188"/>
      <c r="R75" s="1188"/>
      <c r="S75" s="1188"/>
    </row>
    <row r="76" spans="1:19">
      <c r="A76" s="1298"/>
      <c r="B76" s="511"/>
      <c r="C76" s="513"/>
      <c r="D76" s="513"/>
      <c r="E76" s="513"/>
      <c r="F76" s="513"/>
      <c r="G76" s="517"/>
      <c r="H76" s="1300"/>
      <c r="I76" s="1300"/>
      <c r="J76" s="1300"/>
      <c r="K76" s="1300"/>
      <c r="L76" s="1300"/>
      <c r="M76" s="1300"/>
      <c r="N76" s="1300"/>
      <c r="O76" s="1300"/>
      <c r="P76" s="1300"/>
      <c r="Q76" s="1300"/>
      <c r="R76" s="1300"/>
      <c r="S76" s="1300"/>
    </row>
    <row r="77" spans="1:19" ht="15.75" thickBot="1">
      <c r="A77" s="1298"/>
      <c r="B77" s="511"/>
      <c r="C77" s="513"/>
      <c r="D77" s="513"/>
      <c r="E77" s="513"/>
      <c r="F77" s="513"/>
      <c r="G77" s="517"/>
      <c r="H77" s="1300"/>
      <c r="I77" s="1300"/>
      <c r="J77" s="1300"/>
      <c r="K77" s="1300"/>
      <c r="L77" s="1300"/>
      <c r="M77" s="1300"/>
      <c r="N77" s="1300"/>
      <c r="O77" s="1300"/>
      <c r="P77" s="1300"/>
      <c r="Q77" s="1300"/>
      <c r="R77" s="1300"/>
      <c r="S77" s="1300"/>
    </row>
    <row r="78" spans="1:19" ht="16.5" thickTop="1" thickBot="1">
      <c r="A78" s="652" t="s">
        <v>635</v>
      </c>
      <c r="B78" s="653"/>
      <c r="C78" s="12"/>
      <c r="D78" s="12"/>
      <c r="E78" s="12"/>
      <c r="F78" s="12"/>
      <c r="G78" s="13"/>
      <c r="H78" s="21"/>
      <c r="I78" s="21"/>
      <c r="J78" s="21"/>
      <c r="K78" s="21"/>
      <c r="L78" s="21"/>
      <c r="M78" s="21"/>
      <c r="N78" s="21"/>
      <c r="O78" s="21"/>
      <c r="P78" s="21"/>
      <c r="Q78" s="21"/>
      <c r="R78" s="21"/>
      <c r="S78" s="21"/>
    </row>
    <row r="79" spans="1:19" ht="15.75" thickTop="1">
      <c r="A79" s="1317"/>
      <c r="B79" s="512" t="s">
        <v>636</v>
      </c>
      <c r="C79" s="513"/>
      <c r="D79" s="513"/>
      <c r="E79" s="513"/>
      <c r="F79" s="513"/>
      <c r="G79" s="517"/>
      <c r="H79" s="1300"/>
      <c r="I79" s="1300"/>
      <c r="J79" s="1300"/>
      <c r="K79" s="1300"/>
      <c r="L79" s="1300"/>
      <c r="M79" s="1300"/>
      <c r="N79" s="1300"/>
      <c r="O79" s="1300"/>
      <c r="P79" s="1300"/>
      <c r="Q79" s="1300"/>
      <c r="R79" s="1300"/>
      <c r="S79" s="1300"/>
    </row>
    <row r="80" spans="1:19">
      <c r="A80" s="1317"/>
      <c r="B80" s="512" t="s">
        <v>637</v>
      </c>
      <c r="C80" s="513"/>
      <c r="D80" s="513"/>
      <c r="E80" s="513"/>
      <c r="F80" s="513"/>
      <c r="G80" s="517"/>
      <c r="H80" s="1300"/>
      <c r="I80" s="1300"/>
      <c r="J80" s="1300"/>
      <c r="K80" s="1300"/>
      <c r="L80" s="1300"/>
      <c r="M80" s="1300"/>
      <c r="N80" s="1300"/>
      <c r="O80" s="1300"/>
      <c r="P80" s="1300"/>
      <c r="Q80" s="1300"/>
      <c r="R80" s="1300"/>
      <c r="S80" s="1300"/>
    </row>
    <row r="81" spans="1:19">
      <c r="A81" s="1317"/>
      <c r="B81" s="512" t="s">
        <v>638</v>
      </c>
      <c r="C81" s="513"/>
      <c r="D81" s="513"/>
      <c r="E81" s="513"/>
      <c r="F81" s="513"/>
      <c r="G81" s="517"/>
      <c r="H81" s="1300"/>
      <c r="I81" s="1300"/>
      <c r="J81" s="1300"/>
      <c r="K81" s="1300"/>
      <c r="L81" s="1300"/>
      <c r="M81" s="1300"/>
      <c r="N81" s="1300"/>
      <c r="O81" s="1300"/>
      <c r="P81" s="1300"/>
      <c r="Q81" s="1300"/>
      <c r="R81" s="1300"/>
      <c r="S81" s="1300"/>
    </row>
    <row r="82" spans="1:19">
      <c r="A82" s="1317"/>
      <c r="B82" s="512" t="s">
        <v>639</v>
      </c>
      <c r="C82" s="513"/>
      <c r="D82" s="513"/>
      <c r="E82" s="513"/>
      <c r="F82" s="513"/>
      <c r="G82" s="517"/>
      <c r="H82" s="1300"/>
      <c r="I82" s="1300"/>
      <c r="J82" s="1300"/>
      <c r="K82" s="1300"/>
      <c r="L82" s="1300"/>
      <c r="M82" s="1300"/>
      <c r="N82" s="1300"/>
      <c r="O82" s="1300"/>
      <c r="P82" s="1300"/>
      <c r="Q82" s="1300"/>
      <c r="R82" s="1300"/>
      <c r="S82" s="1300"/>
    </row>
    <row r="83" spans="1:19" ht="15.75" thickBot="1">
      <c r="A83" s="358"/>
      <c r="B83" s="357"/>
      <c r="C83" s="188"/>
      <c r="D83" s="188"/>
      <c r="E83" s="188"/>
      <c r="F83" s="188"/>
      <c r="G83" s="359"/>
      <c r="H83" s="300"/>
      <c r="I83" s="300"/>
      <c r="J83" s="300"/>
      <c r="K83" s="300"/>
      <c r="L83" s="300"/>
      <c r="M83" s="300"/>
      <c r="N83" s="300"/>
      <c r="O83" s="300"/>
      <c r="P83" s="300"/>
      <c r="Q83" s="300"/>
      <c r="R83" s="300"/>
      <c r="S83" s="300"/>
    </row>
    <row r="84" spans="1:19" ht="16.5" thickTop="1" thickBot="1">
      <c r="A84" s="7" t="s">
        <v>640</v>
      </c>
      <c r="B84" s="8"/>
      <c r="C84" s="12"/>
      <c r="D84" s="12"/>
      <c r="E84" s="12"/>
      <c r="F84" s="12"/>
      <c r="G84" s="13"/>
      <c r="H84" s="21"/>
      <c r="I84" s="21"/>
      <c r="J84" s="21"/>
      <c r="K84" s="21"/>
      <c r="L84" s="21"/>
      <c r="M84" s="21"/>
      <c r="N84" s="21"/>
      <c r="O84" s="21"/>
      <c r="P84" s="21"/>
      <c r="Q84" s="21"/>
      <c r="R84" s="21"/>
      <c r="S84" s="21"/>
    </row>
    <row r="85" spans="1:19" ht="15.75" thickTop="1">
      <c r="A85" s="1185"/>
      <c r="B85" s="1005" t="s">
        <v>641</v>
      </c>
      <c r="C85" s="1144"/>
      <c r="D85" s="1144"/>
      <c r="E85" s="1144"/>
      <c r="F85" s="1144"/>
      <c r="G85" s="547"/>
      <c r="H85" s="1006"/>
      <c r="I85" s="1006"/>
      <c r="J85" s="1006"/>
      <c r="K85" s="1006"/>
      <c r="L85" s="1006"/>
      <c r="M85" s="1006"/>
      <c r="N85" s="1006"/>
      <c r="O85" s="1006"/>
      <c r="P85" s="1006"/>
      <c r="Q85" s="1006"/>
      <c r="R85" s="1006"/>
      <c r="S85" s="1006"/>
    </row>
    <row r="86" spans="1:19">
      <c r="A86" s="1317"/>
      <c r="B86" s="512" t="s">
        <v>642</v>
      </c>
      <c r="C86" s="513"/>
      <c r="D86" s="513"/>
      <c r="E86" s="513"/>
      <c r="F86" s="513"/>
      <c r="G86" s="517"/>
      <c r="H86" s="1301"/>
      <c r="I86" s="1301"/>
      <c r="J86" s="1301"/>
      <c r="K86" s="1301"/>
      <c r="L86" s="1301"/>
      <c r="M86" s="1301"/>
      <c r="N86" s="1301"/>
      <c r="O86" s="1301"/>
      <c r="P86" s="1301"/>
      <c r="Q86" s="1301"/>
      <c r="R86" s="1301"/>
      <c r="S86" s="1301"/>
    </row>
    <row r="87" spans="1:19" ht="15.75" thickBot="1">
      <c r="A87" s="1302"/>
      <c r="B87" s="1303" t="s">
        <v>643</v>
      </c>
      <c r="C87" s="1304"/>
      <c r="D87" s="1304"/>
      <c r="E87" s="1304"/>
      <c r="F87" s="1304"/>
      <c r="G87" s="1305"/>
      <c r="H87" s="1306"/>
      <c r="I87" s="1306"/>
      <c r="J87" s="1306"/>
      <c r="K87" s="1306"/>
      <c r="L87" s="1306"/>
      <c r="M87" s="1306"/>
      <c r="N87" s="1306"/>
      <c r="O87" s="1306"/>
      <c r="P87" s="1306"/>
      <c r="Q87" s="1306"/>
      <c r="R87" s="1306"/>
      <c r="S87" s="1306"/>
    </row>
    <row r="88" spans="1:19" ht="16.5" thickTop="1" thickBot="1"/>
    <row r="89" spans="1:19" ht="16.5" thickTop="1" thickBot="1">
      <c r="A89" s="94" t="s">
        <v>644</v>
      </c>
      <c r="B89" s="96"/>
    </row>
    <row r="90" spans="1:19" ht="15.75" thickTop="1">
      <c r="A90" s="95" t="s">
        <v>542</v>
      </c>
      <c r="B90" s="1307"/>
    </row>
    <row r="91" spans="1:19">
      <c r="A91" s="994" t="s">
        <v>546</v>
      </c>
      <c r="B91" s="1307"/>
    </row>
    <row r="92" spans="1:19">
      <c r="A92" s="1308" t="s">
        <v>549</v>
      </c>
      <c r="B92" s="1309"/>
    </row>
    <row r="93" spans="1:19">
      <c r="A93" s="1308" t="s">
        <v>552</v>
      </c>
      <c r="B93" s="1310"/>
    </row>
    <row r="94" spans="1:19" ht="15.75" thickBot="1">
      <c r="A94" s="1311" t="s">
        <v>645</v>
      </c>
      <c r="B94" s="1312"/>
    </row>
    <row r="95" spans="1:19" ht="15.75" thickTop="1"/>
    <row r="96" spans="1:19">
      <c r="A96" s="97"/>
      <c r="B96" s="1" t="s">
        <v>646</v>
      </c>
    </row>
    <row r="97" spans="1:2">
      <c r="A97" s="98"/>
      <c r="B97" s="1" t="s">
        <v>647</v>
      </c>
    </row>
  </sheetData>
  <mergeCells count="47">
    <mergeCell ref="A62:B62"/>
    <mergeCell ref="A66:B66"/>
    <mergeCell ref="A70:B70"/>
    <mergeCell ref="A74:B74"/>
    <mergeCell ref="A78:B78"/>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4:H33">
    <cfRule type="cellIs" dxfId="1599" priority="3" operator="equal">
      <formula>"X"</formula>
    </cfRule>
    <cfRule type="cellIs" dxfId="1598" priority="4" operator="equal">
      <formula>"I"</formula>
    </cfRule>
  </conditionalFormatting>
  <conditionalFormatting sqref="H35:H53">
    <cfRule type="cellIs" dxfId="1597" priority="1" operator="equal">
      <formula>"X"</formula>
    </cfRule>
    <cfRule type="cellIs" dxfId="1596" priority="2" operator="equal">
      <formula>"I"</formula>
    </cfRule>
  </conditionalFormatting>
  <conditionalFormatting sqref="J24:J33">
    <cfRule type="cellIs" dxfId="1595" priority="7" operator="equal">
      <formula>"X"</formula>
    </cfRule>
    <cfRule type="cellIs" dxfId="1594" priority="8" operator="equal">
      <formula>"I"</formula>
    </cfRule>
  </conditionalFormatting>
  <conditionalFormatting sqref="J35:J53">
    <cfRule type="cellIs" dxfId="1593" priority="5" operator="equal">
      <formula>"X"</formula>
    </cfRule>
    <cfRule type="cellIs" dxfId="1592" priority="6" operator="equal">
      <formula>"I"</formula>
    </cfRule>
  </conditionalFormatting>
  <conditionalFormatting sqref="L24:L33">
    <cfRule type="cellIs" dxfId="1591" priority="11" operator="equal">
      <formula>"X"</formula>
    </cfRule>
    <cfRule type="cellIs" dxfId="1590" priority="12" operator="equal">
      <formula>"I"</formula>
    </cfRule>
  </conditionalFormatting>
  <conditionalFormatting sqref="L35:L53">
    <cfRule type="cellIs" dxfId="1589" priority="9" operator="equal">
      <formula>"X"</formula>
    </cfRule>
    <cfRule type="cellIs" dxfId="1588" priority="10" operator="equal">
      <formula>"I"</formula>
    </cfRule>
  </conditionalFormatting>
  <conditionalFormatting sqref="N24:N33">
    <cfRule type="cellIs" dxfId="1587" priority="15" operator="equal">
      <formula>"X"</formula>
    </cfRule>
    <cfRule type="cellIs" dxfId="1586" priority="16" operator="equal">
      <formula>"I"</formula>
    </cfRule>
  </conditionalFormatting>
  <conditionalFormatting sqref="N35:N53">
    <cfRule type="cellIs" dxfId="1585" priority="13" operator="equal">
      <formula>"X"</formula>
    </cfRule>
    <cfRule type="cellIs" dxfId="1584" priority="14" operator="equal">
      <formula>"I"</formula>
    </cfRule>
  </conditionalFormatting>
  <conditionalFormatting sqref="P24:P33">
    <cfRule type="cellIs" dxfId="1583" priority="19" operator="equal">
      <formula>"X"</formula>
    </cfRule>
    <cfRule type="cellIs" dxfId="1582" priority="20" operator="equal">
      <formula>"I"</formula>
    </cfRule>
  </conditionalFormatting>
  <conditionalFormatting sqref="P35:P53">
    <cfRule type="cellIs" dxfId="1581" priority="17" operator="equal">
      <formula>"X"</formula>
    </cfRule>
    <cfRule type="cellIs" dxfId="1580" priority="18" operator="equal">
      <formula>"I"</formula>
    </cfRule>
  </conditionalFormatting>
  <conditionalFormatting sqref="R24:R33">
    <cfRule type="cellIs" dxfId="1579" priority="23" operator="equal">
      <formula>"X"</formula>
    </cfRule>
    <cfRule type="cellIs" dxfId="1578" priority="24" operator="equal">
      <formula>"I"</formula>
    </cfRule>
  </conditionalFormatting>
  <conditionalFormatting sqref="R35:R53">
    <cfRule type="cellIs" dxfId="1577" priority="21" operator="equal">
      <formula>"X"</formula>
    </cfRule>
    <cfRule type="cellIs" dxfId="1576" priority="22" operator="equal">
      <formula>"I"</formula>
    </cfRule>
  </conditionalFormatting>
  <hyperlinks>
    <hyperlink ref="B3" location="'Cost Summary'!A1" display="BACK TO SUMMARY SHEET" xr:uid="{A2C60B1A-E3BD-423E-9D74-DF3A959D6861}"/>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FB4-5E1C-4A92-AF09-AB93C3307F9D}">
  <sheetPr>
    <tabColor rgb="FF92D050"/>
  </sheetPr>
  <dimension ref="A1:S88"/>
  <sheetViews>
    <sheetView zoomScale="78" zoomScaleNormal="78" workbookViewId="0">
      <pane xSplit="2" ySplit="9" topLeftCell="H19" activePane="bottomRight" state="frozen"/>
      <selection pane="bottomRight" activeCell="B33" sqref="B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9.7109375" style="2" customWidth="1"/>
    <col min="7" max="7" width="13.140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customHeight="1"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366</v>
      </c>
      <c r="C5" s="513"/>
      <c r="D5" s="513"/>
      <c r="E5" s="513"/>
      <c r="F5" s="513"/>
      <c r="G5" s="514" t="s">
        <v>546</v>
      </c>
      <c r="H5" s="949"/>
      <c r="I5" s="684"/>
      <c r="J5" s="949"/>
      <c r="K5" s="684"/>
      <c r="L5" s="949"/>
      <c r="M5" s="684"/>
      <c r="N5" s="949"/>
      <c r="O5" s="684"/>
      <c r="P5" s="949"/>
      <c r="Q5" s="684"/>
      <c r="R5" s="949"/>
      <c r="S5" s="684"/>
    </row>
    <row r="6" spans="1:19">
      <c r="A6" s="1313" t="s">
        <v>548</v>
      </c>
      <c r="B6" s="515" t="s">
        <v>365</v>
      </c>
      <c r="C6" s="513"/>
      <c r="D6" s="513"/>
      <c r="E6" s="513"/>
      <c r="F6" s="513"/>
      <c r="G6" s="514" t="s">
        <v>549</v>
      </c>
      <c r="H6" s="950"/>
      <c r="I6" s="687"/>
      <c r="J6" s="950"/>
      <c r="K6" s="687"/>
      <c r="L6" s="950"/>
      <c r="M6" s="687"/>
      <c r="N6" s="950"/>
      <c r="O6" s="687"/>
      <c r="P6" s="950"/>
      <c r="Q6" s="687"/>
      <c r="R6" s="950"/>
      <c r="S6" s="687"/>
    </row>
    <row r="7" spans="1:19">
      <c r="A7" s="1313" t="s">
        <v>551</v>
      </c>
      <c r="B7" s="516"/>
      <c r="C7" s="513"/>
      <c r="D7" s="513"/>
      <c r="E7" s="513"/>
      <c r="F7" s="513"/>
      <c r="G7" s="514" t="s">
        <v>552</v>
      </c>
      <c r="H7" s="672"/>
      <c r="I7" s="673"/>
      <c r="J7" s="1314"/>
      <c r="K7" s="1324"/>
      <c r="L7" s="672"/>
      <c r="M7" s="673"/>
      <c r="N7" s="1314"/>
      <c r="O7" s="684"/>
      <c r="P7" s="1314"/>
      <c r="Q7" s="684"/>
      <c r="R7" s="1314"/>
      <c r="S7" s="684"/>
    </row>
    <row r="8" spans="1:19" ht="15.75" thickBot="1">
      <c r="A8" s="356" t="s">
        <v>554</v>
      </c>
      <c r="B8" s="357"/>
      <c r="C8" s="188"/>
      <c r="D8" s="188"/>
      <c r="E8" s="188"/>
      <c r="F8" s="188"/>
      <c r="G8" s="298" t="s">
        <v>554</v>
      </c>
      <c r="H8" s="1315">
        <f>I49</f>
        <v>0</v>
      </c>
      <c r="I8" s="1316"/>
      <c r="J8" s="1315">
        <f>K49</f>
        <v>0</v>
      </c>
      <c r="K8" s="1316"/>
      <c r="L8" s="1315">
        <f>M49</f>
        <v>0</v>
      </c>
      <c r="M8" s="1316"/>
      <c r="N8" s="1315">
        <f>O49</f>
        <v>0</v>
      </c>
      <c r="O8" s="1316"/>
      <c r="P8" s="1315">
        <f>Q49</f>
        <v>0</v>
      </c>
      <c r="Q8" s="1316"/>
      <c r="R8" s="1315">
        <f>S49</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1007" t="s">
        <v>563</v>
      </c>
      <c r="C10" s="513"/>
      <c r="D10" s="513"/>
      <c r="E10" s="513"/>
      <c r="F10" s="513"/>
      <c r="G10" s="517"/>
      <c r="H10" s="1318"/>
      <c r="I10" s="1318"/>
      <c r="J10" s="1318"/>
      <c r="K10" s="1318"/>
      <c r="L10" s="1318"/>
      <c r="M10" s="1318"/>
      <c r="N10" s="1318"/>
      <c r="O10" s="1318"/>
      <c r="P10" s="1318"/>
      <c r="Q10" s="1318"/>
      <c r="R10" s="1318"/>
      <c r="S10" s="1318"/>
    </row>
    <row r="11" spans="1:19" hidden="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idden="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idden="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idden="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idden="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idden="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idden="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idden="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thickTop="1">
      <c r="A19" s="1317"/>
      <c r="B19" s="512"/>
      <c r="C19" s="518"/>
      <c r="D19" s="513"/>
      <c r="E19" s="513"/>
      <c r="F19" s="513"/>
      <c r="G19" s="517"/>
      <c r="H19" s="1319"/>
      <c r="I19" s="1318"/>
      <c r="J19" s="1319"/>
      <c r="K19" s="1318"/>
      <c r="L19" s="1319"/>
      <c r="M19" s="1318"/>
      <c r="N19" s="1319"/>
      <c r="O19" s="1318"/>
      <c r="P19" s="1319"/>
      <c r="Q19" s="1318"/>
      <c r="R19" s="1319"/>
      <c r="S19" s="1318"/>
    </row>
    <row r="20" spans="1:19" ht="15.75" thickBot="1">
      <c r="A20" s="1317"/>
      <c r="B20" s="519" t="s">
        <v>366</v>
      </c>
      <c r="C20" s="518"/>
      <c r="D20" s="513"/>
      <c r="E20" s="513"/>
      <c r="F20" s="513"/>
      <c r="G20" s="517"/>
      <c r="H20" s="1319"/>
      <c r="I20" s="1318"/>
      <c r="J20" s="1319"/>
      <c r="K20" s="1318"/>
      <c r="L20" s="1319"/>
      <c r="M20" s="1318"/>
      <c r="N20" s="1319"/>
      <c r="O20" s="1318"/>
      <c r="P20" s="1319"/>
      <c r="Q20" s="1318"/>
      <c r="R20" s="1319"/>
      <c r="S20" s="1318"/>
    </row>
    <row r="21" spans="1:19" ht="15.75" thickBot="1">
      <c r="A21" s="1325"/>
      <c r="B21" s="1147" t="s">
        <v>567</v>
      </c>
      <c r="C21" s="550"/>
      <c r="D21" s="551"/>
      <c r="E21" s="551"/>
      <c r="F21" s="551"/>
      <c r="G21" s="552"/>
      <c r="H21" s="1319"/>
      <c r="I21" s="546"/>
      <c r="J21" s="1319"/>
      <c r="K21" s="546"/>
      <c r="L21" s="1319"/>
      <c r="M21" s="546"/>
      <c r="N21" s="1319"/>
      <c r="O21" s="546"/>
      <c r="P21" s="1319"/>
      <c r="Q21" s="546"/>
      <c r="R21" s="1319"/>
      <c r="S21" s="546"/>
    </row>
    <row r="22" spans="1:19">
      <c r="A22" s="1008"/>
      <c r="B22" s="1172" t="s">
        <v>568</v>
      </c>
      <c r="C22" s="518"/>
      <c r="D22" s="513"/>
      <c r="E22" s="513"/>
      <c r="F22" s="513"/>
      <c r="G22" s="517"/>
      <c r="H22" s="1319"/>
      <c r="I22" s="956"/>
      <c r="J22" s="1319"/>
      <c r="K22" s="956"/>
      <c r="L22" s="1319"/>
      <c r="M22" s="546"/>
      <c r="N22" s="1319"/>
      <c r="O22" s="546"/>
      <c r="P22" s="1319"/>
      <c r="Q22" s="546"/>
      <c r="R22" s="1319"/>
      <c r="S22" s="546"/>
    </row>
    <row r="23" spans="1:19">
      <c r="A23" s="1008"/>
      <c r="B23" s="1173" t="s">
        <v>569</v>
      </c>
      <c r="C23" s="518"/>
      <c r="D23" s="513"/>
      <c r="E23" s="513"/>
      <c r="F23" s="513"/>
      <c r="G23" s="517"/>
      <c r="H23" s="1319"/>
      <c r="I23" s="956"/>
      <c r="J23" s="1319"/>
      <c r="K23" s="956"/>
      <c r="L23" s="1319"/>
      <c r="M23" s="546"/>
      <c r="N23" s="1319"/>
      <c r="O23" s="546"/>
      <c r="P23" s="1319"/>
      <c r="Q23" s="546"/>
      <c r="R23" s="1319"/>
      <c r="S23" s="546"/>
    </row>
    <row r="24" spans="1:19">
      <c r="A24" s="1008"/>
      <c r="B24" s="1174" t="s">
        <v>570</v>
      </c>
      <c r="C24" s="518"/>
      <c r="D24" s="513"/>
      <c r="E24" s="513"/>
      <c r="F24" s="513"/>
      <c r="G24" s="517"/>
      <c r="H24" s="1319"/>
      <c r="I24" s="405"/>
      <c r="J24" s="1319"/>
      <c r="K24" s="956"/>
      <c r="L24" s="1319"/>
      <c r="M24" s="546"/>
      <c r="N24" s="1319"/>
      <c r="O24" s="546"/>
      <c r="P24" s="1319"/>
      <c r="Q24" s="546"/>
      <c r="R24" s="1319"/>
      <c r="S24" s="546"/>
    </row>
    <row r="25" spans="1:19">
      <c r="A25" s="1008"/>
      <c r="B25" s="1174" t="s">
        <v>571</v>
      </c>
      <c r="C25" s="518"/>
      <c r="D25" s="513"/>
      <c r="E25" s="513"/>
      <c r="F25" s="513"/>
      <c r="G25" s="517"/>
      <c r="H25" s="1319"/>
      <c r="I25" s="405"/>
      <c r="J25" s="1319"/>
      <c r="K25" s="956"/>
      <c r="L25" s="1319"/>
      <c r="M25" s="546"/>
      <c r="N25" s="1319"/>
      <c r="O25" s="546"/>
      <c r="P25" s="1319"/>
      <c r="Q25" s="546"/>
      <c r="R25" s="1319"/>
      <c r="S25" s="546"/>
    </row>
    <row r="26" spans="1:19">
      <c r="A26" s="1008"/>
      <c r="B26" s="1174" t="s">
        <v>572</v>
      </c>
      <c r="C26" s="518"/>
      <c r="D26" s="513"/>
      <c r="E26" s="513"/>
      <c r="F26" s="513"/>
      <c r="G26" s="517"/>
      <c r="H26" s="1319"/>
      <c r="I26" s="405"/>
      <c r="J26" s="1319"/>
      <c r="K26" s="956"/>
      <c r="L26" s="1319"/>
      <c r="M26" s="546"/>
      <c r="N26" s="1319"/>
      <c r="O26" s="546"/>
      <c r="P26" s="1319"/>
      <c r="Q26" s="546"/>
      <c r="R26" s="1319"/>
      <c r="S26" s="546"/>
    </row>
    <row r="27" spans="1:19">
      <c r="A27" s="1008"/>
      <c r="B27" s="1174" t="s">
        <v>573</v>
      </c>
      <c r="C27" s="518"/>
      <c r="D27" s="513"/>
      <c r="E27" s="513"/>
      <c r="F27" s="513"/>
      <c r="G27" s="517"/>
      <c r="H27" s="1319"/>
      <c r="I27" s="405"/>
      <c r="J27" s="1319"/>
      <c r="K27" s="956"/>
      <c r="L27" s="1319"/>
      <c r="M27" s="546"/>
      <c r="N27" s="1319"/>
      <c r="O27" s="546"/>
      <c r="P27" s="1319"/>
      <c r="Q27" s="546"/>
      <c r="R27" s="1319"/>
      <c r="S27" s="546"/>
    </row>
    <row r="28" spans="1:19">
      <c r="A28" s="1008"/>
      <c r="B28" s="1174" t="s">
        <v>648</v>
      </c>
      <c r="C28" s="518"/>
      <c r="D28" s="513"/>
      <c r="E28" s="513"/>
      <c r="F28" s="513"/>
      <c r="G28" s="517"/>
      <c r="H28" s="1319"/>
      <c r="I28" s="405"/>
      <c r="J28" s="1319"/>
      <c r="K28" s="956"/>
      <c r="L28" s="1319"/>
      <c r="M28" s="546"/>
      <c r="N28" s="1319"/>
      <c r="O28" s="546"/>
      <c r="P28" s="1319"/>
      <c r="Q28" s="546"/>
      <c r="R28" s="1319"/>
      <c r="S28" s="546"/>
    </row>
    <row r="29" spans="1:19">
      <c r="A29" s="1008"/>
      <c r="B29" s="1175" t="s">
        <v>574</v>
      </c>
      <c r="C29" s="518"/>
      <c r="D29" s="513"/>
      <c r="E29" s="513"/>
      <c r="F29" s="513"/>
      <c r="G29" s="517"/>
      <c r="H29" s="1319"/>
      <c r="I29" s="405"/>
      <c r="J29" s="1319"/>
      <c r="K29" s="956"/>
      <c r="L29" s="1319"/>
      <c r="M29" s="546"/>
      <c r="N29" s="1319"/>
      <c r="O29" s="546"/>
      <c r="P29" s="1319"/>
      <c r="Q29" s="546"/>
      <c r="R29" s="1319"/>
      <c r="S29" s="546"/>
    </row>
    <row r="30" spans="1:19">
      <c r="A30" s="1008"/>
      <c r="B30" s="1176" t="s">
        <v>575</v>
      </c>
      <c r="C30" s="540"/>
      <c r="D30" s="541"/>
      <c r="E30" s="541"/>
      <c r="F30" s="541"/>
      <c r="G30" s="964"/>
      <c r="H30" s="1320"/>
      <c r="I30" s="1321"/>
      <c r="J30" s="1320"/>
      <c r="K30" s="1153"/>
      <c r="L30" s="1320"/>
      <c r="M30" s="1154"/>
      <c r="N30" s="1320"/>
      <c r="O30" s="1154"/>
      <c r="P30" s="1320"/>
      <c r="Q30" s="1154"/>
      <c r="R30" s="1320"/>
      <c r="S30" s="1154"/>
    </row>
    <row r="31" spans="1:19">
      <c r="A31" s="1008"/>
      <c r="B31" s="1180" t="s">
        <v>706</v>
      </c>
      <c r="C31" s="518"/>
      <c r="D31" s="513"/>
      <c r="E31" s="513"/>
      <c r="F31" s="513"/>
      <c r="G31" s="517"/>
      <c r="H31" s="1319"/>
      <c r="I31" s="405"/>
      <c r="J31" s="1319"/>
      <c r="K31" s="956"/>
      <c r="L31" s="1319"/>
      <c r="M31" s="546"/>
      <c r="N31" s="1319"/>
      <c r="O31" s="546"/>
      <c r="P31" s="1319"/>
      <c r="Q31" s="546"/>
      <c r="R31" s="1319"/>
      <c r="S31" s="546"/>
    </row>
    <row r="32" spans="1:19">
      <c r="A32" s="1008"/>
      <c r="B32" s="1193"/>
      <c r="C32" s="518"/>
      <c r="D32" s="513"/>
      <c r="E32" s="513"/>
      <c r="F32" s="513"/>
      <c r="G32" s="517"/>
      <c r="H32" s="1319"/>
      <c r="I32" s="405"/>
      <c r="J32" s="1319"/>
      <c r="K32" s="956"/>
      <c r="L32" s="1319"/>
      <c r="M32" s="546"/>
      <c r="N32" s="1319"/>
      <c r="O32" s="546"/>
      <c r="P32" s="1319"/>
      <c r="Q32" s="546"/>
      <c r="R32" s="1319"/>
      <c r="S32" s="546"/>
    </row>
    <row r="33" spans="1:19">
      <c r="A33" s="1008"/>
      <c r="B33" s="1193"/>
      <c r="C33" s="518"/>
      <c r="D33" s="513"/>
      <c r="E33" s="513"/>
      <c r="F33" s="520"/>
      <c r="G33" s="521"/>
      <c r="H33" s="1319"/>
      <c r="I33" s="1326"/>
      <c r="J33" s="1319"/>
      <c r="K33" s="956"/>
      <c r="L33" s="1319"/>
      <c r="M33" s="546"/>
      <c r="N33" s="1319"/>
      <c r="O33" s="546"/>
      <c r="P33" s="1319"/>
      <c r="Q33" s="546"/>
      <c r="R33" s="1319"/>
      <c r="S33" s="546"/>
    </row>
    <row r="34" spans="1:19">
      <c r="A34" s="1008"/>
      <c r="B34" s="1193"/>
      <c r="C34" s="518"/>
      <c r="D34" s="513"/>
      <c r="E34" s="513"/>
      <c r="F34" s="513"/>
      <c r="G34" s="517"/>
      <c r="H34" s="1319"/>
      <c r="I34" s="405"/>
      <c r="J34" s="1319"/>
      <c r="K34" s="956"/>
      <c r="L34" s="1319"/>
      <c r="M34" s="546"/>
      <c r="N34" s="1319"/>
      <c r="O34" s="546"/>
      <c r="P34" s="1319"/>
      <c r="Q34" s="546"/>
      <c r="R34" s="1319"/>
      <c r="S34" s="546"/>
    </row>
    <row r="35" spans="1:19">
      <c r="A35" s="1008"/>
      <c r="B35" s="1193"/>
      <c r="C35" s="518"/>
      <c r="D35" s="513"/>
      <c r="E35" s="513"/>
      <c r="F35" s="513"/>
      <c r="G35" s="517"/>
      <c r="H35" s="1319" t="s">
        <v>579</v>
      </c>
      <c r="I35" s="405"/>
      <c r="J35" s="1319"/>
      <c r="K35" s="956"/>
      <c r="L35" s="1319"/>
      <c r="M35" s="546"/>
      <c r="N35" s="1319"/>
      <c r="O35" s="546"/>
      <c r="P35" s="1319"/>
      <c r="Q35" s="546"/>
      <c r="R35" s="1319"/>
      <c r="S35" s="546"/>
    </row>
    <row r="36" spans="1:19">
      <c r="A36" s="1008"/>
      <c r="B36" s="1193"/>
      <c r="C36" s="518"/>
      <c r="D36" s="513"/>
      <c r="E36" s="513"/>
      <c r="F36" s="513"/>
      <c r="G36" s="517"/>
      <c r="H36" s="1319"/>
      <c r="I36" s="405"/>
      <c r="J36" s="1319"/>
      <c r="K36" s="956"/>
      <c r="L36" s="1319"/>
      <c r="M36" s="546"/>
      <c r="N36" s="1319"/>
      <c r="O36" s="546"/>
      <c r="P36" s="1319"/>
      <c r="Q36" s="546"/>
      <c r="R36" s="1319"/>
      <c r="S36" s="546"/>
    </row>
    <row r="37" spans="1:19">
      <c r="A37" s="1008"/>
      <c r="B37" s="1193"/>
      <c r="C37" s="518"/>
      <c r="D37" s="513"/>
      <c r="E37" s="513"/>
      <c r="F37" s="513"/>
      <c r="G37" s="517"/>
      <c r="H37" s="1319"/>
      <c r="I37" s="405"/>
      <c r="J37" s="1319"/>
      <c r="K37" s="956"/>
      <c r="L37" s="1319"/>
      <c r="M37" s="546"/>
      <c r="N37" s="1319"/>
      <c r="O37" s="546"/>
      <c r="P37" s="1319"/>
      <c r="Q37" s="546"/>
      <c r="R37" s="1319"/>
      <c r="S37" s="546"/>
    </row>
    <row r="38" spans="1:19">
      <c r="A38" s="1008"/>
      <c r="B38" s="1193" t="s">
        <v>821</v>
      </c>
      <c r="C38" s="518"/>
      <c r="D38" s="513"/>
      <c r="E38" s="513"/>
      <c r="F38" s="513"/>
      <c r="G38" s="517"/>
      <c r="H38" s="1319"/>
      <c r="I38" s="405"/>
      <c r="J38" s="1319"/>
      <c r="K38" s="956"/>
      <c r="L38" s="1319"/>
      <c r="M38" s="546"/>
      <c r="N38" s="1319"/>
      <c r="O38" s="546"/>
      <c r="P38" s="1319"/>
      <c r="Q38" s="546"/>
      <c r="R38" s="1319"/>
      <c r="S38" s="546"/>
    </row>
    <row r="39" spans="1:19">
      <c r="A39" s="1008"/>
      <c r="B39" s="1193" t="s">
        <v>822</v>
      </c>
      <c r="C39" s="518"/>
      <c r="D39" s="513"/>
      <c r="E39" s="513"/>
      <c r="F39" s="513"/>
      <c r="G39" s="517"/>
      <c r="H39" s="1319"/>
      <c r="I39" s="405"/>
      <c r="J39" s="1319"/>
      <c r="K39" s="956"/>
      <c r="L39" s="1319"/>
      <c r="M39" s="546"/>
      <c r="N39" s="1319"/>
      <c r="O39" s="546"/>
      <c r="P39" s="1319"/>
      <c r="Q39" s="546"/>
      <c r="R39" s="1319"/>
      <c r="S39" s="546"/>
    </row>
    <row r="40" spans="1:19">
      <c r="A40" s="1008"/>
      <c r="B40" s="1193"/>
      <c r="C40" s="518"/>
      <c r="D40" s="513"/>
      <c r="E40" s="513"/>
      <c r="F40" s="513"/>
      <c r="G40" s="517"/>
      <c r="H40" s="1319"/>
      <c r="I40" s="405"/>
      <c r="J40" s="1319"/>
      <c r="K40" s="956"/>
      <c r="L40" s="1319"/>
      <c r="M40" s="546"/>
      <c r="N40" s="1319"/>
      <c r="O40" s="546"/>
      <c r="P40" s="1319"/>
      <c r="Q40" s="546"/>
      <c r="R40" s="1319"/>
      <c r="S40" s="546"/>
    </row>
    <row r="41" spans="1:19">
      <c r="A41" s="1008"/>
      <c r="B41" s="1193"/>
      <c r="C41" s="518"/>
      <c r="D41" s="513"/>
      <c r="E41" s="513"/>
      <c r="F41" s="513"/>
      <c r="G41" s="517"/>
      <c r="H41" s="1319"/>
      <c r="I41" s="405"/>
      <c r="J41" s="1319"/>
      <c r="K41" s="956"/>
      <c r="L41" s="1319"/>
      <c r="M41" s="546"/>
      <c r="N41" s="1319"/>
      <c r="O41" s="546"/>
      <c r="P41" s="1319"/>
      <c r="Q41" s="546"/>
      <c r="R41" s="1319"/>
      <c r="S41" s="546"/>
    </row>
    <row r="42" spans="1:19">
      <c r="A42" s="1008"/>
      <c r="B42" s="1193"/>
      <c r="C42" s="518"/>
      <c r="D42" s="513"/>
      <c r="E42" s="513"/>
      <c r="F42" s="513"/>
      <c r="G42" s="517"/>
      <c r="H42" s="1319"/>
      <c r="I42" s="405"/>
      <c r="J42" s="1319"/>
      <c r="K42" s="956"/>
      <c r="L42" s="1319"/>
      <c r="M42" s="956"/>
      <c r="N42" s="1319"/>
      <c r="O42" s="1327"/>
      <c r="P42" s="1319"/>
      <c r="Q42" s="546"/>
      <c r="R42" s="1319"/>
      <c r="S42" s="546"/>
    </row>
    <row r="43" spans="1:19" ht="15.75" thickBot="1">
      <c r="A43" s="1008"/>
      <c r="B43" s="1193"/>
      <c r="C43" s="518"/>
      <c r="D43" s="513"/>
      <c r="E43" s="513"/>
      <c r="F43" s="513"/>
      <c r="G43" s="517"/>
      <c r="H43" s="1319"/>
      <c r="I43" s="956"/>
      <c r="J43" s="1319"/>
      <c r="K43" s="956"/>
      <c r="L43" s="1319"/>
      <c r="M43" s="956"/>
      <c r="N43" s="1319"/>
      <c r="O43" s="956"/>
      <c r="P43" s="1319"/>
      <c r="Q43" s="546"/>
      <c r="R43" s="1319"/>
      <c r="S43" s="956"/>
    </row>
    <row r="44" spans="1:19" ht="15.75" hidden="1" thickBot="1">
      <c r="A44" s="1008"/>
      <c r="B44" s="1193" t="s">
        <v>823</v>
      </c>
      <c r="C44" s="518"/>
      <c r="D44" s="513"/>
      <c r="E44" s="513"/>
      <c r="F44" s="513"/>
      <c r="G44" s="517"/>
      <c r="H44" s="1006"/>
      <c r="I44" s="405"/>
      <c r="J44" s="1006"/>
      <c r="K44" s="956"/>
      <c r="L44" s="956"/>
      <c r="M44" s="956"/>
      <c r="N44" s="956"/>
      <c r="O44" s="956"/>
      <c r="P44" s="956"/>
      <c r="Q44" s="956"/>
      <c r="R44" s="546"/>
      <c r="S44" s="956"/>
    </row>
    <row r="45" spans="1:19" ht="15.75" thickTop="1">
      <c r="A45" s="14"/>
      <c r="B45" s="15"/>
      <c r="C45" s="16"/>
      <c r="D45" s="16"/>
      <c r="E45" s="17"/>
      <c r="F45" s="18" t="s">
        <v>625</v>
      </c>
      <c r="G45" s="19"/>
      <c r="H45" s="20"/>
      <c r="I45" s="62">
        <f>SUM(I21:I44)</f>
        <v>0</v>
      </c>
      <c r="J45" s="20"/>
      <c r="K45" s="62">
        <f>SUM(K21:K44)</f>
        <v>0</v>
      </c>
      <c r="L45" s="20"/>
      <c r="M45" s="62">
        <f>SUM(M21:M44)</f>
        <v>0</v>
      </c>
      <c r="N45" s="20"/>
      <c r="O45" s="62">
        <f>SUM(O21:O44)</f>
        <v>0</v>
      </c>
      <c r="P45" s="20"/>
      <c r="Q45" s="62">
        <f>SUM(Q21:Q44)</f>
        <v>0</v>
      </c>
      <c r="R45" s="20"/>
      <c r="S45" s="62">
        <f>SUM(S21:S44)</f>
        <v>0</v>
      </c>
    </row>
    <row r="46" spans="1:19">
      <c r="A46" s="1283"/>
      <c r="B46" s="502"/>
      <c r="C46" s="503"/>
      <c r="D46" s="503"/>
      <c r="E46" s="504"/>
      <c r="F46" s="505" t="s">
        <v>626</v>
      </c>
      <c r="G46" s="506"/>
      <c r="H46" s="1284">
        <v>0</v>
      </c>
      <c r="I46" s="299"/>
      <c r="J46" s="1284">
        <v>0</v>
      </c>
      <c r="K46" s="1284"/>
      <c r="L46" s="1284">
        <v>0</v>
      </c>
      <c r="M46" s="1284"/>
      <c r="N46" s="1284">
        <v>0</v>
      </c>
      <c r="O46" s="1284"/>
      <c r="P46" s="1323">
        <v>0</v>
      </c>
      <c r="Q46" s="1284"/>
      <c r="R46" s="1323">
        <v>0</v>
      </c>
      <c r="S46" s="1284"/>
    </row>
    <row r="47" spans="1:19">
      <c r="A47" s="1283"/>
      <c r="B47" s="502"/>
      <c r="C47" s="503"/>
      <c r="D47" s="503"/>
      <c r="E47" s="504"/>
      <c r="F47" s="505" t="s">
        <v>627</v>
      </c>
      <c r="G47" s="506"/>
      <c r="H47" s="1286"/>
      <c r="I47" s="1289">
        <f>I45*H46</f>
        <v>0</v>
      </c>
      <c r="J47" s="1286"/>
      <c r="K47" s="1289">
        <f>K45*J46</f>
        <v>0</v>
      </c>
      <c r="L47" s="1286"/>
      <c r="M47" s="1289">
        <f>M45*L46</f>
        <v>0</v>
      </c>
      <c r="N47" s="1286"/>
      <c r="O47" s="1289">
        <f>O45*N46</f>
        <v>0</v>
      </c>
      <c r="P47" s="1286"/>
      <c r="Q47" s="1289">
        <f>Q45*P46</f>
        <v>0</v>
      </c>
      <c r="R47" s="1286"/>
      <c r="S47" s="1289">
        <f>S45*R46</f>
        <v>0</v>
      </c>
    </row>
    <row r="48" spans="1:19">
      <c r="A48" s="1283"/>
      <c r="B48" s="502"/>
      <c r="C48" s="503"/>
      <c r="D48" s="503"/>
      <c r="E48" s="504"/>
      <c r="F48" s="505" t="s">
        <v>824</v>
      </c>
      <c r="G48" s="506"/>
      <c r="H48" s="1288">
        <v>0</v>
      </c>
      <c r="I48" s="1289">
        <f>I45*H48</f>
        <v>0</v>
      </c>
      <c r="J48" s="1286"/>
      <c r="K48" s="1286"/>
      <c r="L48" s="1286"/>
      <c r="M48" s="1286"/>
      <c r="N48" s="1286"/>
      <c r="O48" s="1286"/>
      <c r="P48" s="1286"/>
      <c r="Q48" s="1286"/>
      <c r="R48" s="1286"/>
      <c r="S48" s="1286"/>
    </row>
    <row r="49" spans="1:19">
      <c r="A49" s="1283"/>
      <c r="B49" s="502"/>
      <c r="C49" s="503"/>
      <c r="D49" s="503"/>
      <c r="E49" s="504"/>
      <c r="F49" s="505" t="s">
        <v>628</v>
      </c>
      <c r="G49" s="506"/>
      <c r="H49" s="1291"/>
      <c r="I49" s="1289">
        <f>SUM(I45:I48)</f>
        <v>0</v>
      </c>
      <c r="J49" s="1291"/>
      <c r="K49" s="1289">
        <f>SUM(K45:K47)</f>
        <v>0</v>
      </c>
      <c r="L49" s="1291"/>
      <c r="M49" s="1289">
        <f>SUM(M45:M47)</f>
        <v>0</v>
      </c>
      <c r="N49" s="1291"/>
      <c r="O49" s="1289">
        <f>SUM(O45:O47)</f>
        <v>0</v>
      </c>
      <c r="P49" s="1291"/>
      <c r="Q49" s="1289">
        <f>SUM(Q45:Q47)</f>
        <v>0</v>
      </c>
      <c r="R49" s="1291"/>
      <c r="S49" s="1289">
        <f>SUM(S45:S47)</f>
        <v>0</v>
      </c>
    </row>
    <row r="50" spans="1:19">
      <c r="A50" s="1283"/>
      <c r="B50" s="502"/>
      <c r="C50" s="503"/>
      <c r="D50" s="503"/>
      <c r="E50" s="504"/>
      <c r="F50" s="507" t="s">
        <v>629</v>
      </c>
      <c r="G50" s="508"/>
      <c r="H50" s="1292"/>
      <c r="I50" s="1293" t="e">
        <f>I49/'Area Calculations'!$I$4</f>
        <v>#DIV/0!</v>
      </c>
      <c r="J50" s="1292"/>
      <c r="K50" s="1293" t="e">
        <f>K49/'Area Calculations'!$I$4</f>
        <v>#DIV/0!</v>
      </c>
      <c r="L50" s="1292"/>
      <c r="M50" s="1293" t="e">
        <f>M49/'Area Calculations'!$I$4</f>
        <v>#DIV/0!</v>
      </c>
      <c r="N50" s="1292"/>
      <c r="O50" s="1293" t="e">
        <f>O49/'Area Calculations'!$I$4</f>
        <v>#DIV/0!</v>
      </c>
      <c r="P50" s="1293"/>
      <c r="Q50" s="1293" t="e">
        <f>Q49/'Area Calculations'!$I$4</f>
        <v>#DIV/0!</v>
      </c>
      <c r="R50" s="1292"/>
      <c r="S50" s="1293" t="e">
        <f>S49/'Area Calculations'!$I$4</f>
        <v>#DIV/0!</v>
      </c>
    </row>
    <row r="51" spans="1:19">
      <c r="A51" s="1283"/>
      <c r="B51" s="502"/>
      <c r="C51" s="503"/>
      <c r="D51" s="503"/>
      <c r="E51" s="504"/>
      <c r="F51" s="507" t="s">
        <v>630</v>
      </c>
      <c r="G51" s="509"/>
      <c r="H51" s="1292"/>
      <c r="I51" s="1293" t="e">
        <f>I49/'Area Calculations'!#REF!</f>
        <v>#REF!</v>
      </c>
      <c r="J51" s="1292"/>
      <c r="K51" s="1293" t="e">
        <f>K49/'Area Calculations'!#REF!</f>
        <v>#REF!</v>
      </c>
      <c r="L51" s="1292"/>
      <c r="M51" s="1293" t="e">
        <f>M49/'Area Calculations'!#REF!</f>
        <v>#REF!</v>
      </c>
      <c r="N51" s="1292"/>
      <c r="O51" s="1293" t="e">
        <f>O49/'Area Calculations'!#REF!</f>
        <v>#REF!</v>
      </c>
      <c r="P51" s="1293"/>
      <c r="Q51" s="1293" t="e">
        <f>Q49/'Area Calculations'!#REF!</f>
        <v>#REF!</v>
      </c>
      <c r="R51" s="1292"/>
      <c r="S51" s="1293" t="e">
        <f>S49/'Area Calculations'!#REF!</f>
        <v>#REF!</v>
      </c>
    </row>
    <row r="52" spans="1:19" ht="15.75" thickBot="1">
      <c r="A52" s="1283"/>
      <c r="B52" s="502"/>
      <c r="C52" s="503"/>
      <c r="D52" s="503"/>
      <c r="E52" s="504"/>
      <c r="F52" s="505"/>
      <c r="G52" s="510"/>
      <c r="H52" s="1294"/>
      <c r="I52" s="1295"/>
      <c r="J52" s="1296"/>
      <c r="K52" s="1296"/>
      <c r="L52" s="1296"/>
      <c r="M52" s="1296"/>
      <c r="N52" s="1296"/>
      <c r="O52" s="1296"/>
      <c r="P52" s="1296"/>
      <c r="Q52" s="1296"/>
      <c r="R52" s="1296"/>
      <c r="S52" s="1296"/>
    </row>
    <row r="53" spans="1:19" ht="16.5" thickTop="1" thickBot="1">
      <c r="A53" s="652" t="s">
        <v>631</v>
      </c>
      <c r="B53" s="653"/>
      <c r="C53" s="12"/>
      <c r="D53" s="12"/>
      <c r="E53" s="12"/>
      <c r="F53" s="12"/>
      <c r="G53" s="13"/>
      <c r="H53" s="21"/>
      <c r="I53" s="21"/>
      <c r="J53" s="21"/>
      <c r="K53" s="21"/>
      <c r="L53" s="21"/>
      <c r="M53" s="21"/>
      <c r="N53" s="21"/>
      <c r="O53" s="21"/>
      <c r="P53" s="21"/>
      <c r="Q53" s="21"/>
      <c r="R53" s="21"/>
      <c r="S53" s="21"/>
    </row>
    <row r="54" spans="1:19" ht="15.75" thickTop="1">
      <c r="A54" s="1185"/>
      <c r="B54" s="512"/>
      <c r="C54" s="1144"/>
      <c r="D54" s="1144"/>
      <c r="E54" s="1144"/>
      <c r="F54" s="1144"/>
      <c r="G54" s="547"/>
      <c r="H54" s="1188"/>
      <c r="I54" s="1188"/>
      <c r="J54" s="1188"/>
      <c r="K54" s="1188"/>
      <c r="L54" s="1188"/>
      <c r="M54" s="1188"/>
      <c r="N54" s="1188"/>
      <c r="O54" s="1188"/>
      <c r="P54" s="1188"/>
      <c r="Q54" s="1188"/>
      <c r="R54" s="1188"/>
      <c r="S54" s="1188"/>
    </row>
    <row r="55" spans="1:19">
      <c r="A55" s="1185"/>
      <c r="B55" s="512"/>
      <c r="C55" s="1144"/>
      <c r="D55" s="1144"/>
      <c r="E55" s="1144"/>
      <c r="F55" s="1144"/>
      <c r="G55" s="547"/>
      <c r="H55" s="1188"/>
      <c r="I55" s="1188"/>
      <c r="J55" s="1188"/>
      <c r="K55" s="1188"/>
      <c r="L55" s="1188"/>
      <c r="M55" s="1188"/>
      <c r="N55" s="1188"/>
      <c r="O55" s="1188"/>
      <c r="P55" s="1188"/>
      <c r="Q55" s="1188"/>
      <c r="R55" s="1188"/>
      <c r="S55" s="1188"/>
    </row>
    <row r="56" spans="1:19" ht="15.75" thickBot="1">
      <c r="A56" s="1185"/>
      <c r="B56" s="512"/>
      <c r="C56" s="1144"/>
      <c r="D56" s="1144"/>
      <c r="E56" s="1144"/>
      <c r="F56" s="1144"/>
      <c r="G56" s="547"/>
      <c r="H56" s="1188"/>
      <c r="I56" s="1188"/>
      <c r="J56" s="1188"/>
      <c r="K56" s="1188"/>
      <c r="L56" s="1188"/>
      <c r="M56" s="1188"/>
      <c r="N56" s="1188"/>
      <c r="O56" s="1188"/>
      <c r="P56" s="1188"/>
      <c r="Q56" s="1188"/>
      <c r="R56" s="1188"/>
      <c r="S56" s="1188"/>
    </row>
    <row r="57" spans="1:19" s="2" customFormat="1" ht="16.5" thickTop="1" thickBot="1">
      <c r="A57" s="652" t="s">
        <v>632</v>
      </c>
      <c r="B57" s="653"/>
      <c r="C57" s="12"/>
      <c r="D57" s="12"/>
      <c r="E57" s="12"/>
      <c r="F57" s="12"/>
      <c r="G57" s="13"/>
      <c r="H57" s="21"/>
      <c r="I57" s="21"/>
      <c r="J57" s="21"/>
      <c r="K57" s="21"/>
      <c r="L57" s="21"/>
      <c r="M57" s="21"/>
      <c r="N57" s="21"/>
      <c r="O57" s="21"/>
      <c r="P57" s="21"/>
      <c r="Q57" s="21"/>
      <c r="R57" s="21"/>
      <c r="S57" s="21"/>
    </row>
    <row r="58" spans="1:19" s="2" customFormat="1" ht="15.75" thickTop="1">
      <c r="A58" s="1185"/>
      <c r="B58" s="512"/>
      <c r="C58" s="1144"/>
      <c r="D58" s="1144"/>
      <c r="E58" s="1144"/>
      <c r="F58" s="1144"/>
      <c r="G58" s="547"/>
      <c r="H58" s="1188"/>
      <c r="I58" s="1188"/>
      <c r="J58" s="1188"/>
      <c r="K58" s="1188"/>
      <c r="L58" s="1188"/>
      <c r="M58" s="1188"/>
      <c r="N58" s="1188"/>
      <c r="O58" s="1188"/>
      <c r="P58" s="1188"/>
      <c r="Q58" s="1188"/>
      <c r="R58" s="1188"/>
      <c r="S58" s="1188"/>
    </row>
    <row r="59" spans="1:19" s="2" customFormat="1">
      <c r="A59" s="1185"/>
      <c r="B59" s="512"/>
      <c r="C59" s="1144"/>
      <c r="D59" s="1144"/>
      <c r="E59" s="1144"/>
      <c r="F59" s="1144"/>
      <c r="G59" s="547"/>
      <c r="H59" s="1188"/>
      <c r="I59" s="1188"/>
      <c r="J59" s="1188"/>
      <c r="K59" s="1188"/>
      <c r="L59" s="1188"/>
      <c r="M59" s="1188"/>
      <c r="N59" s="1188"/>
      <c r="O59" s="1188"/>
      <c r="P59" s="1188"/>
      <c r="Q59" s="1188"/>
      <c r="R59" s="1188"/>
      <c r="S59" s="1188"/>
    </row>
    <row r="60" spans="1:19" ht="15.75" thickBot="1">
      <c r="A60" s="1185"/>
      <c r="B60" s="512"/>
      <c r="C60" s="1144"/>
      <c r="D60" s="1144"/>
      <c r="E60" s="1144"/>
      <c r="F60" s="1144"/>
      <c r="G60" s="547"/>
      <c r="H60" s="1188"/>
      <c r="I60" s="1188"/>
      <c r="J60" s="1188"/>
      <c r="K60" s="1188"/>
      <c r="L60" s="1188"/>
      <c r="M60" s="1188"/>
      <c r="N60" s="1188"/>
      <c r="O60" s="1188"/>
      <c r="P60" s="1188"/>
      <c r="Q60" s="1188"/>
      <c r="R60" s="1188"/>
      <c r="S60" s="1188"/>
    </row>
    <row r="61" spans="1:19" s="2" customFormat="1" ht="16.5" thickTop="1" thickBot="1">
      <c r="A61" s="652" t="s">
        <v>633</v>
      </c>
      <c r="B61" s="653"/>
      <c r="C61" s="12"/>
      <c r="D61" s="12"/>
      <c r="E61" s="12"/>
      <c r="F61" s="12"/>
      <c r="G61" s="13"/>
      <c r="H61" s="21"/>
      <c r="I61" s="21"/>
      <c r="J61" s="21"/>
      <c r="K61" s="21"/>
      <c r="L61" s="21"/>
      <c r="M61" s="21"/>
      <c r="N61" s="21"/>
      <c r="O61" s="21"/>
      <c r="P61" s="21"/>
      <c r="Q61" s="21"/>
      <c r="R61" s="21"/>
      <c r="S61" s="21"/>
    </row>
    <row r="62" spans="1:19" s="2" customFormat="1" ht="15.75" thickTop="1">
      <c r="A62" s="1185"/>
      <c r="B62" s="512"/>
      <c r="C62" s="1144"/>
      <c r="D62" s="1144"/>
      <c r="E62" s="1144"/>
      <c r="F62" s="1144"/>
      <c r="G62" s="547"/>
      <c r="H62" s="1188"/>
      <c r="I62" s="1188"/>
      <c r="J62" s="1188"/>
      <c r="K62" s="1188"/>
      <c r="L62" s="1188"/>
      <c r="M62" s="1188"/>
      <c r="N62" s="1188"/>
      <c r="O62" s="1188"/>
      <c r="P62" s="1188"/>
      <c r="Q62" s="1188"/>
      <c r="R62" s="1188"/>
      <c r="S62" s="1188"/>
    </row>
    <row r="63" spans="1:19" s="2" customFormat="1">
      <c r="A63" s="1317"/>
      <c r="B63" s="512"/>
      <c r="C63" s="513"/>
      <c r="D63" s="513"/>
      <c r="E63" s="513"/>
      <c r="F63" s="513"/>
      <c r="G63" s="517"/>
      <c r="H63" s="1297"/>
      <c r="I63" s="1297"/>
      <c r="J63" s="1297"/>
      <c r="K63" s="1297"/>
      <c r="L63" s="1297"/>
      <c r="M63" s="1297"/>
      <c r="N63" s="1297"/>
      <c r="O63" s="1297"/>
      <c r="P63" s="1297"/>
      <c r="Q63" s="1297"/>
      <c r="R63" s="1297"/>
      <c r="S63" s="1297"/>
    </row>
    <row r="64" spans="1:19" s="2" customFormat="1" ht="15.75" thickBot="1">
      <c r="A64" s="1298"/>
      <c r="B64" s="511"/>
      <c r="C64" s="513"/>
      <c r="D64" s="513"/>
      <c r="E64" s="513"/>
      <c r="F64" s="513"/>
      <c r="G64" s="517"/>
      <c r="H64" s="1299"/>
      <c r="I64" s="1299"/>
      <c r="J64" s="1299"/>
      <c r="K64" s="1299"/>
      <c r="L64" s="1299"/>
      <c r="M64" s="1299"/>
      <c r="N64" s="1299"/>
      <c r="O64" s="1299"/>
      <c r="P64" s="1299"/>
      <c r="Q64" s="1299"/>
      <c r="R64" s="1299"/>
      <c r="S64" s="1299"/>
    </row>
    <row r="65" spans="1:19" s="2" customFormat="1" ht="16.5" thickTop="1" thickBot="1">
      <c r="A65" s="652" t="s">
        <v>634</v>
      </c>
      <c r="B65" s="653"/>
      <c r="C65" s="12"/>
      <c r="D65" s="12"/>
      <c r="E65" s="12"/>
      <c r="F65" s="12"/>
      <c r="G65" s="13"/>
      <c r="H65" s="21"/>
      <c r="I65" s="21"/>
      <c r="J65" s="21"/>
      <c r="K65" s="21"/>
      <c r="L65" s="21"/>
      <c r="M65" s="21"/>
      <c r="N65" s="21"/>
      <c r="O65" s="21"/>
      <c r="P65" s="21"/>
      <c r="Q65" s="21"/>
      <c r="R65" s="21"/>
      <c r="S65" s="21"/>
    </row>
    <row r="66" spans="1:19" ht="15.75" thickTop="1">
      <c r="A66" s="1189"/>
      <c r="B66" s="1145"/>
      <c r="C66" s="1144"/>
      <c r="D66" s="1144"/>
      <c r="E66" s="1144"/>
      <c r="F66" s="1144"/>
      <c r="G66" s="547"/>
      <c r="H66" s="1188"/>
      <c r="I66" s="1188"/>
      <c r="J66" s="1188"/>
      <c r="K66" s="1188"/>
      <c r="L66" s="1188"/>
      <c r="M66" s="1188"/>
      <c r="N66" s="1188"/>
      <c r="O66" s="1188"/>
      <c r="P66" s="1188"/>
      <c r="Q66" s="1188"/>
      <c r="R66" s="1188"/>
      <c r="S66" s="1188"/>
    </row>
    <row r="67" spans="1:19">
      <c r="A67" s="1298"/>
      <c r="B67" s="511"/>
      <c r="C67" s="513"/>
      <c r="D67" s="513"/>
      <c r="E67" s="513"/>
      <c r="F67" s="513"/>
      <c r="G67" s="517"/>
      <c r="H67" s="1300"/>
      <c r="I67" s="1300"/>
      <c r="J67" s="1300"/>
      <c r="K67" s="1300"/>
      <c r="L67" s="1300"/>
      <c r="M67" s="1300"/>
      <c r="N67" s="1300"/>
      <c r="O67" s="1300"/>
      <c r="P67" s="1300"/>
      <c r="Q67" s="1300"/>
      <c r="R67" s="1300"/>
      <c r="S67" s="1300"/>
    </row>
    <row r="68" spans="1:19" ht="15.75" thickBot="1">
      <c r="A68" s="1298"/>
      <c r="B68" s="511"/>
      <c r="C68" s="513"/>
      <c r="D68" s="513"/>
      <c r="E68" s="513"/>
      <c r="F68" s="513"/>
      <c r="G68" s="517"/>
      <c r="H68" s="1300"/>
      <c r="I68" s="1300"/>
      <c r="J68" s="1300"/>
      <c r="K68" s="1300"/>
      <c r="L68" s="1300"/>
      <c r="M68" s="1300"/>
      <c r="N68" s="1300"/>
      <c r="O68" s="1300"/>
      <c r="P68" s="1300"/>
      <c r="Q68" s="1300"/>
      <c r="R68" s="1300"/>
      <c r="S68" s="1300"/>
    </row>
    <row r="69" spans="1:19" ht="16.5" thickTop="1" thickBot="1">
      <c r="A69" s="652" t="s">
        <v>635</v>
      </c>
      <c r="B69" s="653"/>
      <c r="C69" s="12"/>
      <c r="D69" s="12"/>
      <c r="E69" s="12"/>
      <c r="F69" s="12"/>
      <c r="G69" s="13"/>
      <c r="H69" s="21"/>
      <c r="I69" s="21"/>
      <c r="J69" s="21"/>
      <c r="K69" s="21"/>
      <c r="L69" s="21"/>
      <c r="M69" s="21"/>
      <c r="N69" s="21"/>
      <c r="O69" s="21"/>
      <c r="P69" s="21"/>
      <c r="Q69" s="21"/>
      <c r="R69" s="21"/>
      <c r="S69" s="21"/>
    </row>
    <row r="70" spans="1:19" ht="15.75" thickTop="1">
      <c r="A70" s="1317"/>
      <c r="B70" s="512" t="s">
        <v>636</v>
      </c>
      <c r="C70" s="513"/>
      <c r="D70" s="513"/>
      <c r="E70" s="513"/>
      <c r="F70" s="513"/>
      <c r="G70" s="517"/>
      <c r="H70" s="1300"/>
      <c r="I70" s="1300"/>
      <c r="J70" s="1300"/>
      <c r="K70" s="1300"/>
      <c r="L70" s="1300"/>
      <c r="M70" s="1300"/>
      <c r="N70" s="1300"/>
      <c r="O70" s="1300"/>
      <c r="P70" s="1300"/>
      <c r="Q70" s="1300"/>
      <c r="R70" s="1300"/>
      <c r="S70" s="1300"/>
    </row>
    <row r="71" spans="1:19">
      <c r="A71" s="1317"/>
      <c r="B71" s="512" t="s">
        <v>637</v>
      </c>
      <c r="C71" s="513"/>
      <c r="D71" s="513"/>
      <c r="E71" s="513"/>
      <c r="F71" s="513"/>
      <c r="G71" s="517"/>
      <c r="H71" s="1300"/>
      <c r="I71" s="1300"/>
      <c r="J71" s="1300"/>
      <c r="K71" s="1300"/>
      <c r="L71" s="1300"/>
      <c r="M71" s="1300"/>
      <c r="N71" s="1300"/>
      <c r="O71" s="1300"/>
      <c r="P71" s="1300"/>
      <c r="Q71" s="1300"/>
      <c r="R71" s="1300"/>
      <c r="S71" s="1300"/>
    </row>
    <row r="72" spans="1:19">
      <c r="A72" s="1317"/>
      <c r="B72" s="512" t="s">
        <v>638</v>
      </c>
      <c r="C72" s="513"/>
      <c r="D72" s="513"/>
      <c r="E72" s="513"/>
      <c r="F72" s="513"/>
      <c r="G72" s="517"/>
      <c r="H72" s="1300"/>
      <c r="I72" s="1300"/>
      <c r="J72" s="1300"/>
      <c r="K72" s="1300"/>
      <c r="L72" s="1300"/>
      <c r="M72" s="1300"/>
      <c r="N72" s="1300"/>
      <c r="O72" s="1300"/>
      <c r="P72" s="1300"/>
      <c r="Q72" s="1300"/>
      <c r="R72" s="1300"/>
      <c r="S72" s="1300"/>
    </row>
    <row r="73" spans="1:19">
      <c r="A73" s="1317"/>
      <c r="B73" s="512" t="s">
        <v>639</v>
      </c>
      <c r="C73" s="513"/>
      <c r="D73" s="513"/>
      <c r="E73" s="513"/>
      <c r="F73" s="513"/>
      <c r="G73" s="517"/>
      <c r="H73" s="1300"/>
      <c r="I73" s="1300"/>
      <c r="J73" s="1300"/>
      <c r="K73" s="1300"/>
      <c r="L73" s="1300"/>
      <c r="M73" s="1300"/>
      <c r="N73" s="1300"/>
      <c r="O73" s="1300"/>
      <c r="P73" s="1300"/>
      <c r="Q73" s="1300"/>
      <c r="R73" s="1300"/>
      <c r="S73" s="1300"/>
    </row>
    <row r="74" spans="1:19" ht="15.75" thickBot="1">
      <c r="A74" s="358"/>
      <c r="B74" s="357"/>
      <c r="C74" s="188"/>
      <c r="D74" s="188"/>
      <c r="E74" s="188"/>
      <c r="F74" s="188"/>
      <c r="G74" s="359"/>
      <c r="H74" s="300"/>
      <c r="I74" s="300"/>
      <c r="J74" s="300"/>
      <c r="K74" s="300"/>
      <c r="L74" s="300"/>
      <c r="M74" s="300"/>
      <c r="N74" s="300"/>
      <c r="O74" s="300"/>
      <c r="P74" s="300"/>
      <c r="Q74" s="300"/>
      <c r="R74" s="300"/>
      <c r="S74" s="300"/>
    </row>
    <row r="75" spans="1:19" ht="16.5" thickTop="1" thickBot="1">
      <c r="A75" s="7" t="s">
        <v>640</v>
      </c>
      <c r="B75" s="8"/>
      <c r="C75" s="12"/>
      <c r="D75" s="12"/>
      <c r="E75" s="12"/>
      <c r="F75" s="12"/>
      <c r="G75" s="13"/>
      <c r="H75" s="21"/>
      <c r="I75" s="21"/>
      <c r="J75" s="21"/>
      <c r="K75" s="21"/>
      <c r="L75" s="21"/>
      <c r="M75" s="21"/>
      <c r="N75" s="21"/>
      <c r="O75" s="21"/>
      <c r="P75" s="21"/>
      <c r="Q75" s="21"/>
      <c r="R75" s="21"/>
      <c r="S75" s="21"/>
    </row>
    <row r="76" spans="1:19" ht="15.75" thickTop="1">
      <c r="A76" s="1185"/>
      <c r="B76" s="1005" t="s">
        <v>641</v>
      </c>
      <c r="C76" s="1144"/>
      <c r="D76" s="1144"/>
      <c r="E76" s="1144"/>
      <c r="F76" s="1144"/>
      <c r="G76" s="547"/>
      <c r="H76" s="1006"/>
      <c r="I76" s="1006"/>
      <c r="J76" s="1006"/>
      <c r="K76" s="1006"/>
      <c r="L76" s="1006"/>
      <c r="M76" s="1006"/>
      <c r="N76" s="1006"/>
      <c r="O76" s="1006"/>
      <c r="P76" s="1006"/>
      <c r="Q76" s="1006"/>
      <c r="R76" s="1006"/>
      <c r="S76" s="1006"/>
    </row>
    <row r="77" spans="1:19">
      <c r="A77" s="1317"/>
      <c r="B77" s="512" t="s">
        <v>642</v>
      </c>
      <c r="C77" s="513"/>
      <c r="D77" s="513"/>
      <c r="E77" s="513"/>
      <c r="F77" s="513"/>
      <c r="G77" s="517"/>
      <c r="H77" s="1301"/>
      <c r="I77" s="1301"/>
      <c r="J77" s="1301"/>
      <c r="K77" s="1301"/>
      <c r="L77" s="1301"/>
      <c r="M77" s="1301"/>
      <c r="N77" s="1301"/>
      <c r="O77" s="1301"/>
      <c r="P77" s="1301"/>
      <c r="Q77" s="1301"/>
      <c r="R77" s="1301"/>
      <c r="S77" s="1301"/>
    </row>
    <row r="78" spans="1:19" ht="15.75" thickBot="1">
      <c r="A78" s="1302"/>
      <c r="B78" s="1303" t="s">
        <v>643</v>
      </c>
      <c r="C78" s="1304"/>
      <c r="D78" s="1304"/>
      <c r="E78" s="1304"/>
      <c r="F78" s="1304"/>
      <c r="G78" s="1305"/>
      <c r="H78" s="1306"/>
      <c r="I78" s="1306"/>
      <c r="J78" s="1306"/>
      <c r="K78" s="1306"/>
      <c r="L78" s="1306"/>
      <c r="M78" s="1306"/>
      <c r="N78" s="1306"/>
      <c r="O78" s="1306"/>
      <c r="P78" s="1306"/>
      <c r="Q78" s="1306"/>
      <c r="R78" s="1306"/>
      <c r="S78" s="1306"/>
    </row>
    <row r="79" spans="1:19" ht="16.5" thickTop="1" thickBot="1"/>
    <row r="80" spans="1:19" ht="16.5" thickTop="1" thickBot="1">
      <c r="A80" s="94" t="s">
        <v>644</v>
      </c>
      <c r="B80" s="96"/>
    </row>
    <row r="81" spans="1:2" ht="15.75" thickTop="1">
      <c r="A81" s="95" t="s">
        <v>542</v>
      </c>
      <c r="B81" s="1307"/>
    </row>
    <row r="82" spans="1:2">
      <c r="A82" s="994" t="s">
        <v>546</v>
      </c>
      <c r="B82" s="1307"/>
    </row>
    <row r="83" spans="1:2">
      <c r="A83" s="1308" t="s">
        <v>549</v>
      </c>
      <c r="B83" s="1309"/>
    </row>
    <row r="84" spans="1:2">
      <c r="A84" s="1308" t="s">
        <v>552</v>
      </c>
      <c r="B84" s="1310"/>
    </row>
    <row r="85" spans="1:2" ht="15.75" thickBot="1">
      <c r="A85" s="1311" t="s">
        <v>645</v>
      </c>
      <c r="B85" s="1312"/>
    </row>
    <row r="86" spans="1:2" ht="15.75" thickTop="1"/>
    <row r="87" spans="1:2">
      <c r="A87" s="97"/>
      <c r="B87" s="1" t="s">
        <v>646</v>
      </c>
    </row>
    <row r="88" spans="1:2">
      <c r="A88" s="98"/>
      <c r="B88" s="1" t="s">
        <v>647</v>
      </c>
    </row>
  </sheetData>
  <mergeCells count="47">
    <mergeCell ref="A53:B53"/>
    <mergeCell ref="A57:B57"/>
    <mergeCell ref="A61:B61"/>
    <mergeCell ref="A65:B65"/>
    <mergeCell ref="A69:B6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19:H29">
    <cfRule type="cellIs" dxfId="1575" priority="3" operator="equal">
      <formula>"X"</formula>
    </cfRule>
    <cfRule type="cellIs" dxfId="1574" priority="4" operator="equal">
      <formula>"I"</formula>
    </cfRule>
  </conditionalFormatting>
  <conditionalFormatting sqref="H31:H43">
    <cfRule type="cellIs" dxfId="1573" priority="1" operator="equal">
      <formula>"X"</formula>
    </cfRule>
    <cfRule type="cellIs" dxfId="1572" priority="2" operator="equal">
      <formula>"I"</formula>
    </cfRule>
  </conditionalFormatting>
  <conditionalFormatting sqref="J19:J29">
    <cfRule type="cellIs" dxfId="1571" priority="7" operator="equal">
      <formula>"X"</formula>
    </cfRule>
    <cfRule type="cellIs" dxfId="1570" priority="8" operator="equal">
      <formula>"I"</formula>
    </cfRule>
  </conditionalFormatting>
  <conditionalFormatting sqref="J31:J43">
    <cfRule type="cellIs" dxfId="1569" priority="5" operator="equal">
      <formula>"X"</formula>
    </cfRule>
    <cfRule type="cellIs" dxfId="1568" priority="6" operator="equal">
      <formula>"I"</formula>
    </cfRule>
  </conditionalFormatting>
  <conditionalFormatting sqref="L19:L29">
    <cfRule type="cellIs" dxfId="1567" priority="11" operator="equal">
      <formula>"X"</formula>
    </cfRule>
    <cfRule type="cellIs" dxfId="1566" priority="12" operator="equal">
      <formula>"I"</formula>
    </cfRule>
  </conditionalFormatting>
  <conditionalFormatting sqref="L31:L43">
    <cfRule type="cellIs" dxfId="1565" priority="9" operator="equal">
      <formula>"X"</formula>
    </cfRule>
    <cfRule type="cellIs" dxfId="1564" priority="10" operator="equal">
      <formula>"I"</formula>
    </cfRule>
  </conditionalFormatting>
  <conditionalFormatting sqref="N19:N29">
    <cfRule type="cellIs" dxfId="1563" priority="15" operator="equal">
      <formula>"X"</formula>
    </cfRule>
    <cfRule type="cellIs" dxfId="1562" priority="16" operator="equal">
      <formula>"I"</formula>
    </cfRule>
  </conditionalFormatting>
  <conditionalFormatting sqref="N31:N43">
    <cfRule type="cellIs" dxfId="1561" priority="13" operator="equal">
      <formula>"X"</formula>
    </cfRule>
    <cfRule type="cellIs" dxfId="1560" priority="14" operator="equal">
      <formula>"I"</formula>
    </cfRule>
  </conditionalFormatting>
  <conditionalFormatting sqref="P19:P29">
    <cfRule type="cellIs" dxfId="1559" priority="19" operator="equal">
      <formula>"X"</formula>
    </cfRule>
    <cfRule type="cellIs" dxfId="1558" priority="20" operator="equal">
      <formula>"I"</formula>
    </cfRule>
  </conditionalFormatting>
  <conditionalFormatting sqref="P31:P43">
    <cfRule type="cellIs" dxfId="1557" priority="17" operator="equal">
      <formula>"X"</formula>
    </cfRule>
    <cfRule type="cellIs" dxfId="1556" priority="18" operator="equal">
      <formula>"I"</formula>
    </cfRule>
  </conditionalFormatting>
  <conditionalFormatting sqref="R19:R29">
    <cfRule type="cellIs" dxfId="1555" priority="23" operator="equal">
      <formula>"X"</formula>
    </cfRule>
    <cfRule type="cellIs" dxfId="1554" priority="24" operator="equal">
      <formula>"I"</formula>
    </cfRule>
  </conditionalFormatting>
  <conditionalFormatting sqref="R31:R43">
    <cfRule type="cellIs" dxfId="1553" priority="21" operator="equal">
      <formula>"X"</formula>
    </cfRule>
    <cfRule type="cellIs" dxfId="1552" priority="22" operator="equal">
      <formula>"I"</formula>
    </cfRule>
  </conditionalFormatting>
  <hyperlinks>
    <hyperlink ref="B3" location="'Cost Summary'!A1" display="BACK TO SUMMARY SHEET" xr:uid="{C6DBB709-A651-4A68-92AE-2475C2E73A6E}"/>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92D050"/>
  </sheetPr>
  <dimension ref="A1:S92"/>
  <sheetViews>
    <sheetView zoomScale="98" zoomScaleNormal="98" workbookViewId="0">
      <pane xSplit="2" ySplit="9" topLeftCell="C20" activePane="bottomRight" state="frozen"/>
      <selection pane="bottomRight" activeCell="B36" sqref="B36"/>
      <selection pane="bottomLeft" activeCell="A10" sqref="A10"/>
      <selection pane="topRight" activeCell="C1" sqref="C1"/>
    </sheetView>
  </sheetViews>
  <sheetFormatPr defaultRowHeight="15"/>
  <cols>
    <col min="1" max="1" width="11" customWidth="1"/>
    <col min="2" max="2" width="72.42578125" style="1" customWidth="1"/>
    <col min="3" max="3" width="10.85546875" style="2" bestFit="1" customWidth="1"/>
    <col min="4" max="5" width="7.5703125" style="2" customWidth="1"/>
    <col min="6" max="6" width="16.5703125" style="2" bestFit="1"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74"/>
      <c r="I2" s="674"/>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customHeight="1"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368</v>
      </c>
      <c r="C5" s="513"/>
      <c r="D5" s="513"/>
      <c r="E5" s="513"/>
      <c r="F5" s="513"/>
      <c r="G5" s="514" t="s">
        <v>546</v>
      </c>
      <c r="H5" s="949"/>
      <c r="I5" s="684"/>
      <c r="J5" s="949"/>
      <c r="K5" s="684"/>
      <c r="L5" s="949"/>
      <c r="M5" s="684"/>
      <c r="N5" s="949"/>
      <c r="O5" s="684"/>
      <c r="P5" s="949"/>
      <c r="Q5" s="684"/>
      <c r="R5" s="949"/>
      <c r="S5" s="684"/>
    </row>
    <row r="6" spans="1:19">
      <c r="A6" s="1313" t="s">
        <v>548</v>
      </c>
      <c r="B6" s="515" t="s">
        <v>367</v>
      </c>
      <c r="C6" s="513"/>
      <c r="D6" s="513"/>
      <c r="E6" s="513"/>
      <c r="F6" s="513"/>
      <c r="G6" s="514" t="s">
        <v>549</v>
      </c>
      <c r="H6" s="950"/>
      <c r="I6" s="687"/>
      <c r="J6" s="950"/>
      <c r="K6" s="687"/>
      <c r="L6" s="950"/>
      <c r="M6" s="687"/>
      <c r="N6" s="950"/>
      <c r="O6" s="687"/>
      <c r="P6" s="950"/>
      <c r="Q6" s="687"/>
      <c r="R6" s="950"/>
      <c r="S6" s="687"/>
    </row>
    <row r="7" spans="1:19">
      <c r="A7" s="1313" t="s">
        <v>551</v>
      </c>
      <c r="B7" s="516"/>
      <c r="C7" s="513"/>
      <c r="D7" s="513"/>
      <c r="E7" s="513"/>
      <c r="F7" s="513"/>
      <c r="G7" s="514" t="s">
        <v>552</v>
      </c>
      <c r="H7" s="672"/>
      <c r="I7" s="673"/>
      <c r="J7" s="1314"/>
      <c r="K7" s="684"/>
      <c r="L7" s="1314"/>
      <c r="M7" s="684"/>
      <c r="N7" s="1314"/>
      <c r="O7" s="684"/>
      <c r="P7" s="1314"/>
      <c r="Q7" s="684"/>
      <c r="R7" s="672"/>
      <c r="S7" s="673"/>
    </row>
    <row r="8" spans="1:19" ht="15.75" thickBot="1">
      <c r="A8" s="356" t="s">
        <v>554</v>
      </c>
      <c r="B8" s="357"/>
      <c r="C8" s="188"/>
      <c r="D8" s="188"/>
      <c r="E8" s="188"/>
      <c r="F8" s="188"/>
      <c r="G8" s="298" t="s">
        <v>554</v>
      </c>
      <c r="H8" s="1315">
        <f>I53</f>
        <v>0</v>
      </c>
      <c r="I8" s="1316"/>
      <c r="J8" s="1315">
        <f xml:space="preserve"> K53</f>
        <v>0</v>
      </c>
      <c r="K8" s="1316"/>
      <c r="L8" s="1315">
        <f>M53</f>
        <v>0</v>
      </c>
      <c r="M8" s="1316"/>
      <c r="N8" s="1315">
        <f>O53</f>
        <v>0</v>
      </c>
      <c r="O8" s="1316"/>
      <c r="P8" s="1315">
        <f>Q53</f>
        <v>0</v>
      </c>
      <c r="Q8" s="1316"/>
      <c r="R8" s="1315">
        <f>S53</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1007" t="s">
        <v>563</v>
      </c>
      <c r="C10" s="513"/>
      <c r="D10" s="513"/>
      <c r="E10" s="513"/>
      <c r="F10" s="513"/>
      <c r="G10" s="517"/>
      <c r="H10" s="1318"/>
      <c r="I10" s="1318"/>
      <c r="J10" s="1318"/>
      <c r="K10" s="1318"/>
      <c r="L10" s="1318"/>
      <c r="M10" s="1318"/>
      <c r="N10" s="1318"/>
      <c r="O10" s="1318"/>
      <c r="P10" s="1318"/>
      <c r="Q10" s="1318"/>
      <c r="R10" s="1318"/>
      <c r="S10" s="1318"/>
    </row>
    <row r="11" spans="1:19" ht="15.75" hidden="1" thickTop="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75" hidden="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75" hidden="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75" hidden="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75" hidden="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75" hidden="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75" hidden="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75" hidden="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hidden="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thickTop="1">
      <c r="A20" s="1185"/>
      <c r="B20" s="512"/>
      <c r="C20" s="518"/>
      <c r="D20" s="513"/>
      <c r="E20" s="513"/>
      <c r="F20" s="513"/>
      <c r="G20" s="517"/>
      <c r="H20" s="1319"/>
      <c r="I20" s="1186"/>
      <c r="J20" s="1319"/>
      <c r="K20" s="1186"/>
      <c r="L20" s="1319"/>
      <c r="M20" s="1186"/>
      <c r="N20" s="1319"/>
      <c r="O20" s="1186"/>
      <c r="P20" s="1319"/>
      <c r="Q20" s="1186"/>
      <c r="R20" s="1319"/>
      <c r="S20" s="1186"/>
    </row>
    <row r="21" spans="1:19" ht="15.75" thickBot="1">
      <c r="A21" s="1008"/>
      <c r="B21" s="519" t="s">
        <v>368</v>
      </c>
      <c r="C21" s="518"/>
      <c r="D21" s="513"/>
      <c r="E21" s="513"/>
      <c r="F21" s="513"/>
      <c r="G21" s="517"/>
      <c r="H21" s="1319"/>
      <c r="I21" s="546"/>
      <c r="J21" s="1319"/>
      <c r="K21" s="546"/>
      <c r="L21" s="1319"/>
      <c r="M21" s="546"/>
      <c r="N21" s="1319"/>
      <c r="O21" s="546"/>
      <c r="P21" s="1319"/>
      <c r="Q21" s="546"/>
      <c r="R21" s="1319"/>
      <c r="S21" s="546"/>
    </row>
    <row r="22" spans="1:19" ht="15.75" thickBot="1">
      <c r="A22" s="1008"/>
      <c r="B22" s="1147" t="s">
        <v>567</v>
      </c>
      <c r="C22" s="518"/>
      <c r="D22" s="513"/>
      <c r="E22" s="513"/>
      <c r="F22" s="513"/>
      <c r="G22" s="517"/>
      <c r="H22" s="1319"/>
      <c r="I22" s="1148"/>
      <c r="J22" s="1319"/>
      <c r="K22" s="1148"/>
      <c r="L22" s="1319"/>
      <c r="M22" s="546"/>
      <c r="N22" s="1319"/>
      <c r="O22" s="546"/>
      <c r="P22" s="1319"/>
      <c r="Q22" s="546"/>
      <c r="R22" s="1319"/>
      <c r="S22" s="546"/>
    </row>
    <row r="23" spans="1:19">
      <c r="A23" s="1008"/>
      <c r="B23" s="1172" t="s">
        <v>568</v>
      </c>
      <c r="C23" s="1328"/>
      <c r="D23" s="513"/>
      <c r="E23" s="513"/>
      <c r="F23" s="513"/>
      <c r="G23" s="517"/>
      <c r="H23" s="1319"/>
      <c r="I23" s="956"/>
      <c r="J23" s="1319"/>
      <c r="K23" s="1148"/>
      <c r="L23" s="1319"/>
      <c r="M23" s="1301"/>
      <c r="N23" s="1319"/>
      <c r="O23" s="546"/>
      <c r="P23" s="1319"/>
      <c r="Q23" s="956"/>
      <c r="R23" s="1319"/>
      <c r="S23" s="546"/>
    </row>
    <row r="24" spans="1:19">
      <c r="A24" s="1008"/>
      <c r="B24" s="1010" t="s">
        <v>569</v>
      </c>
      <c r="C24" s="1328"/>
      <c r="D24" s="513"/>
      <c r="E24" s="513"/>
      <c r="F24" s="513"/>
      <c r="G24" s="517"/>
      <c r="H24" s="1319"/>
      <c r="I24" s="1148"/>
      <c r="J24" s="1319"/>
      <c r="K24" s="1148"/>
      <c r="L24" s="1319"/>
      <c r="M24" s="1301"/>
      <c r="N24" s="1319"/>
      <c r="O24" s="546"/>
      <c r="P24" s="1319"/>
      <c r="Q24" s="956"/>
      <c r="R24" s="1319"/>
      <c r="S24" s="546"/>
    </row>
    <row r="25" spans="1:19">
      <c r="A25" s="1008"/>
      <c r="B25" s="1011" t="s">
        <v>570</v>
      </c>
      <c r="C25" s="1328"/>
      <c r="D25" s="513"/>
      <c r="E25" s="513"/>
      <c r="F25" s="513"/>
      <c r="G25" s="517"/>
      <c r="H25" s="1319"/>
      <c r="I25" s="1148"/>
      <c r="J25" s="1319"/>
      <c r="K25" s="369"/>
      <c r="L25" s="1319"/>
      <c r="M25" s="1301"/>
      <c r="N25" s="1319"/>
      <c r="O25" s="546"/>
      <c r="P25" s="1319"/>
      <c r="Q25" s="956"/>
      <c r="R25" s="1319"/>
      <c r="S25" s="546"/>
    </row>
    <row r="26" spans="1:19">
      <c r="A26" s="1008"/>
      <c r="B26" s="1011" t="s">
        <v>571</v>
      </c>
      <c r="C26" s="1328"/>
      <c r="D26" s="513"/>
      <c r="E26" s="513"/>
      <c r="F26" s="513"/>
      <c r="G26" s="517"/>
      <c r="H26" s="1319"/>
      <c r="I26" s="1148"/>
      <c r="J26" s="1319"/>
      <c r="K26" s="1301"/>
      <c r="L26" s="1319"/>
      <c r="M26" s="1301"/>
      <c r="N26" s="1319"/>
      <c r="O26" s="546"/>
      <c r="P26" s="1319"/>
      <c r="Q26" s="956"/>
      <c r="R26" s="1319"/>
      <c r="S26" s="546"/>
    </row>
    <row r="27" spans="1:19">
      <c r="A27" s="1008"/>
      <c r="B27" s="1011" t="s">
        <v>572</v>
      </c>
      <c r="C27" s="1329"/>
      <c r="D27" s="513"/>
      <c r="E27" s="513"/>
      <c r="F27" s="513"/>
      <c r="G27" s="517"/>
      <c r="H27" s="1319"/>
      <c r="I27" s="1148"/>
      <c r="J27" s="1319"/>
      <c r="K27" s="1301"/>
      <c r="L27" s="1319"/>
      <c r="M27" s="1301"/>
      <c r="N27" s="1319"/>
      <c r="O27" s="956"/>
      <c r="P27" s="1319"/>
      <c r="Q27" s="956"/>
      <c r="R27" s="1319"/>
      <c r="S27" s="546"/>
    </row>
    <row r="28" spans="1:19">
      <c r="A28" s="1008"/>
      <c r="B28" s="1011" t="s">
        <v>573</v>
      </c>
      <c r="C28" s="1329"/>
      <c r="D28" s="513"/>
      <c r="E28" s="513"/>
      <c r="F28" s="513"/>
      <c r="G28" s="517"/>
      <c r="H28" s="1319"/>
      <c r="I28" s="956"/>
      <c r="J28" s="1319"/>
      <c r="K28" s="1301"/>
      <c r="L28" s="1319"/>
      <c r="M28" s="1301"/>
      <c r="N28" s="1319"/>
      <c r="O28" s="956"/>
      <c r="P28" s="1319"/>
      <c r="Q28" s="956"/>
      <c r="R28" s="1319"/>
      <c r="S28" s="546"/>
    </row>
    <row r="29" spans="1:19">
      <c r="A29" s="1008"/>
      <c r="B29" s="1011" t="s">
        <v>648</v>
      </c>
      <c r="C29" s="1329"/>
      <c r="D29" s="513"/>
      <c r="E29" s="513"/>
      <c r="F29" s="513"/>
      <c r="G29" s="517"/>
      <c r="H29" s="1319"/>
      <c r="I29" s="956"/>
      <c r="J29" s="1319"/>
      <c r="K29" s="546"/>
      <c r="L29" s="1319"/>
      <c r="M29" s="546"/>
      <c r="N29" s="1319"/>
      <c r="O29" s="956"/>
      <c r="P29" s="1319"/>
      <c r="Q29" s="956"/>
      <c r="R29" s="1319"/>
      <c r="S29" s="546"/>
    </row>
    <row r="30" spans="1:19">
      <c r="A30" s="1008"/>
      <c r="B30" s="1014" t="s">
        <v>574</v>
      </c>
      <c r="C30" s="1329"/>
      <c r="D30" s="513"/>
      <c r="E30" s="513"/>
      <c r="F30" s="513"/>
      <c r="G30" s="517"/>
      <c r="H30" s="1319"/>
      <c r="I30" s="956"/>
      <c r="J30" s="1319"/>
      <c r="K30" s="956"/>
      <c r="L30" s="1319"/>
      <c r="M30" s="956"/>
      <c r="N30" s="1319"/>
      <c r="O30" s="956"/>
      <c r="P30" s="1319"/>
      <c r="Q30" s="956"/>
      <c r="R30" s="1319"/>
      <c r="S30" s="546"/>
    </row>
    <row r="31" spans="1:19">
      <c r="A31" s="1008"/>
      <c r="B31" s="1015" t="s">
        <v>575</v>
      </c>
      <c r="C31" s="1330"/>
      <c r="D31" s="541"/>
      <c r="E31" s="541"/>
      <c r="F31" s="544"/>
      <c r="G31" s="545"/>
      <c r="H31" s="1331"/>
      <c r="I31" s="1153"/>
      <c r="J31" s="1320"/>
      <c r="K31" s="1153"/>
      <c r="L31" s="1320"/>
      <c r="M31" s="1153"/>
      <c r="N31" s="1320"/>
      <c r="O31" s="1153"/>
      <c r="P31" s="1320"/>
      <c r="Q31" s="1153"/>
      <c r="R31" s="1154"/>
      <c r="S31" s="1154"/>
    </row>
    <row r="32" spans="1:19">
      <c r="A32" s="1008"/>
      <c r="B32" s="1177" t="s">
        <v>706</v>
      </c>
      <c r="C32" s="1329"/>
      <c r="D32" s="513"/>
      <c r="E32" s="513"/>
      <c r="F32" s="520"/>
      <c r="G32" s="521"/>
      <c r="H32" s="1319"/>
      <c r="I32" s="956"/>
      <c r="J32" s="1319"/>
      <c r="K32" s="956"/>
      <c r="L32" s="1319"/>
      <c r="M32" s="956"/>
      <c r="N32" s="1319"/>
      <c r="O32" s="956"/>
      <c r="P32" s="1319"/>
      <c r="Q32" s="956"/>
      <c r="R32" s="1319"/>
      <c r="S32" s="546"/>
    </row>
    <row r="33" spans="1:19">
      <c r="A33" s="1008"/>
      <c r="B33" s="1177"/>
      <c r="C33" s="517"/>
      <c r="D33" s="513"/>
      <c r="E33" s="513"/>
      <c r="F33" s="520"/>
      <c r="G33" s="521"/>
      <c r="H33" s="1319"/>
      <c r="I33" s="1148"/>
      <c r="J33" s="1319"/>
      <c r="K33" s="956"/>
      <c r="L33" s="1319"/>
      <c r="M33" s="956"/>
      <c r="N33" s="1319"/>
      <c r="O33" s="1332"/>
      <c r="P33" s="1319"/>
      <c r="Q33" s="546"/>
      <c r="R33" s="1319"/>
      <c r="S33" s="546"/>
    </row>
    <row r="34" spans="1:19">
      <c r="A34" s="1008"/>
      <c r="B34" s="1180"/>
      <c r="C34" s="1329"/>
      <c r="D34" s="517">
        <v>270</v>
      </c>
      <c r="E34" s="513" t="s">
        <v>825</v>
      </c>
      <c r="F34" s="520"/>
      <c r="G34" s="521"/>
      <c r="H34" s="1319"/>
      <c r="I34" s="558"/>
      <c r="J34" s="1319"/>
      <c r="K34" s="956"/>
      <c r="L34" s="1319"/>
      <c r="M34" s="956"/>
      <c r="N34" s="1319"/>
      <c r="O34" s="1332"/>
      <c r="P34" s="1319"/>
      <c r="Q34" s="546"/>
      <c r="R34" s="1319"/>
      <c r="S34" s="546"/>
    </row>
    <row r="35" spans="1:19">
      <c r="A35" s="1008"/>
      <c r="B35" s="1180"/>
      <c r="C35" s="517"/>
      <c r="D35" s="517"/>
      <c r="E35" s="513" t="s">
        <v>825</v>
      </c>
      <c r="F35" s="520"/>
      <c r="G35" s="521"/>
      <c r="H35" s="1319"/>
      <c r="I35" s="1148"/>
      <c r="J35" s="1319"/>
      <c r="K35" s="956"/>
      <c r="L35" s="1319"/>
      <c r="M35" s="546"/>
      <c r="N35" s="1319"/>
      <c r="O35" s="546"/>
      <c r="P35" s="1319"/>
      <c r="Q35" s="546"/>
      <c r="R35" s="1319"/>
      <c r="S35" s="546"/>
    </row>
    <row r="36" spans="1:19">
      <c r="A36" s="1008"/>
      <c r="B36" s="1180"/>
      <c r="C36" s="517"/>
      <c r="D36" s="513"/>
      <c r="E36" s="513"/>
      <c r="F36" s="520"/>
      <c r="G36" s="521"/>
      <c r="H36" s="1319"/>
      <c r="I36" s="1148"/>
      <c r="J36" s="1319"/>
      <c r="K36" s="956"/>
      <c r="L36" s="1319"/>
      <c r="M36" s="956"/>
      <c r="N36" s="1319"/>
      <c r="O36" s="956"/>
      <c r="P36" s="1319"/>
      <c r="Q36" s="546"/>
      <c r="R36" s="1319"/>
      <c r="S36" s="956"/>
    </row>
    <row r="37" spans="1:19">
      <c r="A37" s="1008"/>
      <c r="B37" s="1180"/>
      <c r="C37" s="517"/>
      <c r="D37" s="513"/>
      <c r="E37" s="513"/>
      <c r="F37" s="520"/>
      <c r="G37" s="521"/>
      <c r="H37" s="1319"/>
      <c r="I37" s="1148"/>
      <c r="J37" s="1319"/>
      <c r="K37" s="956"/>
      <c r="L37" s="1319"/>
      <c r="M37" s="956"/>
      <c r="N37" s="1319"/>
      <c r="O37" s="546"/>
      <c r="P37" s="1319"/>
      <c r="Q37" s="546"/>
      <c r="R37" s="1319"/>
      <c r="S37" s="956"/>
    </row>
    <row r="38" spans="1:19">
      <c r="A38" s="1008"/>
      <c r="B38" s="1177"/>
      <c r="C38" s="517"/>
      <c r="D38" s="513"/>
      <c r="E38" s="513"/>
      <c r="F38" s="520"/>
      <c r="G38" s="521"/>
      <c r="H38" s="1319"/>
      <c r="I38" s="1148"/>
      <c r="J38" s="1319"/>
      <c r="K38" s="956"/>
      <c r="L38" s="1319"/>
      <c r="M38" s="956"/>
      <c r="N38" s="1319"/>
      <c r="O38" s="546"/>
      <c r="P38" s="1319"/>
      <c r="Q38" s="546"/>
      <c r="R38" s="1319"/>
      <c r="S38" s="956"/>
    </row>
    <row r="39" spans="1:19">
      <c r="A39" s="1008"/>
      <c r="B39" s="1177"/>
      <c r="C39" s="517"/>
      <c r="D39" s="513"/>
      <c r="E39" s="513"/>
      <c r="F39" s="520"/>
      <c r="G39" s="521"/>
      <c r="H39" s="1319" t="s">
        <v>581</v>
      </c>
      <c r="I39" s="956"/>
      <c r="J39" s="1319"/>
      <c r="K39" s="956"/>
      <c r="L39" s="1319"/>
      <c r="M39" s="956"/>
      <c r="N39" s="1319"/>
      <c r="O39" s="956"/>
      <c r="P39" s="1319"/>
      <c r="Q39" s="956"/>
      <c r="R39" s="1319"/>
      <c r="S39" s="956"/>
    </row>
    <row r="40" spans="1:19">
      <c r="A40" s="1008"/>
      <c r="B40" s="1177"/>
      <c r="C40" s="517"/>
      <c r="D40" s="513"/>
      <c r="E40" s="513"/>
      <c r="F40" s="520"/>
      <c r="G40" s="521"/>
      <c r="H40" s="1319"/>
      <c r="I40" s="956"/>
      <c r="J40" s="1319"/>
      <c r="K40" s="956"/>
      <c r="L40" s="1319"/>
      <c r="M40" s="956"/>
      <c r="N40" s="1319"/>
      <c r="O40" s="956"/>
      <c r="P40" s="1319"/>
      <c r="Q40" s="956"/>
      <c r="R40" s="1319"/>
      <c r="S40" s="956"/>
    </row>
    <row r="41" spans="1:19">
      <c r="A41" s="1008"/>
      <c r="B41" s="1177"/>
      <c r="C41" s="517"/>
      <c r="D41" s="513"/>
      <c r="E41" s="513"/>
      <c r="F41" s="520"/>
      <c r="G41" s="521"/>
      <c r="H41" s="1319"/>
      <c r="I41" s="956"/>
      <c r="J41" s="1319"/>
      <c r="K41" s="956"/>
      <c r="L41" s="1319"/>
      <c r="M41" s="956"/>
      <c r="N41" s="1319"/>
      <c r="O41" s="956"/>
      <c r="P41" s="1319"/>
      <c r="Q41" s="956"/>
      <c r="R41" s="1319"/>
      <c r="S41" s="956"/>
    </row>
    <row r="42" spans="1:19">
      <c r="A42" s="1008"/>
      <c r="B42" s="1177"/>
      <c r="C42" s="517"/>
      <c r="D42" s="513"/>
      <c r="E42" s="513"/>
      <c r="F42" s="520"/>
      <c r="G42" s="521"/>
      <c r="H42" s="1319"/>
      <c r="I42" s="956"/>
      <c r="J42" s="1319"/>
      <c r="K42" s="956"/>
      <c r="L42" s="1319"/>
      <c r="M42" s="956"/>
      <c r="N42" s="1319"/>
      <c r="O42" s="956"/>
      <c r="P42" s="1319"/>
      <c r="Q42" s="956"/>
      <c r="R42" s="1319"/>
      <c r="S42" s="956"/>
    </row>
    <row r="43" spans="1:19">
      <c r="A43" s="1008"/>
      <c r="B43" s="1177"/>
      <c r="C43" s="517"/>
      <c r="D43" s="513"/>
      <c r="E43" s="513"/>
      <c r="F43" s="520"/>
      <c r="G43" s="521"/>
      <c r="H43" s="1319"/>
      <c r="I43" s="956"/>
      <c r="J43" s="1319"/>
      <c r="K43" s="956"/>
      <c r="L43" s="1319"/>
      <c r="M43" s="956"/>
      <c r="N43" s="1319"/>
      <c r="O43" s="956"/>
      <c r="P43" s="1319"/>
      <c r="Q43" s="956"/>
      <c r="R43" s="1319"/>
      <c r="S43" s="956"/>
    </row>
    <row r="44" spans="1:19">
      <c r="A44" s="1008"/>
      <c r="B44" s="1177"/>
      <c r="C44" s="517"/>
      <c r="D44" s="513"/>
      <c r="E44" s="513"/>
      <c r="F44" s="520"/>
      <c r="G44" s="521"/>
      <c r="H44" s="1319"/>
      <c r="I44" s="956"/>
      <c r="J44" s="1319"/>
      <c r="K44" s="956"/>
      <c r="L44" s="1319"/>
      <c r="M44" s="956"/>
      <c r="N44" s="1319"/>
      <c r="O44" s="956"/>
      <c r="P44" s="1319"/>
      <c r="Q44" s="956"/>
      <c r="R44" s="1319"/>
      <c r="S44" s="956"/>
    </row>
    <row r="45" spans="1:19">
      <c r="A45" s="1008"/>
      <c r="B45" s="1177"/>
      <c r="C45" s="517"/>
      <c r="D45" s="513"/>
      <c r="E45" s="513"/>
      <c r="F45" s="520"/>
      <c r="G45" s="521"/>
      <c r="H45" s="1319"/>
      <c r="I45" s="956"/>
      <c r="J45" s="1319"/>
      <c r="K45" s="956"/>
      <c r="L45" s="1319"/>
      <c r="M45" s="956"/>
      <c r="N45" s="1319"/>
      <c r="O45" s="956"/>
      <c r="P45" s="1319"/>
      <c r="Q45" s="956"/>
      <c r="R45" s="1319"/>
      <c r="S45" s="956"/>
    </row>
    <row r="46" spans="1:19">
      <c r="A46" s="1008"/>
      <c r="B46" s="1177"/>
      <c r="C46" s="517"/>
      <c r="D46" s="513"/>
      <c r="E46" s="513"/>
      <c r="F46" s="520"/>
      <c r="G46" s="521"/>
      <c r="H46" s="1319"/>
      <c r="I46" s="956"/>
      <c r="J46" s="1319"/>
      <c r="K46" s="956"/>
      <c r="L46" s="1319"/>
      <c r="M46" s="956"/>
      <c r="N46" s="1319"/>
      <c r="O46" s="956"/>
      <c r="P46" s="1319"/>
      <c r="Q46" s="956"/>
      <c r="R46" s="1319"/>
      <c r="S46" s="956"/>
    </row>
    <row r="47" spans="1:19">
      <c r="A47" s="1008"/>
      <c r="B47" s="1177" t="s">
        <v>826</v>
      </c>
      <c r="C47" s="517"/>
      <c r="D47" s="513"/>
      <c r="E47" s="513"/>
      <c r="F47" s="520"/>
      <c r="G47" s="521"/>
      <c r="H47" s="1319"/>
      <c r="I47" s="956"/>
      <c r="J47" s="1319"/>
      <c r="K47" s="956"/>
      <c r="L47" s="1319"/>
      <c r="M47" s="956"/>
      <c r="N47" s="1319"/>
      <c r="O47" s="956"/>
      <c r="P47" s="1319"/>
      <c r="Q47" s="956"/>
      <c r="R47" s="1319"/>
      <c r="S47" s="956"/>
    </row>
    <row r="48" spans="1:19" ht="15.75" thickBot="1">
      <c r="A48" s="1008"/>
      <c r="B48" s="1177" t="s">
        <v>827</v>
      </c>
      <c r="C48" s="517"/>
      <c r="D48" s="513"/>
      <c r="E48" s="513"/>
      <c r="F48" s="520"/>
      <c r="G48" s="521"/>
      <c r="H48" s="1319"/>
      <c r="I48" s="956"/>
      <c r="J48" s="1319"/>
      <c r="K48" s="956"/>
      <c r="L48" s="1319"/>
      <c r="M48" s="956"/>
      <c r="N48" s="1319"/>
      <c r="O48" s="956"/>
      <c r="P48" s="1319"/>
      <c r="Q48" s="956"/>
      <c r="R48" s="1319"/>
      <c r="S48" s="956"/>
    </row>
    <row r="49" spans="1:19" ht="15.75" thickTop="1">
      <c r="A49" s="14"/>
      <c r="B49" s="15"/>
      <c r="C49" s="16"/>
      <c r="D49" s="16"/>
      <c r="E49" s="17"/>
      <c r="F49" s="18" t="s">
        <v>625</v>
      </c>
      <c r="G49" s="19"/>
      <c r="H49" s="20"/>
      <c r="I49" s="62">
        <f>SUM(I21:I48)</f>
        <v>0</v>
      </c>
      <c r="J49" s="20"/>
      <c r="K49" s="62">
        <f>SUM(K21:K48)</f>
        <v>0</v>
      </c>
      <c r="L49" s="20"/>
      <c r="M49" s="62">
        <f>SUM(M21:M48)</f>
        <v>0</v>
      </c>
      <c r="N49" s="20"/>
      <c r="O49" s="62">
        <f>SUM(O21:O48)</f>
        <v>0</v>
      </c>
      <c r="P49" s="20"/>
      <c r="Q49" s="62">
        <f>SUM(Q21:Q48)</f>
        <v>0</v>
      </c>
      <c r="R49" s="20"/>
      <c r="S49" s="62">
        <f>SUM(S21:S48)</f>
        <v>0</v>
      </c>
    </row>
    <row r="50" spans="1:19">
      <c r="A50" s="1283"/>
      <c r="B50" s="502"/>
      <c r="C50" s="503"/>
      <c r="D50" s="503"/>
      <c r="E50" s="504"/>
      <c r="F50" s="505" t="s">
        <v>626</v>
      </c>
      <c r="G50" s="506"/>
      <c r="H50" s="1284">
        <v>0</v>
      </c>
      <c r="I50" s="299"/>
      <c r="J50" s="1284">
        <v>0</v>
      </c>
      <c r="K50" s="1284"/>
      <c r="L50" s="1284">
        <v>0</v>
      </c>
      <c r="M50" s="1284"/>
      <c r="N50" s="1284">
        <v>0</v>
      </c>
      <c r="O50" s="1284"/>
      <c r="P50" s="1284">
        <v>0</v>
      </c>
      <c r="Q50" s="1284"/>
      <c r="R50" s="1284">
        <v>0</v>
      </c>
      <c r="S50" s="1284"/>
    </row>
    <row r="51" spans="1:19">
      <c r="A51" s="1283"/>
      <c r="B51" s="502"/>
      <c r="C51" s="503"/>
      <c r="D51" s="503"/>
      <c r="E51" s="504"/>
      <c r="F51" s="505" t="s">
        <v>627</v>
      </c>
      <c r="G51" s="506"/>
      <c r="H51" s="1286"/>
      <c r="I51" s="1289">
        <f>I49*H50</f>
        <v>0</v>
      </c>
      <c r="J51" s="1286"/>
      <c r="K51" s="1289">
        <f>K49*J50</f>
        <v>0</v>
      </c>
      <c r="L51" s="1286"/>
      <c r="M51" s="1289">
        <f>M49*L50</f>
        <v>0</v>
      </c>
      <c r="N51" s="1286"/>
      <c r="O51" s="1289">
        <f>O49*N50</f>
        <v>0</v>
      </c>
      <c r="P51" s="1286"/>
      <c r="Q51" s="1289">
        <f>Q49*P50</f>
        <v>0</v>
      </c>
      <c r="R51" s="1286"/>
      <c r="S51" s="1289">
        <f>S49*R50</f>
        <v>0</v>
      </c>
    </row>
    <row r="52" spans="1:19">
      <c r="A52" s="1283"/>
      <c r="B52" s="502"/>
      <c r="C52" s="503"/>
      <c r="D52" s="503"/>
      <c r="E52" s="504"/>
      <c r="F52" s="505"/>
      <c r="G52" s="506"/>
      <c r="H52" s="1288"/>
      <c r="I52" s="1289"/>
      <c r="J52" s="1288"/>
      <c r="K52" s="1289"/>
      <c r="L52" s="1286"/>
      <c r="M52" s="1286"/>
      <c r="N52" s="1286"/>
      <c r="O52" s="1286"/>
      <c r="P52" s="1286"/>
      <c r="Q52" s="1286"/>
      <c r="R52" s="1286"/>
      <c r="S52" s="1286"/>
    </row>
    <row r="53" spans="1:19">
      <c r="A53" s="1283"/>
      <c r="B53" s="502"/>
      <c r="C53" s="503"/>
      <c r="D53" s="503"/>
      <c r="E53" s="504"/>
      <c r="F53" s="505" t="s">
        <v>628</v>
      </c>
      <c r="G53" s="506"/>
      <c r="H53" s="1291"/>
      <c r="I53" s="1289">
        <f>SUM(I49:I52)</f>
        <v>0</v>
      </c>
      <c r="J53" s="1291"/>
      <c r="K53" s="1289">
        <f>SUM(K49:K52)</f>
        <v>0</v>
      </c>
      <c r="L53" s="1291"/>
      <c r="M53" s="1289">
        <f>SUM(M49:M51)</f>
        <v>0</v>
      </c>
      <c r="N53" s="1291"/>
      <c r="O53" s="1289">
        <f>SUM(O49:O51)</f>
        <v>0</v>
      </c>
      <c r="P53" s="1291"/>
      <c r="Q53" s="1289">
        <f>SUM(Q49:Q51)</f>
        <v>0</v>
      </c>
      <c r="R53" s="1291"/>
      <c r="S53" s="1289">
        <f>SUM(S49:S51)</f>
        <v>0</v>
      </c>
    </row>
    <row r="54" spans="1:19">
      <c r="A54" s="1283"/>
      <c r="B54" s="502"/>
      <c r="C54" s="503"/>
      <c r="D54" s="503"/>
      <c r="E54" s="504"/>
      <c r="F54" s="507" t="s">
        <v>629</v>
      </c>
      <c r="G54" s="508"/>
      <c r="H54" s="1292"/>
      <c r="I54" s="1293" t="e">
        <f>I53/'Area Calculations'!$I$4</f>
        <v>#DIV/0!</v>
      </c>
      <c r="J54" s="1292"/>
      <c r="K54" s="1293" t="e">
        <f>K53/'Area Calculations'!$I$4</f>
        <v>#DIV/0!</v>
      </c>
      <c r="L54" s="1292"/>
      <c r="M54" s="1293" t="e">
        <f>M53/'Area Calculations'!$I$4</f>
        <v>#DIV/0!</v>
      </c>
      <c r="N54" s="1292"/>
      <c r="O54" s="1293" t="e">
        <f>O53/'Area Calculations'!$I$4</f>
        <v>#DIV/0!</v>
      </c>
      <c r="P54" s="1292"/>
      <c r="Q54" s="1293" t="e">
        <f>Q53/'Area Calculations'!$I$4</f>
        <v>#DIV/0!</v>
      </c>
      <c r="R54" s="1292"/>
      <c r="S54" s="1293" t="e">
        <f>S53/'Area Calculations'!$I$4</f>
        <v>#DIV/0!</v>
      </c>
    </row>
    <row r="55" spans="1:19">
      <c r="A55" s="1283"/>
      <c r="B55" s="502"/>
      <c r="C55" s="503"/>
      <c r="D55" s="503"/>
      <c r="E55" s="504"/>
      <c r="F55" s="507" t="s">
        <v>630</v>
      </c>
      <c r="G55" s="509"/>
      <c r="H55" s="1292"/>
      <c r="I55" s="1293" t="e">
        <f>I53/'Area Calculations'!#REF!</f>
        <v>#REF!</v>
      </c>
      <c r="J55" s="1292"/>
      <c r="K55" s="1293" t="e">
        <f>K53/'Area Calculations'!#REF!</f>
        <v>#REF!</v>
      </c>
      <c r="L55" s="1292"/>
      <c r="M55" s="1293" t="e">
        <f>M53/'Area Calculations'!#REF!</f>
        <v>#REF!</v>
      </c>
      <c r="N55" s="1292"/>
      <c r="O55" s="1293" t="e">
        <f>O53/'Area Calculations'!#REF!</f>
        <v>#REF!</v>
      </c>
      <c r="P55" s="1292"/>
      <c r="Q55" s="1293" t="e">
        <f>Q53/'Area Calculations'!#REF!</f>
        <v>#REF!</v>
      </c>
      <c r="R55" s="1292"/>
      <c r="S55" s="1293" t="e">
        <f>S53/'Area Calculations'!#REF!</f>
        <v>#REF!</v>
      </c>
    </row>
    <row r="56" spans="1:19" ht="15.75" thickBot="1">
      <c r="A56" s="1283"/>
      <c r="B56" s="502"/>
      <c r="C56" s="503"/>
      <c r="D56" s="503"/>
      <c r="E56" s="504"/>
      <c r="F56" s="505"/>
      <c r="G56" s="510"/>
      <c r="H56" s="1294"/>
      <c r="I56" s="1295"/>
      <c r="J56" s="1296"/>
      <c r="K56" s="1296"/>
      <c r="L56" s="1296"/>
      <c r="M56" s="1296"/>
      <c r="N56" s="1296"/>
      <c r="O56" s="1296"/>
      <c r="P56" s="1296"/>
      <c r="Q56" s="1296"/>
      <c r="R56" s="1296"/>
      <c r="S56" s="1296"/>
    </row>
    <row r="57" spans="1:19" ht="16.5" thickTop="1" thickBot="1">
      <c r="A57" s="652" t="s">
        <v>631</v>
      </c>
      <c r="B57" s="653"/>
      <c r="C57" s="12"/>
      <c r="D57" s="12"/>
      <c r="E57" s="12"/>
      <c r="F57" s="12"/>
      <c r="G57" s="13"/>
      <c r="H57" s="21"/>
      <c r="I57" s="21"/>
      <c r="J57" s="21"/>
      <c r="K57" s="21"/>
      <c r="L57" s="21"/>
      <c r="M57" s="21"/>
      <c r="N57" s="21"/>
      <c r="O57" s="21"/>
      <c r="P57" s="21"/>
      <c r="Q57" s="21"/>
      <c r="R57" s="21"/>
      <c r="S57" s="21"/>
    </row>
    <row r="58" spans="1:19" ht="15.75" thickTop="1">
      <c r="A58" s="1185"/>
      <c r="B58" s="512"/>
      <c r="C58" s="1040"/>
      <c r="D58" s="1040"/>
      <c r="E58" s="1040"/>
      <c r="F58" s="1040"/>
      <c r="G58" s="1041"/>
      <c r="H58" s="1042"/>
      <c r="I58" s="1042"/>
      <c r="J58" s="1042"/>
      <c r="K58" s="1042"/>
      <c r="L58" s="1042"/>
      <c r="M58" s="1042"/>
      <c r="N58" s="1042"/>
      <c r="O58" s="1042"/>
      <c r="P58" s="1042"/>
      <c r="Q58" s="1042"/>
      <c r="R58" s="1042"/>
      <c r="S58" s="1042"/>
    </row>
    <row r="59" spans="1:19">
      <c r="A59" s="1185"/>
      <c r="B59" s="512"/>
      <c r="C59" s="1040"/>
      <c r="D59" s="1040"/>
      <c r="E59" s="1040"/>
      <c r="F59" s="1040"/>
      <c r="G59" s="1041"/>
      <c r="H59" s="1042"/>
      <c r="I59" s="1042"/>
      <c r="J59" s="1042"/>
      <c r="K59" s="1042"/>
      <c r="L59" s="1042"/>
      <c r="M59" s="1042"/>
      <c r="N59" s="1042"/>
      <c r="O59" s="1042"/>
      <c r="P59" s="1042"/>
      <c r="Q59" s="1042"/>
      <c r="R59" s="1042"/>
      <c r="S59" s="1042"/>
    </row>
    <row r="60" spans="1:19" ht="15.75" thickBot="1">
      <c r="A60" s="1185"/>
      <c r="B60" s="512"/>
      <c r="C60" s="1040"/>
      <c r="D60" s="1040"/>
      <c r="E60" s="1040"/>
      <c r="F60" s="1040"/>
      <c r="G60" s="1041"/>
      <c r="H60" s="1042"/>
      <c r="I60" s="1042"/>
      <c r="J60" s="1042"/>
      <c r="K60" s="1042"/>
      <c r="L60" s="1042"/>
      <c r="M60" s="1042"/>
      <c r="N60" s="1042"/>
      <c r="O60" s="1042"/>
      <c r="P60" s="1042"/>
      <c r="Q60" s="1042"/>
      <c r="R60" s="1042"/>
      <c r="S60" s="1042"/>
    </row>
    <row r="61" spans="1:19" s="2" customFormat="1" ht="16.5" thickTop="1" thickBot="1">
      <c r="A61" s="652" t="s">
        <v>632</v>
      </c>
      <c r="B61" s="653"/>
      <c r="C61" s="12"/>
      <c r="D61" s="12"/>
      <c r="E61" s="12"/>
      <c r="F61" s="12"/>
      <c r="G61" s="13"/>
      <c r="H61" s="21"/>
      <c r="I61" s="21"/>
      <c r="J61" s="21"/>
      <c r="K61" s="21"/>
      <c r="L61" s="21"/>
      <c r="M61" s="21"/>
      <c r="N61" s="21"/>
      <c r="O61" s="21"/>
      <c r="P61" s="21"/>
      <c r="Q61" s="21"/>
      <c r="R61" s="21"/>
      <c r="S61" s="21"/>
    </row>
    <row r="62" spans="1:19" s="2" customFormat="1" ht="15.75" thickTop="1">
      <c r="A62" s="1185"/>
      <c r="B62" s="512"/>
      <c r="C62" s="1040"/>
      <c r="D62" s="1040"/>
      <c r="E62" s="1040"/>
      <c r="F62" s="1040"/>
      <c r="G62" s="1041"/>
      <c r="H62" s="1042"/>
      <c r="I62" s="1042"/>
      <c r="J62" s="1042"/>
      <c r="K62" s="1042"/>
      <c r="L62" s="1042"/>
      <c r="M62" s="1042"/>
      <c r="N62" s="1042"/>
      <c r="O62" s="1042"/>
      <c r="P62" s="1042"/>
      <c r="Q62" s="1042"/>
      <c r="R62" s="1042"/>
      <c r="S62" s="1042"/>
    </row>
    <row r="63" spans="1:19" s="2" customFormat="1">
      <c r="A63" s="1185"/>
      <c r="B63" s="512"/>
      <c r="C63" s="1040"/>
      <c r="D63" s="1040"/>
      <c r="E63" s="1040"/>
      <c r="F63" s="1040"/>
      <c r="G63" s="1041"/>
      <c r="H63" s="1042"/>
      <c r="I63" s="1042"/>
      <c r="J63" s="1042"/>
      <c r="K63" s="1042"/>
      <c r="L63" s="1042"/>
      <c r="M63" s="1042"/>
      <c r="N63" s="1042"/>
      <c r="O63" s="1042"/>
      <c r="P63" s="1042"/>
      <c r="Q63" s="1042"/>
      <c r="R63" s="1042"/>
      <c r="S63" s="1042"/>
    </row>
    <row r="64" spans="1:19" ht="15.75" thickBot="1">
      <c r="A64" s="1185"/>
      <c r="B64" s="512"/>
      <c r="C64" s="1040"/>
      <c r="D64" s="1040"/>
      <c r="E64" s="1040"/>
      <c r="F64" s="1040"/>
      <c r="G64" s="1041"/>
      <c r="H64" s="1042"/>
      <c r="I64" s="1042"/>
      <c r="J64" s="1042"/>
      <c r="K64" s="1042"/>
      <c r="L64" s="1042"/>
      <c r="M64" s="1042"/>
      <c r="N64" s="1042"/>
      <c r="O64" s="1042"/>
      <c r="P64" s="1042"/>
      <c r="Q64" s="1042"/>
      <c r="R64" s="1042"/>
      <c r="S64" s="1042"/>
    </row>
    <row r="65" spans="1:19" s="2" customFormat="1" ht="16.5" thickTop="1" thickBot="1">
      <c r="A65" s="652" t="s">
        <v>633</v>
      </c>
      <c r="B65" s="653"/>
      <c r="C65" s="12"/>
      <c r="D65" s="12"/>
      <c r="E65" s="12"/>
      <c r="F65" s="12"/>
      <c r="G65" s="13"/>
      <c r="H65" s="21"/>
      <c r="I65" s="21"/>
      <c r="J65" s="21"/>
      <c r="K65" s="21"/>
      <c r="L65" s="21"/>
      <c r="M65" s="21"/>
      <c r="N65" s="21"/>
      <c r="O65" s="21"/>
      <c r="P65" s="21"/>
      <c r="Q65" s="21"/>
      <c r="R65" s="21"/>
      <c r="S65" s="21"/>
    </row>
    <row r="66" spans="1:19" s="2" customFormat="1" ht="15.75" thickTop="1">
      <c r="A66" s="1185"/>
      <c r="B66" s="512"/>
      <c r="C66" s="1040"/>
      <c r="D66" s="1040"/>
      <c r="E66" s="1040"/>
      <c r="F66" s="1040"/>
      <c r="G66" s="1041"/>
      <c r="H66" s="1042"/>
      <c r="I66" s="1042"/>
      <c r="J66" s="1042"/>
      <c r="K66" s="1042"/>
      <c r="L66" s="1042"/>
      <c r="M66" s="1042"/>
      <c r="N66" s="1042"/>
      <c r="O66" s="1042"/>
      <c r="P66" s="1042"/>
      <c r="Q66" s="1042"/>
      <c r="R66" s="1042"/>
      <c r="S66" s="1042"/>
    </row>
    <row r="67" spans="1:19" s="2" customFormat="1">
      <c r="A67" s="1317"/>
      <c r="B67" s="512"/>
      <c r="C67" s="513"/>
      <c r="D67" s="513"/>
      <c r="E67" s="513"/>
      <c r="F67" s="513"/>
      <c r="G67" s="517"/>
      <c r="H67" s="1297"/>
      <c r="I67" s="1297"/>
      <c r="J67" s="1297"/>
      <c r="K67" s="1297"/>
      <c r="L67" s="1297"/>
      <c r="M67" s="1297"/>
      <c r="N67" s="1297"/>
      <c r="O67" s="1297"/>
      <c r="P67" s="1297"/>
      <c r="Q67" s="1297"/>
      <c r="R67" s="1297"/>
      <c r="S67" s="1297"/>
    </row>
    <row r="68" spans="1:19" s="2" customFormat="1" ht="15.75" thickBot="1">
      <c r="A68" s="1298"/>
      <c r="B68" s="511"/>
      <c r="C68" s="513"/>
      <c r="D68" s="513"/>
      <c r="E68" s="513"/>
      <c r="F68" s="513"/>
      <c r="G68" s="517"/>
      <c r="H68" s="1299"/>
      <c r="I68" s="1299"/>
      <c r="J68" s="1299"/>
      <c r="K68" s="1299"/>
      <c r="L68" s="1299"/>
      <c r="M68" s="1299"/>
      <c r="N68" s="1299"/>
      <c r="O68" s="1299"/>
      <c r="P68" s="1299"/>
      <c r="Q68" s="1299"/>
      <c r="R68" s="1299"/>
      <c r="S68" s="1299"/>
    </row>
    <row r="69" spans="1:19" s="2" customFormat="1" ht="16.5" thickTop="1" thickBot="1">
      <c r="A69" s="652" t="s">
        <v>634</v>
      </c>
      <c r="B69" s="653"/>
      <c r="C69" s="12"/>
      <c r="D69" s="12"/>
      <c r="E69" s="12"/>
      <c r="F69" s="12"/>
      <c r="G69" s="13"/>
      <c r="H69" s="21"/>
      <c r="I69" s="21"/>
      <c r="J69" s="21"/>
      <c r="K69" s="21"/>
      <c r="L69" s="21"/>
      <c r="M69" s="21"/>
      <c r="N69" s="21"/>
      <c r="O69" s="21"/>
      <c r="P69" s="21"/>
      <c r="Q69" s="21"/>
      <c r="R69" s="21"/>
      <c r="S69" s="21"/>
    </row>
    <row r="70" spans="1:19" ht="15.75" thickTop="1">
      <c r="A70" s="1043"/>
      <c r="B70" s="1044"/>
      <c r="C70" s="1040"/>
      <c r="D70" s="1040"/>
      <c r="E70" s="1040"/>
      <c r="F70" s="1040"/>
      <c r="G70" s="1041"/>
      <c r="H70" s="1042"/>
      <c r="I70" s="1042"/>
      <c r="J70" s="1042"/>
      <c r="K70" s="1042"/>
      <c r="L70" s="1042"/>
      <c r="M70" s="1042"/>
      <c r="N70" s="1042"/>
      <c r="O70" s="1042"/>
      <c r="P70" s="1042"/>
      <c r="Q70" s="1042"/>
      <c r="R70" s="1042"/>
      <c r="S70" s="1042"/>
    </row>
    <row r="71" spans="1:19">
      <c r="A71" s="1298"/>
      <c r="B71" s="511"/>
      <c r="C71" s="513"/>
      <c r="D71" s="513"/>
      <c r="E71" s="513"/>
      <c r="F71" s="513"/>
      <c r="G71" s="517"/>
      <c r="H71" s="1300"/>
      <c r="I71" s="1300"/>
      <c r="J71" s="1300"/>
      <c r="K71" s="1300"/>
      <c r="L71" s="1300"/>
      <c r="M71" s="1300"/>
      <c r="N71" s="1300"/>
      <c r="O71" s="1300"/>
      <c r="P71" s="1300"/>
      <c r="Q71" s="1300"/>
      <c r="R71" s="1300"/>
      <c r="S71" s="1300"/>
    </row>
    <row r="72" spans="1:19" ht="15.75" thickBot="1">
      <c r="A72" s="1298"/>
      <c r="B72" s="511"/>
      <c r="C72" s="513"/>
      <c r="D72" s="513"/>
      <c r="E72" s="513"/>
      <c r="F72" s="513"/>
      <c r="G72" s="517"/>
      <c r="H72" s="1300"/>
      <c r="I72" s="1300"/>
      <c r="J72" s="1300"/>
      <c r="K72" s="1300"/>
      <c r="L72" s="1300"/>
      <c r="M72" s="1300"/>
      <c r="N72" s="1300"/>
      <c r="O72" s="1300"/>
      <c r="P72" s="1300"/>
      <c r="Q72" s="1300"/>
      <c r="R72" s="1300"/>
      <c r="S72" s="1300"/>
    </row>
    <row r="73" spans="1:19" ht="16.5" thickTop="1" thickBot="1">
      <c r="A73" s="652" t="s">
        <v>635</v>
      </c>
      <c r="B73" s="653"/>
      <c r="C73" s="12"/>
      <c r="D73" s="12"/>
      <c r="E73" s="12"/>
      <c r="F73" s="12"/>
      <c r="G73" s="13"/>
      <c r="H73" s="21"/>
      <c r="I73" s="21"/>
      <c r="J73" s="21"/>
      <c r="K73" s="21"/>
      <c r="L73" s="21"/>
      <c r="M73" s="21"/>
      <c r="N73" s="21"/>
      <c r="O73" s="21"/>
      <c r="P73" s="21"/>
      <c r="Q73" s="21"/>
      <c r="R73" s="21"/>
      <c r="S73" s="21"/>
    </row>
    <row r="74" spans="1:19" ht="15.75" thickTop="1">
      <c r="A74" s="1317"/>
      <c r="B74" s="512" t="s">
        <v>636</v>
      </c>
      <c r="C74" s="513"/>
      <c r="D74" s="513"/>
      <c r="E74" s="513"/>
      <c r="F74" s="513"/>
      <c r="G74" s="517"/>
      <c r="H74" s="1300"/>
      <c r="I74" s="1300"/>
      <c r="J74" s="1300"/>
      <c r="K74" s="1300"/>
      <c r="L74" s="1300"/>
      <c r="M74" s="1300"/>
      <c r="N74" s="1300"/>
      <c r="O74" s="1300"/>
      <c r="P74" s="1300"/>
      <c r="Q74" s="1300"/>
      <c r="R74" s="1300"/>
      <c r="S74" s="1300"/>
    </row>
    <row r="75" spans="1:19">
      <c r="A75" s="1317"/>
      <c r="B75" s="512" t="s">
        <v>637</v>
      </c>
      <c r="C75" s="513"/>
      <c r="D75" s="513"/>
      <c r="E75" s="513"/>
      <c r="F75" s="513"/>
      <c r="G75" s="517"/>
      <c r="H75" s="1300"/>
      <c r="I75" s="1300"/>
      <c r="J75" s="1300"/>
      <c r="K75" s="1300"/>
      <c r="L75" s="1300"/>
      <c r="M75" s="1300"/>
      <c r="N75" s="1300"/>
      <c r="O75" s="1300"/>
      <c r="P75" s="1300"/>
      <c r="Q75" s="1300"/>
      <c r="R75" s="1300"/>
      <c r="S75" s="1300"/>
    </row>
    <row r="76" spans="1:19">
      <c r="A76" s="1317"/>
      <c r="B76" s="512" t="s">
        <v>638</v>
      </c>
      <c r="C76" s="513"/>
      <c r="D76" s="513"/>
      <c r="E76" s="513"/>
      <c r="F76" s="513"/>
      <c r="G76" s="517"/>
      <c r="H76" s="1300"/>
      <c r="I76" s="1300"/>
      <c r="J76" s="1300"/>
      <c r="K76" s="1300"/>
      <c r="L76" s="1300"/>
      <c r="M76" s="1300"/>
      <c r="N76" s="1300"/>
      <c r="O76" s="1300"/>
      <c r="P76" s="1300"/>
      <c r="Q76" s="1300"/>
      <c r="R76" s="1300"/>
      <c r="S76" s="1300"/>
    </row>
    <row r="77" spans="1:19">
      <c r="A77" s="1317"/>
      <c r="B77" s="512" t="s">
        <v>639</v>
      </c>
      <c r="C77" s="513"/>
      <c r="D77" s="513"/>
      <c r="E77" s="513"/>
      <c r="F77" s="513"/>
      <c r="G77" s="517"/>
      <c r="H77" s="1300"/>
      <c r="I77" s="1300"/>
      <c r="J77" s="1300"/>
      <c r="K77" s="1300"/>
      <c r="L77" s="1300"/>
      <c r="M77" s="1300"/>
      <c r="N77" s="1300"/>
      <c r="O77" s="1300"/>
      <c r="P77" s="1300"/>
      <c r="Q77" s="1300"/>
      <c r="R77" s="1300"/>
      <c r="S77" s="1300"/>
    </row>
    <row r="78" spans="1:19" ht="15.75" thickBot="1">
      <c r="A78" s="358"/>
      <c r="B78" s="357"/>
      <c r="C78" s="188"/>
      <c r="D78" s="188"/>
      <c r="E78" s="188"/>
      <c r="F78" s="188"/>
      <c r="G78" s="359"/>
      <c r="H78" s="300"/>
      <c r="I78" s="300"/>
      <c r="J78" s="300"/>
      <c r="K78" s="300"/>
      <c r="L78" s="300"/>
      <c r="M78" s="300"/>
      <c r="N78" s="300"/>
      <c r="O78" s="300"/>
      <c r="P78" s="300"/>
      <c r="Q78" s="300"/>
      <c r="R78" s="300"/>
      <c r="S78" s="300"/>
    </row>
    <row r="79" spans="1:19" ht="16.5" thickTop="1" thickBot="1">
      <c r="A79" s="7" t="s">
        <v>640</v>
      </c>
      <c r="B79" s="8"/>
      <c r="C79" s="12"/>
      <c r="D79" s="12"/>
      <c r="E79" s="12"/>
      <c r="F79" s="12"/>
      <c r="G79" s="13"/>
      <c r="H79" s="21"/>
      <c r="I79" s="21"/>
      <c r="J79" s="21"/>
      <c r="K79" s="21"/>
      <c r="L79" s="21"/>
      <c r="M79" s="21"/>
      <c r="N79" s="21"/>
      <c r="O79" s="21"/>
      <c r="P79" s="21"/>
      <c r="Q79" s="21"/>
      <c r="R79" s="21"/>
      <c r="S79" s="21"/>
    </row>
    <row r="80" spans="1:19" ht="15.75" thickTop="1">
      <c r="A80" s="1185"/>
      <c r="B80" s="1045" t="s">
        <v>641</v>
      </c>
      <c r="C80" s="1040"/>
      <c r="D80" s="1040"/>
      <c r="E80" s="1040"/>
      <c r="F80" s="1040"/>
      <c r="G80" s="1041"/>
      <c r="H80" s="1046"/>
      <c r="I80" s="1046"/>
      <c r="J80" s="1046"/>
      <c r="K80" s="1046"/>
      <c r="L80" s="1046"/>
      <c r="M80" s="1046"/>
      <c r="N80" s="1046"/>
      <c r="O80" s="1046"/>
      <c r="P80" s="1046"/>
      <c r="Q80" s="1046"/>
      <c r="R80" s="1046"/>
      <c r="S80" s="1046"/>
    </row>
    <row r="81" spans="1:19">
      <c r="A81" s="1317"/>
      <c r="B81" s="512" t="s">
        <v>642</v>
      </c>
      <c r="C81" s="513"/>
      <c r="D81" s="513"/>
      <c r="E81" s="513"/>
      <c r="F81" s="513"/>
      <c r="G81" s="517"/>
      <c r="H81" s="1301"/>
      <c r="I81" s="1301"/>
      <c r="J81" s="1301"/>
      <c r="K81" s="1301"/>
      <c r="L81" s="1301"/>
      <c r="M81" s="1301"/>
      <c r="N81" s="1301"/>
      <c r="O81" s="1301"/>
      <c r="P81" s="1301"/>
      <c r="Q81" s="1301"/>
      <c r="R81" s="1301"/>
      <c r="S81" s="1301"/>
    </row>
    <row r="82" spans="1:19" ht="15.75" thickBot="1">
      <c r="A82" s="1302"/>
      <c r="B82" s="1303" t="s">
        <v>643</v>
      </c>
      <c r="C82" s="1304"/>
      <c r="D82" s="1304"/>
      <c r="E82" s="1304"/>
      <c r="F82" s="1304"/>
      <c r="G82" s="1305"/>
      <c r="H82" s="1306"/>
      <c r="I82" s="1306"/>
      <c r="J82" s="1306"/>
      <c r="K82" s="1306"/>
      <c r="L82" s="1306"/>
      <c r="M82" s="1306"/>
      <c r="N82" s="1306"/>
      <c r="O82" s="1306"/>
      <c r="P82" s="1306"/>
      <c r="Q82" s="1306"/>
      <c r="R82" s="1306"/>
      <c r="S82" s="1306"/>
    </row>
    <row r="83" spans="1:19" ht="16.5" thickTop="1" thickBot="1"/>
    <row r="84" spans="1:19" ht="16.5" thickTop="1" thickBot="1">
      <c r="A84" s="94" t="s">
        <v>644</v>
      </c>
      <c r="B84" s="96"/>
    </row>
    <row r="85" spans="1:19" ht="15.75" thickTop="1">
      <c r="A85" s="95" t="s">
        <v>542</v>
      </c>
      <c r="B85" s="1309"/>
    </row>
    <row r="86" spans="1:19">
      <c r="A86" s="994" t="s">
        <v>546</v>
      </c>
      <c r="B86" s="1307"/>
    </row>
    <row r="87" spans="1:19">
      <c r="A87" s="1308" t="s">
        <v>549</v>
      </c>
      <c r="B87" s="1309"/>
    </row>
    <row r="88" spans="1:19">
      <c r="A88" s="1308" t="s">
        <v>552</v>
      </c>
      <c r="B88" s="1333"/>
    </row>
    <row r="89" spans="1:19" ht="15.75" thickBot="1">
      <c r="A89" s="1311" t="s">
        <v>645</v>
      </c>
      <c r="B89" s="1312"/>
    </row>
    <row r="90" spans="1:19" ht="15.75" thickTop="1">
      <c r="B90" s="202"/>
    </row>
    <row r="91" spans="1:19">
      <c r="A91" s="97"/>
      <c r="B91" s="1" t="s">
        <v>646</v>
      </c>
    </row>
    <row r="92" spans="1:19">
      <c r="A92" s="98"/>
      <c r="B92" s="1" t="s">
        <v>647</v>
      </c>
    </row>
  </sheetData>
  <mergeCells count="47">
    <mergeCell ref="A57:B57"/>
    <mergeCell ref="A61:B61"/>
    <mergeCell ref="A65:B65"/>
    <mergeCell ref="A69:B69"/>
    <mergeCell ref="A73:B73"/>
    <mergeCell ref="P8:Q8"/>
    <mergeCell ref="R6:S6"/>
    <mergeCell ref="R7:S7"/>
    <mergeCell ref="R8:S8"/>
    <mergeCell ref="R2:S2"/>
    <mergeCell ref="R3:S3"/>
    <mergeCell ref="H3:I3"/>
    <mergeCell ref="J3:K3"/>
    <mergeCell ref="L3:M3"/>
    <mergeCell ref="N3:O3"/>
    <mergeCell ref="P3:Q3"/>
    <mergeCell ref="H2:I2"/>
    <mergeCell ref="J2:K2"/>
    <mergeCell ref="L2:M2"/>
    <mergeCell ref="N2:O2"/>
    <mergeCell ref="P2:Q2"/>
    <mergeCell ref="H8:I8"/>
    <mergeCell ref="J8:K8"/>
    <mergeCell ref="L8:M8"/>
    <mergeCell ref="P4:Q4"/>
    <mergeCell ref="P5:Q5"/>
    <mergeCell ref="P6:Q6"/>
    <mergeCell ref="H7:I7"/>
    <mergeCell ref="J4:K4"/>
    <mergeCell ref="J6:K6"/>
    <mergeCell ref="H6:I6"/>
    <mergeCell ref="P7:Q7"/>
    <mergeCell ref="N8:O8"/>
    <mergeCell ref="L5:M5"/>
    <mergeCell ref="N5:O5"/>
    <mergeCell ref="H4:I4"/>
    <mergeCell ref="H5:I5"/>
    <mergeCell ref="L6:M6"/>
    <mergeCell ref="N6:O6"/>
    <mergeCell ref="J7:K7"/>
    <mergeCell ref="L7:M7"/>
    <mergeCell ref="R4:S4"/>
    <mergeCell ref="R5:S5"/>
    <mergeCell ref="L4:M4"/>
    <mergeCell ref="N4:O4"/>
    <mergeCell ref="J5:K5"/>
    <mergeCell ref="N7:O7"/>
  </mergeCells>
  <conditionalFormatting sqref="H20:H30">
    <cfRule type="cellIs" dxfId="1551" priority="13" operator="equal">
      <formula>"X"</formula>
    </cfRule>
    <cfRule type="cellIs" dxfId="1550" priority="14" operator="equal">
      <formula>"I"</formula>
    </cfRule>
  </conditionalFormatting>
  <conditionalFormatting sqref="H32:H48">
    <cfRule type="cellIs" dxfId="1549" priority="1" operator="equal">
      <formula>"X"</formula>
    </cfRule>
    <cfRule type="cellIs" dxfId="1548" priority="2" operator="equal">
      <formula>"I"</formula>
    </cfRule>
  </conditionalFormatting>
  <conditionalFormatting sqref="J20:J30">
    <cfRule type="cellIs" dxfId="1547" priority="15" operator="equal">
      <formula>"X"</formula>
    </cfRule>
    <cfRule type="cellIs" dxfId="1546" priority="16" operator="equal">
      <formula>"I"</formula>
    </cfRule>
  </conditionalFormatting>
  <conditionalFormatting sqref="J32:J48">
    <cfRule type="cellIs" dxfId="1545" priority="3" operator="equal">
      <formula>"X"</formula>
    </cfRule>
    <cfRule type="cellIs" dxfId="1544" priority="4" operator="equal">
      <formula>"I"</formula>
    </cfRule>
  </conditionalFormatting>
  <conditionalFormatting sqref="L20:L30">
    <cfRule type="cellIs" dxfId="1543" priority="17" operator="equal">
      <formula>"X"</formula>
    </cfRule>
    <cfRule type="cellIs" dxfId="1542" priority="18" operator="equal">
      <formula>"I"</formula>
    </cfRule>
  </conditionalFormatting>
  <conditionalFormatting sqref="L32:L48">
    <cfRule type="cellIs" dxfId="1541" priority="5" operator="equal">
      <formula>"X"</formula>
    </cfRule>
    <cfRule type="cellIs" dxfId="1540" priority="6" operator="equal">
      <formula>"I"</formula>
    </cfRule>
  </conditionalFormatting>
  <conditionalFormatting sqref="N20:N30">
    <cfRule type="cellIs" dxfId="1539" priority="19" operator="equal">
      <formula>"X"</formula>
    </cfRule>
    <cfRule type="cellIs" dxfId="1538" priority="20" operator="equal">
      <formula>"I"</formula>
    </cfRule>
  </conditionalFormatting>
  <conditionalFormatting sqref="N32:N48">
    <cfRule type="cellIs" dxfId="1537" priority="7" operator="equal">
      <formula>"X"</formula>
    </cfRule>
    <cfRule type="cellIs" dxfId="1536" priority="8" operator="equal">
      <formula>"I"</formula>
    </cfRule>
  </conditionalFormatting>
  <conditionalFormatting sqref="P20:P30">
    <cfRule type="cellIs" dxfId="1535" priority="21" operator="equal">
      <formula>"X"</formula>
    </cfRule>
    <cfRule type="cellIs" dxfId="1534" priority="22" operator="equal">
      <formula>"I"</formula>
    </cfRule>
  </conditionalFormatting>
  <conditionalFormatting sqref="P32:P48">
    <cfRule type="cellIs" dxfId="1533" priority="9" operator="equal">
      <formula>"X"</formula>
    </cfRule>
    <cfRule type="cellIs" dxfId="1532" priority="10" operator="equal">
      <formula>"I"</formula>
    </cfRule>
  </conditionalFormatting>
  <conditionalFormatting sqref="R20:R30">
    <cfRule type="cellIs" dxfId="1531" priority="23" operator="equal">
      <formula>"X"</formula>
    </cfRule>
    <cfRule type="cellIs" dxfId="1530" priority="24" operator="equal">
      <formula>"I"</formula>
    </cfRule>
  </conditionalFormatting>
  <conditionalFormatting sqref="R32:R48">
    <cfRule type="cellIs" dxfId="1529" priority="11" operator="equal">
      <formula>"X"</formula>
    </cfRule>
    <cfRule type="cellIs" dxfId="1528" priority="12" operator="equal">
      <formula>"I"</formula>
    </cfRule>
  </conditionalFormatting>
  <hyperlinks>
    <hyperlink ref="B3" location="'Cost Summary'!A1" display="BACK TO SUMMARY SHEET" xr:uid="{D409B23B-B740-4147-907A-7898DC0A8480}"/>
  </hyperlinks>
  <pageMargins left="0.7" right="0.7" top="0.75" bottom="0.75" header="0.3" footer="0.3"/>
  <pageSetup scale="60" orientation="portrait" horizontalDpi="1200" verticalDpi="1200" r:id="rId1"/>
  <rowBreaks count="1" manualBreakCount="1">
    <brk id="48" max="6"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92D050"/>
  </sheetPr>
  <dimension ref="A1:S104"/>
  <sheetViews>
    <sheetView zoomScale="80" zoomScaleNormal="80" workbookViewId="0">
      <pane xSplit="2" ySplit="9" topLeftCell="C24" activePane="bottomRight" state="frozen"/>
      <selection pane="bottomRight" activeCell="B38" sqref="B3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57031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370</v>
      </c>
      <c r="C5" s="513"/>
      <c r="D5" s="513"/>
      <c r="E5" s="513"/>
      <c r="F5" s="513"/>
      <c r="G5" s="514" t="s">
        <v>546</v>
      </c>
      <c r="H5" s="949"/>
      <c r="I5" s="684"/>
      <c r="J5" s="949"/>
      <c r="K5" s="684"/>
      <c r="L5" s="949"/>
      <c r="M5" s="684"/>
      <c r="N5" s="949"/>
      <c r="O5" s="684"/>
      <c r="P5" s="949"/>
      <c r="Q5" s="684"/>
      <c r="R5" s="949"/>
      <c r="S5" s="684"/>
    </row>
    <row r="6" spans="1:19">
      <c r="A6" s="1313" t="s">
        <v>548</v>
      </c>
      <c r="B6" s="515" t="s">
        <v>369</v>
      </c>
      <c r="C6" s="513"/>
      <c r="D6" s="513"/>
      <c r="E6" s="513"/>
      <c r="F6" s="513"/>
      <c r="G6" s="514" t="s">
        <v>549</v>
      </c>
      <c r="H6" s="950"/>
      <c r="I6" s="687"/>
      <c r="J6" s="950"/>
      <c r="K6" s="687"/>
      <c r="L6" s="950"/>
      <c r="M6" s="687"/>
      <c r="N6" s="950"/>
      <c r="O6" s="687"/>
      <c r="P6" s="950"/>
      <c r="Q6" s="687"/>
      <c r="R6" s="950"/>
      <c r="S6" s="687"/>
    </row>
    <row r="7" spans="1:19">
      <c r="A7" s="1313" t="s">
        <v>551</v>
      </c>
      <c r="B7" s="516"/>
      <c r="C7" s="513"/>
      <c r="D7" s="513"/>
      <c r="E7" s="513"/>
      <c r="F7" s="513"/>
      <c r="G7" s="514" t="s">
        <v>552</v>
      </c>
      <c r="H7" s="1314"/>
      <c r="I7" s="684"/>
      <c r="J7" s="951"/>
      <c r="K7" s="685"/>
      <c r="L7" s="951"/>
      <c r="M7" s="685"/>
      <c r="N7" s="951"/>
      <c r="O7" s="685"/>
      <c r="P7" s="951"/>
      <c r="Q7" s="685"/>
      <c r="R7" s="951"/>
      <c r="S7" s="685"/>
    </row>
    <row r="8" spans="1:19" ht="15.75" thickBot="1">
      <c r="A8" s="356" t="s">
        <v>554</v>
      </c>
      <c r="B8" s="357"/>
      <c r="C8" s="188"/>
      <c r="D8" s="188"/>
      <c r="E8" s="188"/>
      <c r="F8" s="188"/>
      <c r="G8" s="298" t="s">
        <v>554</v>
      </c>
      <c r="H8" s="1315">
        <f>I64</f>
        <v>0</v>
      </c>
      <c r="I8" s="1316"/>
      <c r="J8" s="1315">
        <f>K64</f>
        <v>0</v>
      </c>
      <c r="K8" s="1316"/>
      <c r="L8" s="1315">
        <f>M64</f>
        <v>0</v>
      </c>
      <c r="M8" s="1316"/>
      <c r="N8" s="1315">
        <f>O64</f>
        <v>0</v>
      </c>
      <c r="O8" s="1316"/>
      <c r="P8" s="1315">
        <f>Q64</f>
        <v>0</v>
      </c>
      <c r="Q8" s="1316"/>
      <c r="R8" s="1315">
        <f>S64</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1047" t="s">
        <v>563</v>
      </c>
      <c r="C10" s="513"/>
      <c r="D10" s="513"/>
      <c r="E10" s="513"/>
      <c r="F10" s="513"/>
      <c r="G10" s="517"/>
      <c r="H10" s="1318"/>
      <c r="I10" s="1318"/>
      <c r="J10" s="1318"/>
      <c r="K10" s="1318"/>
      <c r="L10" s="1318"/>
      <c r="M10" s="1318"/>
      <c r="N10" s="1318"/>
      <c r="O10" s="1318"/>
      <c r="P10" s="1318"/>
      <c r="Q10" s="1318"/>
      <c r="R10" s="1318"/>
      <c r="S10" s="1318"/>
    </row>
    <row r="11" spans="1:19" ht="15.75" hidden="1" thickTop="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75" hidden="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75" hidden="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75" hidden="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75" hidden="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75" hidden="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75" hidden="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75" hidden="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hidden="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hidden="1" thickTop="1">
      <c r="A20" s="1317"/>
      <c r="B20" s="512">
        <f>'Area Calculations'!L71</f>
        <v>0</v>
      </c>
      <c r="C20" s="518" t="s">
        <v>564</v>
      </c>
      <c r="D20" s="513"/>
      <c r="E20" s="513"/>
      <c r="F20" s="513"/>
      <c r="G20" s="517"/>
      <c r="H20" s="1318"/>
      <c r="I20" s="1318"/>
      <c r="J20" s="1318"/>
      <c r="K20" s="1318"/>
      <c r="L20" s="1318"/>
      <c r="M20" s="1318"/>
      <c r="N20" s="1318"/>
      <c r="O20" s="1318"/>
      <c r="P20" s="1318"/>
      <c r="Q20" s="1318"/>
      <c r="R20" s="1318"/>
      <c r="S20" s="1318"/>
    </row>
    <row r="21" spans="1:19" ht="15.75" hidden="1" thickTop="1">
      <c r="A21" s="1317"/>
      <c r="B21" s="512">
        <f>'Area Calculations'!L72</f>
        <v>0</v>
      </c>
      <c r="C21" s="518" t="s">
        <v>564</v>
      </c>
      <c r="D21" s="513"/>
      <c r="E21" s="513"/>
      <c r="F21" s="513"/>
      <c r="G21" s="517"/>
      <c r="H21" s="1318"/>
      <c r="I21" s="1318"/>
      <c r="J21" s="1318"/>
      <c r="K21" s="1318"/>
      <c r="L21" s="1318"/>
      <c r="M21" s="1318"/>
      <c r="N21" s="1318"/>
      <c r="O21" s="1318"/>
      <c r="P21" s="1318"/>
      <c r="Q21" s="1318"/>
      <c r="R21" s="1318"/>
      <c r="S21" s="1318"/>
    </row>
    <row r="22" spans="1:19" ht="15.75" hidden="1" thickTop="1">
      <c r="A22" s="1317"/>
      <c r="B22" s="512">
        <f>'Area Calculations'!L73</f>
        <v>0</v>
      </c>
      <c r="C22" s="518" t="s">
        <v>564</v>
      </c>
      <c r="D22" s="513"/>
      <c r="E22" s="513"/>
      <c r="F22" s="513"/>
      <c r="G22" s="517"/>
      <c r="H22" s="1318"/>
      <c r="I22" s="1318"/>
      <c r="J22" s="1318"/>
      <c r="K22" s="1318"/>
      <c r="L22" s="1318"/>
      <c r="M22" s="1318"/>
      <c r="N22" s="1318"/>
      <c r="O22" s="1318"/>
      <c r="P22" s="1318"/>
      <c r="Q22" s="1318"/>
      <c r="R22" s="1318"/>
      <c r="S22" s="1318"/>
    </row>
    <row r="23" spans="1:19" ht="15.75" hidden="1" thickTop="1">
      <c r="A23" s="1317"/>
      <c r="B23" s="512">
        <f>'Area Calculations'!L74</f>
        <v>0</v>
      </c>
      <c r="C23" s="518" t="s">
        <v>564</v>
      </c>
      <c r="D23" s="513"/>
      <c r="E23" s="513"/>
      <c r="F23" s="513"/>
      <c r="G23" s="517"/>
      <c r="H23" s="1318"/>
      <c r="I23" s="1318"/>
      <c r="J23" s="1318"/>
      <c r="K23" s="1318"/>
      <c r="L23" s="1318"/>
      <c r="M23" s="1318"/>
      <c r="N23" s="1318"/>
      <c r="O23" s="1318"/>
      <c r="P23" s="1318"/>
      <c r="Q23" s="1318"/>
      <c r="R23" s="1318"/>
      <c r="S23" s="1318"/>
    </row>
    <row r="24" spans="1:19" ht="15.75" thickTop="1">
      <c r="A24" s="1317"/>
      <c r="B24" s="512"/>
      <c r="C24" s="518"/>
      <c r="D24" s="513"/>
      <c r="E24" s="513"/>
      <c r="F24" s="513"/>
      <c r="G24" s="517"/>
      <c r="H24" s="1319"/>
      <c r="I24" s="1318"/>
      <c r="J24" s="1319"/>
      <c r="K24" s="1318"/>
      <c r="L24" s="1319"/>
      <c r="M24" s="1318"/>
      <c r="N24" s="1319"/>
      <c r="O24" s="1318"/>
      <c r="P24" s="1319"/>
      <c r="Q24" s="1318"/>
      <c r="R24" s="1319"/>
      <c r="S24" s="1318"/>
    </row>
    <row r="25" spans="1:19" ht="15.75" thickBot="1">
      <c r="A25" s="1317"/>
      <c r="B25" s="519" t="s">
        <v>370</v>
      </c>
      <c r="C25" s="518"/>
      <c r="D25" s="513"/>
      <c r="E25" s="513"/>
      <c r="F25" s="513"/>
      <c r="G25" s="517"/>
      <c r="H25" s="1319"/>
      <c r="I25" s="1318"/>
      <c r="J25" s="1319"/>
      <c r="K25" s="1318"/>
      <c r="L25" s="1319"/>
      <c r="M25" s="1318"/>
      <c r="N25" s="1319"/>
      <c r="O25" s="1318"/>
      <c r="P25" s="1319"/>
      <c r="Q25" s="1318"/>
      <c r="R25" s="1319"/>
      <c r="S25" s="1318"/>
    </row>
    <row r="26" spans="1:19" ht="15.75" thickBot="1">
      <c r="A26" s="1052"/>
      <c r="B26" s="1147" t="s">
        <v>567</v>
      </c>
      <c r="C26" s="518"/>
      <c r="D26" s="513"/>
      <c r="E26" s="513"/>
      <c r="F26" s="513"/>
      <c r="G26" s="517"/>
      <c r="H26" s="1319"/>
      <c r="I26" s="1032"/>
      <c r="J26" s="1319"/>
      <c r="K26" s="1033"/>
      <c r="L26" s="1319"/>
      <c r="M26" s="1033"/>
      <c r="N26" s="1319"/>
      <c r="O26" s="1033"/>
      <c r="P26" s="1319"/>
      <c r="Q26" s="1033"/>
      <c r="R26" s="1319"/>
      <c r="S26" s="1033"/>
    </row>
    <row r="27" spans="1:19">
      <c r="A27" s="1052"/>
      <c r="B27" s="1172" t="s">
        <v>568</v>
      </c>
      <c r="C27" s="518"/>
      <c r="D27" s="513"/>
      <c r="E27" s="513"/>
      <c r="F27" s="513"/>
      <c r="G27" s="517"/>
      <c r="H27" s="1319"/>
      <c r="I27" s="1032"/>
      <c r="J27" s="1319"/>
      <c r="K27" s="1033"/>
      <c r="L27" s="1319"/>
      <c r="M27" s="1033"/>
      <c r="N27" s="1319"/>
      <c r="O27" s="1033"/>
      <c r="P27" s="1319"/>
      <c r="Q27" s="1033"/>
      <c r="R27" s="1319"/>
      <c r="S27" s="1033"/>
    </row>
    <row r="28" spans="1:19">
      <c r="A28" s="1052"/>
      <c r="B28" s="1173" t="s">
        <v>569</v>
      </c>
      <c r="C28" s="518"/>
      <c r="D28" s="513"/>
      <c r="E28" s="513"/>
      <c r="F28" s="513"/>
      <c r="G28" s="517"/>
      <c r="H28" s="1319"/>
      <c r="I28" s="412"/>
      <c r="J28" s="1319"/>
      <c r="K28" s="1032"/>
      <c r="L28" s="1319"/>
      <c r="M28" s="1033"/>
      <c r="N28" s="1319"/>
      <c r="O28" s="1033"/>
      <c r="P28" s="1319"/>
      <c r="Q28" s="1033"/>
      <c r="R28" s="1319"/>
      <c r="S28" s="1033"/>
    </row>
    <row r="29" spans="1:19">
      <c r="A29" s="1052"/>
      <c r="B29" s="1174" t="s">
        <v>570</v>
      </c>
      <c r="C29" s="518"/>
      <c r="D29" s="513"/>
      <c r="E29" s="513"/>
      <c r="F29" s="513"/>
      <c r="G29" s="517"/>
      <c r="H29" s="1319"/>
      <c r="I29" s="1032"/>
      <c r="J29" s="1319"/>
      <c r="K29" s="1032"/>
      <c r="L29" s="1319"/>
      <c r="M29" s="1033"/>
      <c r="N29" s="1319"/>
      <c r="O29" s="1033"/>
      <c r="P29" s="1319"/>
      <c r="Q29" s="1033"/>
      <c r="R29" s="1319"/>
      <c r="S29" s="1033"/>
    </row>
    <row r="30" spans="1:19">
      <c r="A30" s="1052"/>
      <c r="B30" s="1174" t="s">
        <v>571</v>
      </c>
      <c r="C30" s="518"/>
      <c r="D30" s="513"/>
      <c r="E30" s="513"/>
      <c r="F30" s="513"/>
      <c r="G30" s="517"/>
      <c r="H30" s="1319"/>
      <c r="I30" s="1032"/>
      <c r="J30" s="1319"/>
      <c r="K30" s="1032"/>
      <c r="L30" s="1319"/>
      <c r="M30" s="1033"/>
      <c r="N30" s="1319"/>
      <c r="O30" s="1033"/>
      <c r="P30" s="1319"/>
      <c r="Q30" s="1033"/>
      <c r="R30" s="1319"/>
      <c r="S30" s="1033"/>
    </row>
    <row r="31" spans="1:19">
      <c r="A31" s="1052"/>
      <c r="B31" s="1174" t="s">
        <v>572</v>
      </c>
      <c r="C31" s="518"/>
      <c r="D31" s="513"/>
      <c r="E31" s="513"/>
      <c r="F31" s="513"/>
      <c r="G31" s="517"/>
      <c r="H31" s="1319"/>
      <c r="I31" s="1032"/>
      <c r="J31" s="1319"/>
      <c r="K31" s="1032"/>
      <c r="L31" s="1319"/>
      <c r="M31" s="1033"/>
      <c r="N31" s="1319"/>
      <c r="O31" s="1033"/>
      <c r="P31" s="1319"/>
      <c r="Q31" s="1033"/>
      <c r="R31" s="1319"/>
      <c r="S31" s="1033"/>
    </row>
    <row r="32" spans="1:19">
      <c r="A32" s="1052"/>
      <c r="B32" s="1174" t="s">
        <v>573</v>
      </c>
      <c r="C32" s="518"/>
      <c r="D32" s="513"/>
      <c r="E32" s="513"/>
      <c r="F32" s="513"/>
      <c r="G32" s="517"/>
      <c r="H32" s="1319"/>
      <c r="I32" s="1032"/>
      <c r="J32" s="1319"/>
      <c r="K32" s="1032"/>
      <c r="L32" s="1319"/>
      <c r="M32" s="1033"/>
      <c r="N32" s="1319"/>
      <c r="O32" s="1033"/>
      <c r="P32" s="1319"/>
      <c r="Q32" s="1033"/>
      <c r="R32" s="1319"/>
      <c r="S32" s="1033"/>
    </row>
    <row r="33" spans="1:19">
      <c r="A33" s="1052"/>
      <c r="B33" s="1174" t="s">
        <v>648</v>
      </c>
      <c r="C33" s="518"/>
      <c r="D33" s="513"/>
      <c r="E33" s="513"/>
      <c r="F33" s="513"/>
      <c r="G33" s="517"/>
      <c r="H33" s="1319"/>
      <c r="I33" s="1032"/>
      <c r="J33" s="1319"/>
      <c r="K33" s="1032"/>
      <c r="L33" s="1319"/>
      <c r="M33" s="1033"/>
      <c r="N33" s="1319"/>
      <c r="O33" s="1033"/>
      <c r="P33" s="1319"/>
      <c r="Q33" s="1033"/>
      <c r="R33" s="1319"/>
      <c r="S33" s="1033"/>
    </row>
    <row r="34" spans="1:19">
      <c r="A34" s="1052"/>
      <c r="B34" s="1175" t="s">
        <v>574</v>
      </c>
      <c r="C34" s="518"/>
      <c r="D34" s="513"/>
      <c r="E34" s="513"/>
      <c r="F34" s="513"/>
      <c r="G34" s="517"/>
      <c r="H34" s="1319"/>
      <c r="I34" s="1032"/>
      <c r="J34" s="1319"/>
      <c r="K34" s="1032"/>
      <c r="L34" s="1319"/>
      <c r="M34" s="1033"/>
      <c r="N34" s="1319"/>
      <c r="O34" s="1033"/>
      <c r="P34" s="1319"/>
      <c r="Q34" s="1033"/>
      <c r="R34" s="1319"/>
      <c r="S34" s="1033"/>
    </row>
    <row r="35" spans="1:19">
      <c r="A35" s="1052"/>
      <c r="B35" s="1176" t="s">
        <v>575</v>
      </c>
      <c r="C35" s="540"/>
      <c r="D35" s="541"/>
      <c r="E35" s="541"/>
      <c r="F35" s="541"/>
      <c r="G35" s="545"/>
      <c r="H35" s="1320"/>
      <c r="I35" s="1036"/>
      <c r="J35" s="1320"/>
      <c r="K35" s="1036"/>
      <c r="L35" s="1037"/>
      <c r="M35" s="1037"/>
      <c r="N35" s="1037"/>
      <c r="O35" s="1037"/>
      <c r="P35" s="1037"/>
      <c r="Q35" s="1037"/>
      <c r="R35" s="1037"/>
      <c r="S35" s="1037"/>
    </row>
    <row r="36" spans="1:19">
      <c r="A36" s="1052"/>
      <c r="B36" s="1334"/>
      <c r="C36" s="518"/>
      <c r="D36" s="513"/>
      <c r="E36" s="513"/>
      <c r="F36" s="513"/>
      <c r="G36" s="517"/>
      <c r="H36" s="1319"/>
      <c r="I36" s="1032"/>
      <c r="J36" s="1319"/>
      <c r="K36" s="1032"/>
      <c r="L36" s="1319"/>
      <c r="M36" s="1033"/>
      <c r="N36" s="1319"/>
      <c r="O36" s="1033"/>
      <c r="P36" s="1319"/>
      <c r="Q36" s="1033"/>
      <c r="R36" s="1319"/>
      <c r="S36" s="1033"/>
    </row>
    <row r="37" spans="1:19">
      <c r="A37" s="1052"/>
      <c r="B37" s="1335" t="s">
        <v>828</v>
      </c>
      <c r="C37" s="518"/>
      <c r="D37" s="513"/>
      <c r="E37" s="513"/>
      <c r="F37" s="513"/>
      <c r="G37" s="517"/>
      <c r="H37" s="1319"/>
      <c r="I37" s="1032"/>
      <c r="J37" s="1319"/>
      <c r="K37" s="1032"/>
      <c r="L37" s="1319"/>
      <c r="M37" s="1033"/>
      <c r="N37" s="1319"/>
      <c r="O37" s="1033"/>
      <c r="P37" s="1319"/>
      <c r="Q37" s="1033"/>
      <c r="R37" s="1319"/>
      <c r="S37" s="1033"/>
    </row>
    <row r="38" spans="1:19">
      <c r="A38" s="1052"/>
      <c r="B38" s="1336" t="s">
        <v>829</v>
      </c>
      <c r="C38" s="518"/>
      <c r="D38" s="513"/>
      <c r="E38" s="513"/>
      <c r="F38" s="513"/>
      <c r="G38" s="517"/>
      <c r="H38" s="1319"/>
      <c r="I38" s="1032"/>
      <c r="J38" s="1319"/>
      <c r="K38" s="1032"/>
      <c r="L38" s="1319"/>
      <c r="M38" s="1033"/>
      <c r="N38" s="1319"/>
      <c r="O38" s="1033"/>
      <c r="P38" s="1319"/>
      <c r="Q38" s="1033"/>
      <c r="R38" s="1319"/>
      <c r="S38" s="1033"/>
    </row>
    <row r="39" spans="1:19">
      <c r="A39" s="1052"/>
      <c r="B39" s="1336" t="s">
        <v>830</v>
      </c>
      <c r="C39" s="518"/>
      <c r="D39" s="513"/>
      <c r="E39" s="513"/>
      <c r="F39" s="513"/>
      <c r="G39" s="517"/>
      <c r="H39" s="1319"/>
      <c r="I39" s="1032"/>
      <c r="J39" s="1319"/>
      <c r="K39" s="1032"/>
      <c r="L39" s="1319"/>
      <c r="M39" s="1033"/>
      <c r="N39" s="1319"/>
      <c r="O39" s="1033"/>
      <c r="P39" s="1319"/>
      <c r="Q39" s="1033"/>
      <c r="R39" s="1319"/>
      <c r="S39" s="1033"/>
    </row>
    <row r="40" spans="1:19">
      <c r="A40" s="1052"/>
      <c r="B40" s="1336" t="s">
        <v>831</v>
      </c>
      <c r="C40" s="518"/>
      <c r="D40" s="513"/>
      <c r="E40" s="513"/>
      <c r="F40" s="513"/>
      <c r="G40" s="517"/>
      <c r="H40" s="1319"/>
      <c r="I40" s="1032"/>
      <c r="J40" s="1319"/>
      <c r="K40" s="1032"/>
      <c r="L40" s="1319"/>
      <c r="M40" s="1033"/>
      <c r="N40" s="1319"/>
      <c r="O40" s="1033"/>
      <c r="P40" s="1319"/>
      <c r="Q40" s="1033"/>
      <c r="R40" s="1319"/>
      <c r="S40" s="1033"/>
    </row>
    <row r="41" spans="1:19">
      <c r="A41" s="1052"/>
      <c r="B41" s="1336" t="s">
        <v>832</v>
      </c>
      <c r="C41" s="518"/>
      <c r="D41" s="513"/>
      <c r="E41" s="513"/>
      <c r="F41" s="513"/>
      <c r="G41" s="517"/>
      <c r="H41" s="1319"/>
      <c r="I41" s="1032"/>
      <c r="J41" s="1319"/>
      <c r="K41" s="1032"/>
      <c r="L41" s="1319"/>
      <c r="M41" s="1033"/>
      <c r="N41" s="1319"/>
      <c r="O41" s="1033"/>
      <c r="P41" s="1319"/>
      <c r="Q41" s="1033"/>
      <c r="R41" s="1319"/>
      <c r="S41" s="1033"/>
    </row>
    <row r="42" spans="1:19">
      <c r="A42" s="1052"/>
      <c r="B42" s="1336" t="s">
        <v>833</v>
      </c>
      <c r="C42" s="518"/>
      <c r="D42" s="513"/>
      <c r="E42" s="513"/>
      <c r="F42" s="513"/>
      <c r="G42" s="517"/>
      <c r="H42" s="1319"/>
      <c r="I42" s="1032"/>
      <c r="J42" s="1319"/>
      <c r="K42" s="1032"/>
      <c r="L42" s="1319"/>
      <c r="M42" s="1033"/>
      <c r="N42" s="1319"/>
      <c r="O42" s="1033"/>
      <c r="P42" s="1319"/>
      <c r="Q42" s="1033"/>
      <c r="R42" s="1319"/>
      <c r="S42" s="1033"/>
    </row>
    <row r="43" spans="1:19">
      <c r="A43" s="1052"/>
      <c r="B43" s="1336" t="s">
        <v>834</v>
      </c>
      <c r="C43" s="518"/>
      <c r="D43" s="513"/>
      <c r="E43" s="513"/>
      <c r="F43" s="513"/>
      <c r="G43" s="517"/>
      <c r="H43" s="1319"/>
      <c r="I43" s="1032"/>
      <c r="J43" s="1319"/>
      <c r="K43" s="1032"/>
      <c r="L43" s="1319"/>
      <c r="M43" s="1033"/>
      <c r="N43" s="1319"/>
      <c r="O43" s="1033"/>
      <c r="P43" s="1319"/>
      <c r="Q43" s="1033"/>
      <c r="R43" s="1319"/>
      <c r="S43" s="1033"/>
    </row>
    <row r="44" spans="1:19">
      <c r="A44" s="1052"/>
      <c r="B44" s="1336" t="s">
        <v>835</v>
      </c>
      <c r="C44" s="518"/>
      <c r="D44" s="513"/>
      <c r="E44" s="513"/>
      <c r="F44" s="513"/>
      <c r="G44" s="517"/>
      <c r="H44" s="1319"/>
      <c r="I44" s="1032"/>
      <c r="J44" s="1319"/>
      <c r="K44" s="1032"/>
      <c r="L44" s="1319"/>
      <c r="M44" s="1033"/>
      <c r="N44" s="1319"/>
      <c r="O44" s="1033"/>
      <c r="P44" s="1319"/>
      <c r="Q44" s="1033"/>
      <c r="R44" s="1319"/>
      <c r="S44" s="1033"/>
    </row>
    <row r="45" spans="1:19">
      <c r="A45" s="1052"/>
      <c r="B45" s="1178" t="s">
        <v>168</v>
      </c>
      <c r="C45" s="518"/>
      <c r="D45" s="513"/>
      <c r="E45" s="513"/>
      <c r="F45" s="513"/>
      <c r="G45" s="517"/>
      <c r="H45" s="1319"/>
      <c r="I45" s="1032"/>
      <c r="J45" s="1319"/>
      <c r="K45" s="1032"/>
      <c r="L45" s="1319"/>
      <c r="M45" s="1033"/>
      <c r="N45" s="1319"/>
      <c r="O45" s="1033"/>
      <c r="P45" s="1319"/>
      <c r="Q45" s="1033"/>
      <c r="R45" s="1319"/>
      <c r="S45" s="1033"/>
    </row>
    <row r="46" spans="1:19">
      <c r="A46" s="1052"/>
      <c r="B46" s="1155" t="s">
        <v>836</v>
      </c>
      <c r="C46" s="518"/>
      <c r="D46" s="513"/>
      <c r="E46" s="513"/>
      <c r="F46" s="513"/>
      <c r="G46" s="517"/>
      <c r="H46" s="1319"/>
      <c r="I46" s="1032"/>
      <c r="J46" s="1319"/>
      <c r="K46" s="1032"/>
      <c r="L46" s="1319"/>
      <c r="M46" s="1033"/>
      <c r="N46" s="1319"/>
      <c r="O46" s="1033"/>
      <c r="P46" s="1319"/>
      <c r="Q46" s="1033"/>
      <c r="R46" s="1319"/>
      <c r="S46" s="1033"/>
    </row>
    <row r="47" spans="1:19">
      <c r="A47" s="1052"/>
      <c r="B47" s="1178" t="s">
        <v>837</v>
      </c>
      <c r="C47" s="518"/>
      <c r="D47" s="513"/>
      <c r="E47" s="513"/>
      <c r="F47" s="513"/>
      <c r="G47" s="517"/>
      <c r="H47" s="1319" t="s">
        <v>579</v>
      </c>
      <c r="I47" s="1032"/>
      <c r="J47" s="1319"/>
      <c r="K47" s="1032"/>
      <c r="L47" s="1319"/>
      <c r="M47" s="1033"/>
      <c r="N47" s="1319"/>
      <c r="O47" s="1033"/>
      <c r="P47" s="1319"/>
      <c r="Q47" s="1033"/>
      <c r="R47" s="1319"/>
      <c r="S47" s="1033"/>
    </row>
    <row r="48" spans="1:19">
      <c r="A48" s="1052"/>
      <c r="B48" s="1178" t="s">
        <v>838</v>
      </c>
      <c r="C48" s="518"/>
      <c r="D48" s="513"/>
      <c r="E48" s="513"/>
      <c r="F48" s="513"/>
      <c r="G48" s="517"/>
      <c r="H48" s="1319"/>
      <c r="I48" s="1032"/>
      <c r="J48" s="1319"/>
      <c r="K48" s="1032"/>
      <c r="L48" s="1319"/>
      <c r="M48" s="1033"/>
      <c r="N48" s="1319"/>
      <c r="O48" s="1033"/>
      <c r="P48" s="1319"/>
      <c r="Q48" s="1033"/>
      <c r="R48" s="1319"/>
      <c r="S48" s="1033"/>
    </row>
    <row r="49" spans="1:19">
      <c r="A49" s="1052"/>
      <c r="B49" s="1178" t="s">
        <v>839</v>
      </c>
      <c r="C49" s="518"/>
      <c r="D49" s="513"/>
      <c r="E49" s="513"/>
      <c r="F49" s="513"/>
      <c r="G49" s="517"/>
      <c r="H49" s="1319"/>
      <c r="I49" s="1032"/>
      <c r="J49" s="1319"/>
      <c r="K49" s="1032"/>
      <c r="L49" s="1319"/>
      <c r="M49" s="1033"/>
      <c r="N49" s="1319"/>
      <c r="O49" s="1033"/>
      <c r="P49" s="1319"/>
      <c r="Q49" s="1033"/>
      <c r="R49" s="1319"/>
      <c r="S49" s="1033"/>
    </row>
    <row r="50" spans="1:19">
      <c r="A50" s="1052"/>
      <c r="B50" s="1178" t="s">
        <v>840</v>
      </c>
      <c r="C50" s="518"/>
      <c r="D50" s="513"/>
      <c r="E50" s="513"/>
      <c r="F50" s="513"/>
      <c r="G50" s="517"/>
      <c r="H50" s="1319"/>
      <c r="I50" s="1032"/>
      <c r="J50" s="1319"/>
      <c r="K50" s="1032"/>
      <c r="L50" s="1319"/>
      <c r="M50" s="1033"/>
      <c r="N50" s="1319"/>
      <c r="O50" s="1033"/>
      <c r="P50" s="1319"/>
      <c r="Q50" s="1033"/>
      <c r="R50" s="1319"/>
      <c r="S50" s="1033"/>
    </row>
    <row r="51" spans="1:19">
      <c r="A51" s="1052"/>
      <c r="B51" s="1178" t="s">
        <v>168</v>
      </c>
      <c r="C51" s="518"/>
      <c r="D51" s="513"/>
      <c r="E51" s="513"/>
      <c r="F51" s="513"/>
      <c r="G51" s="517"/>
      <c r="H51" s="1319"/>
      <c r="I51" s="1032"/>
      <c r="J51" s="1319"/>
      <c r="K51" s="1032"/>
      <c r="L51" s="1319"/>
      <c r="M51" s="1033"/>
      <c r="N51" s="1319"/>
      <c r="O51" s="1033"/>
      <c r="P51" s="1319"/>
      <c r="Q51" s="1033"/>
      <c r="R51" s="1319"/>
      <c r="S51" s="1033"/>
    </row>
    <row r="52" spans="1:19">
      <c r="A52" s="1052"/>
      <c r="B52" s="1178" t="s">
        <v>168</v>
      </c>
      <c r="C52" s="518"/>
      <c r="D52" s="513"/>
      <c r="E52" s="513"/>
      <c r="F52" s="513"/>
      <c r="G52" s="517"/>
      <c r="H52" s="1319"/>
      <c r="I52" s="1032"/>
      <c r="J52" s="1319"/>
      <c r="K52" s="1032"/>
      <c r="L52" s="1319"/>
      <c r="M52" s="1033"/>
      <c r="N52" s="1319"/>
      <c r="O52" s="1033"/>
      <c r="P52" s="1319"/>
      <c r="Q52" s="1033"/>
      <c r="R52" s="1319"/>
      <c r="S52" s="1033"/>
    </row>
    <row r="53" spans="1:19">
      <c r="A53" s="1052"/>
      <c r="B53" s="1155" t="s">
        <v>841</v>
      </c>
      <c r="C53" s="518"/>
      <c r="D53" s="513"/>
      <c r="E53" s="513"/>
      <c r="F53" s="513"/>
      <c r="G53" s="517"/>
      <c r="H53" s="1319"/>
      <c r="I53" s="1032"/>
      <c r="J53" s="1319"/>
      <c r="K53" s="1032"/>
      <c r="L53" s="1319"/>
      <c r="M53" s="1033"/>
      <c r="N53" s="1319"/>
      <c r="O53" s="1033"/>
      <c r="P53" s="1319"/>
      <c r="Q53" s="1033"/>
      <c r="R53" s="1319"/>
      <c r="S53" s="1033"/>
    </row>
    <row r="54" spans="1:19">
      <c r="A54" s="1052"/>
      <c r="B54" s="1178" t="s">
        <v>837</v>
      </c>
      <c r="C54" s="518"/>
      <c r="D54" s="513"/>
      <c r="E54" s="513"/>
      <c r="F54" s="513"/>
      <c r="G54" s="517"/>
      <c r="H54" s="1319"/>
      <c r="I54" s="1032"/>
      <c r="J54" s="1319"/>
      <c r="K54" s="1032"/>
      <c r="L54" s="1319"/>
      <c r="M54" s="1033"/>
      <c r="N54" s="1319"/>
      <c r="O54" s="1033"/>
      <c r="P54" s="1319"/>
      <c r="Q54" s="1033"/>
      <c r="R54" s="1319"/>
      <c r="S54" s="1033"/>
    </row>
    <row r="55" spans="1:19">
      <c r="A55" s="1052"/>
      <c r="B55" s="1178" t="s">
        <v>842</v>
      </c>
      <c r="C55" s="518"/>
      <c r="D55" s="513"/>
      <c r="E55" s="513"/>
      <c r="F55" s="513"/>
      <c r="G55" s="517"/>
      <c r="H55" s="1319"/>
      <c r="I55" s="1032"/>
      <c r="J55" s="1319"/>
      <c r="K55" s="1032"/>
      <c r="L55" s="1319"/>
      <c r="M55" s="1033"/>
      <c r="N55" s="1319"/>
      <c r="O55" s="1033"/>
      <c r="P55" s="1319"/>
      <c r="Q55" s="1033"/>
      <c r="R55" s="1319"/>
      <c r="S55" s="1033"/>
    </row>
    <row r="56" spans="1:19">
      <c r="A56" s="1052"/>
      <c r="B56" s="1337"/>
      <c r="C56" s="557"/>
      <c r="D56" s="1338"/>
      <c r="E56" s="513"/>
      <c r="F56" s="520"/>
      <c r="G56" s="521"/>
      <c r="H56" s="1319"/>
      <c r="I56" s="1032"/>
      <c r="J56" s="1319"/>
      <c r="K56" s="1032"/>
      <c r="L56" s="1319"/>
      <c r="M56" s="1033"/>
      <c r="N56" s="1319"/>
      <c r="O56" s="1033"/>
      <c r="P56" s="1319"/>
      <c r="Q56" s="1033"/>
      <c r="R56" s="1319"/>
      <c r="S56" s="1033"/>
    </row>
    <row r="57" spans="1:19">
      <c r="A57" s="1052"/>
      <c r="B57" s="1339"/>
      <c r="C57" s="557"/>
      <c r="D57" s="1338"/>
      <c r="E57" s="513"/>
      <c r="F57" s="520"/>
      <c r="G57" s="521"/>
      <c r="H57" s="1319"/>
      <c r="I57" s="1032"/>
      <c r="J57" s="1319"/>
      <c r="K57" s="1032"/>
      <c r="L57" s="1319"/>
      <c r="M57" s="1033"/>
      <c r="N57" s="1319"/>
      <c r="O57" s="1033"/>
      <c r="P57" s="1319"/>
      <c r="Q57" s="1033"/>
      <c r="R57" s="1319"/>
      <c r="S57" s="1033"/>
    </row>
    <row r="58" spans="1:19">
      <c r="A58" s="1052"/>
      <c r="B58" s="1178"/>
      <c r="C58" s="518"/>
      <c r="D58" s="513"/>
      <c r="E58" s="513"/>
      <c r="F58" s="513"/>
      <c r="G58" s="517"/>
      <c r="H58" s="1319"/>
      <c r="I58" s="1032"/>
      <c r="J58" s="1319"/>
      <c r="K58" s="1032"/>
      <c r="L58" s="1319"/>
      <c r="M58" s="1033"/>
      <c r="N58" s="1319"/>
      <c r="O58" s="1033"/>
      <c r="P58" s="1319"/>
      <c r="Q58" s="1033"/>
      <c r="R58" s="1319"/>
      <c r="S58" s="1033"/>
    </row>
    <row r="59" spans="1:19" ht="15.75" thickBot="1">
      <c r="A59" s="1052"/>
      <c r="B59" s="1178"/>
      <c r="C59" s="518"/>
      <c r="D59" s="513"/>
      <c r="E59" s="513"/>
      <c r="F59" s="513"/>
      <c r="G59" s="517"/>
      <c r="H59" s="1319"/>
      <c r="I59" s="1032"/>
      <c r="J59" s="1319"/>
      <c r="K59" s="1032"/>
      <c r="L59" s="1319"/>
      <c r="M59" s="1033"/>
      <c r="N59" s="1319"/>
      <c r="O59" s="1033"/>
      <c r="P59" s="1319"/>
      <c r="Q59" s="1033"/>
      <c r="R59" s="1319"/>
      <c r="S59" s="1033"/>
    </row>
    <row r="60" spans="1:19" ht="15.75" thickTop="1">
      <c r="A60" s="14"/>
      <c r="B60" s="15"/>
      <c r="C60" s="16"/>
      <c r="D60" s="16"/>
      <c r="E60" s="17"/>
      <c r="F60" s="18" t="s">
        <v>625</v>
      </c>
      <c r="G60" s="19"/>
      <c r="H60" s="20"/>
      <c r="I60" s="62">
        <f>SUM(I27:I59)</f>
        <v>0</v>
      </c>
      <c r="J60" s="20"/>
      <c r="K60" s="62">
        <f>SUM(K27:K59)</f>
        <v>0</v>
      </c>
      <c r="L60" s="20"/>
      <c r="M60" s="62">
        <f>SUM(M27:M59)</f>
        <v>0</v>
      </c>
      <c r="N60" s="20"/>
      <c r="O60" s="62">
        <f>SUM(O27:O59)</f>
        <v>0</v>
      </c>
      <c r="P60" s="20"/>
      <c r="Q60" s="62">
        <f>SUM(Q27:Q59)</f>
        <v>0</v>
      </c>
      <c r="R60" s="20"/>
      <c r="S60" s="62">
        <f>SUM(S27:S59)</f>
        <v>0</v>
      </c>
    </row>
    <row r="61" spans="1:19">
      <c r="A61" s="1283"/>
      <c r="B61" s="502"/>
      <c r="C61" s="503"/>
      <c r="D61" s="503"/>
      <c r="E61" s="504"/>
      <c r="F61" s="505" t="s">
        <v>626</v>
      </c>
      <c r="G61" s="506"/>
      <c r="H61" s="1284">
        <v>0</v>
      </c>
      <c r="I61" s="1285"/>
      <c r="J61" s="1284">
        <v>0</v>
      </c>
      <c r="K61" s="1285"/>
      <c r="L61" s="1284">
        <v>0</v>
      </c>
      <c r="M61" s="1285"/>
      <c r="N61" s="1284">
        <v>0</v>
      </c>
      <c r="O61" s="1285"/>
      <c r="P61" s="1284">
        <v>0</v>
      </c>
      <c r="Q61" s="1285"/>
      <c r="R61" s="1284">
        <v>0</v>
      </c>
      <c r="S61" s="1285"/>
    </row>
    <row r="62" spans="1:19">
      <c r="A62" s="1283"/>
      <c r="B62" s="502"/>
      <c r="C62" s="503"/>
      <c r="D62" s="503"/>
      <c r="E62" s="504"/>
      <c r="F62" s="505" t="s">
        <v>627</v>
      </c>
      <c r="G62" s="506"/>
      <c r="H62" s="1286"/>
      <c r="I62" s="1287">
        <f>I60*H61</f>
        <v>0</v>
      </c>
      <c r="J62" s="1286"/>
      <c r="K62" s="1287">
        <f>K60*J61</f>
        <v>0</v>
      </c>
      <c r="L62" s="1286"/>
      <c r="M62" s="1287">
        <f>M60*L61</f>
        <v>0</v>
      </c>
      <c r="N62" s="1286"/>
      <c r="O62" s="1287">
        <f>O60*N61</f>
        <v>0</v>
      </c>
      <c r="P62" s="1286"/>
      <c r="Q62" s="1287">
        <f>Q60*P61</f>
        <v>0</v>
      </c>
      <c r="R62" s="1286"/>
      <c r="S62" s="1287">
        <f>S60*R61</f>
        <v>0</v>
      </c>
    </row>
    <row r="63" spans="1:19">
      <c r="A63" s="1283"/>
      <c r="B63" s="502"/>
      <c r="C63" s="503"/>
      <c r="D63" s="503"/>
      <c r="E63" s="504"/>
      <c r="F63" s="505"/>
      <c r="G63" s="506"/>
      <c r="H63" s="1288"/>
      <c r="I63" s="1289"/>
      <c r="J63" s="1286"/>
      <c r="K63" s="1290"/>
      <c r="L63" s="1286"/>
      <c r="M63" s="1290"/>
      <c r="N63" s="1286"/>
      <c r="O63" s="1290"/>
      <c r="P63" s="1286"/>
      <c r="Q63" s="1290"/>
      <c r="R63" s="1286"/>
      <c r="S63" s="1290"/>
    </row>
    <row r="64" spans="1:19">
      <c r="A64" s="1283"/>
      <c r="B64" s="502"/>
      <c r="C64" s="503"/>
      <c r="D64" s="503"/>
      <c r="E64" s="504"/>
      <c r="F64" s="505" t="s">
        <v>628</v>
      </c>
      <c r="G64" s="506"/>
      <c r="H64" s="1291"/>
      <c r="I64" s="1289">
        <f>SUM(I60:I63)</f>
        <v>0</v>
      </c>
      <c r="J64" s="1291"/>
      <c r="K64" s="1289">
        <f>SUM(K60:K62)</f>
        <v>0</v>
      </c>
      <c r="L64" s="1291"/>
      <c r="M64" s="1289">
        <f>SUM(M60:M62)</f>
        <v>0</v>
      </c>
      <c r="N64" s="1291"/>
      <c r="O64" s="1289">
        <f>SUM(O60:O62)</f>
        <v>0</v>
      </c>
      <c r="P64" s="1291"/>
      <c r="Q64" s="1289">
        <f>SUM(Q60:Q62)</f>
        <v>0</v>
      </c>
      <c r="R64" s="1291"/>
      <c r="S64" s="1289">
        <f>SUM(S60:S62)</f>
        <v>0</v>
      </c>
    </row>
    <row r="65" spans="1:19">
      <c r="A65" s="1283"/>
      <c r="B65" s="502"/>
      <c r="C65" s="503"/>
      <c r="D65" s="503"/>
      <c r="E65" s="504"/>
      <c r="F65" s="507" t="s">
        <v>629</v>
      </c>
      <c r="G65" s="508"/>
      <c r="H65" s="1340"/>
      <c r="I65" s="1293" t="e">
        <f>I64/'Area Calculations'!$I$4</f>
        <v>#DIV/0!</v>
      </c>
      <c r="J65" s="1292"/>
      <c r="K65" s="1293" t="e">
        <f>K64/'Area Calculations'!$I$4</f>
        <v>#DIV/0!</v>
      </c>
      <c r="L65" s="1292"/>
      <c r="M65" s="1293" t="e">
        <f>M64/'Area Calculations'!$I$4</f>
        <v>#DIV/0!</v>
      </c>
      <c r="N65" s="1292"/>
      <c r="O65" s="1293" t="e">
        <f>O64/'Area Calculations'!$I$4</f>
        <v>#DIV/0!</v>
      </c>
      <c r="P65" s="1292"/>
      <c r="Q65" s="1293" t="e">
        <f>Q64/'Area Calculations'!$I$4</f>
        <v>#DIV/0!</v>
      </c>
      <c r="R65" s="1292"/>
      <c r="S65" s="1293" t="e">
        <f>S64/'Area Calculations'!$I$4</f>
        <v>#DIV/0!</v>
      </c>
    </row>
    <row r="66" spans="1:19">
      <c r="A66" s="1283"/>
      <c r="B66" s="502"/>
      <c r="C66" s="503"/>
      <c r="D66" s="503"/>
      <c r="E66" s="504"/>
      <c r="F66" s="507" t="s">
        <v>630</v>
      </c>
      <c r="G66" s="509"/>
      <c r="H66" s="1292"/>
      <c r="I66" s="1293" t="e">
        <f>I64/'Area Calculations'!#REF!</f>
        <v>#REF!</v>
      </c>
      <c r="J66" s="1292"/>
      <c r="K66" s="1293" t="e">
        <f>K64/'Area Calculations'!#REF!</f>
        <v>#REF!</v>
      </c>
      <c r="L66" s="1292"/>
      <c r="M66" s="1293" t="e">
        <f>M64/'Area Calculations'!#REF!</f>
        <v>#REF!</v>
      </c>
      <c r="N66" s="1292"/>
      <c r="O66" s="1293" t="e">
        <f>O64/'Area Calculations'!#REF!</f>
        <v>#REF!</v>
      </c>
      <c r="P66" s="1292"/>
      <c r="Q66" s="1293" t="e">
        <f>Q64/'Area Calculations'!#REF!</f>
        <v>#REF!</v>
      </c>
      <c r="R66" s="1292"/>
      <c r="S66" s="1293" t="e">
        <f>S64/'Area Calculations'!#REF!</f>
        <v>#REF!</v>
      </c>
    </row>
    <row r="67" spans="1:19" ht="15.75" thickBot="1">
      <c r="A67" s="1283"/>
      <c r="B67" s="502"/>
      <c r="C67" s="503"/>
      <c r="D67" s="503"/>
      <c r="E67" s="504"/>
      <c r="F67" s="505"/>
      <c r="G67" s="510"/>
      <c r="H67" s="1294"/>
      <c r="I67" s="1295"/>
      <c r="J67" s="1294"/>
      <c r="K67" s="1295"/>
      <c r="L67" s="1294"/>
      <c r="M67" s="1295"/>
      <c r="N67" s="1294"/>
      <c r="O67" s="1295"/>
      <c r="P67" s="1294"/>
      <c r="Q67" s="1295"/>
      <c r="R67" s="1294"/>
      <c r="S67" s="1295"/>
    </row>
    <row r="68" spans="1:19" ht="16.5" thickTop="1" thickBot="1">
      <c r="A68" s="652" t="s">
        <v>631</v>
      </c>
      <c r="B68" s="653"/>
      <c r="C68" s="12"/>
      <c r="D68" s="12"/>
      <c r="E68" s="12"/>
      <c r="F68" s="12"/>
      <c r="G68" s="13"/>
      <c r="H68" s="21"/>
      <c r="I68" s="21"/>
      <c r="J68" s="21"/>
      <c r="K68" s="21"/>
      <c r="L68" s="21"/>
      <c r="M68" s="21"/>
      <c r="N68" s="21"/>
      <c r="O68" s="21"/>
      <c r="P68" s="21"/>
      <c r="Q68" s="21"/>
      <c r="R68" s="21"/>
      <c r="S68" s="21"/>
    </row>
    <row r="69" spans="1:19" ht="15.75" thickTop="1">
      <c r="A69" s="441"/>
      <c r="B69" s="512"/>
      <c r="C69" s="442"/>
      <c r="D69" s="442"/>
      <c r="E69" s="442"/>
      <c r="F69" s="442"/>
      <c r="G69" s="432"/>
      <c r="H69" s="443"/>
      <c r="I69" s="443"/>
      <c r="J69" s="443"/>
      <c r="K69" s="443"/>
      <c r="L69" s="443"/>
      <c r="M69" s="443"/>
      <c r="N69" s="443"/>
      <c r="O69" s="443"/>
      <c r="P69" s="443"/>
      <c r="Q69" s="443"/>
      <c r="R69" s="443"/>
      <c r="S69" s="443"/>
    </row>
    <row r="70" spans="1:19">
      <c r="A70" s="441"/>
      <c r="B70" s="512"/>
      <c r="C70" s="442"/>
      <c r="D70" s="442"/>
      <c r="E70" s="442"/>
      <c r="F70" s="442"/>
      <c r="G70" s="432"/>
      <c r="H70" s="443"/>
      <c r="I70" s="443"/>
      <c r="J70" s="443"/>
      <c r="K70" s="443"/>
      <c r="L70" s="443"/>
      <c r="M70" s="443"/>
      <c r="N70" s="443"/>
      <c r="O70" s="443"/>
      <c r="P70" s="443"/>
      <c r="Q70" s="443"/>
      <c r="R70" s="443"/>
      <c r="S70" s="443"/>
    </row>
    <row r="71" spans="1:19" ht="15.75" thickBot="1">
      <c r="A71" s="441"/>
      <c r="B71" s="512"/>
      <c r="C71" s="442"/>
      <c r="D71" s="442"/>
      <c r="E71" s="442"/>
      <c r="F71" s="442"/>
      <c r="G71" s="432"/>
      <c r="H71" s="443"/>
      <c r="I71" s="443"/>
      <c r="J71" s="443"/>
      <c r="K71" s="443"/>
      <c r="L71" s="443"/>
      <c r="M71" s="443"/>
      <c r="N71" s="443"/>
      <c r="O71" s="443"/>
      <c r="P71" s="443"/>
      <c r="Q71" s="443"/>
      <c r="R71" s="443"/>
      <c r="S71" s="443"/>
    </row>
    <row r="72" spans="1:19" ht="16.5" thickTop="1" thickBot="1">
      <c r="A72" s="652" t="s">
        <v>632</v>
      </c>
      <c r="B72" s="653"/>
      <c r="C72" s="12"/>
      <c r="D72" s="12"/>
      <c r="E72" s="12"/>
      <c r="F72" s="12"/>
      <c r="G72" s="13"/>
      <c r="H72" s="21"/>
      <c r="I72" s="21"/>
      <c r="J72" s="21"/>
      <c r="K72" s="21"/>
      <c r="L72" s="21"/>
      <c r="M72" s="21"/>
      <c r="N72" s="21"/>
      <c r="O72" s="21"/>
      <c r="P72" s="21"/>
      <c r="Q72" s="21"/>
      <c r="R72" s="21"/>
      <c r="S72" s="21"/>
    </row>
    <row r="73" spans="1:19" s="2" customFormat="1" ht="15.75" thickTop="1">
      <c r="A73" s="441"/>
      <c r="B73" s="512"/>
      <c r="C73" s="442"/>
      <c r="D73" s="442"/>
      <c r="E73" s="442"/>
      <c r="F73" s="442"/>
      <c r="G73" s="432"/>
      <c r="H73" s="443"/>
      <c r="I73" s="443"/>
      <c r="J73" s="443"/>
      <c r="K73" s="443"/>
      <c r="L73" s="443"/>
      <c r="M73" s="443"/>
      <c r="N73" s="443"/>
      <c r="O73" s="443"/>
      <c r="P73" s="443"/>
      <c r="Q73" s="443"/>
      <c r="R73" s="443"/>
      <c r="S73" s="443"/>
    </row>
    <row r="74" spans="1:19" s="2" customFormat="1">
      <c r="A74" s="441"/>
      <c r="B74" s="512"/>
      <c r="C74" s="442"/>
      <c r="D74" s="442"/>
      <c r="E74" s="442"/>
      <c r="F74" s="442"/>
      <c r="G74" s="432"/>
      <c r="H74" s="443"/>
      <c r="I74" s="443"/>
      <c r="J74" s="443"/>
      <c r="K74" s="443"/>
      <c r="L74" s="443"/>
      <c r="M74" s="443"/>
      <c r="N74" s="443"/>
      <c r="O74" s="443"/>
      <c r="P74" s="443"/>
      <c r="Q74" s="443"/>
      <c r="R74" s="443"/>
      <c r="S74" s="443"/>
    </row>
    <row r="75" spans="1:19" s="2" customFormat="1" ht="15.75" thickBot="1">
      <c r="A75" s="441"/>
      <c r="B75" s="512"/>
      <c r="C75" s="442"/>
      <c r="D75" s="442"/>
      <c r="E75" s="442"/>
      <c r="F75" s="442"/>
      <c r="G75" s="432"/>
      <c r="H75" s="443"/>
      <c r="I75" s="443"/>
      <c r="J75" s="443"/>
      <c r="K75" s="443"/>
      <c r="L75" s="443"/>
      <c r="M75" s="443"/>
      <c r="N75" s="443"/>
      <c r="O75" s="443"/>
      <c r="P75" s="443"/>
      <c r="Q75" s="443"/>
      <c r="R75" s="443"/>
      <c r="S75" s="443"/>
    </row>
    <row r="76" spans="1:19" ht="16.5" thickTop="1" thickBot="1">
      <c r="A76" s="652" t="s">
        <v>633</v>
      </c>
      <c r="B76" s="653"/>
      <c r="C76" s="12"/>
      <c r="D76" s="12"/>
      <c r="E76" s="12"/>
      <c r="F76" s="12"/>
      <c r="G76" s="13"/>
      <c r="H76" s="21"/>
      <c r="I76" s="21"/>
      <c r="J76" s="21"/>
      <c r="K76" s="21"/>
      <c r="L76" s="21"/>
      <c r="M76" s="21"/>
      <c r="N76" s="21"/>
      <c r="O76" s="21"/>
      <c r="P76" s="21"/>
      <c r="Q76" s="21"/>
      <c r="R76" s="21"/>
      <c r="S76" s="21"/>
    </row>
    <row r="77" spans="1:19" s="2" customFormat="1" ht="15.75" thickTop="1">
      <c r="A77" s="441"/>
      <c r="B77" s="512"/>
      <c r="C77" s="442"/>
      <c r="D77" s="442"/>
      <c r="E77" s="442"/>
      <c r="F77" s="442"/>
      <c r="G77" s="432"/>
      <c r="H77" s="443"/>
      <c r="I77" s="443"/>
      <c r="J77" s="443"/>
      <c r="K77" s="443"/>
      <c r="L77" s="443"/>
      <c r="M77" s="443"/>
      <c r="N77" s="443"/>
      <c r="O77" s="443"/>
      <c r="P77" s="443"/>
      <c r="Q77" s="443"/>
      <c r="R77" s="443"/>
      <c r="S77" s="443"/>
    </row>
    <row r="78" spans="1:19" s="2" customFormat="1">
      <c r="A78" s="1317"/>
      <c r="B78" s="512"/>
      <c r="C78" s="513"/>
      <c r="D78" s="513"/>
      <c r="E78" s="513"/>
      <c r="F78" s="513"/>
      <c r="G78" s="517"/>
      <c r="H78" s="1297"/>
      <c r="I78" s="1297"/>
      <c r="J78" s="1297"/>
      <c r="K78" s="1297"/>
      <c r="L78" s="1297"/>
      <c r="M78" s="1297"/>
      <c r="N78" s="1297"/>
      <c r="O78" s="1297"/>
      <c r="P78" s="1297"/>
      <c r="Q78" s="1297"/>
      <c r="R78" s="1297"/>
      <c r="S78" s="1297"/>
    </row>
    <row r="79" spans="1:19" s="2" customFormat="1" ht="15.75" thickBot="1">
      <c r="A79" s="1298"/>
      <c r="B79" s="511"/>
      <c r="C79" s="513"/>
      <c r="D79" s="513"/>
      <c r="E79" s="513"/>
      <c r="F79" s="513"/>
      <c r="G79" s="517"/>
      <c r="H79" s="1299"/>
      <c r="I79" s="1299"/>
      <c r="J79" s="1299"/>
      <c r="K79" s="1299"/>
      <c r="L79" s="1299"/>
      <c r="M79" s="1299"/>
      <c r="N79" s="1299"/>
      <c r="O79" s="1299"/>
      <c r="P79" s="1299"/>
      <c r="Q79" s="1299"/>
      <c r="R79" s="1299"/>
      <c r="S79" s="1299"/>
    </row>
    <row r="80" spans="1:19" s="2" customFormat="1" ht="16.5" thickTop="1" thickBot="1">
      <c r="A80" s="652" t="s">
        <v>634</v>
      </c>
      <c r="B80" s="653"/>
      <c r="C80" s="12"/>
      <c r="D80" s="12"/>
      <c r="E80" s="12"/>
      <c r="F80" s="12"/>
      <c r="G80" s="13"/>
      <c r="H80" s="21"/>
      <c r="I80" s="21"/>
      <c r="J80" s="21"/>
      <c r="K80" s="21"/>
      <c r="L80" s="21"/>
      <c r="M80" s="21"/>
      <c r="N80" s="21"/>
      <c r="O80" s="21"/>
      <c r="P80" s="21"/>
      <c r="Q80" s="21"/>
      <c r="R80" s="21"/>
      <c r="S80" s="21"/>
    </row>
    <row r="81" spans="1:19" s="2" customFormat="1" ht="15.75" thickTop="1">
      <c r="A81" s="444"/>
      <c r="B81" s="445"/>
      <c r="C81" s="442"/>
      <c r="D81" s="442"/>
      <c r="E81" s="442"/>
      <c r="F81" s="442"/>
      <c r="G81" s="432"/>
      <c r="H81" s="443"/>
      <c r="I81" s="443"/>
      <c r="J81" s="443"/>
      <c r="K81" s="443"/>
      <c r="L81" s="443"/>
      <c r="M81" s="443"/>
      <c r="N81" s="443"/>
      <c r="O81" s="443"/>
      <c r="P81" s="443"/>
      <c r="Q81" s="443"/>
      <c r="R81" s="443"/>
      <c r="S81" s="443"/>
    </row>
    <row r="82" spans="1:19">
      <c r="A82" s="1298"/>
      <c r="B82" s="511"/>
      <c r="C82" s="513"/>
      <c r="D82" s="513"/>
      <c r="E82" s="513"/>
      <c r="F82" s="513"/>
      <c r="G82" s="517"/>
      <c r="H82" s="1300"/>
      <c r="I82" s="1300"/>
      <c r="J82" s="1300"/>
      <c r="K82" s="1300"/>
      <c r="L82" s="1300"/>
      <c r="M82" s="1300"/>
      <c r="N82" s="1300"/>
      <c r="O82" s="1300"/>
      <c r="P82" s="1300"/>
      <c r="Q82" s="1300"/>
      <c r="R82" s="1300"/>
      <c r="S82" s="1300"/>
    </row>
    <row r="83" spans="1:19" ht="15.75" thickBot="1">
      <c r="A83" s="1298"/>
      <c r="B83" s="511"/>
      <c r="C83" s="513"/>
      <c r="D83" s="513"/>
      <c r="E83" s="513"/>
      <c r="F83" s="513"/>
      <c r="G83" s="517"/>
      <c r="H83" s="1300"/>
      <c r="I83" s="1300"/>
      <c r="J83" s="1300"/>
      <c r="K83" s="1300"/>
      <c r="L83" s="1300"/>
      <c r="M83" s="1300"/>
      <c r="N83" s="1300"/>
      <c r="O83" s="1300"/>
      <c r="P83" s="1300"/>
      <c r="Q83" s="1300"/>
      <c r="R83" s="1300"/>
      <c r="S83" s="1300"/>
    </row>
    <row r="84" spans="1:19" ht="16.5" thickTop="1" thickBot="1">
      <c r="A84" s="652" t="s">
        <v>635</v>
      </c>
      <c r="B84" s="653"/>
      <c r="C84" s="12"/>
      <c r="D84" s="12"/>
      <c r="E84" s="12"/>
      <c r="F84" s="12"/>
      <c r="G84" s="13"/>
      <c r="H84" s="21"/>
      <c r="I84" s="21"/>
      <c r="J84" s="21"/>
      <c r="K84" s="21"/>
      <c r="L84" s="21"/>
      <c r="M84" s="21"/>
      <c r="N84" s="21"/>
      <c r="O84" s="21"/>
      <c r="P84" s="21"/>
      <c r="Q84" s="21"/>
      <c r="R84" s="21"/>
      <c r="S84" s="21"/>
    </row>
    <row r="85" spans="1:19" ht="15.75" thickTop="1">
      <c r="A85" s="1317"/>
      <c r="B85" s="512" t="s">
        <v>636</v>
      </c>
      <c r="C85" s="513"/>
      <c r="D85" s="513"/>
      <c r="E85" s="513"/>
      <c r="F85" s="513"/>
      <c r="G85" s="517"/>
      <c r="H85" s="1300"/>
      <c r="I85" s="1300"/>
      <c r="J85" s="1300"/>
      <c r="K85" s="1300"/>
      <c r="L85" s="1300"/>
      <c r="M85" s="1300"/>
      <c r="N85" s="1300"/>
      <c r="O85" s="1300"/>
      <c r="P85" s="1300"/>
      <c r="Q85" s="1300"/>
      <c r="R85" s="1300"/>
      <c r="S85" s="1300"/>
    </row>
    <row r="86" spans="1:19">
      <c r="A86" s="1317"/>
      <c r="B86" s="512" t="s">
        <v>637</v>
      </c>
      <c r="C86" s="513"/>
      <c r="D86" s="513"/>
      <c r="E86" s="513"/>
      <c r="F86" s="513"/>
      <c r="G86" s="517"/>
      <c r="H86" s="1300"/>
      <c r="I86" s="1300"/>
      <c r="J86" s="1300"/>
      <c r="K86" s="1300"/>
      <c r="L86" s="1300"/>
      <c r="M86" s="1300"/>
      <c r="N86" s="1300"/>
      <c r="O86" s="1300"/>
      <c r="P86" s="1300"/>
      <c r="Q86" s="1300"/>
      <c r="R86" s="1300"/>
      <c r="S86" s="1300"/>
    </row>
    <row r="87" spans="1:19">
      <c r="A87" s="1317"/>
      <c r="B87" s="512" t="s">
        <v>638</v>
      </c>
      <c r="C87" s="513"/>
      <c r="D87" s="513"/>
      <c r="E87" s="513"/>
      <c r="F87" s="513"/>
      <c r="G87" s="517"/>
      <c r="H87" s="1300"/>
      <c r="I87" s="1300"/>
      <c r="J87" s="1300"/>
      <c r="K87" s="1300"/>
      <c r="L87" s="1300"/>
      <c r="M87" s="1300"/>
      <c r="N87" s="1300"/>
      <c r="O87" s="1300"/>
      <c r="P87" s="1300"/>
      <c r="Q87" s="1300"/>
      <c r="R87" s="1300"/>
      <c r="S87" s="1300"/>
    </row>
    <row r="88" spans="1:19">
      <c r="A88" s="1317"/>
      <c r="B88" s="512" t="s">
        <v>639</v>
      </c>
      <c r="C88" s="513"/>
      <c r="D88" s="513"/>
      <c r="E88" s="513"/>
      <c r="F88" s="513"/>
      <c r="G88" s="517"/>
      <c r="H88" s="1300"/>
      <c r="I88" s="1300"/>
      <c r="J88" s="1300"/>
      <c r="K88" s="1300"/>
      <c r="L88" s="1300"/>
      <c r="M88" s="1300"/>
      <c r="N88" s="1300"/>
      <c r="O88" s="1300"/>
      <c r="P88" s="1300"/>
      <c r="Q88" s="1300"/>
      <c r="R88" s="1300"/>
      <c r="S88" s="1300"/>
    </row>
    <row r="89" spans="1:19" ht="15.75" thickBot="1">
      <c r="A89" s="358"/>
      <c r="B89" s="357"/>
      <c r="C89" s="188"/>
      <c r="D89" s="188"/>
      <c r="E89" s="188"/>
      <c r="F89" s="188"/>
      <c r="G89" s="359"/>
      <c r="H89" s="300"/>
      <c r="I89" s="300"/>
      <c r="J89" s="300"/>
      <c r="K89" s="300"/>
      <c r="L89" s="300"/>
      <c r="M89" s="300"/>
      <c r="N89" s="300"/>
      <c r="O89" s="300"/>
      <c r="P89" s="300"/>
      <c r="Q89" s="300"/>
      <c r="R89" s="300"/>
      <c r="S89" s="300"/>
    </row>
    <row r="90" spans="1:19" ht="16.5" thickTop="1" thickBot="1">
      <c r="A90" s="7" t="s">
        <v>640</v>
      </c>
      <c r="B90" s="8"/>
      <c r="C90" s="12"/>
      <c r="D90" s="12"/>
      <c r="E90" s="12"/>
      <c r="F90" s="12"/>
      <c r="G90" s="13"/>
      <c r="H90" s="21"/>
      <c r="I90" s="21"/>
      <c r="J90" s="21"/>
      <c r="K90" s="21"/>
      <c r="L90" s="21"/>
      <c r="M90" s="21"/>
      <c r="N90" s="21"/>
      <c r="O90" s="21"/>
      <c r="P90" s="21"/>
      <c r="Q90" s="21"/>
      <c r="R90" s="21"/>
      <c r="S90" s="21"/>
    </row>
    <row r="91" spans="1:19" ht="15.75" thickTop="1">
      <c r="A91" s="441"/>
      <c r="B91" s="446" t="s">
        <v>641</v>
      </c>
      <c r="C91" s="442"/>
      <c r="D91" s="442"/>
      <c r="E91" s="442"/>
      <c r="F91" s="442"/>
      <c r="G91" s="432"/>
      <c r="H91" s="447"/>
      <c r="I91" s="447"/>
      <c r="J91" s="447"/>
      <c r="K91" s="447"/>
      <c r="L91" s="447"/>
      <c r="M91" s="447"/>
      <c r="N91" s="447"/>
      <c r="O91" s="447"/>
      <c r="P91" s="447"/>
      <c r="Q91" s="447"/>
      <c r="R91" s="447"/>
      <c r="S91" s="447"/>
    </row>
    <row r="92" spans="1:19">
      <c r="A92" s="1317"/>
      <c r="B92" s="512" t="s">
        <v>642</v>
      </c>
      <c r="C92" s="513"/>
      <c r="D92" s="513"/>
      <c r="E92" s="513"/>
      <c r="F92" s="513"/>
      <c r="G92" s="517"/>
      <c r="H92" s="1301"/>
      <c r="I92" s="1301"/>
      <c r="J92" s="1301"/>
      <c r="K92" s="1301"/>
      <c r="L92" s="1301"/>
      <c r="M92" s="1301"/>
      <c r="N92" s="1301"/>
      <c r="O92" s="1301"/>
      <c r="P92" s="1301"/>
      <c r="Q92" s="1301"/>
      <c r="R92" s="1301"/>
      <c r="S92" s="1301"/>
    </row>
    <row r="93" spans="1:19" ht="15.75" thickBot="1">
      <c r="A93" s="1302"/>
      <c r="B93" s="1303" t="s">
        <v>643</v>
      </c>
      <c r="C93" s="1304"/>
      <c r="D93" s="1304"/>
      <c r="E93" s="1304"/>
      <c r="F93" s="1304"/>
      <c r="G93" s="1305"/>
      <c r="H93" s="1306"/>
      <c r="I93" s="1306"/>
      <c r="J93" s="1306"/>
      <c r="K93" s="1306"/>
      <c r="L93" s="1306"/>
      <c r="M93" s="1306"/>
      <c r="N93" s="1306"/>
      <c r="O93" s="1306"/>
      <c r="P93" s="1306"/>
      <c r="Q93" s="1306"/>
      <c r="R93" s="1306"/>
      <c r="S93" s="1306"/>
    </row>
    <row r="94" spans="1:19" ht="16.5" thickTop="1" thickBot="1"/>
    <row r="95" spans="1:19" ht="16.5" thickTop="1" thickBot="1">
      <c r="A95" s="94" t="s">
        <v>644</v>
      </c>
      <c r="B95" s="96"/>
    </row>
    <row r="96" spans="1:19" ht="15.75" thickTop="1">
      <c r="A96" s="95" t="s">
        <v>542</v>
      </c>
      <c r="B96" s="1307"/>
    </row>
    <row r="97" spans="1:9">
      <c r="A97" s="994" t="s">
        <v>546</v>
      </c>
      <c r="B97" s="1307"/>
    </row>
    <row r="98" spans="1:9">
      <c r="A98" s="1308" t="s">
        <v>549</v>
      </c>
      <c r="B98" s="1309"/>
    </row>
    <row r="99" spans="1:9">
      <c r="A99" s="1308" t="s">
        <v>552</v>
      </c>
      <c r="B99" s="1310"/>
    </row>
    <row r="100" spans="1:9" ht="15.75" thickBot="1">
      <c r="A100" s="1311" t="s">
        <v>645</v>
      </c>
      <c r="B100" s="1312"/>
    </row>
    <row r="101" spans="1:9" ht="15.75" thickTop="1"/>
    <row r="102" spans="1:9">
      <c r="A102" s="97"/>
      <c r="B102" s="1" t="s">
        <v>646</v>
      </c>
    </row>
    <row r="103" spans="1:9">
      <c r="A103" s="98"/>
      <c r="B103" s="1" t="s">
        <v>647</v>
      </c>
    </row>
    <row r="104" spans="1:9">
      <c r="I104" s="86"/>
    </row>
  </sheetData>
  <mergeCells count="47">
    <mergeCell ref="A68:B68"/>
    <mergeCell ref="A72:B72"/>
    <mergeCell ref="A76:B76"/>
    <mergeCell ref="A80:B80"/>
    <mergeCell ref="A84:B84"/>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J4:K4"/>
    <mergeCell ref="J5:K5"/>
    <mergeCell ref="J6:K6"/>
    <mergeCell ref="J7:K7"/>
    <mergeCell ref="J8:K8"/>
    <mergeCell ref="L4:M4"/>
    <mergeCell ref="L5:M5"/>
    <mergeCell ref="L6:M6"/>
    <mergeCell ref="L7:M7"/>
    <mergeCell ref="L8:M8"/>
    <mergeCell ref="N4:O4"/>
    <mergeCell ref="N5:O5"/>
    <mergeCell ref="N6:O6"/>
    <mergeCell ref="N7:O7"/>
    <mergeCell ref="N8:O8"/>
    <mergeCell ref="P4:Q4"/>
    <mergeCell ref="P5:Q5"/>
    <mergeCell ref="P6:Q6"/>
    <mergeCell ref="P7:Q7"/>
    <mergeCell ref="P8:Q8"/>
    <mergeCell ref="R4:S4"/>
    <mergeCell ref="R5:S5"/>
    <mergeCell ref="R6:S6"/>
    <mergeCell ref="R7:S7"/>
    <mergeCell ref="R8:S8"/>
  </mergeCells>
  <conditionalFormatting sqref="H24:H34">
    <cfRule type="cellIs" dxfId="1527" priority="15" operator="equal">
      <formula>"X"</formula>
    </cfRule>
    <cfRule type="cellIs" dxfId="1526" priority="16" operator="equal">
      <formula>"I"</formula>
    </cfRule>
  </conditionalFormatting>
  <conditionalFormatting sqref="H36:H59">
    <cfRule type="cellIs" dxfId="1525" priority="1" operator="equal">
      <formula>"X"</formula>
    </cfRule>
    <cfRule type="cellIs" dxfId="1524" priority="2" operator="equal">
      <formula>"I"</formula>
    </cfRule>
  </conditionalFormatting>
  <conditionalFormatting sqref="J24:J34">
    <cfRule type="cellIs" dxfId="1523" priority="17" operator="equal">
      <formula>"X"</formula>
    </cfRule>
    <cfRule type="cellIs" dxfId="1522" priority="18" operator="equal">
      <formula>"I"</formula>
    </cfRule>
  </conditionalFormatting>
  <conditionalFormatting sqref="J36:J59">
    <cfRule type="cellIs" dxfId="1521" priority="5" operator="equal">
      <formula>"X"</formula>
    </cfRule>
    <cfRule type="cellIs" dxfId="1520" priority="6" operator="equal">
      <formula>"I"</formula>
    </cfRule>
  </conditionalFormatting>
  <conditionalFormatting sqref="L24:L34">
    <cfRule type="cellIs" dxfId="1519" priority="19" operator="equal">
      <formula>"X"</formula>
    </cfRule>
    <cfRule type="cellIs" dxfId="1518" priority="20" operator="equal">
      <formula>"I"</formula>
    </cfRule>
  </conditionalFormatting>
  <conditionalFormatting sqref="L36:L59">
    <cfRule type="cellIs" dxfId="1517" priority="7" operator="equal">
      <formula>"X"</formula>
    </cfRule>
    <cfRule type="cellIs" dxfId="1516" priority="8" operator="equal">
      <formula>"I"</formula>
    </cfRule>
  </conditionalFormatting>
  <conditionalFormatting sqref="N24:N34">
    <cfRule type="cellIs" dxfId="1515" priority="21" operator="equal">
      <formula>"X"</formula>
    </cfRule>
    <cfRule type="cellIs" dxfId="1514" priority="22" operator="equal">
      <formula>"I"</formula>
    </cfRule>
  </conditionalFormatting>
  <conditionalFormatting sqref="N36:N59">
    <cfRule type="cellIs" dxfId="1513" priority="9" operator="equal">
      <formula>"X"</formula>
    </cfRule>
    <cfRule type="cellIs" dxfId="1512" priority="10" operator="equal">
      <formula>"I"</formula>
    </cfRule>
  </conditionalFormatting>
  <conditionalFormatting sqref="P24:P34">
    <cfRule type="cellIs" dxfId="1511" priority="23" operator="equal">
      <formula>"X"</formula>
    </cfRule>
    <cfRule type="cellIs" dxfId="1510" priority="24" operator="equal">
      <formula>"I"</formula>
    </cfRule>
  </conditionalFormatting>
  <conditionalFormatting sqref="P36:P59">
    <cfRule type="cellIs" dxfId="1509" priority="11" operator="equal">
      <formula>"X"</formula>
    </cfRule>
    <cfRule type="cellIs" dxfId="1508" priority="12" operator="equal">
      <formula>"I"</formula>
    </cfRule>
  </conditionalFormatting>
  <conditionalFormatting sqref="R24:R34">
    <cfRule type="cellIs" dxfId="1507" priority="25" operator="equal">
      <formula>"X"</formula>
    </cfRule>
    <cfRule type="cellIs" dxfId="1506" priority="26" operator="equal">
      <formula>"I"</formula>
    </cfRule>
  </conditionalFormatting>
  <conditionalFormatting sqref="R36:R59">
    <cfRule type="cellIs" dxfId="1505" priority="13" operator="equal">
      <formula>"X"</formula>
    </cfRule>
    <cfRule type="cellIs" dxfId="1504" priority="14" operator="equal">
      <formula>"I"</formula>
    </cfRule>
  </conditionalFormatting>
  <hyperlinks>
    <hyperlink ref="B3" location="'Cost Summary'!A1" display="BACK TO SUMMARY SHEET" xr:uid="{2AEBC567-BC4A-432D-BAA0-B85026F295C6}"/>
  </hyperlinks>
  <pageMargins left="0.7" right="0.7" top="0.75" bottom="0.75" header="0.3" footer="0.3"/>
  <pageSetup scale="70" orientation="portrait" horizontalDpi="300" verticalDpi="300" r:id="rId1"/>
  <rowBreaks count="1" manualBreakCount="1">
    <brk id="59" max="6"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F0FF-0A35-400F-AD3D-0F727CDF7D70}">
  <sheetPr>
    <tabColor rgb="FF92D050"/>
  </sheetPr>
  <dimension ref="A1:S98"/>
  <sheetViews>
    <sheetView zoomScale="85" zoomScaleNormal="85" workbookViewId="0">
      <pane xSplit="2" ySplit="9" topLeftCell="C24" activePane="bottomRight" state="frozen"/>
      <selection pane="bottomRight" activeCell="B38" sqref="B38"/>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8.140625" style="2" bestFit="1" customWidth="1"/>
    <col min="5"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74"/>
      <c r="M2" s="67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372</v>
      </c>
      <c r="C5" s="513"/>
      <c r="D5" s="513"/>
      <c r="E5" s="513"/>
      <c r="F5" s="513"/>
      <c r="G5" s="514" t="s">
        <v>546</v>
      </c>
      <c r="H5" s="949"/>
      <c r="I5" s="684"/>
      <c r="J5" s="949"/>
      <c r="K5" s="684"/>
      <c r="L5" s="658"/>
      <c r="M5" s="659"/>
      <c r="N5" s="658"/>
      <c r="O5" s="659"/>
      <c r="P5" s="658"/>
      <c r="Q5" s="659"/>
      <c r="R5" s="658"/>
      <c r="S5" s="659"/>
    </row>
    <row r="6" spans="1:19">
      <c r="A6" s="1313" t="s">
        <v>548</v>
      </c>
      <c r="B6" s="515" t="s">
        <v>371</v>
      </c>
      <c r="C6" s="513"/>
      <c r="D6" s="513"/>
      <c r="E6" s="513"/>
      <c r="F6" s="513"/>
      <c r="G6" s="514" t="s">
        <v>549</v>
      </c>
      <c r="H6" s="950"/>
      <c r="I6" s="687"/>
      <c r="J6" s="950"/>
      <c r="K6" s="687"/>
      <c r="L6" s="676"/>
      <c r="M6" s="677"/>
      <c r="N6" s="676"/>
      <c r="O6" s="677"/>
      <c r="P6" s="676"/>
      <c r="Q6" s="677"/>
      <c r="R6" s="676"/>
      <c r="S6" s="677"/>
    </row>
    <row r="7" spans="1:19">
      <c r="A7" s="1313" t="s">
        <v>551</v>
      </c>
      <c r="B7" s="516"/>
      <c r="C7" s="513"/>
      <c r="D7" s="513"/>
      <c r="E7" s="513"/>
      <c r="F7" s="513"/>
      <c r="G7" s="368" t="s">
        <v>552</v>
      </c>
      <c r="H7" s="672"/>
      <c r="I7" s="673"/>
      <c r="J7" s="672"/>
      <c r="K7" s="673"/>
      <c r="L7" s="660"/>
      <c r="M7" s="661"/>
      <c r="N7" s="660"/>
      <c r="O7" s="661"/>
      <c r="P7" s="660"/>
      <c r="Q7" s="661"/>
      <c r="R7" s="675"/>
      <c r="S7" s="661"/>
    </row>
    <row r="8" spans="1:19" ht="15.75" thickBot="1">
      <c r="A8" s="356" t="s">
        <v>554</v>
      </c>
      <c r="B8" s="357"/>
      <c r="C8" s="188"/>
      <c r="D8" s="188"/>
      <c r="E8" s="188"/>
      <c r="F8" s="188"/>
      <c r="G8" s="298" t="s">
        <v>554</v>
      </c>
      <c r="H8" s="1315">
        <f>I59</f>
        <v>0</v>
      </c>
      <c r="I8" s="1316"/>
      <c r="J8" s="1315">
        <f>K59</f>
        <v>0</v>
      </c>
      <c r="K8" s="1316"/>
      <c r="L8" s="1315">
        <f>M59</f>
        <v>0</v>
      </c>
      <c r="M8" s="1316"/>
      <c r="N8" s="1315">
        <f>O59</f>
        <v>0</v>
      </c>
      <c r="O8" s="1316"/>
      <c r="P8" s="1315">
        <f>Q59</f>
        <v>0</v>
      </c>
      <c r="Q8" s="1316"/>
      <c r="R8" s="1315">
        <f>S59</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448" t="s">
        <v>563</v>
      </c>
      <c r="C10" s="513"/>
      <c r="D10" s="513"/>
      <c r="E10" s="513"/>
      <c r="F10" s="513"/>
      <c r="G10" s="517"/>
      <c r="H10" s="1318"/>
      <c r="I10" s="1318"/>
      <c r="J10" s="1318"/>
      <c r="K10" s="1318"/>
      <c r="L10" s="1318"/>
      <c r="M10" s="1318"/>
      <c r="N10" s="1318"/>
      <c r="O10" s="1318"/>
      <c r="P10" s="1318"/>
      <c r="Q10" s="1318"/>
      <c r="R10" s="1318"/>
      <c r="S10" s="1318"/>
    </row>
    <row r="11" spans="1:19" ht="15.75" hidden="1" thickTop="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75" hidden="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75" hidden="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75" hidden="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75" hidden="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75" hidden="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75" hidden="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75" hidden="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hidden="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hidden="1" thickTop="1">
      <c r="A20" s="1317"/>
      <c r="B20" s="512">
        <f>'Area Calculations'!L71</f>
        <v>0</v>
      </c>
      <c r="C20" s="518" t="s">
        <v>564</v>
      </c>
      <c r="D20" s="513"/>
      <c r="E20" s="513"/>
      <c r="F20" s="513"/>
      <c r="G20" s="517"/>
      <c r="H20" s="1318"/>
      <c r="I20" s="1318"/>
      <c r="J20" s="1318"/>
      <c r="K20" s="1318"/>
      <c r="L20" s="1318"/>
      <c r="M20" s="1318"/>
      <c r="N20" s="1318"/>
      <c r="O20" s="1318"/>
      <c r="P20" s="1318"/>
      <c r="Q20" s="1318"/>
      <c r="R20" s="1318"/>
      <c r="S20" s="1318"/>
    </row>
    <row r="21" spans="1:19" ht="15.75" hidden="1" thickTop="1">
      <c r="A21" s="1317"/>
      <c r="B21" s="512">
        <f>'Area Calculations'!L72</f>
        <v>0</v>
      </c>
      <c r="C21" s="518" t="s">
        <v>564</v>
      </c>
      <c r="D21" s="513"/>
      <c r="E21" s="513"/>
      <c r="F21" s="513"/>
      <c r="G21" s="517"/>
      <c r="H21" s="1318"/>
      <c r="I21" s="1318"/>
      <c r="J21" s="1318"/>
      <c r="K21" s="1318"/>
      <c r="L21" s="1318"/>
      <c r="M21" s="1318"/>
      <c r="N21" s="1318"/>
      <c r="O21" s="1318"/>
      <c r="P21" s="1318"/>
      <c r="Q21" s="1318"/>
      <c r="R21" s="1318"/>
      <c r="S21" s="1318"/>
    </row>
    <row r="22" spans="1:19" ht="15.75" hidden="1" thickTop="1">
      <c r="A22" s="1317"/>
      <c r="B22" s="512">
        <f>'Area Calculations'!L73</f>
        <v>0</v>
      </c>
      <c r="C22" s="518" t="s">
        <v>564</v>
      </c>
      <c r="D22" s="513"/>
      <c r="E22" s="513"/>
      <c r="F22" s="513"/>
      <c r="G22" s="517"/>
      <c r="H22" s="1318"/>
      <c r="I22" s="1318"/>
      <c r="J22" s="1318"/>
      <c r="K22" s="1318"/>
      <c r="L22" s="1318"/>
      <c r="M22" s="1318"/>
      <c r="N22" s="1318"/>
      <c r="O22" s="1318"/>
      <c r="P22" s="1318"/>
      <c r="Q22" s="1318"/>
      <c r="R22" s="1318"/>
      <c r="S22" s="1318"/>
    </row>
    <row r="23" spans="1:19" ht="15.75" hidden="1" thickTop="1">
      <c r="A23" s="1317"/>
      <c r="B23" s="512">
        <f>'Area Calculations'!L74</f>
        <v>0</v>
      </c>
      <c r="C23" s="518" t="s">
        <v>564</v>
      </c>
      <c r="D23" s="513"/>
      <c r="E23" s="513"/>
      <c r="F23" s="513"/>
      <c r="G23" s="517"/>
      <c r="H23" s="1318"/>
      <c r="I23" s="1318"/>
      <c r="J23" s="1318"/>
      <c r="K23" s="1318"/>
      <c r="L23" s="1318"/>
      <c r="M23" s="1318"/>
      <c r="N23" s="1318"/>
      <c r="O23" s="1318"/>
      <c r="P23" s="1318"/>
      <c r="Q23" s="1318"/>
      <c r="R23" s="1318"/>
      <c r="S23" s="1318"/>
    </row>
    <row r="24" spans="1:19" ht="15.75" thickTop="1">
      <c r="A24" s="1317"/>
      <c r="B24" s="512"/>
      <c r="C24" s="518"/>
      <c r="D24" s="513"/>
      <c r="E24" s="513"/>
      <c r="F24" s="513"/>
      <c r="G24" s="517"/>
      <c r="H24" s="1319"/>
      <c r="I24" s="1318"/>
      <c r="J24" s="1319"/>
      <c r="K24" s="1318"/>
      <c r="L24" s="1319"/>
      <c r="M24" s="1318"/>
      <c r="N24" s="1319"/>
      <c r="O24" s="1318"/>
      <c r="P24" s="1319"/>
      <c r="Q24" s="1318"/>
      <c r="R24" s="1319"/>
      <c r="S24" s="1318"/>
    </row>
    <row r="25" spans="1:19" ht="15.75" thickBot="1">
      <c r="A25" s="1317"/>
      <c r="B25" s="519" t="s">
        <v>372</v>
      </c>
      <c r="C25" s="518"/>
      <c r="D25" s="513"/>
      <c r="E25" s="513"/>
      <c r="F25" s="513"/>
      <c r="G25" s="517"/>
      <c r="H25" s="1319"/>
      <c r="I25" s="1318"/>
      <c r="J25" s="1319"/>
      <c r="K25" s="1318"/>
      <c r="L25" s="1319"/>
      <c r="M25" s="1318"/>
      <c r="N25" s="1319"/>
      <c r="O25" s="1318"/>
      <c r="P25" s="1319"/>
      <c r="Q25" s="1318"/>
      <c r="R25" s="1319"/>
      <c r="S25" s="1318"/>
    </row>
    <row r="26" spans="1:19" ht="15.75" thickBot="1">
      <c r="A26" s="449"/>
      <c r="B26" s="1147" t="s">
        <v>567</v>
      </c>
      <c r="C26" s="518"/>
      <c r="D26" s="513"/>
      <c r="E26" s="513"/>
      <c r="F26" s="513"/>
      <c r="G26" s="517"/>
      <c r="H26" s="1319"/>
      <c r="I26" s="405"/>
      <c r="J26" s="1319"/>
      <c r="K26" s="405"/>
      <c r="L26" s="1319"/>
      <c r="M26" s="406"/>
      <c r="N26" s="1319"/>
      <c r="O26" s="406"/>
      <c r="P26" s="1319"/>
      <c r="Q26" s="406"/>
      <c r="R26" s="1319"/>
      <c r="S26" s="406"/>
    </row>
    <row r="27" spans="1:19">
      <c r="A27" s="449"/>
      <c r="B27" s="1172" t="s">
        <v>568</v>
      </c>
      <c r="C27" s="1328"/>
      <c r="D27" s="513"/>
      <c r="E27" s="513"/>
      <c r="F27" s="513"/>
      <c r="G27" s="517"/>
      <c r="H27" s="1319"/>
      <c r="I27" s="407"/>
      <c r="J27" s="1319"/>
      <c r="K27" s="405"/>
      <c r="L27" s="1319"/>
      <c r="M27" s="1301"/>
      <c r="N27" s="1319"/>
      <c r="O27" s="406"/>
      <c r="P27" s="1319"/>
      <c r="Q27" s="407"/>
      <c r="R27" s="1319"/>
      <c r="S27" s="406"/>
    </row>
    <row r="28" spans="1:19">
      <c r="A28" s="449"/>
      <c r="B28" s="1030" t="s">
        <v>569</v>
      </c>
      <c r="C28" s="1328"/>
      <c r="D28" s="513"/>
      <c r="E28" s="513"/>
      <c r="F28" s="513"/>
      <c r="G28" s="517"/>
      <c r="H28" s="1319"/>
      <c r="I28" s="405"/>
      <c r="J28" s="1319"/>
      <c r="K28" s="405"/>
      <c r="L28" s="1319"/>
      <c r="M28" s="1301"/>
      <c r="N28" s="1319"/>
      <c r="O28" s="406"/>
      <c r="P28" s="1319"/>
      <c r="Q28" s="407"/>
      <c r="R28" s="1319"/>
      <c r="S28" s="406"/>
    </row>
    <row r="29" spans="1:19">
      <c r="A29" s="449"/>
      <c r="B29" s="1031" t="s">
        <v>570</v>
      </c>
      <c r="C29" s="1328"/>
      <c r="D29" s="513"/>
      <c r="E29" s="513"/>
      <c r="F29" s="513"/>
      <c r="G29" s="517"/>
      <c r="H29" s="1319"/>
      <c r="I29" s="405"/>
      <c r="J29" s="1319"/>
      <c r="K29" s="369"/>
      <c r="L29" s="1319"/>
      <c r="M29" s="1301"/>
      <c r="N29" s="1319"/>
      <c r="O29" s="406"/>
      <c r="P29" s="1319"/>
      <c r="Q29" s="407"/>
      <c r="R29" s="1319"/>
      <c r="S29" s="406"/>
    </row>
    <row r="30" spans="1:19">
      <c r="A30" s="449"/>
      <c r="B30" s="1031" t="s">
        <v>571</v>
      </c>
      <c r="C30" s="1328"/>
      <c r="D30" s="513"/>
      <c r="E30" s="513"/>
      <c r="F30" s="513"/>
      <c r="G30" s="517"/>
      <c r="H30" s="1319"/>
      <c r="I30" s="405"/>
      <c r="J30" s="1319"/>
      <c r="K30" s="1301"/>
      <c r="L30" s="1319"/>
      <c r="M30" s="1301"/>
      <c r="N30" s="1319"/>
      <c r="O30" s="406"/>
      <c r="P30" s="1319"/>
      <c r="Q30" s="407"/>
      <c r="R30" s="1319"/>
      <c r="S30" s="406"/>
    </row>
    <row r="31" spans="1:19">
      <c r="A31" s="449"/>
      <c r="B31" s="1031" t="s">
        <v>572</v>
      </c>
      <c r="C31" s="1341"/>
      <c r="D31" s="513"/>
      <c r="E31" s="513"/>
      <c r="F31" s="513"/>
      <c r="G31" s="517"/>
      <c r="H31" s="1319"/>
      <c r="I31" s="405"/>
      <c r="J31" s="1319"/>
      <c r="K31" s="1301"/>
      <c r="L31" s="1319"/>
      <c r="M31" s="1301"/>
      <c r="N31" s="1319"/>
      <c r="O31" s="407"/>
      <c r="P31" s="1319"/>
      <c r="Q31" s="407"/>
      <c r="R31" s="1319"/>
      <c r="S31" s="406"/>
    </row>
    <row r="32" spans="1:19">
      <c r="A32" s="449"/>
      <c r="B32" s="1031" t="s">
        <v>573</v>
      </c>
      <c r="C32" s="1341"/>
      <c r="D32" s="513"/>
      <c r="E32" s="513"/>
      <c r="F32" s="513"/>
      <c r="G32" s="517"/>
      <c r="H32" s="1319"/>
      <c r="I32" s="407"/>
      <c r="J32" s="1319"/>
      <c r="K32" s="1301"/>
      <c r="L32" s="1319"/>
      <c r="M32" s="1301"/>
      <c r="N32" s="1319"/>
      <c r="O32" s="407"/>
      <c r="P32" s="1319"/>
      <c r="Q32" s="407"/>
      <c r="R32" s="1319"/>
      <c r="S32" s="406"/>
    </row>
    <row r="33" spans="1:19">
      <c r="A33" s="449"/>
      <c r="B33" s="1031" t="s">
        <v>648</v>
      </c>
      <c r="C33" s="1341"/>
      <c r="D33" s="513"/>
      <c r="E33" s="513"/>
      <c r="F33" s="513"/>
      <c r="G33" s="517"/>
      <c r="H33" s="1319"/>
      <c r="I33" s="407"/>
      <c r="J33" s="1319"/>
      <c r="K33" s="406"/>
      <c r="L33" s="1319"/>
      <c r="M33" s="406"/>
      <c r="N33" s="1319"/>
      <c r="O33" s="407"/>
      <c r="P33" s="1319"/>
      <c r="Q33" s="407"/>
      <c r="R33" s="1319"/>
      <c r="S33" s="406"/>
    </row>
    <row r="34" spans="1:19">
      <c r="A34" s="449"/>
      <c r="B34" s="1034" t="s">
        <v>574</v>
      </c>
      <c r="C34" s="1341"/>
      <c r="D34" s="513"/>
      <c r="E34" s="513"/>
      <c r="F34" s="513"/>
      <c r="G34" s="517"/>
      <c r="H34" s="1319"/>
      <c r="I34" s="407"/>
      <c r="J34" s="1319"/>
      <c r="K34" s="407"/>
      <c r="L34" s="1319"/>
      <c r="M34" s="407"/>
      <c r="N34" s="1319"/>
      <c r="O34" s="407"/>
      <c r="P34" s="1319"/>
      <c r="Q34" s="407"/>
      <c r="R34" s="1319"/>
      <c r="S34" s="406"/>
    </row>
    <row r="35" spans="1:19">
      <c r="A35" s="449"/>
      <c r="B35" s="1035" t="s">
        <v>575</v>
      </c>
      <c r="C35" s="1342"/>
      <c r="D35" s="541"/>
      <c r="E35" s="541"/>
      <c r="F35" s="541"/>
      <c r="G35" s="542"/>
      <c r="H35" s="1343"/>
      <c r="I35" s="408"/>
      <c r="J35" s="1320"/>
      <c r="K35" s="408"/>
      <c r="L35" s="1320"/>
      <c r="M35" s="408"/>
      <c r="N35" s="1320"/>
      <c r="O35" s="408"/>
      <c r="P35" s="1320"/>
      <c r="Q35" s="408"/>
      <c r="R35" s="409"/>
      <c r="S35" s="409"/>
    </row>
    <row r="36" spans="1:19">
      <c r="A36" s="449"/>
      <c r="B36" s="1344" t="s">
        <v>706</v>
      </c>
      <c r="C36" s="1341"/>
      <c r="D36" s="513"/>
      <c r="E36" s="513"/>
      <c r="F36" s="513"/>
      <c r="G36" s="517"/>
      <c r="H36" s="1319"/>
      <c r="I36" s="407"/>
      <c r="J36" s="1319"/>
      <c r="K36" s="407"/>
      <c r="L36" s="1319"/>
      <c r="M36" s="407"/>
      <c r="N36" s="1319"/>
      <c r="O36" s="407"/>
      <c r="P36" s="1319"/>
      <c r="Q36" s="407"/>
      <c r="R36" s="1319"/>
      <c r="S36" s="406"/>
    </row>
    <row r="37" spans="1:19">
      <c r="A37" s="449"/>
      <c r="B37" s="1344"/>
      <c r="C37" s="1341"/>
      <c r="D37" s="513"/>
      <c r="E37" s="513"/>
      <c r="F37" s="513"/>
      <c r="G37" s="517"/>
      <c r="H37" s="1319"/>
      <c r="I37" s="407"/>
      <c r="J37" s="1319"/>
      <c r="K37" s="407"/>
      <c r="L37" s="1319"/>
      <c r="M37" s="407"/>
      <c r="N37" s="1319"/>
      <c r="O37" s="407"/>
      <c r="P37" s="1319"/>
      <c r="Q37" s="407"/>
      <c r="R37" s="1319"/>
      <c r="S37" s="406"/>
    </row>
    <row r="38" spans="1:19">
      <c r="A38" s="449"/>
      <c r="B38" s="1345"/>
      <c r="C38" s="1341"/>
      <c r="D38" s="1346"/>
      <c r="E38" s="513"/>
      <c r="F38" s="534"/>
      <c r="G38" s="535"/>
      <c r="H38" s="1319"/>
      <c r="I38" s="407"/>
      <c r="J38" s="1319"/>
      <c r="K38" s="407"/>
      <c r="L38" s="1319"/>
      <c r="M38" s="407"/>
      <c r="N38" s="1319"/>
      <c r="O38" s="407"/>
      <c r="P38" s="1319"/>
      <c r="Q38" s="407"/>
      <c r="R38" s="1319"/>
      <c r="S38" s="406"/>
    </row>
    <row r="39" spans="1:19">
      <c r="A39" s="449"/>
      <c r="B39" s="1345"/>
      <c r="C39" s="1341"/>
      <c r="D39" s="1346"/>
      <c r="E39" s="513"/>
      <c r="F39" s="534"/>
      <c r="G39" s="535"/>
      <c r="H39" s="1319"/>
      <c r="I39" s="407"/>
      <c r="J39" s="1319"/>
      <c r="K39" s="407"/>
      <c r="L39" s="1319"/>
      <c r="M39" s="407"/>
      <c r="N39" s="1319"/>
      <c r="O39" s="407"/>
      <c r="P39" s="1319"/>
      <c r="Q39" s="407"/>
      <c r="R39" s="1319"/>
      <c r="S39" s="406"/>
    </row>
    <row r="40" spans="1:19">
      <c r="A40" s="449"/>
      <c r="B40" s="1345"/>
      <c r="C40" s="1341"/>
      <c r="D40" s="1346"/>
      <c r="E40" s="513"/>
      <c r="F40" s="534"/>
      <c r="G40" s="535"/>
      <c r="H40" s="1319"/>
      <c r="I40" s="407"/>
      <c r="J40" s="1319"/>
      <c r="K40" s="407"/>
      <c r="L40" s="1319"/>
      <c r="M40" s="407"/>
      <c r="N40" s="1319"/>
      <c r="O40" s="407"/>
      <c r="P40" s="1319"/>
      <c r="Q40" s="407"/>
      <c r="R40" s="1319"/>
      <c r="S40" s="406"/>
    </row>
    <row r="41" spans="1:19">
      <c r="A41" s="449"/>
      <c r="B41" s="1344"/>
      <c r="C41" s="1341"/>
      <c r="D41" s="513"/>
      <c r="E41" s="513"/>
      <c r="F41" s="513"/>
      <c r="G41" s="517"/>
      <c r="H41" s="1319"/>
      <c r="I41" s="407"/>
      <c r="J41" s="1319"/>
      <c r="K41" s="407"/>
      <c r="L41" s="1319"/>
      <c r="M41" s="407"/>
      <c r="N41" s="1319"/>
      <c r="O41" s="407"/>
      <c r="P41" s="1319"/>
      <c r="Q41" s="407"/>
      <c r="R41" s="1319"/>
      <c r="S41" s="406"/>
    </row>
    <row r="42" spans="1:19">
      <c r="A42" s="449"/>
      <c r="B42" s="1344"/>
      <c r="C42" s="1341"/>
      <c r="D42" s="513"/>
      <c r="E42" s="513"/>
      <c r="F42" s="513"/>
      <c r="G42" s="517"/>
      <c r="H42" s="1319"/>
      <c r="I42" s="407"/>
      <c r="J42" s="1319"/>
      <c r="K42" s="407"/>
      <c r="L42" s="1319"/>
      <c r="M42" s="407"/>
      <c r="N42" s="1319"/>
      <c r="O42" s="407"/>
      <c r="P42" s="1319"/>
      <c r="Q42" s="407"/>
      <c r="R42" s="1319"/>
      <c r="S42" s="406"/>
    </row>
    <row r="43" spans="1:19">
      <c r="A43" s="449"/>
      <c r="B43" s="1344"/>
      <c r="C43" s="1341"/>
      <c r="D43" s="513"/>
      <c r="E43" s="513"/>
      <c r="F43" s="513"/>
      <c r="G43" s="517"/>
      <c r="H43" s="1319" t="s">
        <v>581</v>
      </c>
      <c r="I43" s="407"/>
      <c r="J43" s="1319"/>
      <c r="K43" s="407"/>
      <c r="L43" s="1319"/>
      <c r="M43" s="407"/>
      <c r="N43" s="1319"/>
      <c r="O43" s="407"/>
      <c r="P43" s="1319"/>
      <c r="Q43" s="407"/>
      <c r="R43" s="1319"/>
      <c r="S43" s="406"/>
    </row>
    <row r="44" spans="1:19">
      <c r="A44" s="449"/>
      <c r="B44" s="1344"/>
      <c r="C44" s="1341"/>
      <c r="D44" s="513"/>
      <c r="E44" s="513"/>
      <c r="F44" s="513"/>
      <c r="G44" s="517"/>
      <c r="H44" s="1319"/>
      <c r="I44" s="407"/>
      <c r="J44" s="1319"/>
      <c r="K44" s="407"/>
      <c r="L44" s="1319"/>
      <c r="M44" s="407"/>
      <c r="N44" s="1319"/>
      <c r="O44" s="407"/>
      <c r="P44" s="1319"/>
      <c r="Q44" s="407"/>
      <c r="R44" s="1319"/>
      <c r="S44" s="406"/>
    </row>
    <row r="45" spans="1:19">
      <c r="A45" s="449"/>
      <c r="B45" s="1344"/>
      <c r="C45" s="1341"/>
      <c r="D45" s="513"/>
      <c r="E45" s="513"/>
      <c r="F45" s="513"/>
      <c r="G45" s="517"/>
      <c r="H45" s="1319"/>
      <c r="I45" s="407"/>
      <c r="J45" s="1319"/>
      <c r="K45" s="407"/>
      <c r="L45" s="1319"/>
      <c r="M45" s="407"/>
      <c r="N45" s="1319"/>
      <c r="O45" s="407"/>
      <c r="P45" s="1319"/>
      <c r="Q45" s="407"/>
      <c r="R45" s="1319"/>
      <c r="S45" s="406"/>
    </row>
    <row r="46" spans="1:19">
      <c r="A46" s="449"/>
      <c r="B46" s="1344"/>
      <c r="C46" s="1341"/>
      <c r="D46" s="513"/>
      <c r="E46" s="513"/>
      <c r="F46" s="513"/>
      <c r="G46" s="517"/>
      <c r="H46" s="1319"/>
      <c r="I46" s="407"/>
      <c r="J46" s="1319"/>
      <c r="K46" s="407"/>
      <c r="L46" s="1319"/>
      <c r="M46" s="407"/>
      <c r="N46" s="1319"/>
      <c r="O46" s="407"/>
      <c r="P46" s="1319"/>
      <c r="Q46" s="407"/>
      <c r="R46" s="1319"/>
      <c r="S46" s="406"/>
    </row>
    <row r="47" spans="1:19">
      <c r="A47" s="449"/>
      <c r="B47" s="1344"/>
      <c r="C47" s="1341"/>
      <c r="D47" s="513"/>
      <c r="E47" s="513"/>
      <c r="F47" s="513"/>
      <c r="G47" s="517"/>
      <c r="H47" s="1319"/>
      <c r="I47" s="407"/>
      <c r="J47" s="1319"/>
      <c r="K47" s="407"/>
      <c r="L47" s="1319"/>
      <c r="M47" s="407"/>
      <c r="N47" s="1319"/>
      <c r="O47" s="407"/>
      <c r="P47" s="1319"/>
      <c r="Q47" s="407"/>
      <c r="R47" s="1319"/>
      <c r="S47" s="406"/>
    </row>
    <row r="48" spans="1:19">
      <c r="A48" s="449"/>
      <c r="B48" s="1344"/>
      <c r="C48" s="1341"/>
      <c r="D48" s="513"/>
      <c r="E48" s="513"/>
      <c r="F48" s="513"/>
      <c r="G48" s="517"/>
      <c r="H48" s="1319"/>
      <c r="I48" s="407"/>
      <c r="J48" s="1319"/>
      <c r="K48" s="407"/>
      <c r="L48" s="1319"/>
      <c r="M48" s="407"/>
      <c r="N48" s="1319"/>
      <c r="O48" s="407"/>
      <c r="P48" s="1319"/>
      <c r="Q48" s="407"/>
      <c r="R48" s="1319"/>
      <c r="S48" s="406"/>
    </row>
    <row r="49" spans="1:19">
      <c r="A49" s="449"/>
      <c r="B49" s="1344"/>
      <c r="C49" s="1341"/>
      <c r="D49" s="513"/>
      <c r="E49" s="513"/>
      <c r="F49" s="513"/>
      <c r="G49" s="517"/>
      <c r="H49" s="1319"/>
      <c r="I49" s="407"/>
      <c r="J49" s="1319"/>
      <c r="K49" s="407"/>
      <c r="L49" s="1319"/>
      <c r="M49" s="407"/>
      <c r="N49" s="1319"/>
      <c r="O49" s="407"/>
      <c r="P49" s="1319"/>
      <c r="Q49" s="407"/>
      <c r="R49" s="1319"/>
      <c r="S49" s="406"/>
    </row>
    <row r="50" spans="1:19">
      <c r="A50" s="449"/>
      <c r="B50" s="1344"/>
      <c r="C50" s="1341"/>
      <c r="D50" s="513"/>
      <c r="E50" s="513"/>
      <c r="F50" s="513"/>
      <c r="G50" s="517"/>
      <c r="H50" s="1319"/>
      <c r="I50" s="407"/>
      <c r="J50" s="1319"/>
      <c r="K50" s="407"/>
      <c r="L50" s="1319"/>
      <c r="M50" s="407"/>
      <c r="N50" s="1319"/>
      <c r="O50" s="407"/>
      <c r="P50" s="1319"/>
      <c r="Q50" s="407"/>
      <c r="R50" s="1319"/>
      <c r="S50" s="406"/>
    </row>
    <row r="51" spans="1:19">
      <c r="A51" s="449"/>
      <c r="B51" s="1344"/>
      <c r="C51" s="1341"/>
      <c r="D51" s="513"/>
      <c r="E51" s="513"/>
      <c r="F51" s="513"/>
      <c r="G51" s="517"/>
      <c r="H51" s="1319"/>
      <c r="I51" s="407"/>
      <c r="J51" s="1319"/>
      <c r="K51" s="407"/>
      <c r="L51" s="1319"/>
      <c r="M51" s="407"/>
      <c r="N51" s="1319"/>
      <c r="O51" s="407"/>
      <c r="P51" s="1319"/>
      <c r="Q51" s="407"/>
      <c r="R51" s="1319"/>
      <c r="S51" s="406"/>
    </row>
    <row r="52" spans="1:19">
      <c r="A52" s="449"/>
      <c r="B52" s="1344"/>
      <c r="C52" s="1341"/>
      <c r="D52" s="513"/>
      <c r="E52" s="513"/>
      <c r="F52" s="513"/>
      <c r="G52" s="517"/>
      <c r="H52" s="1319"/>
      <c r="I52" s="407"/>
      <c r="J52" s="1319"/>
      <c r="K52" s="407"/>
      <c r="L52" s="1319"/>
      <c r="M52" s="407"/>
      <c r="N52" s="1319"/>
      <c r="O52" s="407"/>
      <c r="P52" s="1319"/>
      <c r="Q52" s="407"/>
      <c r="R52" s="1319"/>
      <c r="S52" s="406"/>
    </row>
    <row r="53" spans="1:19">
      <c r="A53" s="449"/>
      <c r="B53" s="1344"/>
      <c r="C53" s="1341"/>
      <c r="D53" s="513"/>
      <c r="E53" s="513"/>
      <c r="F53" s="513"/>
      <c r="G53" s="517"/>
      <c r="H53" s="1319"/>
      <c r="I53" s="407"/>
      <c r="J53" s="1319"/>
      <c r="K53" s="407"/>
      <c r="L53" s="1319"/>
      <c r="M53" s="407"/>
      <c r="N53" s="1319"/>
      <c r="O53" s="407"/>
      <c r="P53" s="1319"/>
      <c r="Q53" s="407"/>
      <c r="R53" s="1319"/>
      <c r="S53" s="406"/>
    </row>
    <row r="54" spans="1:19" ht="15.75" thickBot="1">
      <c r="A54" s="449"/>
      <c r="B54" s="1344"/>
      <c r="C54" s="1341"/>
      <c r="D54" s="513"/>
      <c r="E54" s="513"/>
      <c r="F54" s="513"/>
      <c r="G54" s="517"/>
      <c r="H54" s="1319"/>
      <c r="I54" s="405"/>
      <c r="J54" s="1319"/>
      <c r="K54" s="407"/>
      <c r="L54" s="1319"/>
      <c r="M54" s="407"/>
      <c r="N54" s="1319"/>
      <c r="O54" s="407"/>
      <c r="P54" s="1319"/>
      <c r="Q54" s="407"/>
      <c r="R54" s="1319"/>
      <c r="S54" s="406"/>
    </row>
    <row r="55" spans="1:19" ht="15.75" thickTop="1">
      <c r="A55" s="14"/>
      <c r="B55" s="15"/>
      <c r="C55" s="16"/>
      <c r="D55" s="16"/>
      <c r="E55" s="17"/>
      <c r="F55" s="18" t="s">
        <v>625</v>
      </c>
      <c r="G55" s="19"/>
      <c r="H55" s="20"/>
      <c r="I55" s="62">
        <f>SUM(I27:I54)</f>
        <v>0</v>
      </c>
      <c r="J55" s="20"/>
      <c r="K55" s="62">
        <f>SUM(K27:K54)</f>
        <v>0</v>
      </c>
      <c r="L55" s="20"/>
      <c r="M55" s="62">
        <f>SUM(M27:M54)</f>
        <v>0</v>
      </c>
      <c r="N55" s="20"/>
      <c r="O55" s="62">
        <f>SUM(O27:O54)</f>
        <v>0</v>
      </c>
      <c r="P55" s="20"/>
      <c r="Q55" s="62">
        <f>SUM(Q27:Q54)</f>
        <v>0</v>
      </c>
      <c r="R55" s="20"/>
      <c r="S55" s="62">
        <f>SUM(S27:S54)</f>
        <v>0</v>
      </c>
    </row>
    <row r="56" spans="1:19">
      <c r="A56" s="1283"/>
      <c r="B56" s="502"/>
      <c r="C56" s="503"/>
      <c r="D56" s="503"/>
      <c r="E56" s="504"/>
      <c r="F56" s="505" t="s">
        <v>626</v>
      </c>
      <c r="G56" s="506"/>
      <c r="H56" s="1284">
        <v>0</v>
      </c>
      <c r="I56" s="1285"/>
      <c r="J56" s="1284">
        <v>0</v>
      </c>
      <c r="K56" s="1285"/>
      <c r="L56" s="1284">
        <v>0</v>
      </c>
      <c r="M56" s="1285"/>
      <c r="N56" s="1284">
        <v>0</v>
      </c>
      <c r="O56" s="1285"/>
      <c r="P56" s="1284">
        <v>0</v>
      </c>
      <c r="Q56" s="1285"/>
      <c r="R56" s="1284">
        <v>0</v>
      </c>
      <c r="S56" s="1285"/>
    </row>
    <row r="57" spans="1:19">
      <c r="A57" s="1283"/>
      <c r="B57" s="502"/>
      <c r="C57" s="503"/>
      <c r="D57" s="503"/>
      <c r="E57" s="504"/>
      <c r="F57" s="505" t="s">
        <v>627</v>
      </c>
      <c r="G57" s="506"/>
      <c r="H57" s="1286"/>
      <c r="I57" s="1287">
        <f>I55*H56</f>
        <v>0</v>
      </c>
      <c r="J57" s="1286"/>
      <c r="K57" s="1287">
        <f>K55*J56</f>
        <v>0</v>
      </c>
      <c r="L57" s="1286"/>
      <c r="M57" s="1287">
        <f>M55*L56</f>
        <v>0</v>
      </c>
      <c r="N57" s="1286"/>
      <c r="O57" s="1287">
        <f>O55*N56</f>
        <v>0</v>
      </c>
      <c r="P57" s="1286"/>
      <c r="Q57" s="1287">
        <f>Q55*P56</f>
        <v>0</v>
      </c>
      <c r="R57" s="1286"/>
      <c r="S57" s="1287">
        <f>S55*R56</f>
        <v>0</v>
      </c>
    </row>
    <row r="58" spans="1:19">
      <c r="A58" s="1283"/>
      <c r="B58" s="502"/>
      <c r="C58" s="503"/>
      <c r="D58" s="503"/>
      <c r="E58" s="504"/>
      <c r="F58" s="505"/>
      <c r="G58" s="506"/>
      <c r="H58" s="1286"/>
      <c r="I58" s="1290"/>
      <c r="J58" s="1286"/>
      <c r="K58" s="1290"/>
      <c r="L58" s="1286"/>
      <c r="M58" s="1290"/>
      <c r="N58" s="1286"/>
      <c r="O58" s="1290"/>
      <c r="P58" s="1286"/>
      <c r="Q58" s="1290"/>
      <c r="R58" s="1286"/>
      <c r="S58" s="1290"/>
    </row>
    <row r="59" spans="1:19">
      <c r="A59" s="1283"/>
      <c r="B59" s="502"/>
      <c r="C59" s="503"/>
      <c r="D59" s="503"/>
      <c r="E59" s="504"/>
      <c r="F59" s="505" t="s">
        <v>628</v>
      </c>
      <c r="G59" s="506"/>
      <c r="H59" s="1291"/>
      <c r="I59" s="1289">
        <f>SUM(I55:I58)</f>
        <v>0</v>
      </c>
      <c r="J59" s="1291"/>
      <c r="K59" s="1289">
        <f>SUM(K55:K58)</f>
        <v>0</v>
      </c>
      <c r="L59" s="1291"/>
      <c r="M59" s="1289">
        <f>SUM(M55:M58)</f>
        <v>0</v>
      </c>
      <c r="N59" s="1291"/>
      <c r="O59" s="1289">
        <f>SUM(O55:O58)</f>
        <v>0</v>
      </c>
      <c r="P59" s="1291"/>
      <c r="Q59" s="1289">
        <f>SUM(Q55:Q58)</f>
        <v>0</v>
      </c>
      <c r="R59" s="1291"/>
      <c r="S59" s="1289">
        <f>SUM(S55:S58)</f>
        <v>0</v>
      </c>
    </row>
    <row r="60" spans="1:19">
      <c r="A60" s="1283"/>
      <c r="B60" s="502"/>
      <c r="C60" s="503"/>
      <c r="D60" s="503"/>
      <c r="E60" s="504"/>
      <c r="F60" s="507" t="s">
        <v>629</v>
      </c>
      <c r="G60" s="508"/>
      <c r="H60" s="1292"/>
      <c r="I60" s="1293" t="e">
        <f>I59/'Area Calculations'!$I$4</f>
        <v>#DIV/0!</v>
      </c>
      <c r="J60" s="1292"/>
      <c r="K60" s="1293" t="e">
        <f>K59/'Area Calculations'!$I$4</f>
        <v>#DIV/0!</v>
      </c>
      <c r="L60" s="1292"/>
      <c r="M60" s="1293" t="e">
        <f>M59/'Area Calculations'!$I$4</f>
        <v>#DIV/0!</v>
      </c>
      <c r="N60" s="1292"/>
      <c r="O60" s="1293" t="e">
        <f>O59/'Area Calculations'!$I$4</f>
        <v>#DIV/0!</v>
      </c>
      <c r="P60" s="1292"/>
      <c r="Q60" s="1293" t="e">
        <f>Q59/'Area Calculations'!$I$4</f>
        <v>#DIV/0!</v>
      </c>
      <c r="R60" s="1292"/>
      <c r="S60" s="1293" t="e">
        <f>S59/'Area Calculations'!$I$4</f>
        <v>#DIV/0!</v>
      </c>
    </row>
    <row r="61" spans="1:19">
      <c r="A61" s="1283"/>
      <c r="B61" s="502"/>
      <c r="C61" s="503"/>
      <c r="D61" s="503"/>
      <c r="E61" s="504"/>
      <c r="F61" s="507" t="s">
        <v>630</v>
      </c>
      <c r="G61" s="509"/>
      <c r="H61" s="1292"/>
      <c r="I61" s="1293" t="e">
        <f>I59/'Area Calculations'!#REF!</f>
        <v>#REF!</v>
      </c>
      <c r="J61" s="1292"/>
      <c r="K61" s="1293" t="e">
        <f>K59/'Area Calculations'!#REF!</f>
        <v>#REF!</v>
      </c>
      <c r="L61" s="1292"/>
      <c r="M61" s="1293" t="e">
        <f>M59/'Area Calculations'!#REF!</f>
        <v>#REF!</v>
      </c>
      <c r="N61" s="1292"/>
      <c r="O61" s="1293" t="e">
        <f>O59/'Area Calculations'!#REF!</f>
        <v>#REF!</v>
      </c>
      <c r="P61" s="1292"/>
      <c r="Q61" s="1293" t="e">
        <f>Q59/'Area Calculations'!#REF!</f>
        <v>#REF!</v>
      </c>
      <c r="R61" s="1292"/>
      <c r="S61" s="1293" t="e">
        <f>S59/'Area Calculations'!#REF!</f>
        <v>#REF!</v>
      </c>
    </row>
    <row r="62" spans="1:19" ht="15.75" thickBot="1">
      <c r="A62" s="1283"/>
      <c r="B62" s="502"/>
      <c r="C62" s="503"/>
      <c r="D62" s="503"/>
      <c r="E62" s="504"/>
      <c r="F62" s="505"/>
      <c r="G62" s="510"/>
      <c r="H62" s="1294"/>
      <c r="I62" s="1295"/>
      <c r="J62" s="1296"/>
      <c r="K62" s="1347"/>
      <c r="L62" s="1296"/>
      <c r="M62" s="1296"/>
      <c r="N62" s="1296"/>
      <c r="O62" s="1296"/>
      <c r="P62" s="1296"/>
      <c r="Q62" s="1296"/>
      <c r="R62" s="1296"/>
      <c r="S62" s="1296"/>
    </row>
    <row r="63" spans="1:19" ht="16.5" thickTop="1" thickBot="1">
      <c r="A63" s="652" t="s">
        <v>631</v>
      </c>
      <c r="B63" s="653"/>
      <c r="C63" s="12"/>
      <c r="D63" s="12"/>
      <c r="E63" s="12"/>
      <c r="F63" s="12"/>
      <c r="G63" s="13"/>
      <c r="H63" s="21"/>
      <c r="I63" s="21"/>
      <c r="J63" s="21"/>
      <c r="K63" s="21"/>
      <c r="L63" s="21"/>
      <c r="M63" s="21"/>
      <c r="N63" s="21"/>
      <c r="O63" s="21"/>
      <c r="P63" s="21"/>
      <c r="Q63" s="21"/>
      <c r="R63" s="21"/>
      <c r="S63" s="21"/>
    </row>
    <row r="64" spans="1:19" ht="15.75" thickTop="1">
      <c r="A64" s="441"/>
      <c r="B64" s="512"/>
      <c r="C64" s="442"/>
      <c r="D64" s="442"/>
      <c r="E64" s="442"/>
      <c r="F64" s="442"/>
      <c r="G64" s="432"/>
      <c r="H64" s="443"/>
      <c r="I64" s="443"/>
      <c r="J64" s="443"/>
      <c r="K64" s="443"/>
      <c r="L64" s="443"/>
      <c r="M64" s="443"/>
      <c r="N64" s="443"/>
      <c r="O64" s="443"/>
      <c r="P64" s="443"/>
      <c r="Q64" s="443"/>
      <c r="R64" s="443"/>
      <c r="S64" s="443"/>
    </row>
    <row r="65" spans="1:19" s="2" customFormat="1">
      <c r="A65" s="441"/>
      <c r="B65" s="512"/>
      <c r="C65" s="442"/>
      <c r="D65" s="442"/>
      <c r="E65" s="442"/>
      <c r="F65" s="442"/>
      <c r="G65" s="432"/>
      <c r="H65" s="443"/>
      <c r="I65" s="443"/>
      <c r="J65" s="443"/>
      <c r="K65" s="443"/>
      <c r="L65" s="443"/>
      <c r="M65" s="443"/>
      <c r="N65" s="443"/>
      <c r="O65" s="443"/>
      <c r="P65" s="443"/>
      <c r="Q65" s="443"/>
      <c r="R65" s="443"/>
      <c r="S65" s="443"/>
    </row>
    <row r="66" spans="1:19" s="2" customFormat="1" ht="15.75" thickBot="1">
      <c r="A66" s="441"/>
      <c r="B66" s="512"/>
      <c r="C66" s="442"/>
      <c r="D66" s="442"/>
      <c r="E66" s="442"/>
      <c r="F66" s="442"/>
      <c r="G66" s="432"/>
      <c r="H66" s="443"/>
      <c r="I66" s="443"/>
      <c r="J66" s="443"/>
      <c r="K66" s="443"/>
      <c r="L66" s="443"/>
      <c r="M66" s="443"/>
      <c r="N66" s="443"/>
      <c r="O66" s="443"/>
      <c r="P66" s="443"/>
      <c r="Q66" s="443"/>
      <c r="R66" s="443"/>
      <c r="S66" s="443"/>
    </row>
    <row r="67" spans="1:19" ht="16.5" thickTop="1" thickBot="1">
      <c r="A67" s="652" t="s">
        <v>632</v>
      </c>
      <c r="B67" s="653"/>
      <c r="C67" s="12"/>
      <c r="D67" s="12"/>
      <c r="E67" s="12"/>
      <c r="F67" s="12"/>
      <c r="G67" s="13"/>
      <c r="H67" s="21"/>
      <c r="I67" s="21"/>
      <c r="J67" s="21"/>
      <c r="K67" s="21"/>
      <c r="L67" s="21"/>
      <c r="M67" s="21"/>
      <c r="N67" s="21"/>
      <c r="O67" s="21"/>
      <c r="P67" s="21"/>
      <c r="Q67" s="21"/>
      <c r="R67" s="21"/>
      <c r="S67" s="21"/>
    </row>
    <row r="68" spans="1:19" s="2" customFormat="1" ht="15.75" thickTop="1">
      <c r="A68" s="441"/>
      <c r="B68" s="512"/>
      <c r="C68" s="442"/>
      <c r="D68" s="442"/>
      <c r="E68" s="442"/>
      <c r="F68" s="442"/>
      <c r="G68" s="432"/>
      <c r="H68" s="443"/>
      <c r="I68" s="443"/>
      <c r="J68" s="443"/>
      <c r="K68" s="443"/>
      <c r="L68" s="443"/>
      <c r="M68" s="443"/>
      <c r="N68" s="443"/>
      <c r="O68" s="443"/>
      <c r="P68" s="443"/>
      <c r="Q68" s="443"/>
      <c r="R68" s="443"/>
      <c r="S68" s="443"/>
    </row>
    <row r="69" spans="1:19" s="2" customFormat="1">
      <c r="A69" s="441"/>
      <c r="B69" s="512"/>
      <c r="C69" s="442"/>
      <c r="D69" s="442"/>
      <c r="E69" s="442"/>
      <c r="F69" s="442"/>
      <c r="G69" s="432"/>
      <c r="H69" s="443"/>
      <c r="I69" s="443"/>
      <c r="J69" s="443"/>
      <c r="K69" s="443"/>
      <c r="L69" s="443"/>
      <c r="M69" s="443"/>
      <c r="N69" s="443"/>
      <c r="O69" s="443"/>
      <c r="P69" s="443"/>
      <c r="Q69" s="443"/>
      <c r="R69" s="443"/>
      <c r="S69" s="443"/>
    </row>
    <row r="70" spans="1:19" s="2" customFormat="1" ht="15.75" thickBot="1">
      <c r="A70" s="441"/>
      <c r="B70" s="512"/>
      <c r="C70" s="442"/>
      <c r="D70" s="442"/>
      <c r="E70" s="442"/>
      <c r="F70" s="442"/>
      <c r="G70" s="432"/>
      <c r="H70" s="443"/>
      <c r="I70" s="443"/>
      <c r="J70" s="443"/>
      <c r="K70" s="443"/>
      <c r="L70" s="443"/>
      <c r="M70" s="443"/>
      <c r="N70" s="443"/>
      <c r="O70" s="443"/>
      <c r="P70" s="443"/>
      <c r="Q70" s="443"/>
      <c r="R70" s="443"/>
      <c r="S70" s="443"/>
    </row>
    <row r="71" spans="1:19" s="2" customFormat="1" ht="16.5" thickTop="1" thickBot="1">
      <c r="A71" s="652" t="s">
        <v>633</v>
      </c>
      <c r="B71" s="653"/>
      <c r="C71" s="12"/>
      <c r="D71" s="12"/>
      <c r="E71" s="12"/>
      <c r="F71" s="12"/>
      <c r="G71" s="13"/>
      <c r="H71" s="21"/>
      <c r="I71" s="21"/>
      <c r="J71" s="21"/>
      <c r="K71" s="21"/>
      <c r="L71" s="21"/>
      <c r="M71" s="21"/>
      <c r="N71" s="21"/>
      <c r="O71" s="21"/>
      <c r="P71" s="21"/>
      <c r="Q71" s="21"/>
      <c r="R71" s="21"/>
      <c r="S71" s="21"/>
    </row>
    <row r="72" spans="1:19" s="2" customFormat="1" ht="15.75" thickTop="1">
      <c r="A72" s="441"/>
      <c r="B72" s="512"/>
      <c r="C72" s="442"/>
      <c r="D72" s="442"/>
      <c r="E72" s="442"/>
      <c r="F72" s="442"/>
      <c r="G72" s="432"/>
      <c r="H72" s="443"/>
      <c r="I72" s="443"/>
      <c r="J72" s="443"/>
      <c r="K72" s="443"/>
      <c r="L72" s="443"/>
      <c r="M72" s="443"/>
      <c r="N72" s="443"/>
      <c r="O72" s="443"/>
      <c r="P72" s="443"/>
      <c r="Q72" s="443"/>
      <c r="R72" s="443"/>
      <c r="S72" s="443"/>
    </row>
    <row r="73" spans="1:19">
      <c r="A73" s="1317"/>
      <c r="B73" s="512"/>
      <c r="C73" s="513"/>
      <c r="D73" s="513"/>
      <c r="E73" s="513"/>
      <c r="F73" s="513"/>
      <c r="G73" s="517"/>
      <c r="H73" s="1297"/>
      <c r="I73" s="1297"/>
      <c r="J73" s="1297"/>
      <c r="K73" s="1297"/>
      <c r="L73" s="1297"/>
      <c r="M73" s="1297"/>
      <c r="N73" s="1297"/>
      <c r="O73" s="1297"/>
      <c r="P73" s="1297"/>
      <c r="Q73" s="1297"/>
      <c r="R73" s="1297"/>
      <c r="S73" s="1297"/>
    </row>
    <row r="74" spans="1:19" ht="15.75" thickBot="1">
      <c r="A74" s="1298"/>
      <c r="B74" s="511"/>
      <c r="C74" s="513"/>
      <c r="D74" s="513"/>
      <c r="E74" s="513"/>
      <c r="F74" s="513"/>
      <c r="G74" s="517"/>
      <c r="H74" s="1299"/>
      <c r="I74" s="1299"/>
      <c r="J74" s="1299"/>
      <c r="K74" s="1299"/>
      <c r="L74" s="1299"/>
      <c r="M74" s="1299"/>
      <c r="N74" s="1299"/>
      <c r="O74" s="1299"/>
      <c r="P74" s="1299"/>
      <c r="Q74" s="1299"/>
      <c r="R74" s="1299"/>
      <c r="S74" s="1299"/>
    </row>
    <row r="75" spans="1:19" ht="16.5" thickTop="1" thickBot="1">
      <c r="A75" s="652" t="s">
        <v>634</v>
      </c>
      <c r="B75" s="653"/>
      <c r="C75" s="12"/>
      <c r="D75" s="12"/>
      <c r="E75" s="12"/>
      <c r="F75" s="12"/>
      <c r="G75" s="13"/>
      <c r="H75" s="21"/>
      <c r="I75" s="21"/>
      <c r="J75" s="21"/>
      <c r="K75" s="21"/>
      <c r="L75" s="21"/>
      <c r="M75" s="21"/>
      <c r="N75" s="21"/>
      <c r="O75" s="21"/>
      <c r="P75" s="21"/>
      <c r="Q75" s="21"/>
      <c r="R75" s="21"/>
      <c r="S75" s="21"/>
    </row>
    <row r="76" spans="1:19" ht="15.75" thickTop="1">
      <c r="A76" s="444"/>
      <c r="B76" s="445"/>
      <c r="C76" s="442"/>
      <c r="D76" s="442"/>
      <c r="E76" s="442"/>
      <c r="F76" s="442"/>
      <c r="G76" s="432"/>
      <c r="H76" s="443"/>
      <c r="I76" s="443"/>
      <c r="J76" s="443"/>
      <c r="K76" s="443"/>
      <c r="L76" s="443"/>
      <c r="M76" s="443"/>
      <c r="N76" s="443"/>
      <c r="O76" s="443"/>
      <c r="P76" s="443"/>
      <c r="Q76" s="443"/>
      <c r="R76" s="443"/>
      <c r="S76" s="443"/>
    </row>
    <row r="77" spans="1:19">
      <c r="A77" s="1298"/>
      <c r="B77" s="511"/>
      <c r="C77" s="513"/>
      <c r="D77" s="513"/>
      <c r="E77" s="513"/>
      <c r="F77" s="513"/>
      <c r="G77" s="517"/>
      <c r="H77" s="1300"/>
      <c r="I77" s="1300"/>
      <c r="J77" s="1300"/>
      <c r="K77" s="1300"/>
      <c r="L77" s="1300"/>
      <c r="M77" s="1300"/>
      <c r="N77" s="1300"/>
      <c r="O77" s="1300"/>
      <c r="P77" s="1300"/>
      <c r="Q77" s="1300"/>
      <c r="R77" s="1300"/>
      <c r="S77" s="1300"/>
    </row>
    <row r="78" spans="1:19" ht="15.75" thickBot="1">
      <c r="A78" s="1298"/>
      <c r="B78" s="511"/>
      <c r="C78" s="513"/>
      <c r="D78" s="513"/>
      <c r="E78" s="513"/>
      <c r="F78" s="513"/>
      <c r="G78" s="517"/>
      <c r="H78" s="1300"/>
      <c r="I78" s="1300"/>
      <c r="J78" s="1300"/>
      <c r="K78" s="1300"/>
      <c r="L78" s="1300"/>
      <c r="M78" s="1300"/>
      <c r="N78" s="1300"/>
      <c r="O78" s="1300"/>
      <c r="P78" s="1300"/>
      <c r="Q78" s="1300"/>
      <c r="R78" s="1300"/>
      <c r="S78" s="1300"/>
    </row>
    <row r="79" spans="1:19" ht="16.5" thickTop="1" thickBot="1">
      <c r="A79" s="652" t="s">
        <v>635</v>
      </c>
      <c r="B79" s="653"/>
      <c r="C79" s="12"/>
      <c r="D79" s="12"/>
      <c r="E79" s="12"/>
      <c r="F79" s="12"/>
      <c r="G79" s="13"/>
      <c r="H79" s="21"/>
      <c r="I79" s="21"/>
      <c r="J79" s="21"/>
      <c r="K79" s="21"/>
      <c r="L79" s="21"/>
      <c r="M79" s="21"/>
      <c r="N79" s="21"/>
      <c r="O79" s="21"/>
      <c r="P79" s="21"/>
      <c r="Q79" s="21"/>
      <c r="R79" s="21"/>
      <c r="S79" s="21"/>
    </row>
    <row r="80" spans="1:19" ht="15.75" thickTop="1">
      <c r="A80" s="1317"/>
      <c r="B80" s="512" t="s">
        <v>636</v>
      </c>
      <c r="C80" s="513"/>
      <c r="D80" s="513"/>
      <c r="E80" s="513"/>
      <c r="F80" s="513"/>
      <c r="G80" s="517"/>
      <c r="H80" s="1300"/>
      <c r="I80" s="1300"/>
      <c r="J80" s="1300"/>
      <c r="K80" s="1300"/>
      <c r="L80" s="1300"/>
      <c r="M80" s="1300"/>
      <c r="N80" s="1300"/>
      <c r="O80" s="1300"/>
      <c r="P80" s="1300"/>
      <c r="Q80" s="1300"/>
      <c r="R80" s="1300"/>
      <c r="S80" s="1300"/>
    </row>
    <row r="81" spans="1:19">
      <c r="A81" s="1317"/>
      <c r="B81" s="512" t="s">
        <v>637</v>
      </c>
      <c r="C81" s="513"/>
      <c r="D81" s="513"/>
      <c r="E81" s="513"/>
      <c r="F81" s="513"/>
      <c r="G81" s="517"/>
      <c r="H81" s="1300"/>
      <c r="I81" s="1300"/>
      <c r="J81" s="1300"/>
      <c r="K81" s="1300"/>
      <c r="L81" s="1300"/>
      <c r="M81" s="1300"/>
      <c r="N81" s="1300"/>
      <c r="O81" s="1300"/>
      <c r="P81" s="1300"/>
      <c r="Q81" s="1300"/>
      <c r="R81" s="1300"/>
      <c r="S81" s="1300"/>
    </row>
    <row r="82" spans="1:19">
      <c r="A82" s="1317"/>
      <c r="B82" s="512" t="s">
        <v>638</v>
      </c>
      <c r="C82" s="513"/>
      <c r="D82" s="513"/>
      <c r="E82" s="513"/>
      <c r="F82" s="513"/>
      <c r="G82" s="517"/>
      <c r="H82" s="1300"/>
      <c r="I82" s="1300"/>
      <c r="J82" s="1300"/>
      <c r="K82" s="1300"/>
      <c r="L82" s="1300"/>
      <c r="M82" s="1300"/>
      <c r="N82" s="1300"/>
      <c r="O82" s="1300"/>
      <c r="P82" s="1300"/>
      <c r="Q82" s="1300"/>
      <c r="R82" s="1300"/>
      <c r="S82" s="1300"/>
    </row>
    <row r="83" spans="1:19">
      <c r="A83" s="1317"/>
      <c r="B83" s="512" t="s">
        <v>639</v>
      </c>
      <c r="C83" s="513"/>
      <c r="D83" s="513"/>
      <c r="E83" s="513"/>
      <c r="F83" s="513"/>
      <c r="G83" s="517"/>
      <c r="H83" s="1300"/>
      <c r="I83" s="1300"/>
      <c r="J83" s="1300"/>
      <c r="K83" s="1300"/>
      <c r="L83" s="1300"/>
      <c r="M83" s="1300"/>
      <c r="N83" s="1300"/>
      <c r="O83" s="1300"/>
      <c r="P83" s="1300"/>
      <c r="Q83" s="1300"/>
      <c r="R83" s="1300"/>
      <c r="S83" s="1300"/>
    </row>
    <row r="84" spans="1:19" ht="15.75" thickBot="1">
      <c r="A84" s="358"/>
      <c r="B84" s="357"/>
      <c r="C84" s="188"/>
      <c r="D84" s="188"/>
      <c r="E84" s="188"/>
      <c r="F84" s="188"/>
      <c r="G84" s="359"/>
      <c r="H84" s="300"/>
      <c r="I84" s="300"/>
      <c r="J84" s="300"/>
      <c r="K84" s="300"/>
      <c r="L84" s="300"/>
      <c r="M84" s="300"/>
      <c r="N84" s="300"/>
      <c r="O84" s="300"/>
      <c r="P84" s="300"/>
      <c r="Q84" s="300"/>
      <c r="R84" s="300"/>
      <c r="S84" s="300"/>
    </row>
    <row r="85" spans="1:19" ht="16.5" thickTop="1" thickBot="1">
      <c r="A85" s="7" t="s">
        <v>640</v>
      </c>
      <c r="B85" s="8"/>
      <c r="C85" s="12"/>
      <c r="D85" s="12"/>
      <c r="E85" s="12"/>
      <c r="F85" s="12"/>
      <c r="G85" s="13"/>
      <c r="H85" s="21"/>
      <c r="I85" s="21"/>
      <c r="J85" s="21"/>
      <c r="K85" s="21"/>
      <c r="L85" s="21"/>
      <c r="M85" s="21"/>
      <c r="N85" s="21"/>
      <c r="O85" s="21"/>
      <c r="P85" s="21"/>
      <c r="Q85" s="21"/>
      <c r="R85" s="21"/>
      <c r="S85" s="21"/>
    </row>
    <row r="86" spans="1:19" ht="15.75" thickTop="1">
      <c r="A86" s="441"/>
      <c r="B86" s="446" t="s">
        <v>641</v>
      </c>
      <c r="C86" s="442"/>
      <c r="D86" s="442"/>
      <c r="E86" s="442"/>
      <c r="F86" s="442"/>
      <c r="G86" s="432"/>
      <c r="H86" s="447"/>
      <c r="I86" s="447"/>
      <c r="J86" s="447"/>
      <c r="K86" s="447"/>
      <c r="L86" s="447"/>
      <c r="M86" s="447"/>
      <c r="N86" s="447"/>
      <c r="O86" s="447"/>
      <c r="P86" s="447"/>
      <c r="Q86" s="447"/>
      <c r="R86" s="447"/>
      <c r="S86" s="447"/>
    </row>
    <row r="87" spans="1:19">
      <c r="A87" s="1317"/>
      <c r="B87" s="512" t="s">
        <v>642</v>
      </c>
      <c r="C87" s="513"/>
      <c r="D87" s="513"/>
      <c r="E87" s="513"/>
      <c r="F87" s="513"/>
      <c r="G87" s="517"/>
      <c r="H87" s="1301"/>
      <c r="I87" s="1301"/>
      <c r="J87" s="1301"/>
      <c r="K87" s="1301"/>
      <c r="L87" s="1301"/>
      <c r="M87" s="1301"/>
      <c r="N87" s="1301"/>
      <c r="O87" s="1301"/>
      <c r="P87" s="1301"/>
      <c r="Q87" s="1301"/>
      <c r="R87" s="1301"/>
      <c r="S87" s="1301"/>
    </row>
    <row r="88" spans="1:19" ht="15.75" thickBot="1">
      <c r="A88" s="1302"/>
      <c r="B88" s="1303" t="s">
        <v>643</v>
      </c>
      <c r="C88" s="1304"/>
      <c r="D88" s="1304"/>
      <c r="E88" s="1304"/>
      <c r="F88" s="1304"/>
      <c r="G88" s="1305"/>
      <c r="H88" s="1306"/>
      <c r="I88" s="1306"/>
      <c r="J88" s="1306"/>
      <c r="K88" s="1306"/>
      <c r="L88" s="1306"/>
      <c r="M88" s="1306"/>
      <c r="N88" s="1306"/>
      <c r="O88" s="1306"/>
      <c r="P88" s="1306"/>
      <c r="Q88" s="1306"/>
      <c r="R88" s="1306"/>
      <c r="S88" s="1306"/>
    </row>
    <row r="89" spans="1:19" ht="16.5" thickTop="1" thickBot="1"/>
    <row r="90" spans="1:19" ht="16.5" thickTop="1" thickBot="1">
      <c r="A90" s="94" t="s">
        <v>644</v>
      </c>
      <c r="B90" s="96"/>
    </row>
    <row r="91" spans="1:19" ht="15.75" thickTop="1">
      <c r="A91" s="95" t="s">
        <v>542</v>
      </c>
      <c r="B91" s="1307"/>
    </row>
    <row r="92" spans="1:19">
      <c r="A92" s="994" t="s">
        <v>546</v>
      </c>
      <c r="B92" s="1307"/>
    </row>
    <row r="93" spans="1:19">
      <c r="A93" s="1308" t="s">
        <v>549</v>
      </c>
      <c r="B93" s="1309"/>
    </row>
    <row r="94" spans="1:19">
      <c r="A94" s="1308" t="s">
        <v>552</v>
      </c>
      <c r="B94" s="1310"/>
    </row>
    <row r="95" spans="1:19" ht="15.75" thickBot="1">
      <c r="A95" s="1311" t="s">
        <v>645</v>
      </c>
      <c r="B95" s="1312"/>
    </row>
    <row r="96" spans="1:19" ht="15.75" thickTop="1"/>
    <row r="97" spans="1:2">
      <c r="A97" s="97"/>
      <c r="B97" s="1" t="s">
        <v>646</v>
      </c>
    </row>
    <row r="98" spans="1:2">
      <c r="A98" s="98"/>
      <c r="B98" s="1" t="s">
        <v>647</v>
      </c>
    </row>
  </sheetData>
  <mergeCells count="47">
    <mergeCell ref="A63:B63"/>
    <mergeCell ref="A67:B67"/>
    <mergeCell ref="A71:B71"/>
    <mergeCell ref="A75:B75"/>
    <mergeCell ref="A79:B7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4:H34">
    <cfRule type="cellIs" dxfId="1503" priority="13" operator="equal">
      <formula>"X"</formula>
    </cfRule>
    <cfRule type="cellIs" dxfId="1502" priority="14" operator="equal">
      <formula>"I"</formula>
    </cfRule>
  </conditionalFormatting>
  <conditionalFormatting sqref="H36:H54">
    <cfRule type="cellIs" dxfId="1501" priority="1" operator="equal">
      <formula>"X"</formula>
    </cfRule>
    <cfRule type="cellIs" dxfId="1500" priority="2" operator="equal">
      <formula>"I"</formula>
    </cfRule>
  </conditionalFormatting>
  <conditionalFormatting sqref="J24:J34">
    <cfRule type="cellIs" dxfId="1499" priority="15" operator="equal">
      <formula>"X"</formula>
    </cfRule>
    <cfRule type="cellIs" dxfId="1498" priority="16" operator="equal">
      <formula>"I"</formula>
    </cfRule>
  </conditionalFormatting>
  <conditionalFormatting sqref="J36:J54">
    <cfRule type="cellIs" dxfId="1497" priority="3" operator="equal">
      <formula>"X"</formula>
    </cfRule>
    <cfRule type="cellIs" dxfId="1496" priority="4" operator="equal">
      <formula>"I"</formula>
    </cfRule>
  </conditionalFormatting>
  <conditionalFormatting sqref="L24:L34">
    <cfRule type="cellIs" dxfId="1495" priority="17" operator="equal">
      <formula>"X"</formula>
    </cfRule>
    <cfRule type="cellIs" dxfId="1494" priority="18" operator="equal">
      <formula>"I"</formula>
    </cfRule>
  </conditionalFormatting>
  <conditionalFormatting sqref="L36:L54">
    <cfRule type="cellIs" dxfId="1493" priority="5" operator="equal">
      <formula>"X"</formula>
    </cfRule>
    <cfRule type="cellIs" dxfId="1492" priority="6" operator="equal">
      <formula>"I"</formula>
    </cfRule>
  </conditionalFormatting>
  <conditionalFormatting sqref="N24:N34">
    <cfRule type="cellIs" dxfId="1491" priority="19" operator="equal">
      <formula>"X"</formula>
    </cfRule>
    <cfRule type="cellIs" dxfId="1490" priority="20" operator="equal">
      <formula>"I"</formula>
    </cfRule>
  </conditionalFormatting>
  <conditionalFormatting sqref="N36:N54">
    <cfRule type="cellIs" dxfId="1489" priority="7" operator="equal">
      <formula>"X"</formula>
    </cfRule>
    <cfRule type="cellIs" dxfId="1488" priority="8" operator="equal">
      <formula>"I"</formula>
    </cfRule>
  </conditionalFormatting>
  <conditionalFormatting sqref="P24:P34">
    <cfRule type="cellIs" dxfId="1487" priority="21" operator="equal">
      <formula>"X"</formula>
    </cfRule>
    <cfRule type="cellIs" dxfId="1486" priority="22" operator="equal">
      <formula>"I"</formula>
    </cfRule>
  </conditionalFormatting>
  <conditionalFormatting sqref="P36:P54">
    <cfRule type="cellIs" dxfId="1485" priority="9" operator="equal">
      <formula>"X"</formula>
    </cfRule>
    <cfRule type="cellIs" dxfId="1484" priority="10" operator="equal">
      <formula>"I"</formula>
    </cfRule>
  </conditionalFormatting>
  <conditionalFormatting sqref="R24:R34">
    <cfRule type="cellIs" dxfId="1483" priority="23" operator="equal">
      <formula>"X"</formula>
    </cfRule>
    <cfRule type="cellIs" dxfId="1482" priority="24" operator="equal">
      <formula>"I"</formula>
    </cfRule>
  </conditionalFormatting>
  <conditionalFormatting sqref="R36:R54">
    <cfRule type="cellIs" dxfId="1481" priority="11" operator="equal">
      <formula>"X"</formula>
    </cfRule>
    <cfRule type="cellIs" dxfId="1480" priority="12" operator="equal">
      <formula>"I"</formula>
    </cfRule>
  </conditionalFormatting>
  <hyperlinks>
    <hyperlink ref="B3" location="'Cost Summary'!A1" display="BACK TO SUMMARY SHEET" xr:uid="{A1803A85-E256-42F9-95CB-E43F052623D6}"/>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059D-33B9-45FE-8DD1-83F95E0A4806}">
  <sheetPr>
    <tabColor rgb="FF92D050"/>
  </sheetPr>
  <dimension ref="A1:S97"/>
  <sheetViews>
    <sheetView zoomScale="96" zoomScaleNormal="96" workbookViewId="0">
      <pane xSplit="2" ySplit="9" topLeftCell="C20" activePane="bottomRight" state="frozen"/>
      <selection pane="bottomRight" activeCell="B26" sqref="B26"/>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74"/>
      <c r="M2" s="674"/>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374</v>
      </c>
      <c r="C5" s="513"/>
      <c r="D5" s="513"/>
      <c r="E5" s="513"/>
      <c r="F5" s="513"/>
      <c r="G5" s="514" t="s">
        <v>546</v>
      </c>
      <c r="H5" s="949"/>
      <c r="I5" s="684"/>
      <c r="J5" s="949"/>
      <c r="K5" s="684"/>
      <c r="L5" s="658"/>
      <c r="M5" s="659"/>
      <c r="N5" s="658"/>
      <c r="O5" s="659"/>
      <c r="P5" s="658"/>
      <c r="Q5" s="659"/>
      <c r="R5" s="658"/>
      <c r="S5" s="659"/>
    </row>
    <row r="6" spans="1:19">
      <c r="A6" s="1313" t="s">
        <v>548</v>
      </c>
      <c r="B6" s="515" t="s">
        <v>373</v>
      </c>
      <c r="C6" s="513"/>
      <c r="D6" s="513"/>
      <c r="E6" s="513"/>
      <c r="F6" s="513"/>
      <c r="G6" s="514" t="s">
        <v>549</v>
      </c>
      <c r="H6" s="950"/>
      <c r="I6" s="687"/>
      <c r="J6" s="950"/>
      <c r="K6" s="687"/>
      <c r="L6" s="676"/>
      <c r="M6" s="677"/>
      <c r="N6" s="676"/>
      <c r="O6" s="677"/>
      <c r="P6" s="676"/>
      <c r="Q6" s="677"/>
      <c r="R6" s="676"/>
      <c r="S6" s="677"/>
    </row>
    <row r="7" spans="1:19">
      <c r="A7" s="1313" t="s">
        <v>551</v>
      </c>
      <c r="B7" s="516"/>
      <c r="C7" s="513"/>
      <c r="D7" s="513"/>
      <c r="E7" s="513"/>
      <c r="F7" s="513"/>
      <c r="G7" s="368" t="s">
        <v>552</v>
      </c>
      <c r="H7" s="672"/>
      <c r="I7" s="673"/>
      <c r="J7" s="672"/>
      <c r="K7" s="673"/>
      <c r="L7" s="660"/>
      <c r="M7" s="661"/>
      <c r="N7" s="660"/>
      <c r="O7" s="661"/>
      <c r="P7" s="660"/>
      <c r="Q7" s="661"/>
      <c r="R7" s="675"/>
      <c r="S7" s="661"/>
    </row>
    <row r="8" spans="1:19" ht="15.75" thickBot="1">
      <c r="A8" s="356" t="s">
        <v>554</v>
      </c>
      <c r="B8" s="357"/>
      <c r="C8" s="188"/>
      <c r="D8" s="188"/>
      <c r="E8" s="188"/>
      <c r="F8" s="188"/>
      <c r="G8" s="298" t="s">
        <v>554</v>
      </c>
      <c r="H8" s="1315">
        <f>I58</f>
        <v>0</v>
      </c>
      <c r="I8" s="1316"/>
      <c r="J8" s="1315">
        <f>K58</f>
        <v>0</v>
      </c>
      <c r="K8" s="1316"/>
      <c r="L8" s="1315">
        <f>M58</f>
        <v>0</v>
      </c>
      <c r="M8" s="1316"/>
      <c r="N8" s="1315">
        <f>O58</f>
        <v>0</v>
      </c>
      <c r="O8" s="1316"/>
      <c r="P8" s="1315">
        <f>Q58</f>
        <v>0</v>
      </c>
      <c r="Q8" s="1316"/>
      <c r="R8" s="1315">
        <f>S58</f>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317"/>
      <c r="B10" s="448" t="s">
        <v>563</v>
      </c>
      <c r="C10" s="513"/>
      <c r="D10" s="513"/>
      <c r="E10" s="513"/>
      <c r="F10" s="513"/>
      <c r="G10" s="517"/>
      <c r="H10" s="1318"/>
      <c r="I10" s="1318"/>
      <c r="J10" s="1318"/>
      <c r="K10" s="1318"/>
      <c r="L10" s="1318"/>
      <c r="M10" s="1318"/>
      <c r="N10" s="1318"/>
      <c r="O10" s="1318"/>
      <c r="P10" s="1318"/>
      <c r="Q10" s="1318"/>
      <c r="R10" s="1318"/>
      <c r="S10" s="1318"/>
    </row>
    <row r="11" spans="1:19" ht="15.75" hidden="1" thickTop="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75" hidden="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75" hidden="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75" hidden="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75" hidden="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75" hidden="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75" hidden="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75" hidden="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75" hidden="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thickTop="1">
      <c r="A20" s="1317"/>
      <c r="B20" s="512"/>
      <c r="C20" s="518"/>
      <c r="D20" s="513"/>
      <c r="E20" s="513"/>
      <c r="F20" s="513"/>
      <c r="G20" s="517"/>
      <c r="H20" s="1319"/>
      <c r="I20" s="1318"/>
      <c r="J20" s="1319"/>
      <c r="K20" s="1318"/>
      <c r="L20" s="1319"/>
      <c r="M20" s="1318"/>
      <c r="N20" s="1319"/>
      <c r="O20" s="1318"/>
      <c r="P20" s="1319"/>
      <c r="Q20" s="1318"/>
      <c r="R20" s="1319"/>
      <c r="S20" s="1318"/>
    </row>
    <row r="21" spans="1:19" ht="15.75" thickBot="1">
      <c r="A21" s="1317"/>
      <c r="B21" s="519" t="s">
        <v>374</v>
      </c>
      <c r="C21" s="518"/>
      <c r="D21" s="513"/>
      <c r="E21" s="513"/>
      <c r="F21" s="513"/>
      <c r="G21" s="517"/>
      <c r="H21" s="1319"/>
      <c r="I21" s="1318"/>
      <c r="J21" s="1319"/>
      <c r="K21" s="1318"/>
      <c r="L21" s="1319"/>
      <c r="M21" s="1318"/>
      <c r="N21" s="1319"/>
      <c r="O21" s="1318"/>
      <c r="P21" s="1319"/>
      <c r="Q21" s="1318"/>
      <c r="R21" s="1319"/>
      <c r="S21" s="1318"/>
    </row>
    <row r="22" spans="1:19" ht="15.75" thickBot="1">
      <c r="A22" s="449"/>
      <c r="B22" s="1147" t="s">
        <v>567</v>
      </c>
      <c r="C22" s="518"/>
      <c r="D22" s="513"/>
      <c r="E22" s="513"/>
      <c r="F22" s="513"/>
      <c r="G22" s="517"/>
      <c r="H22" s="1319"/>
      <c r="I22" s="405"/>
      <c r="J22" s="1319"/>
      <c r="K22" s="405"/>
      <c r="L22" s="1319"/>
      <c r="M22" s="406"/>
      <c r="N22" s="1319"/>
      <c r="O22" s="406"/>
      <c r="P22" s="1319"/>
      <c r="Q22" s="406"/>
      <c r="R22" s="1319"/>
      <c r="S22" s="406"/>
    </row>
    <row r="23" spans="1:19">
      <c r="A23" s="449"/>
      <c r="B23" s="1172" t="s">
        <v>568</v>
      </c>
      <c r="C23" s="1328"/>
      <c r="D23" s="513"/>
      <c r="E23" s="513"/>
      <c r="F23" s="513"/>
      <c r="G23" s="517"/>
      <c r="H23" s="1319"/>
      <c r="I23" s="407"/>
      <c r="J23" s="1319"/>
      <c r="K23" s="405"/>
      <c r="L23" s="1319"/>
      <c r="M23" s="1301"/>
      <c r="N23" s="1319"/>
      <c r="O23" s="406"/>
      <c r="P23" s="1319"/>
      <c r="Q23" s="407"/>
      <c r="R23" s="1319"/>
      <c r="S23" s="406"/>
    </row>
    <row r="24" spans="1:19">
      <c r="A24" s="449"/>
      <c r="B24" s="1030" t="s">
        <v>569</v>
      </c>
      <c r="C24" s="1328"/>
      <c r="D24" s="513"/>
      <c r="E24" s="513"/>
      <c r="F24" s="513"/>
      <c r="G24" s="517"/>
      <c r="H24" s="1319"/>
      <c r="I24" s="405"/>
      <c r="J24" s="1319"/>
      <c r="K24" s="405"/>
      <c r="L24" s="1319"/>
      <c r="M24" s="1301"/>
      <c r="N24" s="1319"/>
      <c r="O24" s="406"/>
      <c r="P24" s="1319"/>
      <c r="Q24" s="407"/>
      <c r="R24" s="1319"/>
      <c r="S24" s="406"/>
    </row>
    <row r="25" spans="1:19">
      <c r="A25" s="1322"/>
      <c r="B25" s="1031" t="s">
        <v>570</v>
      </c>
      <c r="C25" s="1328"/>
      <c r="D25" s="513"/>
      <c r="E25" s="513"/>
      <c r="F25" s="513"/>
      <c r="G25" s="517"/>
      <c r="H25" s="1319"/>
      <c r="I25" s="405"/>
      <c r="J25" s="1319"/>
      <c r="K25" s="369"/>
      <c r="L25" s="1319"/>
      <c r="M25" s="1301"/>
      <c r="N25" s="1319"/>
      <c r="O25" s="406"/>
      <c r="P25" s="1319"/>
      <c r="Q25" s="407"/>
      <c r="R25" s="1319"/>
      <c r="S25" s="406"/>
    </row>
    <row r="26" spans="1:19">
      <c r="A26" s="1322"/>
      <c r="B26" s="1031" t="s">
        <v>571</v>
      </c>
      <c r="C26" s="1328"/>
      <c r="D26" s="513"/>
      <c r="E26" s="513"/>
      <c r="F26" s="513"/>
      <c r="G26" s="517"/>
      <c r="H26" s="1319"/>
      <c r="I26" s="405"/>
      <c r="J26" s="1319"/>
      <c r="K26" s="1301"/>
      <c r="L26" s="1319"/>
      <c r="M26" s="1301"/>
      <c r="N26" s="1319"/>
      <c r="O26" s="406"/>
      <c r="P26" s="1319"/>
      <c r="Q26" s="407"/>
      <c r="R26" s="1319"/>
      <c r="S26" s="406"/>
    </row>
    <row r="27" spans="1:19">
      <c r="A27" s="449"/>
      <c r="B27" s="1031" t="s">
        <v>572</v>
      </c>
      <c r="C27" s="1341"/>
      <c r="D27" s="513"/>
      <c r="E27" s="513"/>
      <c r="F27" s="513"/>
      <c r="G27" s="517"/>
      <c r="H27" s="1319"/>
      <c r="I27" s="405"/>
      <c r="J27" s="1319"/>
      <c r="K27" s="1301"/>
      <c r="L27" s="1319"/>
      <c r="M27" s="1301"/>
      <c r="N27" s="1319"/>
      <c r="O27" s="407"/>
      <c r="P27" s="1319"/>
      <c r="Q27" s="407"/>
      <c r="R27" s="1319"/>
      <c r="S27" s="406"/>
    </row>
    <row r="28" spans="1:19">
      <c r="A28" s="449"/>
      <c r="B28" s="1031" t="s">
        <v>573</v>
      </c>
      <c r="C28" s="1341"/>
      <c r="D28" s="513"/>
      <c r="E28" s="513"/>
      <c r="F28" s="513"/>
      <c r="G28" s="517"/>
      <c r="H28" s="1319"/>
      <c r="I28" s="407"/>
      <c r="J28" s="1319"/>
      <c r="K28" s="1301"/>
      <c r="L28" s="1319"/>
      <c r="M28" s="1301"/>
      <c r="N28" s="1319"/>
      <c r="O28" s="407"/>
      <c r="P28" s="1319"/>
      <c r="Q28" s="407"/>
      <c r="R28" s="1319"/>
      <c r="S28" s="406"/>
    </row>
    <row r="29" spans="1:19">
      <c r="A29" s="449"/>
      <c r="B29" s="1031" t="s">
        <v>648</v>
      </c>
      <c r="C29" s="1341"/>
      <c r="D29" s="513"/>
      <c r="E29" s="513"/>
      <c r="F29" s="513"/>
      <c r="G29" s="517"/>
      <c r="H29" s="1319"/>
      <c r="I29" s="407"/>
      <c r="J29" s="1319"/>
      <c r="K29" s="406"/>
      <c r="L29" s="1319"/>
      <c r="M29" s="406"/>
      <c r="N29" s="1319"/>
      <c r="O29" s="407"/>
      <c r="P29" s="1319"/>
      <c r="Q29" s="407"/>
      <c r="R29" s="1319"/>
      <c r="S29" s="406"/>
    </row>
    <row r="30" spans="1:19">
      <c r="A30" s="449"/>
      <c r="B30" s="1034" t="s">
        <v>574</v>
      </c>
      <c r="C30" s="1341"/>
      <c r="D30" s="513"/>
      <c r="E30" s="513"/>
      <c r="F30" s="513"/>
      <c r="G30" s="517"/>
      <c r="H30" s="1319"/>
      <c r="I30" s="407"/>
      <c r="J30" s="1319"/>
      <c r="K30" s="407"/>
      <c r="L30" s="1319"/>
      <c r="M30" s="407"/>
      <c r="N30" s="1319"/>
      <c r="O30" s="407"/>
      <c r="P30" s="1319"/>
      <c r="Q30" s="407"/>
      <c r="R30" s="1319"/>
      <c r="S30" s="406"/>
    </row>
    <row r="31" spans="1:19">
      <c r="A31" s="449"/>
      <c r="B31" s="1035" t="s">
        <v>575</v>
      </c>
      <c r="C31" s="1342"/>
      <c r="D31" s="541"/>
      <c r="E31" s="541"/>
      <c r="F31" s="541"/>
      <c r="G31" s="964"/>
      <c r="H31" s="1343"/>
      <c r="I31" s="408"/>
      <c r="J31" s="1320"/>
      <c r="K31" s="408"/>
      <c r="L31" s="1320"/>
      <c r="M31" s="408"/>
      <c r="N31" s="1320"/>
      <c r="O31" s="408"/>
      <c r="P31" s="1320"/>
      <c r="Q31" s="408"/>
      <c r="R31" s="409"/>
      <c r="S31" s="409"/>
    </row>
    <row r="32" spans="1:19">
      <c r="A32" s="449"/>
      <c r="B32" s="1344" t="s">
        <v>706</v>
      </c>
      <c r="C32" s="1341"/>
      <c r="D32" s="513"/>
      <c r="E32" s="513"/>
      <c r="F32" s="513"/>
      <c r="G32" s="517"/>
      <c r="H32" s="1319"/>
      <c r="I32" s="407"/>
      <c r="J32" s="1319"/>
      <c r="K32" s="407"/>
      <c r="L32" s="1319"/>
      <c r="M32" s="407"/>
      <c r="N32" s="1319"/>
      <c r="O32" s="407"/>
      <c r="P32" s="1319"/>
      <c r="Q32" s="407"/>
      <c r="R32" s="1319"/>
      <c r="S32" s="406"/>
    </row>
    <row r="33" spans="1:19">
      <c r="A33" s="449"/>
      <c r="B33" s="1344"/>
      <c r="C33" s="1341"/>
      <c r="D33" s="513"/>
      <c r="E33" s="513"/>
      <c r="F33" s="513"/>
      <c r="G33" s="517"/>
      <c r="H33" s="1319"/>
      <c r="I33" s="407"/>
      <c r="J33" s="1319"/>
      <c r="K33" s="407"/>
      <c r="L33" s="1319"/>
      <c r="M33" s="407"/>
      <c r="N33" s="1319"/>
      <c r="O33" s="407"/>
      <c r="P33" s="1319"/>
      <c r="Q33" s="407"/>
      <c r="R33" s="1319"/>
      <c r="S33" s="406"/>
    </row>
    <row r="34" spans="1:19">
      <c r="A34" s="449"/>
      <c r="B34" s="1344"/>
      <c r="C34" s="1341"/>
      <c r="D34" s="513"/>
      <c r="E34" s="513"/>
      <c r="F34" s="513"/>
      <c r="G34" s="517"/>
      <c r="H34" s="1319"/>
      <c r="I34" s="407"/>
      <c r="J34" s="1319"/>
      <c r="K34" s="407"/>
      <c r="L34" s="1319"/>
      <c r="M34" s="407"/>
      <c r="N34" s="1319"/>
      <c r="O34" s="407"/>
      <c r="P34" s="1319"/>
      <c r="Q34" s="407"/>
      <c r="R34" s="1319"/>
      <c r="S34" s="406"/>
    </row>
    <row r="35" spans="1:19">
      <c r="A35" s="449"/>
      <c r="B35" s="1344"/>
      <c r="C35" s="1341"/>
      <c r="D35" s="513"/>
      <c r="E35" s="513"/>
      <c r="F35" s="513"/>
      <c r="G35" s="517"/>
      <c r="H35" s="1319"/>
      <c r="I35" s="407"/>
      <c r="J35" s="1319"/>
      <c r="K35" s="407"/>
      <c r="L35" s="1319"/>
      <c r="M35" s="407"/>
      <c r="N35" s="1319"/>
      <c r="O35" s="407"/>
      <c r="P35" s="1319"/>
      <c r="Q35" s="407"/>
      <c r="R35" s="1319"/>
      <c r="S35" s="406"/>
    </row>
    <row r="36" spans="1:19">
      <c r="A36" s="449"/>
      <c r="B36" s="1344"/>
      <c r="C36" s="1341"/>
      <c r="D36" s="513"/>
      <c r="E36" s="513"/>
      <c r="F36" s="513"/>
      <c r="G36" s="517"/>
      <c r="H36" s="1319"/>
      <c r="I36" s="407"/>
      <c r="J36" s="1319"/>
      <c r="K36" s="407"/>
      <c r="L36" s="1319"/>
      <c r="M36" s="407"/>
      <c r="N36" s="1319"/>
      <c r="O36" s="407"/>
      <c r="P36" s="1319"/>
      <c r="Q36" s="407"/>
      <c r="R36" s="1319"/>
      <c r="S36" s="406"/>
    </row>
    <row r="37" spans="1:19">
      <c r="A37" s="449"/>
      <c r="B37" s="1344"/>
      <c r="C37" s="1341"/>
      <c r="D37" s="513"/>
      <c r="E37" s="513"/>
      <c r="F37" s="513"/>
      <c r="G37" s="517"/>
      <c r="H37" s="1319"/>
      <c r="I37" s="407"/>
      <c r="J37" s="1319"/>
      <c r="K37" s="407"/>
      <c r="L37" s="1319"/>
      <c r="M37" s="407"/>
      <c r="N37" s="1319"/>
      <c r="O37" s="407"/>
      <c r="P37" s="1319"/>
      <c r="Q37" s="407"/>
      <c r="R37" s="1319"/>
      <c r="S37" s="406"/>
    </row>
    <row r="38" spans="1:19">
      <c r="A38" s="449"/>
      <c r="B38" s="1344"/>
      <c r="C38" s="1341"/>
      <c r="D38" s="513"/>
      <c r="E38" s="513"/>
      <c r="F38" s="513"/>
      <c r="G38" s="517"/>
      <c r="H38" s="1319"/>
      <c r="I38" s="407"/>
      <c r="J38" s="1319"/>
      <c r="K38" s="407"/>
      <c r="L38" s="1319"/>
      <c r="M38" s="407"/>
      <c r="N38" s="1319"/>
      <c r="O38" s="407"/>
      <c r="P38" s="1319"/>
      <c r="Q38" s="407"/>
      <c r="R38" s="1319"/>
      <c r="S38" s="406"/>
    </row>
    <row r="39" spans="1:19">
      <c r="A39" s="449"/>
      <c r="B39" s="1344"/>
      <c r="C39" s="1341"/>
      <c r="D39" s="513"/>
      <c r="E39" s="513"/>
      <c r="F39" s="513"/>
      <c r="G39" s="517"/>
      <c r="H39" s="1319"/>
      <c r="I39" s="407"/>
      <c r="J39" s="1319"/>
      <c r="K39" s="407"/>
      <c r="L39" s="1319"/>
      <c r="M39" s="407"/>
      <c r="N39" s="1319"/>
      <c r="O39" s="407"/>
      <c r="P39" s="1319"/>
      <c r="Q39" s="407"/>
      <c r="R39" s="1319"/>
      <c r="S39" s="406"/>
    </row>
    <row r="40" spans="1:19">
      <c r="A40" s="449"/>
      <c r="B40" s="1344"/>
      <c r="C40" s="1341"/>
      <c r="D40" s="513"/>
      <c r="E40" s="513"/>
      <c r="F40" s="513"/>
      <c r="G40" s="517"/>
      <c r="H40" s="1319"/>
      <c r="I40" s="407"/>
      <c r="J40" s="1319"/>
      <c r="K40" s="407"/>
      <c r="L40" s="1319"/>
      <c r="M40" s="407"/>
      <c r="N40" s="1319"/>
      <c r="O40" s="407"/>
      <c r="P40" s="1319"/>
      <c r="Q40" s="407"/>
      <c r="R40" s="1319"/>
      <c r="S40" s="406"/>
    </row>
    <row r="41" spans="1:19">
      <c r="A41" s="449"/>
      <c r="B41" s="1344"/>
      <c r="C41" s="1341"/>
      <c r="D41" s="513"/>
      <c r="E41" s="513"/>
      <c r="F41" s="513"/>
      <c r="G41" s="517"/>
      <c r="H41" s="1319"/>
      <c r="I41" s="407"/>
      <c r="J41" s="1319"/>
      <c r="K41" s="407"/>
      <c r="L41" s="1319"/>
      <c r="M41" s="407"/>
      <c r="N41" s="1319"/>
      <c r="O41" s="407"/>
      <c r="P41" s="1319"/>
      <c r="Q41" s="407"/>
      <c r="R41" s="1319"/>
      <c r="S41" s="406"/>
    </row>
    <row r="42" spans="1:19">
      <c r="A42" s="449"/>
      <c r="B42" s="1344"/>
      <c r="C42" s="1341"/>
      <c r="D42" s="513"/>
      <c r="E42" s="513"/>
      <c r="F42" s="513"/>
      <c r="G42" s="517"/>
      <c r="H42" s="1319"/>
      <c r="I42" s="407"/>
      <c r="J42" s="1319"/>
      <c r="K42" s="407"/>
      <c r="L42" s="1319"/>
      <c r="M42" s="407"/>
      <c r="N42" s="1319"/>
      <c r="O42" s="407"/>
      <c r="P42" s="1319"/>
      <c r="Q42" s="407"/>
      <c r="R42" s="1319"/>
      <c r="S42" s="406"/>
    </row>
    <row r="43" spans="1:19">
      <c r="A43" s="449"/>
      <c r="B43" s="1344"/>
      <c r="C43" s="1341"/>
      <c r="D43" s="513"/>
      <c r="E43" s="513"/>
      <c r="F43" s="513"/>
      <c r="G43" s="517"/>
      <c r="H43" s="1319"/>
      <c r="I43" s="407"/>
      <c r="J43" s="1319"/>
      <c r="K43" s="407"/>
      <c r="L43" s="1319"/>
      <c r="M43" s="407"/>
      <c r="N43" s="1319"/>
      <c r="O43" s="407"/>
      <c r="P43" s="1319"/>
      <c r="Q43" s="407"/>
      <c r="R43" s="1319"/>
      <c r="S43" s="406"/>
    </row>
    <row r="44" spans="1:19">
      <c r="A44" s="449"/>
      <c r="B44" s="1344"/>
      <c r="C44" s="1341"/>
      <c r="D44" s="513"/>
      <c r="E44" s="513"/>
      <c r="F44" s="513"/>
      <c r="G44" s="517"/>
      <c r="H44" s="1319" t="s">
        <v>581</v>
      </c>
      <c r="I44" s="407"/>
      <c r="J44" s="1319"/>
      <c r="K44" s="407"/>
      <c r="L44" s="1319"/>
      <c r="M44" s="407"/>
      <c r="N44" s="1319"/>
      <c r="O44" s="407"/>
      <c r="P44" s="1319"/>
      <c r="Q44" s="407"/>
      <c r="R44" s="1319"/>
      <c r="S44" s="406"/>
    </row>
    <row r="45" spans="1:19">
      <c r="A45" s="449"/>
      <c r="B45" s="1344"/>
      <c r="C45" s="1341"/>
      <c r="D45" s="513"/>
      <c r="E45" s="513"/>
      <c r="F45" s="513"/>
      <c r="G45" s="517"/>
      <c r="H45" s="1319"/>
      <c r="I45" s="407"/>
      <c r="J45" s="1319"/>
      <c r="K45" s="407"/>
      <c r="L45" s="1319"/>
      <c r="M45" s="407"/>
      <c r="N45" s="1319"/>
      <c r="O45" s="407"/>
      <c r="P45" s="1319"/>
      <c r="Q45" s="407"/>
      <c r="R45" s="1319"/>
      <c r="S45" s="406"/>
    </row>
    <row r="46" spans="1:19">
      <c r="A46" s="449"/>
      <c r="B46" s="1344"/>
      <c r="C46" s="1341"/>
      <c r="D46" s="513"/>
      <c r="E46" s="513"/>
      <c r="F46" s="513"/>
      <c r="G46" s="517"/>
      <c r="H46" s="1319"/>
      <c r="I46" s="407"/>
      <c r="J46" s="1319"/>
      <c r="K46" s="407"/>
      <c r="L46" s="1319"/>
      <c r="M46" s="407"/>
      <c r="N46" s="1319"/>
      <c r="O46" s="407"/>
      <c r="P46" s="1319"/>
      <c r="Q46" s="407"/>
      <c r="R46" s="1319"/>
      <c r="S46" s="406"/>
    </row>
    <row r="47" spans="1:19">
      <c r="A47" s="449"/>
      <c r="B47" s="1344"/>
      <c r="C47" s="1341"/>
      <c r="D47" s="513"/>
      <c r="E47" s="513"/>
      <c r="F47" s="513"/>
      <c r="G47" s="517"/>
      <c r="H47" s="1319"/>
      <c r="I47" s="407"/>
      <c r="J47" s="1319"/>
      <c r="K47" s="407"/>
      <c r="L47" s="1319"/>
      <c r="M47" s="407"/>
      <c r="N47" s="1319"/>
      <c r="O47" s="407"/>
      <c r="P47" s="1319"/>
      <c r="Q47" s="407"/>
      <c r="R47" s="1319"/>
      <c r="S47" s="406"/>
    </row>
    <row r="48" spans="1:19">
      <c r="A48" s="449"/>
      <c r="B48" s="1344"/>
      <c r="C48" s="1341"/>
      <c r="D48" s="513"/>
      <c r="E48" s="513"/>
      <c r="F48" s="513"/>
      <c r="G48" s="517"/>
      <c r="H48" s="1319"/>
      <c r="I48" s="407"/>
      <c r="J48" s="1319"/>
      <c r="K48" s="407"/>
      <c r="L48" s="1319"/>
      <c r="M48" s="407"/>
      <c r="N48" s="1319"/>
      <c r="O48" s="407"/>
      <c r="P48" s="1319"/>
      <c r="Q48" s="407"/>
      <c r="R48" s="1319"/>
      <c r="S48" s="406"/>
    </row>
    <row r="49" spans="1:19">
      <c r="A49" s="449"/>
      <c r="B49" s="1344"/>
      <c r="C49" s="1341"/>
      <c r="D49" s="513"/>
      <c r="E49" s="513"/>
      <c r="F49" s="513"/>
      <c r="G49" s="517"/>
      <c r="H49" s="1319"/>
      <c r="I49" s="407"/>
      <c r="J49" s="1319"/>
      <c r="K49" s="407"/>
      <c r="L49" s="1319"/>
      <c r="M49" s="407"/>
      <c r="N49" s="1319"/>
      <c r="O49" s="407"/>
      <c r="P49" s="1319"/>
      <c r="Q49" s="407"/>
      <c r="R49" s="1319"/>
      <c r="S49" s="406"/>
    </row>
    <row r="50" spans="1:19">
      <c r="A50" s="449"/>
      <c r="B50" s="1344"/>
      <c r="C50" s="1341"/>
      <c r="D50" s="513"/>
      <c r="E50" s="513"/>
      <c r="F50" s="513"/>
      <c r="G50" s="517"/>
      <c r="H50" s="1319"/>
      <c r="I50" s="405"/>
      <c r="J50" s="1319"/>
      <c r="K50" s="407"/>
      <c r="L50" s="1319"/>
      <c r="M50" s="407"/>
      <c r="N50" s="1319"/>
      <c r="O50" s="407"/>
      <c r="P50" s="1319"/>
      <c r="Q50" s="407"/>
      <c r="R50" s="1319"/>
      <c r="S50" s="406"/>
    </row>
    <row r="51" spans="1:19">
      <c r="A51" s="1322"/>
      <c r="B51" s="1344"/>
      <c r="C51" s="1341"/>
      <c r="D51" s="513"/>
      <c r="E51" s="513"/>
      <c r="F51" s="513"/>
      <c r="G51" s="517"/>
      <c r="H51" s="1319"/>
      <c r="I51" s="405"/>
      <c r="J51" s="1319"/>
      <c r="K51" s="405"/>
      <c r="L51" s="1319"/>
      <c r="M51" s="406"/>
      <c r="N51" s="1319"/>
      <c r="O51" s="407"/>
      <c r="P51" s="1319"/>
      <c r="Q51" s="407"/>
      <c r="R51" s="1319"/>
      <c r="S51" s="406"/>
    </row>
    <row r="52" spans="1:19">
      <c r="A52" s="449"/>
      <c r="B52" s="537"/>
      <c r="C52" s="518"/>
      <c r="D52" s="513"/>
      <c r="E52" s="513"/>
      <c r="F52" s="513"/>
      <c r="G52" s="517"/>
      <c r="H52" s="1319"/>
      <c r="I52" s="405"/>
      <c r="J52" s="1319"/>
      <c r="K52" s="405"/>
      <c r="L52" s="1319"/>
      <c r="M52" s="406"/>
      <c r="N52" s="1319"/>
      <c r="O52" s="406"/>
      <c r="P52" s="1319"/>
      <c r="Q52" s="406"/>
      <c r="R52" s="1319"/>
      <c r="S52" s="406"/>
    </row>
    <row r="53" spans="1:19" ht="15.75" thickBot="1">
      <c r="A53" s="1322"/>
      <c r="B53" s="537"/>
      <c r="C53" s="518"/>
      <c r="D53" s="513"/>
      <c r="E53" s="513"/>
      <c r="F53" s="513"/>
      <c r="G53" s="517"/>
      <c r="H53" s="1319"/>
      <c r="I53" s="405"/>
      <c r="J53" s="1319"/>
      <c r="K53" s="405"/>
      <c r="L53" s="1319"/>
      <c r="M53" s="406"/>
      <c r="N53" s="1319"/>
      <c r="O53" s="406"/>
      <c r="P53" s="1319"/>
      <c r="Q53" s="406"/>
      <c r="R53" s="1319"/>
      <c r="S53" s="406"/>
    </row>
    <row r="54" spans="1:19" ht="15.75" thickTop="1">
      <c r="A54" s="14"/>
      <c r="B54" s="15"/>
      <c r="C54" s="16"/>
      <c r="D54" s="16"/>
      <c r="E54" s="17"/>
      <c r="F54" s="18" t="s">
        <v>625</v>
      </c>
      <c r="G54" s="19"/>
      <c r="H54" s="20"/>
      <c r="I54" s="62">
        <f>SUM(I23:I53)</f>
        <v>0</v>
      </c>
      <c r="J54" s="20"/>
      <c r="K54" s="62">
        <f>SUM(K23:K53)</f>
        <v>0</v>
      </c>
      <c r="L54" s="20"/>
      <c r="M54" s="62">
        <f>SUM(M23:M53)</f>
        <v>0</v>
      </c>
      <c r="N54" s="20"/>
      <c r="O54" s="62">
        <f>SUM(O23:O53)</f>
        <v>0</v>
      </c>
      <c r="P54" s="20"/>
      <c r="Q54" s="62">
        <f>SUM(Q23:Q53)</f>
        <v>0</v>
      </c>
      <c r="R54" s="20"/>
      <c r="S54" s="62">
        <f>SUM(S23:S53)</f>
        <v>0</v>
      </c>
    </row>
    <row r="55" spans="1:19">
      <c r="A55" s="1283"/>
      <c r="B55" s="502"/>
      <c r="C55" s="503"/>
      <c r="D55" s="503"/>
      <c r="E55" s="504"/>
      <c r="F55" s="505" t="s">
        <v>626</v>
      </c>
      <c r="G55" s="506"/>
      <c r="H55" s="1284">
        <v>0</v>
      </c>
      <c r="I55" s="299"/>
      <c r="J55" s="303">
        <v>0</v>
      </c>
      <c r="K55" s="299"/>
      <c r="L55" s="303">
        <v>0</v>
      </c>
      <c r="M55" s="299"/>
      <c r="N55" s="303">
        <v>0</v>
      </c>
      <c r="O55" s="299"/>
      <c r="P55" s="303">
        <v>0</v>
      </c>
      <c r="Q55" s="299"/>
      <c r="R55" s="303">
        <v>0</v>
      </c>
      <c r="S55" s="299"/>
    </row>
    <row r="56" spans="1:19">
      <c r="A56" s="1283"/>
      <c r="B56" s="502"/>
      <c r="C56" s="503"/>
      <c r="D56" s="503"/>
      <c r="E56" s="504"/>
      <c r="F56" s="505" t="s">
        <v>627</v>
      </c>
      <c r="G56" s="506"/>
      <c r="H56" s="1286"/>
      <c r="I56" s="1289">
        <f>I54*H55</f>
        <v>0</v>
      </c>
      <c r="J56" s="1286"/>
      <c r="K56" s="1289">
        <f>K54*J55</f>
        <v>0</v>
      </c>
      <c r="L56" s="1286"/>
      <c r="M56" s="1289">
        <f>M54*L55</f>
        <v>0</v>
      </c>
      <c r="N56" s="1286"/>
      <c r="O56" s="1289">
        <f>O54*N55</f>
        <v>0</v>
      </c>
      <c r="P56" s="1286"/>
      <c r="Q56" s="1289">
        <f>Q54*P55</f>
        <v>0</v>
      </c>
      <c r="R56" s="1286"/>
      <c r="S56" s="1289">
        <f>S54*R55</f>
        <v>0</v>
      </c>
    </row>
    <row r="57" spans="1:19">
      <c r="A57" s="1283"/>
      <c r="B57" s="502"/>
      <c r="C57" s="503"/>
      <c r="D57" s="503"/>
      <c r="E57" s="504"/>
      <c r="F57" s="505"/>
      <c r="G57" s="506"/>
      <c r="H57" s="1286"/>
      <c r="I57" s="1290"/>
      <c r="J57" s="1286"/>
      <c r="K57" s="1290"/>
      <c r="L57" s="1286"/>
      <c r="M57" s="1290"/>
      <c r="N57" s="1286"/>
      <c r="O57" s="1290"/>
      <c r="P57" s="1286"/>
      <c r="Q57" s="1290"/>
      <c r="R57" s="1286"/>
      <c r="S57" s="1290"/>
    </row>
    <row r="58" spans="1:19">
      <c r="A58" s="1283"/>
      <c r="B58" s="502"/>
      <c r="C58" s="503"/>
      <c r="D58" s="503"/>
      <c r="E58" s="504"/>
      <c r="F58" s="505" t="s">
        <v>628</v>
      </c>
      <c r="G58" s="506"/>
      <c r="H58" s="1291"/>
      <c r="I58" s="1289">
        <f>SUM(I54:I57)</f>
        <v>0</v>
      </c>
      <c r="J58" s="1291"/>
      <c r="K58" s="1289">
        <f>SUM(K54:K57)</f>
        <v>0</v>
      </c>
      <c r="L58" s="1291"/>
      <c r="M58" s="1289">
        <f>SUM(M54:M57)</f>
        <v>0</v>
      </c>
      <c r="N58" s="1291"/>
      <c r="O58" s="1289">
        <f>SUM(O54:O57)</f>
        <v>0</v>
      </c>
      <c r="P58" s="1291"/>
      <c r="Q58" s="1289">
        <f>SUM(Q54:Q57)</f>
        <v>0</v>
      </c>
      <c r="R58" s="1291"/>
      <c r="S58" s="1289">
        <f>SUM(S54:S57)</f>
        <v>0</v>
      </c>
    </row>
    <row r="59" spans="1:19">
      <c r="A59" s="1283"/>
      <c r="B59" s="502"/>
      <c r="C59" s="503"/>
      <c r="D59" s="503"/>
      <c r="E59" s="504"/>
      <c r="F59" s="507" t="s">
        <v>629</v>
      </c>
      <c r="G59" s="508"/>
      <c r="H59" s="1292"/>
      <c r="I59" s="1293" t="e">
        <f>I58/'Area Calculations'!$I$4</f>
        <v>#DIV/0!</v>
      </c>
      <c r="J59" s="1292"/>
      <c r="K59" s="1293" t="e">
        <f>K58/'Area Calculations'!$I$4</f>
        <v>#DIV/0!</v>
      </c>
      <c r="L59" s="1292"/>
      <c r="M59" s="1293" t="e">
        <f>M58/'Area Calculations'!$I$4</f>
        <v>#DIV/0!</v>
      </c>
      <c r="N59" s="1292"/>
      <c r="O59" s="1293" t="e">
        <f>O58/'Area Calculations'!$I$4</f>
        <v>#DIV/0!</v>
      </c>
      <c r="P59" s="1292"/>
      <c r="Q59" s="1293" t="e">
        <f>Q58/'Area Calculations'!$I$4</f>
        <v>#DIV/0!</v>
      </c>
      <c r="R59" s="1292"/>
      <c r="S59" s="1293" t="e">
        <f>S58/'Area Calculations'!$I$4</f>
        <v>#DIV/0!</v>
      </c>
    </row>
    <row r="60" spans="1:19">
      <c r="A60" s="1283"/>
      <c r="B60" s="502"/>
      <c r="C60" s="503"/>
      <c r="D60" s="503"/>
      <c r="E60" s="504"/>
      <c r="F60" s="507" t="s">
        <v>630</v>
      </c>
      <c r="G60" s="509"/>
      <c r="H60" s="1292"/>
      <c r="I60" s="1293" t="e">
        <f>I58/'Area Calculations'!#REF!</f>
        <v>#REF!</v>
      </c>
      <c r="J60" s="1292"/>
      <c r="K60" s="1293" t="e">
        <f>K58/'Area Calculations'!#REF!</f>
        <v>#REF!</v>
      </c>
      <c r="L60" s="1292"/>
      <c r="M60" s="1293" t="e">
        <f>M58/'Area Calculations'!#REF!</f>
        <v>#REF!</v>
      </c>
      <c r="N60" s="1292"/>
      <c r="O60" s="1293" t="e">
        <f>O58/'Area Calculations'!#REF!</f>
        <v>#REF!</v>
      </c>
      <c r="P60" s="1292"/>
      <c r="Q60" s="1293" t="e">
        <f>Q58/'Area Calculations'!#REF!</f>
        <v>#REF!</v>
      </c>
      <c r="R60" s="1292"/>
      <c r="S60" s="1293" t="e">
        <f>S58/'Area Calculations'!#REF!</f>
        <v>#REF!</v>
      </c>
    </row>
    <row r="61" spans="1:19" ht="15.75" thickBot="1">
      <c r="A61" s="1283"/>
      <c r="B61" s="502"/>
      <c r="C61" s="503"/>
      <c r="D61" s="503"/>
      <c r="E61" s="504"/>
      <c r="F61" s="505"/>
      <c r="G61" s="510"/>
      <c r="H61" s="1294"/>
      <c r="I61" s="1295"/>
      <c r="J61" s="1296"/>
      <c r="K61" s="1347"/>
      <c r="L61" s="1296"/>
      <c r="M61" s="1296"/>
      <c r="N61" s="1296"/>
      <c r="O61" s="1296"/>
      <c r="P61" s="1296"/>
      <c r="Q61" s="1296"/>
      <c r="R61" s="1296"/>
      <c r="S61" s="1296"/>
    </row>
    <row r="62" spans="1:19" ht="16.5" thickTop="1" thickBot="1">
      <c r="A62" s="652" t="s">
        <v>631</v>
      </c>
      <c r="B62" s="653"/>
      <c r="C62" s="12"/>
      <c r="D62" s="12"/>
      <c r="E62" s="12"/>
      <c r="F62" s="12"/>
      <c r="G62" s="13"/>
      <c r="H62" s="21"/>
      <c r="I62" s="21"/>
      <c r="J62" s="21"/>
      <c r="K62" s="21"/>
      <c r="L62" s="21"/>
      <c r="M62" s="21"/>
      <c r="N62" s="21"/>
      <c r="O62" s="21"/>
      <c r="P62" s="21"/>
      <c r="Q62" s="21"/>
      <c r="R62" s="21"/>
      <c r="S62" s="21"/>
    </row>
    <row r="63" spans="1:19" ht="15.75" thickTop="1">
      <c r="A63" s="441"/>
      <c r="B63" s="512"/>
      <c r="C63" s="442"/>
      <c r="D63" s="442"/>
      <c r="E63" s="442"/>
      <c r="F63" s="442"/>
      <c r="G63" s="432"/>
      <c r="H63" s="443"/>
      <c r="I63" s="443"/>
      <c r="J63" s="443"/>
      <c r="K63" s="443"/>
      <c r="L63" s="443"/>
      <c r="M63" s="443"/>
      <c r="N63" s="443"/>
      <c r="O63" s="443"/>
      <c r="P63" s="443"/>
      <c r="Q63" s="443"/>
      <c r="R63" s="443"/>
      <c r="S63" s="443"/>
    </row>
    <row r="64" spans="1:19" s="2" customFormat="1">
      <c r="A64" s="441"/>
      <c r="B64" s="512"/>
      <c r="C64" s="442"/>
      <c r="D64" s="442"/>
      <c r="E64" s="442"/>
      <c r="F64" s="442"/>
      <c r="G64" s="432"/>
      <c r="H64" s="443"/>
      <c r="I64" s="443"/>
      <c r="J64" s="443"/>
      <c r="K64" s="443"/>
      <c r="L64" s="443"/>
      <c r="M64" s="443"/>
      <c r="N64" s="443"/>
      <c r="O64" s="443"/>
      <c r="P64" s="443"/>
      <c r="Q64" s="443"/>
      <c r="R64" s="443"/>
      <c r="S64" s="443"/>
    </row>
    <row r="65" spans="1:19" s="2" customFormat="1" ht="15.75" thickBot="1">
      <c r="A65" s="441"/>
      <c r="B65" s="512"/>
      <c r="C65" s="442"/>
      <c r="D65" s="442"/>
      <c r="E65" s="442"/>
      <c r="F65" s="442"/>
      <c r="G65" s="432"/>
      <c r="H65" s="443"/>
      <c r="I65" s="443"/>
      <c r="J65" s="443"/>
      <c r="K65" s="443"/>
      <c r="L65" s="443"/>
      <c r="M65" s="443"/>
      <c r="N65" s="443"/>
      <c r="O65" s="443"/>
      <c r="P65" s="443"/>
      <c r="Q65" s="443"/>
      <c r="R65" s="443"/>
      <c r="S65" s="443"/>
    </row>
    <row r="66" spans="1:19" ht="16.5" thickTop="1" thickBot="1">
      <c r="A66" s="652" t="s">
        <v>632</v>
      </c>
      <c r="B66" s="653"/>
      <c r="C66" s="12"/>
      <c r="D66" s="12"/>
      <c r="E66" s="12"/>
      <c r="F66" s="12"/>
      <c r="G66" s="13"/>
      <c r="H66" s="21"/>
      <c r="I66" s="21"/>
      <c r="J66" s="21"/>
      <c r="K66" s="21"/>
      <c r="L66" s="21"/>
      <c r="M66" s="21"/>
      <c r="N66" s="21"/>
      <c r="O66" s="21"/>
      <c r="P66" s="21"/>
      <c r="Q66" s="21"/>
      <c r="R66" s="21"/>
      <c r="S66" s="21"/>
    </row>
    <row r="67" spans="1:19" s="2" customFormat="1" ht="15.75" thickTop="1">
      <c r="A67" s="441"/>
      <c r="B67" s="512"/>
      <c r="C67" s="442"/>
      <c r="D67" s="442"/>
      <c r="E67" s="442"/>
      <c r="F67" s="442"/>
      <c r="G67" s="432"/>
      <c r="H67" s="443"/>
      <c r="I67" s="443"/>
      <c r="J67" s="443"/>
      <c r="K67" s="443"/>
      <c r="L67" s="443"/>
      <c r="M67" s="443"/>
      <c r="N67" s="443"/>
      <c r="O67" s="443"/>
      <c r="P67" s="443"/>
      <c r="Q67" s="443"/>
      <c r="R67" s="443"/>
      <c r="S67" s="443"/>
    </row>
    <row r="68" spans="1:19" s="2" customFormat="1">
      <c r="A68" s="441"/>
      <c r="B68" s="512"/>
      <c r="C68" s="442"/>
      <c r="D68" s="442"/>
      <c r="E68" s="442"/>
      <c r="F68" s="442"/>
      <c r="G68" s="432"/>
      <c r="H68" s="443"/>
      <c r="I68" s="443"/>
      <c r="J68" s="443"/>
      <c r="K68" s="443"/>
      <c r="L68" s="443"/>
      <c r="M68" s="443"/>
      <c r="N68" s="443"/>
      <c r="O68" s="443"/>
      <c r="P68" s="443"/>
      <c r="Q68" s="443"/>
      <c r="R68" s="443"/>
      <c r="S68" s="443"/>
    </row>
    <row r="69" spans="1:19" s="2" customFormat="1" ht="15.75" thickBot="1">
      <c r="A69" s="441"/>
      <c r="B69" s="512"/>
      <c r="C69" s="442"/>
      <c r="D69" s="442"/>
      <c r="E69" s="442"/>
      <c r="F69" s="442"/>
      <c r="G69" s="432"/>
      <c r="H69" s="443"/>
      <c r="I69" s="443"/>
      <c r="J69" s="443"/>
      <c r="K69" s="443"/>
      <c r="L69" s="443"/>
      <c r="M69" s="443"/>
      <c r="N69" s="443"/>
      <c r="O69" s="443"/>
      <c r="P69" s="443"/>
      <c r="Q69" s="443"/>
      <c r="R69" s="443"/>
      <c r="S69" s="443"/>
    </row>
    <row r="70" spans="1:19" s="2" customFormat="1" ht="16.5" thickTop="1" thickBot="1">
      <c r="A70" s="652" t="s">
        <v>633</v>
      </c>
      <c r="B70" s="653"/>
      <c r="C70" s="12"/>
      <c r="D70" s="12"/>
      <c r="E70" s="12"/>
      <c r="F70" s="12"/>
      <c r="G70" s="13"/>
      <c r="H70" s="21"/>
      <c r="I70" s="21"/>
      <c r="J70" s="21"/>
      <c r="K70" s="21"/>
      <c r="L70" s="21"/>
      <c r="M70" s="21"/>
      <c r="N70" s="21"/>
      <c r="O70" s="21"/>
      <c r="P70" s="21"/>
      <c r="Q70" s="21"/>
      <c r="R70" s="21"/>
      <c r="S70" s="21"/>
    </row>
    <row r="71" spans="1:19" s="2" customFormat="1" ht="15.75" thickTop="1">
      <c r="A71" s="441"/>
      <c r="B71" s="512"/>
      <c r="C71" s="442"/>
      <c r="D71" s="442"/>
      <c r="E71" s="442"/>
      <c r="F71" s="442"/>
      <c r="G71" s="432"/>
      <c r="H71" s="443"/>
      <c r="I71" s="443"/>
      <c r="J71" s="443"/>
      <c r="K71" s="443"/>
      <c r="L71" s="443"/>
      <c r="M71" s="443"/>
      <c r="N71" s="443"/>
      <c r="O71" s="443"/>
      <c r="P71" s="443"/>
      <c r="Q71" s="443"/>
      <c r="R71" s="443"/>
      <c r="S71" s="443"/>
    </row>
    <row r="72" spans="1:19">
      <c r="A72" s="1317"/>
      <c r="B72" s="512"/>
      <c r="C72" s="513"/>
      <c r="D72" s="513"/>
      <c r="E72" s="513"/>
      <c r="F72" s="513"/>
      <c r="G72" s="517"/>
      <c r="H72" s="1297"/>
      <c r="I72" s="1297"/>
      <c r="J72" s="1297"/>
      <c r="K72" s="1297"/>
      <c r="L72" s="1297"/>
      <c r="M72" s="1297"/>
      <c r="N72" s="1297"/>
      <c r="O72" s="1297"/>
      <c r="P72" s="1297"/>
      <c r="Q72" s="1297"/>
      <c r="R72" s="1297"/>
      <c r="S72" s="1297"/>
    </row>
    <row r="73" spans="1:19" ht="15.75" thickBot="1">
      <c r="A73" s="1298"/>
      <c r="B73" s="511"/>
      <c r="C73" s="513"/>
      <c r="D73" s="513"/>
      <c r="E73" s="513"/>
      <c r="F73" s="513"/>
      <c r="G73" s="517"/>
      <c r="H73" s="1299"/>
      <c r="I73" s="1299"/>
      <c r="J73" s="1299"/>
      <c r="K73" s="1299"/>
      <c r="L73" s="1299"/>
      <c r="M73" s="1299"/>
      <c r="N73" s="1299"/>
      <c r="O73" s="1299"/>
      <c r="P73" s="1299"/>
      <c r="Q73" s="1299"/>
      <c r="R73" s="1299"/>
      <c r="S73" s="1299"/>
    </row>
    <row r="74" spans="1:19" ht="16.5" thickTop="1" thickBot="1">
      <c r="A74" s="652" t="s">
        <v>634</v>
      </c>
      <c r="B74" s="653"/>
      <c r="C74" s="12"/>
      <c r="D74" s="12"/>
      <c r="E74" s="12"/>
      <c r="F74" s="12"/>
      <c r="G74" s="13"/>
      <c r="H74" s="21"/>
      <c r="I74" s="21"/>
      <c r="J74" s="21"/>
      <c r="K74" s="21"/>
      <c r="L74" s="21"/>
      <c r="M74" s="21"/>
      <c r="N74" s="21"/>
      <c r="O74" s="21"/>
      <c r="P74" s="21"/>
      <c r="Q74" s="21"/>
      <c r="R74" s="21"/>
      <c r="S74" s="21"/>
    </row>
    <row r="75" spans="1:19" ht="15.75" thickTop="1">
      <c r="A75" s="444"/>
      <c r="B75" s="445"/>
      <c r="C75" s="442"/>
      <c r="D75" s="442"/>
      <c r="E75" s="442"/>
      <c r="F75" s="442"/>
      <c r="G75" s="432"/>
      <c r="H75" s="443"/>
      <c r="I75" s="443"/>
      <c r="J75" s="443"/>
      <c r="K75" s="443"/>
      <c r="L75" s="443"/>
      <c r="M75" s="443"/>
      <c r="N75" s="443"/>
      <c r="O75" s="443"/>
      <c r="P75" s="443"/>
      <c r="Q75" s="443"/>
      <c r="R75" s="443"/>
      <c r="S75" s="443"/>
    </row>
    <row r="76" spans="1:19">
      <c r="A76" s="1298"/>
      <c r="B76" s="511"/>
      <c r="C76" s="513"/>
      <c r="D76" s="513"/>
      <c r="E76" s="513"/>
      <c r="F76" s="513"/>
      <c r="G76" s="517"/>
      <c r="H76" s="1300"/>
      <c r="I76" s="1300"/>
      <c r="J76" s="1300"/>
      <c r="K76" s="1300"/>
      <c r="L76" s="1300"/>
      <c r="M76" s="1300"/>
      <c r="N76" s="1300"/>
      <c r="O76" s="1300"/>
      <c r="P76" s="1300"/>
      <c r="Q76" s="1300"/>
      <c r="R76" s="1300"/>
      <c r="S76" s="1300"/>
    </row>
    <row r="77" spans="1:19" ht="15.75" thickBot="1">
      <c r="A77" s="1298"/>
      <c r="B77" s="511"/>
      <c r="C77" s="513"/>
      <c r="D77" s="513"/>
      <c r="E77" s="513"/>
      <c r="F77" s="513"/>
      <c r="G77" s="517"/>
      <c r="H77" s="1300"/>
      <c r="I77" s="1300"/>
      <c r="J77" s="1300"/>
      <c r="K77" s="1300"/>
      <c r="L77" s="1300"/>
      <c r="M77" s="1300"/>
      <c r="N77" s="1300"/>
      <c r="O77" s="1300"/>
      <c r="P77" s="1300"/>
      <c r="Q77" s="1300"/>
      <c r="R77" s="1300"/>
      <c r="S77" s="1300"/>
    </row>
    <row r="78" spans="1:19" ht="16.5" thickTop="1" thickBot="1">
      <c r="A78" s="652" t="s">
        <v>635</v>
      </c>
      <c r="B78" s="653"/>
      <c r="C78" s="12"/>
      <c r="D78" s="12"/>
      <c r="E78" s="12"/>
      <c r="F78" s="12"/>
      <c r="G78" s="13"/>
      <c r="H78" s="21"/>
      <c r="I78" s="21"/>
      <c r="J78" s="21"/>
      <c r="K78" s="21"/>
      <c r="L78" s="21"/>
      <c r="M78" s="21"/>
      <c r="N78" s="21"/>
      <c r="O78" s="21"/>
      <c r="P78" s="21"/>
      <c r="Q78" s="21"/>
      <c r="R78" s="21"/>
      <c r="S78" s="21"/>
    </row>
    <row r="79" spans="1:19" ht="15.75" thickTop="1">
      <c r="A79" s="1317"/>
      <c r="B79" s="512" t="s">
        <v>636</v>
      </c>
      <c r="C79" s="513"/>
      <c r="D79" s="513"/>
      <c r="E79" s="513"/>
      <c r="F79" s="513"/>
      <c r="G79" s="517"/>
      <c r="H79" s="1300"/>
      <c r="I79" s="1300"/>
      <c r="J79" s="1300"/>
      <c r="K79" s="1300"/>
      <c r="L79" s="1300"/>
      <c r="M79" s="1300"/>
      <c r="N79" s="1300"/>
      <c r="O79" s="1300"/>
      <c r="P79" s="1300"/>
      <c r="Q79" s="1300"/>
      <c r="R79" s="1300"/>
      <c r="S79" s="1300"/>
    </row>
    <row r="80" spans="1:19">
      <c r="A80" s="1317"/>
      <c r="B80" s="512" t="s">
        <v>637</v>
      </c>
      <c r="C80" s="513"/>
      <c r="D80" s="513"/>
      <c r="E80" s="513"/>
      <c r="F80" s="513"/>
      <c r="G80" s="517"/>
      <c r="H80" s="1300"/>
      <c r="I80" s="1300"/>
      <c r="J80" s="1300"/>
      <c r="K80" s="1300"/>
      <c r="L80" s="1300"/>
      <c r="M80" s="1300"/>
      <c r="N80" s="1300"/>
      <c r="O80" s="1300"/>
      <c r="P80" s="1300"/>
      <c r="Q80" s="1300"/>
      <c r="R80" s="1300"/>
      <c r="S80" s="1300"/>
    </row>
    <row r="81" spans="1:19">
      <c r="A81" s="1317"/>
      <c r="B81" s="512" t="s">
        <v>638</v>
      </c>
      <c r="C81" s="513"/>
      <c r="D81" s="513"/>
      <c r="E81" s="513"/>
      <c r="F81" s="513"/>
      <c r="G81" s="517"/>
      <c r="H81" s="1300"/>
      <c r="I81" s="1300"/>
      <c r="J81" s="1300"/>
      <c r="K81" s="1300"/>
      <c r="L81" s="1300"/>
      <c r="M81" s="1300"/>
      <c r="N81" s="1300"/>
      <c r="O81" s="1300"/>
      <c r="P81" s="1300"/>
      <c r="Q81" s="1300"/>
      <c r="R81" s="1300"/>
      <c r="S81" s="1300"/>
    </row>
    <row r="82" spans="1:19">
      <c r="A82" s="1317"/>
      <c r="B82" s="512" t="s">
        <v>639</v>
      </c>
      <c r="C82" s="513"/>
      <c r="D82" s="513"/>
      <c r="E82" s="513"/>
      <c r="F82" s="513"/>
      <c r="G82" s="517"/>
      <c r="H82" s="1300"/>
      <c r="I82" s="1300"/>
      <c r="J82" s="1300"/>
      <c r="K82" s="1300"/>
      <c r="L82" s="1300"/>
      <c r="M82" s="1300"/>
      <c r="N82" s="1300"/>
      <c r="O82" s="1300"/>
      <c r="P82" s="1300"/>
      <c r="Q82" s="1300"/>
      <c r="R82" s="1300"/>
      <c r="S82" s="1300"/>
    </row>
    <row r="83" spans="1:19" ht="15.75" thickBot="1">
      <c r="A83" s="358"/>
      <c r="B83" s="357"/>
      <c r="C83" s="188"/>
      <c r="D83" s="188"/>
      <c r="E83" s="188"/>
      <c r="F83" s="188"/>
      <c r="G83" s="359"/>
      <c r="H83" s="300"/>
      <c r="I83" s="300"/>
      <c r="J83" s="300"/>
      <c r="K83" s="300"/>
      <c r="L83" s="300"/>
      <c r="M83" s="300"/>
      <c r="N83" s="300"/>
      <c r="O83" s="300"/>
      <c r="P83" s="300"/>
      <c r="Q83" s="300"/>
      <c r="R83" s="300"/>
      <c r="S83" s="300"/>
    </row>
    <row r="84" spans="1:19" ht="16.5" thickTop="1" thickBot="1">
      <c r="A84" s="7" t="s">
        <v>640</v>
      </c>
      <c r="B84" s="8"/>
      <c r="C84" s="12"/>
      <c r="D84" s="12"/>
      <c r="E84" s="12"/>
      <c r="F84" s="12"/>
      <c r="G84" s="13"/>
      <c r="H84" s="21"/>
      <c r="I84" s="21"/>
      <c r="J84" s="21"/>
      <c r="K84" s="21"/>
      <c r="L84" s="21"/>
      <c r="M84" s="21"/>
      <c r="N84" s="21"/>
      <c r="O84" s="21"/>
      <c r="P84" s="21"/>
      <c r="Q84" s="21"/>
      <c r="R84" s="21"/>
      <c r="S84" s="21"/>
    </row>
    <row r="85" spans="1:19" ht="15.75" thickTop="1">
      <c r="A85" s="441"/>
      <c r="B85" s="446" t="s">
        <v>641</v>
      </c>
      <c r="C85" s="442"/>
      <c r="D85" s="442"/>
      <c r="E85" s="442"/>
      <c r="F85" s="442"/>
      <c r="G85" s="432"/>
      <c r="H85" s="447"/>
      <c r="I85" s="447"/>
      <c r="J85" s="447"/>
      <c r="K85" s="447"/>
      <c r="L85" s="447"/>
      <c r="M85" s="447"/>
      <c r="N85" s="447"/>
      <c r="O85" s="447"/>
      <c r="P85" s="447"/>
      <c r="Q85" s="447"/>
      <c r="R85" s="447"/>
      <c r="S85" s="447"/>
    </row>
    <row r="86" spans="1:19">
      <c r="A86" s="1317"/>
      <c r="B86" s="512" t="s">
        <v>642</v>
      </c>
      <c r="C86" s="513"/>
      <c r="D86" s="513"/>
      <c r="E86" s="513"/>
      <c r="F86" s="513"/>
      <c r="G86" s="517"/>
      <c r="H86" s="1301"/>
      <c r="I86" s="1301"/>
      <c r="J86" s="1301"/>
      <c r="K86" s="1301"/>
      <c r="L86" s="1301"/>
      <c r="M86" s="1301"/>
      <c r="N86" s="1301"/>
      <c r="O86" s="1301"/>
      <c r="P86" s="1301"/>
      <c r="Q86" s="1301"/>
      <c r="R86" s="1301"/>
      <c r="S86" s="1301"/>
    </row>
    <row r="87" spans="1:19" ht="15.75" thickBot="1">
      <c r="A87" s="1302"/>
      <c r="B87" s="1303" t="s">
        <v>643</v>
      </c>
      <c r="C87" s="1304"/>
      <c r="D87" s="1304"/>
      <c r="E87" s="1304"/>
      <c r="F87" s="1304"/>
      <c r="G87" s="1305"/>
      <c r="H87" s="1306"/>
      <c r="I87" s="1306"/>
      <c r="J87" s="1306"/>
      <c r="K87" s="1306"/>
      <c r="L87" s="1306"/>
      <c r="M87" s="1306"/>
      <c r="N87" s="1306"/>
      <c r="O87" s="1306"/>
      <c r="P87" s="1306"/>
      <c r="Q87" s="1306"/>
      <c r="R87" s="1306"/>
      <c r="S87" s="1306"/>
    </row>
    <row r="88" spans="1:19" ht="16.5" thickTop="1" thickBot="1"/>
    <row r="89" spans="1:19" ht="16.5" thickTop="1" thickBot="1">
      <c r="A89" s="94" t="s">
        <v>644</v>
      </c>
      <c r="B89" s="96"/>
    </row>
    <row r="90" spans="1:19" ht="15.75" thickTop="1">
      <c r="A90" s="95" t="s">
        <v>542</v>
      </c>
      <c r="B90" s="1307"/>
    </row>
    <row r="91" spans="1:19">
      <c r="A91" s="994" t="s">
        <v>546</v>
      </c>
      <c r="B91" s="1307"/>
    </row>
    <row r="92" spans="1:19">
      <c r="A92" s="1308" t="s">
        <v>549</v>
      </c>
      <c r="B92" s="1309"/>
    </row>
    <row r="93" spans="1:19">
      <c r="A93" s="1308" t="s">
        <v>552</v>
      </c>
      <c r="B93" s="1310"/>
    </row>
    <row r="94" spans="1:19" ht="15.75" thickBot="1">
      <c r="A94" s="1311" t="s">
        <v>645</v>
      </c>
      <c r="B94" s="1312"/>
    </row>
    <row r="95" spans="1:19" ht="15.75" thickTop="1"/>
    <row r="96" spans="1:19">
      <c r="A96" s="97"/>
      <c r="B96" s="1" t="s">
        <v>646</v>
      </c>
    </row>
    <row r="97" spans="1:2">
      <c r="A97" s="98"/>
      <c r="B97" s="1" t="s">
        <v>647</v>
      </c>
    </row>
  </sheetData>
  <mergeCells count="47">
    <mergeCell ref="A62:B62"/>
    <mergeCell ref="A66:B66"/>
    <mergeCell ref="A70:B70"/>
    <mergeCell ref="A74:B74"/>
    <mergeCell ref="A78:B78"/>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479" priority="13" operator="equal">
      <formula>"X"</formula>
    </cfRule>
    <cfRule type="cellIs" dxfId="1478" priority="14" operator="equal">
      <formula>"I"</formula>
    </cfRule>
  </conditionalFormatting>
  <conditionalFormatting sqref="H32:H53">
    <cfRule type="cellIs" dxfId="1477" priority="1" operator="equal">
      <formula>"X"</formula>
    </cfRule>
    <cfRule type="cellIs" dxfId="1476" priority="2" operator="equal">
      <formula>"I"</formula>
    </cfRule>
  </conditionalFormatting>
  <conditionalFormatting sqref="J20:J30">
    <cfRule type="cellIs" dxfId="1475" priority="15" operator="equal">
      <formula>"X"</formula>
    </cfRule>
    <cfRule type="cellIs" dxfId="1474" priority="16" operator="equal">
      <formula>"I"</formula>
    </cfRule>
  </conditionalFormatting>
  <conditionalFormatting sqref="J32:J53">
    <cfRule type="cellIs" dxfId="1473" priority="3" operator="equal">
      <formula>"X"</formula>
    </cfRule>
    <cfRule type="cellIs" dxfId="1472" priority="4" operator="equal">
      <formula>"I"</formula>
    </cfRule>
  </conditionalFormatting>
  <conditionalFormatting sqref="L20:L30">
    <cfRule type="cellIs" dxfId="1471" priority="17" operator="equal">
      <formula>"X"</formula>
    </cfRule>
    <cfRule type="cellIs" dxfId="1470" priority="18" operator="equal">
      <formula>"I"</formula>
    </cfRule>
  </conditionalFormatting>
  <conditionalFormatting sqref="L32:L53">
    <cfRule type="cellIs" dxfId="1469" priority="5" operator="equal">
      <formula>"X"</formula>
    </cfRule>
    <cfRule type="cellIs" dxfId="1468" priority="6" operator="equal">
      <formula>"I"</formula>
    </cfRule>
  </conditionalFormatting>
  <conditionalFormatting sqref="N20:N30">
    <cfRule type="cellIs" dxfId="1467" priority="19" operator="equal">
      <formula>"X"</formula>
    </cfRule>
    <cfRule type="cellIs" dxfId="1466" priority="20" operator="equal">
      <formula>"I"</formula>
    </cfRule>
  </conditionalFormatting>
  <conditionalFormatting sqref="N32:N53">
    <cfRule type="cellIs" dxfId="1465" priority="7" operator="equal">
      <formula>"X"</formula>
    </cfRule>
    <cfRule type="cellIs" dxfId="1464" priority="8" operator="equal">
      <formula>"I"</formula>
    </cfRule>
  </conditionalFormatting>
  <conditionalFormatting sqref="P20:P30">
    <cfRule type="cellIs" dxfId="1463" priority="21" operator="equal">
      <formula>"X"</formula>
    </cfRule>
    <cfRule type="cellIs" dxfId="1462" priority="22" operator="equal">
      <formula>"I"</formula>
    </cfRule>
  </conditionalFormatting>
  <conditionalFormatting sqref="P32:P53">
    <cfRule type="cellIs" dxfId="1461" priority="9" operator="equal">
      <formula>"X"</formula>
    </cfRule>
    <cfRule type="cellIs" dxfId="1460" priority="10" operator="equal">
      <formula>"I"</formula>
    </cfRule>
  </conditionalFormatting>
  <conditionalFormatting sqref="R20:R30">
    <cfRule type="cellIs" dxfId="1459" priority="23" operator="equal">
      <formula>"X"</formula>
    </cfRule>
    <cfRule type="cellIs" dxfId="1458" priority="24" operator="equal">
      <formula>"I"</formula>
    </cfRule>
  </conditionalFormatting>
  <conditionalFormatting sqref="R32:R53">
    <cfRule type="cellIs" dxfId="1457" priority="11" operator="equal">
      <formula>"X"</formula>
    </cfRule>
    <cfRule type="cellIs" dxfId="1456" priority="12" operator="equal">
      <formula>"I"</formula>
    </cfRule>
  </conditionalFormatting>
  <hyperlinks>
    <hyperlink ref="B3" location="'Cost Summary'!A1" display="BACK TO SUMMARY SHEET" xr:uid="{73CE9600-3F67-422E-843B-46B4DA29A0DA}"/>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92D050"/>
  </sheetPr>
  <dimension ref="A1:S85"/>
  <sheetViews>
    <sheetView zoomScale="93" zoomScaleNormal="93" zoomScaleSheetLayoutView="100" workbookViewId="0">
      <pane xSplit="2" ySplit="9" topLeftCell="C20" activePane="bottomRight" state="frozen"/>
      <selection pane="bottomRight" activeCell="B34" sqref="B34"/>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2.42578125" style="2" customWidth="1"/>
    <col min="7" max="7" width="22.140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13" t="s">
        <v>544</v>
      </c>
      <c r="B5" s="512" t="s">
        <v>376</v>
      </c>
      <c r="C5" s="513"/>
      <c r="D5" s="513"/>
      <c r="E5" s="513"/>
      <c r="F5" s="513"/>
      <c r="G5" s="514" t="s">
        <v>546</v>
      </c>
      <c r="H5" s="949"/>
      <c r="I5" s="684"/>
      <c r="J5" s="949"/>
      <c r="K5" s="684"/>
      <c r="L5" s="949"/>
      <c r="M5" s="684"/>
      <c r="N5" s="949"/>
      <c r="O5" s="684"/>
      <c r="P5" s="949"/>
      <c r="Q5" s="684"/>
      <c r="R5" s="949"/>
      <c r="S5" s="684"/>
    </row>
    <row r="6" spans="1:19">
      <c r="A6" s="1313" t="s">
        <v>548</v>
      </c>
      <c r="B6" s="515" t="s">
        <v>375</v>
      </c>
      <c r="C6" s="513"/>
      <c r="D6" s="513"/>
      <c r="E6" s="513"/>
      <c r="F6" s="513"/>
      <c r="G6" s="514" t="s">
        <v>549</v>
      </c>
      <c r="H6" s="950"/>
      <c r="I6" s="687"/>
      <c r="J6" s="950"/>
      <c r="K6" s="687"/>
      <c r="L6" s="950"/>
      <c r="M6" s="687"/>
      <c r="N6" s="950"/>
      <c r="O6" s="687"/>
      <c r="P6" s="950"/>
      <c r="Q6" s="687"/>
      <c r="R6" s="950"/>
      <c r="S6" s="687"/>
    </row>
    <row r="7" spans="1:19">
      <c r="A7" s="1313" t="s">
        <v>551</v>
      </c>
      <c r="B7" s="516"/>
      <c r="C7" s="513"/>
      <c r="D7" s="513"/>
      <c r="E7" s="513"/>
      <c r="F7" s="513"/>
      <c r="G7" s="514" t="s">
        <v>552</v>
      </c>
      <c r="H7" s="678"/>
      <c r="I7" s="679"/>
      <c r="J7" s="1314"/>
      <c r="K7" s="1324"/>
      <c r="L7" s="672"/>
      <c r="M7" s="673"/>
      <c r="N7" s="1314"/>
      <c r="O7" s="684"/>
      <c r="P7" s="1314"/>
      <c r="Q7" s="684"/>
      <c r="R7" s="1314"/>
      <c r="S7" s="684"/>
    </row>
    <row r="8" spans="1:19" ht="15.75" thickBot="1">
      <c r="A8" s="356" t="s">
        <v>554</v>
      </c>
      <c r="B8" s="357"/>
      <c r="C8" s="188"/>
      <c r="D8" s="188"/>
      <c r="E8" s="188"/>
      <c r="F8" s="188"/>
      <c r="G8" s="298" t="s">
        <v>554</v>
      </c>
      <c r="H8" s="1315">
        <f>I46</f>
        <v>0</v>
      </c>
      <c r="I8" s="1316"/>
      <c r="J8" s="1315">
        <v>0</v>
      </c>
      <c r="K8" s="1316"/>
      <c r="L8" s="1315">
        <v>0</v>
      </c>
      <c r="M8" s="1316"/>
      <c r="N8" s="1315">
        <v>0</v>
      </c>
      <c r="O8" s="1316"/>
      <c r="P8" s="1315">
        <v>0</v>
      </c>
      <c r="Q8" s="1316"/>
      <c r="R8" s="1315">
        <v>0</v>
      </c>
      <c r="S8" s="1316"/>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customHeight="1">
      <c r="A10" s="1317"/>
      <c r="B10" s="448" t="s">
        <v>563</v>
      </c>
      <c r="C10" s="513"/>
      <c r="D10" s="513"/>
      <c r="E10" s="513"/>
      <c r="F10" s="513"/>
      <c r="G10" s="517"/>
      <c r="H10" s="1318"/>
      <c r="I10" s="1318"/>
      <c r="J10" s="1318"/>
      <c r="K10" s="1318"/>
      <c r="L10" s="1318"/>
      <c r="M10" s="1318"/>
      <c r="N10" s="1318"/>
      <c r="O10" s="1318"/>
      <c r="P10" s="1318"/>
      <c r="Q10" s="1318"/>
      <c r="R10" s="1318"/>
      <c r="S10" s="1318"/>
    </row>
    <row r="11" spans="1:19" ht="15" hidden="1" customHeight="1" thickBot="1">
      <c r="A11" s="1317"/>
      <c r="B11" s="512" t="str">
        <f>'Area Calculations'!L62</f>
        <v>Architectural Drawings  by</v>
      </c>
      <c r="C11" s="518" t="s">
        <v>564</v>
      </c>
      <c r="D11" s="513"/>
      <c r="E11" s="513"/>
      <c r="F11" s="513"/>
      <c r="G11" s="517"/>
      <c r="H11" s="1318"/>
      <c r="I11" s="1318"/>
      <c r="J11" s="1318"/>
      <c r="K11" s="1318"/>
      <c r="L11" s="1318"/>
      <c r="M11" s="1318"/>
      <c r="N11" s="1318"/>
      <c r="O11" s="1318"/>
      <c r="P11" s="1318"/>
      <c r="Q11" s="1318"/>
      <c r="R11" s="1318"/>
      <c r="S11" s="1318"/>
    </row>
    <row r="12" spans="1:19" ht="15" hidden="1" customHeight="1" thickTop="1">
      <c r="A12" s="1317"/>
      <c r="B12" s="512" t="str">
        <f>'Area Calculations'!L63</f>
        <v>Structural Drawings by</v>
      </c>
      <c r="C12" s="518" t="s">
        <v>564</v>
      </c>
      <c r="D12" s="513"/>
      <c r="E12" s="513"/>
      <c r="F12" s="513"/>
      <c r="G12" s="517"/>
      <c r="H12" s="1318"/>
      <c r="I12" s="1318"/>
      <c r="J12" s="1318"/>
      <c r="K12" s="1318"/>
      <c r="L12" s="1318"/>
      <c r="M12" s="1318"/>
      <c r="N12" s="1318"/>
      <c r="O12" s="1318"/>
      <c r="P12" s="1318"/>
      <c r="Q12" s="1318"/>
      <c r="R12" s="1318"/>
      <c r="S12" s="1318"/>
    </row>
    <row r="13" spans="1:19" ht="15" hidden="1" customHeight="1" thickTop="1">
      <c r="A13" s="1317"/>
      <c r="B13" s="512" t="str">
        <f>'Area Calculations'!L64</f>
        <v>MEP FA FP Drawings by</v>
      </c>
      <c r="C13" s="518" t="s">
        <v>564</v>
      </c>
      <c r="D13" s="513"/>
      <c r="E13" s="513"/>
      <c r="F13" s="513"/>
      <c r="G13" s="517"/>
      <c r="H13" s="1318"/>
      <c r="I13" s="1318"/>
      <c r="J13" s="1318"/>
      <c r="K13" s="1318"/>
      <c r="L13" s="1318"/>
      <c r="M13" s="1318"/>
      <c r="N13" s="1318"/>
      <c r="O13" s="1318"/>
      <c r="P13" s="1318"/>
      <c r="Q13" s="1318"/>
      <c r="R13" s="1318"/>
      <c r="S13" s="1318"/>
    </row>
    <row r="14" spans="1:19" ht="15" hidden="1" customHeight="1" thickTop="1">
      <c r="A14" s="1317"/>
      <c r="B14" s="512" t="str">
        <f>'Area Calculations'!L65</f>
        <v xml:space="preserve">Civil Drawings by </v>
      </c>
      <c r="C14" s="518" t="s">
        <v>564</v>
      </c>
      <c r="D14" s="513"/>
      <c r="E14" s="513"/>
      <c r="F14" s="513"/>
      <c r="G14" s="517"/>
      <c r="H14" s="1318"/>
      <c r="I14" s="1318"/>
      <c r="J14" s="1318"/>
      <c r="K14" s="1318"/>
      <c r="L14" s="1318"/>
      <c r="M14" s="1318"/>
      <c r="N14" s="1318"/>
      <c r="O14" s="1318"/>
      <c r="P14" s="1318"/>
      <c r="Q14" s="1318"/>
      <c r="R14" s="1318"/>
      <c r="S14" s="1318"/>
    </row>
    <row r="15" spans="1:19" ht="15" hidden="1" customHeight="1" thickTop="1">
      <c r="A15" s="1317"/>
      <c r="B15" s="512" t="str">
        <f>'Area Calculations'!L66</f>
        <v>Land scape Drawings by</v>
      </c>
      <c r="C15" s="518" t="s">
        <v>564</v>
      </c>
      <c r="D15" s="513"/>
      <c r="E15" s="513"/>
      <c r="F15" s="513"/>
      <c r="G15" s="517"/>
      <c r="H15" s="1318"/>
      <c r="I15" s="1318"/>
      <c r="J15" s="1318"/>
      <c r="K15" s="1318"/>
      <c r="L15" s="1318"/>
      <c r="M15" s="1318"/>
      <c r="N15" s="1318"/>
      <c r="O15" s="1318"/>
      <c r="P15" s="1318"/>
      <c r="Q15" s="1318"/>
      <c r="R15" s="1318"/>
      <c r="S15" s="1318"/>
    </row>
    <row r="16" spans="1:19" ht="15" hidden="1" customHeight="1" thickTop="1">
      <c r="A16" s="1317"/>
      <c r="B16" s="512" t="str">
        <f>'Area Calculations'!L67</f>
        <v>Kitchen Drawings by</v>
      </c>
      <c r="C16" s="518" t="s">
        <v>564</v>
      </c>
      <c r="D16" s="513"/>
      <c r="E16" s="513"/>
      <c r="F16" s="513"/>
      <c r="G16" s="517"/>
      <c r="H16" s="1318"/>
      <c r="I16" s="1318"/>
      <c r="J16" s="1318"/>
      <c r="K16" s="1318"/>
      <c r="L16" s="1318"/>
      <c r="M16" s="1318"/>
      <c r="N16" s="1318"/>
      <c r="O16" s="1318"/>
      <c r="P16" s="1318"/>
      <c r="Q16" s="1318"/>
      <c r="R16" s="1318"/>
      <c r="S16" s="1318"/>
    </row>
    <row r="17" spans="1:19" ht="15" hidden="1" customHeight="1" thickTop="1">
      <c r="A17" s="1317"/>
      <c r="B17" s="512" t="str">
        <f>'Area Calculations'!L68</f>
        <v>Storefront Designer by</v>
      </c>
      <c r="C17" s="518" t="s">
        <v>564</v>
      </c>
      <c r="D17" s="513"/>
      <c r="E17" s="513"/>
      <c r="F17" s="513"/>
      <c r="G17" s="517"/>
      <c r="H17" s="1318"/>
      <c r="I17" s="1318"/>
      <c r="J17" s="1318"/>
      <c r="K17" s="1318"/>
      <c r="L17" s="1318"/>
      <c r="M17" s="1318"/>
      <c r="N17" s="1318"/>
      <c r="O17" s="1318"/>
      <c r="P17" s="1318"/>
      <c r="Q17" s="1318"/>
      <c r="R17" s="1318"/>
      <c r="S17" s="1318"/>
    </row>
    <row r="18" spans="1:19" ht="15" hidden="1" customHeight="1" thickTop="1">
      <c r="A18" s="1317"/>
      <c r="B18" s="512" t="str">
        <f>'Area Calculations'!L69</f>
        <v>Geotech report by</v>
      </c>
      <c r="C18" s="518" t="s">
        <v>564</v>
      </c>
      <c r="D18" s="513"/>
      <c r="E18" s="513"/>
      <c r="F18" s="513"/>
      <c r="G18" s="517"/>
      <c r="H18" s="1318"/>
      <c r="I18" s="1318"/>
      <c r="J18" s="1318"/>
      <c r="K18" s="1318"/>
      <c r="L18" s="1318"/>
      <c r="M18" s="1318"/>
      <c r="N18" s="1318"/>
      <c r="O18" s="1318"/>
      <c r="P18" s="1318"/>
      <c r="Q18" s="1318"/>
      <c r="R18" s="1318"/>
      <c r="S18" s="1318"/>
    </row>
    <row r="19" spans="1:19" ht="15" hidden="1" customHeight="1" thickTop="1">
      <c r="A19" s="1317"/>
      <c r="B19" s="512" t="str">
        <f>'Area Calculations'!L70</f>
        <v>Specifications</v>
      </c>
      <c r="C19" s="518" t="s">
        <v>564</v>
      </c>
      <c r="D19" s="513"/>
      <c r="E19" s="513"/>
      <c r="F19" s="513"/>
      <c r="G19" s="517"/>
      <c r="H19" s="1318"/>
      <c r="I19" s="1318"/>
      <c r="J19" s="1318"/>
      <c r="K19" s="1318"/>
      <c r="L19" s="1318"/>
      <c r="M19" s="1318"/>
      <c r="N19" s="1318"/>
      <c r="O19" s="1318"/>
      <c r="P19" s="1318"/>
      <c r="Q19" s="1318"/>
      <c r="R19" s="1318"/>
      <c r="S19" s="1318"/>
    </row>
    <row r="20" spans="1:19" ht="15.75" thickTop="1">
      <c r="A20" s="1317"/>
      <c r="B20" s="512"/>
      <c r="C20" s="518"/>
      <c r="D20" s="513"/>
      <c r="E20" s="513"/>
      <c r="F20" s="513"/>
      <c r="G20" s="517"/>
      <c r="H20" s="1319"/>
      <c r="I20" s="1318"/>
      <c r="J20" s="1319"/>
      <c r="K20" s="1318"/>
      <c r="L20" s="1319"/>
      <c r="M20" s="1318"/>
      <c r="N20" s="1319"/>
      <c r="O20" s="1318"/>
      <c r="P20" s="1319"/>
      <c r="Q20" s="1318"/>
      <c r="R20" s="1319"/>
      <c r="S20" s="1318"/>
    </row>
    <row r="21" spans="1:19" ht="15.75" thickBot="1">
      <c r="A21" s="60"/>
      <c r="B21" s="519" t="s">
        <v>376</v>
      </c>
      <c r="C21" s="57"/>
      <c r="D21" s="58"/>
      <c r="E21" s="58"/>
      <c r="F21" s="58"/>
      <c r="G21" s="517"/>
      <c r="H21" s="1319"/>
      <c r="I21" s="406"/>
      <c r="J21" s="1319"/>
      <c r="K21" s="406"/>
      <c r="L21" s="1319"/>
      <c r="M21" s="406"/>
      <c r="N21" s="1319"/>
      <c r="O21" s="406"/>
      <c r="P21" s="1319"/>
      <c r="Q21" s="406"/>
      <c r="R21" s="1319"/>
      <c r="S21" s="406"/>
    </row>
    <row r="22" spans="1:19" ht="15.75" thickBot="1">
      <c r="A22" s="449"/>
      <c r="B22" s="495" t="s">
        <v>567</v>
      </c>
      <c r="C22" s="518"/>
      <c r="D22" s="513"/>
      <c r="E22" s="513"/>
      <c r="F22" s="513"/>
      <c r="G22" s="517"/>
      <c r="H22" s="1319"/>
      <c r="I22" s="407"/>
      <c r="J22" s="1319"/>
      <c r="K22" s="407"/>
      <c r="L22" s="1319"/>
      <c r="M22" s="406"/>
      <c r="N22" s="1319"/>
      <c r="O22" s="406"/>
      <c r="P22" s="1319"/>
      <c r="Q22" s="406"/>
      <c r="R22" s="1319"/>
      <c r="S22" s="406"/>
    </row>
    <row r="23" spans="1:19">
      <c r="A23" s="449"/>
      <c r="B23" s="1097" t="s">
        <v>568</v>
      </c>
      <c r="C23" s="517"/>
      <c r="D23" s="513"/>
      <c r="E23" s="513"/>
      <c r="F23" s="513"/>
      <c r="G23" s="517"/>
      <c r="H23" s="1319"/>
      <c r="I23" s="407"/>
      <c r="J23" s="1319"/>
      <c r="K23" s="407"/>
      <c r="L23" s="1319"/>
      <c r="M23" s="406"/>
      <c r="N23" s="1319"/>
      <c r="O23" s="406"/>
      <c r="P23" s="1319"/>
      <c r="Q23" s="406"/>
      <c r="R23" s="1319"/>
      <c r="S23" s="406"/>
    </row>
    <row r="24" spans="1:19">
      <c r="A24" s="449"/>
      <c r="B24" s="1128" t="s">
        <v>569</v>
      </c>
      <c r="C24" s="517"/>
      <c r="D24" s="581"/>
      <c r="E24" s="513"/>
      <c r="F24" s="513"/>
      <c r="G24" s="517"/>
      <c r="H24" s="1319"/>
      <c r="I24" s="405"/>
      <c r="J24" s="1319"/>
      <c r="K24" s="407"/>
      <c r="L24" s="1319"/>
      <c r="M24" s="406"/>
      <c r="N24" s="1319"/>
      <c r="O24" s="406"/>
      <c r="P24" s="1319"/>
      <c r="Q24" s="406"/>
      <c r="R24" s="1319"/>
      <c r="S24" s="406"/>
    </row>
    <row r="25" spans="1:19">
      <c r="A25" s="449"/>
      <c r="B25" s="1129" t="s">
        <v>570</v>
      </c>
      <c r="C25" s="517"/>
      <c r="D25" s="581"/>
      <c r="E25" s="513"/>
      <c r="F25" s="513"/>
      <c r="G25" s="517"/>
      <c r="H25" s="1319"/>
      <c r="I25" s="405"/>
      <c r="J25" s="1319"/>
      <c r="K25" s="407"/>
      <c r="L25" s="1319"/>
      <c r="M25" s="406"/>
      <c r="N25" s="1319"/>
      <c r="O25" s="406"/>
      <c r="P25" s="1319"/>
      <c r="Q25" s="406"/>
      <c r="R25" s="1319"/>
      <c r="S25" s="406"/>
    </row>
    <row r="26" spans="1:19">
      <c r="A26" s="449"/>
      <c r="B26" s="1129" t="s">
        <v>571</v>
      </c>
      <c r="C26" s="517"/>
      <c r="D26" s="581"/>
      <c r="E26" s="513"/>
      <c r="F26" s="513"/>
      <c r="G26" s="517"/>
      <c r="H26" s="1319"/>
      <c r="I26" s="405"/>
      <c r="J26" s="1319"/>
      <c r="K26" s="407"/>
      <c r="L26" s="1319"/>
      <c r="M26" s="406"/>
      <c r="N26" s="1319"/>
      <c r="O26" s="406"/>
      <c r="P26" s="1319"/>
      <c r="Q26" s="406"/>
      <c r="R26" s="1319"/>
      <c r="S26" s="406"/>
    </row>
    <row r="27" spans="1:19">
      <c r="A27" s="449"/>
      <c r="B27" s="1129" t="s">
        <v>572</v>
      </c>
      <c r="C27" s="517"/>
      <c r="D27" s="581"/>
      <c r="E27" s="513"/>
      <c r="F27" s="513"/>
      <c r="G27" s="517"/>
      <c r="H27" s="1319"/>
      <c r="I27" s="405"/>
      <c r="J27" s="1319"/>
      <c r="K27" s="407"/>
      <c r="L27" s="1319"/>
      <c r="M27" s="406"/>
      <c r="N27" s="1319"/>
      <c r="O27" s="406"/>
      <c r="P27" s="1319"/>
      <c r="Q27" s="406"/>
      <c r="R27" s="1319"/>
      <c r="S27" s="406"/>
    </row>
    <row r="28" spans="1:19">
      <c r="A28" s="449"/>
      <c r="B28" s="1129" t="s">
        <v>573</v>
      </c>
      <c r="C28" s="517"/>
      <c r="D28" s="513"/>
      <c r="E28" s="513"/>
      <c r="F28" s="513"/>
      <c r="G28" s="517"/>
      <c r="H28" s="1319"/>
      <c r="I28" s="405"/>
      <c r="J28" s="1319"/>
      <c r="K28" s="407"/>
      <c r="L28" s="1319"/>
      <c r="M28" s="406"/>
      <c r="N28" s="1319"/>
      <c r="O28" s="406"/>
      <c r="P28" s="1319"/>
      <c r="Q28" s="406"/>
      <c r="R28" s="1319"/>
      <c r="S28" s="406"/>
    </row>
    <row r="29" spans="1:19">
      <c r="A29" s="449"/>
      <c r="B29" s="1129" t="s">
        <v>648</v>
      </c>
      <c r="C29" s="517"/>
      <c r="D29" s="513"/>
      <c r="E29" s="513"/>
      <c r="F29" s="513"/>
      <c r="G29" s="517"/>
      <c r="H29" s="1319"/>
      <c r="I29" s="1127"/>
      <c r="J29" s="1319"/>
      <c r="K29" s="1055"/>
      <c r="L29" s="1319"/>
      <c r="M29" s="1056"/>
      <c r="N29" s="1319"/>
      <c r="O29" s="1056"/>
      <c r="P29" s="1319"/>
      <c r="Q29" s="1056"/>
      <c r="R29" s="1319"/>
      <c r="S29" s="1056"/>
    </row>
    <row r="30" spans="1:19" ht="17.25" customHeight="1">
      <c r="A30" s="449"/>
      <c r="B30" s="1131" t="s">
        <v>574</v>
      </c>
      <c r="C30" s="517"/>
      <c r="D30" s="513"/>
      <c r="E30" s="513"/>
      <c r="F30" s="513"/>
      <c r="G30" s="517"/>
      <c r="H30" s="1319"/>
      <c r="I30" s="405"/>
      <c r="J30" s="1319"/>
      <c r="K30" s="407"/>
      <c r="L30" s="1319"/>
      <c r="M30" s="406"/>
      <c r="N30" s="1319"/>
      <c r="O30" s="406"/>
      <c r="P30" s="1319"/>
      <c r="Q30" s="406"/>
      <c r="R30" s="1319"/>
      <c r="S30" s="406"/>
    </row>
    <row r="31" spans="1:19" ht="17.25" customHeight="1">
      <c r="A31" s="449"/>
      <c r="B31" s="1132" t="s">
        <v>575</v>
      </c>
      <c r="C31" s="964"/>
      <c r="D31" s="541"/>
      <c r="E31" s="541"/>
      <c r="F31" s="544"/>
      <c r="G31" s="545"/>
      <c r="H31" s="1320"/>
      <c r="I31" s="1348"/>
      <c r="J31" s="1320"/>
      <c r="K31" s="1059"/>
      <c r="L31" s="1320"/>
      <c r="M31" s="1060"/>
      <c r="N31" s="1320"/>
      <c r="O31" s="1060"/>
      <c r="P31" s="1320"/>
      <c r="Q31" s="1060"/>
      <c r="R31" s="1320"/>
      <c r="S31" s="1060"/>
    </row>
    <row r="32" spans="1:19" ht="17.25" customHeight="1">
      <c r="A32" s="1071"/>
      <c r="B32" s="1349" t="s">
        <v>706</v>
      </c>
      <c r="C32" s="1350"/>
      <c r="D32" s="513"/>
      <c r="E32" s="513"/>
      <c r="F32" s="1351"/>
      <c r="G32" s="1352"/>
      <c r="H32" s="1319"/>
      <c r="I32" s="405"/>
      <c r="J32" s="1319"/>
      <c r="K32" s="407"/>
      <c r="L32" s="1319"/>
      <c r="M32" s="406"/>
      <c r="N32" s="1319"/>
      <c r="O32" s="406"/>
      <c r="P32" s="1319"/>
      <c r="Q32" s="406"/>
      <c r="R32" s="1319"/>
      <c r="S32" s="406"/>
    </row>
    <row r="33" spans="1:19" ht="17.25" customHeight="1">
      <c r="A33" s="1071"/>
      <c r="B33" s="1353"/>
      <c r="C33" s="1350"/>
      <c r="D33" s="513"/>
      <c r="E33" s="513"/>
      <c r="F33" s="1351"/>
      <c r="G33" s="1352"/>
      <c r="H33" s="1319"/>
      <c r="I33" s="1354"/>
      <c r="J33" s="1319"/>
      <c r="K33" s="407"/>
      <c r="L33" s="1319"/>
      <c r="M33" s="406"/>
      <c r="N33" s="1319"/>
      <c r="O33" s="406"/>
      <c r="P33" s="1319"/>
      <c r="Q33" s="406"/>
      <c r="R33" s="1319"/>
      <c r="S33" s="406"/>
    </row>
    <row r="34" spans="1:19" ht="17.25" customHeight="1">
      <c r="A34" s="1071"/>
      <c r="B34" s="1353" t="s">
        <v>843</v>
      </c>
      <c r="C34" s="1350"/>
      <c r="D34" s="513"/>
      <c r="E34" s="513"/>
      <c r="F34" s="1351"/>
      <c r="G34" s="1352"/>
      <c r="H34" s="1319"/>
      <c r="I34" s="405"/>
      <c r="J34" s="1319"/>
      <c r="K34" s="407"/>
      <c r="L34" s="1319"/>
      <c r="M34" s="406"/>
      <c r="N34" s="1319"/>
      <c r="O34" s="406"/>
      <c r="P34" s="1319"/>
      <c r="Q34" s="406"/>
      <c r="R34" s="1319"/>
      <c r="S34" s="406"/>
    </row>
    <row r="35" spans="1:19" ht="17.25" customHeight="1">
      <c r="A35" s="1071"/>
      <c r="B35" s="1353" t="s">
        <v>844</v>
      </c>
      <c r="C35" s="1350"/>
      <c r="D35" s="513"/>
      <c r="E35" s="513"/>
      <c r="F35" s="1351"/>
      <c r="G35" s="1352"/>
      <c r="H35" s="1319"/>
      <c r="I35" s="405"/>
      <c r="J35" s="1319"/>
      <c r="K35" s="407"/>
      <c r="L35" s="1319"/>
      <c r="M35" s="406"/>
      <c r="N35" s="1319"/>
      <c r="O35" s="406"/>
      <c r="P35" s="1319"/>
      <c r="Q35" s="406"/>
      <c r="R35" s="1319"/>
      <c r="S35" s="406"/>
    </row>
    <row r="36" spans="1:19">
      <c r="A36" s="1071"/>
      <c r="B36" s="1353" t="s">
        <v>845</v>
      </c>
      <c r="C36" s="1350"/>
      <c r="D36" s="513"/>
      <c r="E36" s="513"/>
      <c r="F36" s="1351"/>
      <c r="G36" s="1352"/>
      <c r="H36" s="1319"/>
      <c r="I36" s="405"/>
      <c r="J36" s="1319"/>
      <c r="K36" s="407"/>
      <c r="L36" s="1319"/>
      <c r="M36" s="406"/>
      <c r="N36" s="1319"/>
      <c r="O36" s="406"/>
      <c r="P36" s="1319"/>
      <c r="Q36" s="406"/>
      <c r="R36" s="1319"/>
      <c r="S36" s="406"/>
    </row>
    <row r="37" spans="1:19">
      <c r="A37" s="1071"/>
      <c r="B37" s="1353" t="s">
        <v>846</v>
      </c>
      <c r="C37" s="1350"/>
      <c r="D37" s="513"/>
      <c r="E37" s="513"/>
      <c r="F37" s="1351"/>
      <c r="G37" s="1352"/>
      <c r="H37" s="1319"/>
      <c r="I37" s="405"/>
      <c r="J37" s="1319"/>
      <c r="K37" s="407"/>
      <c r="L37" s="1319"/>
      <c r="M37" s="406"/>
      <c r="N37" s="1319"/>
      <c r="O37" s="406"/>
      <c r="P37" s="1319"/>
      <c r="Q37" s="406"/>
      <c r="R37" s="1319"/>
      <c r="S37" s="406"/>
    </row>
    <row r="38" spans="1:19">
      <c r="A38" s="1071"/>
      <c r="B38" s="1353" t="s">
        <v>847</v>
      </c>
      <c r="C38" s="1350"/>
      <c r="D38" s="513"/>
      <c r="E38" s="513"/>
      <c r="F38" s="1351"/>
      <c r="G38" s="1352"/>
      <c r="H38" s="1319"/>
      <c r="I38" s="405"/>
      <c r="J38" s="1319"/>
      <c r="K38" s="407"/>
      <c r="L38" s="1319"/>
      <c r="M38" s="406"/>
      <c r="N38" s="1319"/>
      <c r="O38" s="406"/>
      <c r="P38" s="1319"/>
      <c r="Q38" s="406"/>
      <c r="R38" s="1319"/>
      <c r="S38" s="406"/>
    </row>
    <row r="39" spans="1:19">
      <c r="A39" s="1071"/>
      <c r="B39" s="1355" t="s">
        <v>848</v>
      </c>
      <c r="C39" s="1356"/>
      <c r="D39" s="513"/>
      <c r="E39" s="513"/>
      <c r="F39" s="1351"/>
      <c r="G39" s="1352"/>
      <c r="H39" s="1319" t="s">
        <v>579</v>
      </c>
      <c r="I39" s="1354"/>
      <c r="J39" s="1319"/>
      <c r="K39" s="407"/>
      <c r="L39" s="1319"/>
      <c r="M39" s="406"/>
      <c r="N39" s="1319"/>
      <c r="O39" s="406"/>
      <c r="P39" s="1319"/>
      <c r="Q39" s="406"/>
      <c r="R39" s="1319"/>
      <c r="S39" s="406"/>
    </row>
    <row r="40" spans="1:19">
      <c r="A40" s="1071"/>
      <c r="B40" s="1357"/>
      <c r="C40" s="1356"/>
      <c r="D40" s="513"/>
      <c r="E40" s="513"/>
      <c r="F40" s="1351"/>
      <c r="G40" s="1352"/>
      <c r="H40" s="1319"/>
      <c r="I40" s="405"/>
      <c r="J40" s="1319"/>
      <c r="K40" s="407"/>
      <c r="L40" s="1319"/>
      <c r="M40" s="406"/>
      <c r="N40" s="1319"/>
      <c r="O40" s="406"/>
      <c r="P40" s="1319"/>
      <c r="Q40" s="406"/>
      <c r="R40" s="1319"/>
      <c r="S40" s="406"/>
    </row>
    <row r="41" spans="1:19" ht="15.75" thickBot="1">
      <c r="A41" s="1071"/>
      <c r="B41" s="1358"/>
      <c r="C41" s="1356"/>
      <c r="D41" s="513"/>
      <c r="E41" s="513"/>
      <c r="F41" s="1351"/>
      <c r="G41" s="1352"/>
      <c r="H41" s="1319"/>
      <c r="I41" s="405"/>
      <c r="J41" s="1319"/>
      <c r="K41" s="407"/>
      <c r="L41" s="1319"/>
      <c r="M41" s="406"/>
      <c r="N41" s="1319"/>
      <c r="O41" s="406"/>
      <c r="P41" s="1319"/>
      <c r="Q41" s="406"/>
      <c r="R41" s="1319"/>
      <c r="S41" s="406"/>
    </row>
    <row r="42" spans="1:19" ht="15.75" thickTop="1">
      <c r="A42" s="14"/>
      <c r="B42" s="15"/>
      <c r="C42" s="16"/>
      <c r="D42" s="16"/>
      <c r="E42" s="17"/>
      <c r="F42" s="18" t="s">
        <v>625</v>
      </c>
      <c r="G42" s="19"/>
      <c r="H42" s="20"/>
      <c r="I42" s="65">
        <f>SUM(I21:I41)</f>
        <v>0</v>
      </c>
      <c r="J42" s="20"/>
      <c r="K42" s="65">
        <f>SUM(K21:K41)</f>
        <v>0</v>
      </c>
      <c r="L42" s="20"/>
      <c r="M42" s="65">
        <f>SUM(M21:M41)</f>
        <v>0</v>
      </c>
      <c r="N42" s="20"/>
      <c r="O42" s="65">
        <f>SUM(O21:O41)</f>
        <v>0</v>
      </c>
      <c r="P42" s="20"/>
      <c r="Q42" s="65">
        <f>SUM(Q21:Q41)</f>
        <v>0</v>
      </c>
      <c r="R42" s="20"/>
      <c r="S42" s="65">
        <f>SUM(S21:S41)</f>
        <v>0</v>
      </c>
    </row>
    <row r="43" spans="1:19">
      <c r="A43" s="1359"/>
      <c r="B43" s="1360"/>
      <c r="C43" s="1361"/>
      <c r="D43" s="1361"/>
      <c r="E43" s="1362"/>
      <c r="F43" s="1363" t="s">
        <v>626</v>
      </c>
      <c r="G43" s="1364"/>
      <c r="H43" s="1365">
        <v>0</v>
      </c>
      <c r="I43" s="1366"/>
      <c r="J43" s="1365"/>
      <c r="K43" s="1366"/>
      <c r="L43" s="1365"/>
      <c r="M43" s="1366"/>
      <c r="N43" s="1365"/>
      <c r="O43" s="1366"/>
      <c r="P43" s="1365">
        <v>0</v>
      </c>
      <c r="Q43" s="1366"/>
      <c r="R43" s="1365">
        <v>0</v>
      </c>
      <c r="S43" s="1366"/>
    </row>
    <row r="44" spans="1:19">
      <c r="A44" s="1359"/>
      <c r="B44" s="1360"/>
      <c r="C44" s="1361"/>
      <c r="D44" s="1361"/>
      <c r="E44" s="1362"/>
      <c r="F44" s="1363" t="s">
        <v>627</v>
      </c>
      <c r="G44" s="1364"/>
      <c r="H44" s="1367"/>
      <c r="I44" s="1368">
        <f>I42*H43</f>
        <v>0</v>
      </c>
      <c r="J44" s="1367"/>
      <c r="K44" s="1368">
        <f>K42*J43</f>
        <v>0</v>
      </c>
      <c r="L44" s="1367"/>
      <c r="M44" s="1368">
        <f>M42*L43</f>
        <v>0</v>
      </c>
      <c r="N44" s="1367"/>
      <c r="O44" s="1368">
        <f>O42*N43</f>
        <v>0</v>
      </c>
      <c r="P44" s="1367"/>
      <c r="Q44" s="1368">
        <f>Q42*P43</f>
        <v>0</v>
      </c>
      <c r="R44" s="1367"/>
      <c r="S44" s="1368">
        <f>S42*R43</f>
        <v>0</v>
      </c>
    </row>
    <row r="45" spans="1:19">
      <c r="A45" s="1359"/>
      <c r="B45" s="1360"/>
      <c r="C45" s="1361"/>
      <c r="D45" s="1361"/>
      <c r="E45" s="1362"/>
      <c r="F45" s="1363"/>
      <c r="G45" s="1364"/>
      <c r="H45" s="1367"/>
      <c r="I45" s="1367"/>
      <c r="J45" s="1367"/>
      <c r="K45" s="1367"/>
      <c r="L45" s="1367"/>
      <c r="M45" s="1367"/>
      <c r="N45" s="1367"/>
      <c r="O45" s="1367"/>
      <c r="P45" s="1367"/>
      <c r="Q45" s="1367"/>
      <c r="R45" s="1367"/>
      <c r="S45" s="1367"/>
    </row>
    <row r="46" spans="1:19">
      <c r="A46" s="1359"/>
      <c r="B46" s="1360"/>
      <c r="C46" s="1361"/>
      <c r="D46" s="1361"/>
      <c r="E46" s="1362"/>
      <c r="F46" s="1363" t="s">
        <v>628</v>
      </c>
      <c r="G46" s="1364"/>
      <c r="H46" s="1369"/>
      <c r="I46" s="1370">
        <f>SUM(I42:I44)</f>
        <v>0</v>
      </c>
      <c r="J46" s="1369"/>
      <c r="K46" s="1370">
        <f>SUM(K42:K44)</f>
        <v>0</v>
      </c>
      <c r="L46" s="1369"/>
      <c r="M46" s="1370">
        <f>SUM(M42:M44)</f>
        <v>0</v>
      </c>
      <c r="N46" s="1369"/>
      <c r="O46" s="1370">
        <f>SUM(O42:O44)</f>
        <v>0</v>
      </c>
      <c r="P46" s="1369"/>
      <c r="Q46" s="1370">
        <f>SUM(Q42:Q44)</f>
        <v>0</v>
      </c>
      <c r="R46" s="1369"/>
      <c r="S46" s="1370">
        <f>SUM(S42:S44)</f>
        <v>0</v>
      </c>
    </row>
    <row r="47" spans="1:19">
      <c r="A47" s="1359"/>
      <c r="B47" s="1360"/>
      <c r="C47" s="1361"/>
      <c r="D47" s="1361"/>
      <c r="E47" s="1362"/>
      <c r="F47" s="1371" t="s">
        <v>629</v>
      </c>
      <c r="G47" s="1372"/>
      <c r="H47" s="1373"/>
      <c r="I47" s="1374" t="e">
        <f>I46/'Area Calculations'!$I$4</f>
        <v>#DIV/0!</v>
      </c>
      <c r="J47" s="1373"/>
      <c r="K47" s="1374" t="e">
        <f>K46/'Area Calculations'!$I$4</f>
        <v>#DIV/0!</v>
      </c>
      <c r="L47" s="1373"/>
      <c r="M47" s="1374" t="e">
        <f>M46/'Area Calculations'!$I$4</f>
        <v>#DIV/0!</v>
      </c>
      <c r="N47" s="1373"/>
      <c r="O47" s="1374" t="e">
        <f>O46/'Area Calculations'!$I$4</f>
        <v>#DIV/0!</v>
      </c>
      <c r="P47" s="1373"/>
      <c r="Q47" s="1374" t="e">
        <f>Q46/'Area Calculations'!$I$4</f>
        <v>#DIV/0!</v>
      </c>
      <c r="R47" s="1373"/>
      <c r="S47" s="1374" t="e">
        <f>S46/'Area Calculations'!$I$4</f>
        <v>#DIV/0!</v>
      </c>
    </row>
    <row r="48" spans="1:19" ht="14.25" customHeight="1">
      <c r="A48" s="1359"/>
      <c r="B48" s="1360"/>
      <c r="C48" s="1361"/>
      <c r="D48" s="1361"/>
      <c r="E48" s="1362"/>
      <c r="F48" s="1371" t="s">
        <v>630</v>
      </c>
      <c r="G48" s="1375"/>
      <c r="H48" s="1373"/>
      <c r="I48" s="1374" t="e">
        <f>I46/'Area Calculations'!#REF!</f>
        <v>#REF!</v>
      </c>
      <c r="J48" s="1373"/>
      <c r="K48" s="1374" t="e">
        <f>K46/'Area Calculations'!#REF!</f>
        <v>#REF!</v>
      </c>
      <c r="L48" s="1373"/>
      <c r="M48" s="1374" t="e">
        <f>M46/'Area Calculations'!#REF!</f>
        <v>#REF!</v>
      </c>
      <c r="N48" s="1373"/>
      <c r="O48" s="1374" t="e">
        <f>O46/'Area Calculations'!#REF!</f>
        <v>#REF!</v>
      </c>
      <c r="P48" s="1373"/>
      <c r="Q48" s="1374" t="e">
        <f>Q46/'Area Calculations'!#REF!</f>
        <v>#REF!</v>
      </c>
      <c r="R48" s="1373"/>
      <c r="S48" s="1374" t="e">
        <f>S46/'Area Calculations'!#REF!</f>
        <v>#REF!</v>
      </c>
    </row>
    <row r="49" spans="1:19" ht="15.75" thickBot="1">
      <c r="A49" s="1359"/>
      <c r="B49" s="1360"/>
      <c r="C49" s="1361"/>
      <c r="D49" s="1361"/>
      <c r="E49" s="1362"/>
      <c r="F49" s="1363"/>
      <c r="G49" s="1376"/>
      <c r="H49" s="1377"/>
      <c r="I49" s="1378"/>
      <c r="J49" s="1379"/>
      <c r="K49" s="1379"/>
      <c r="L49" s="1379"/>
      <c r="M49" s="1379"/>
      <c r="N49" s="1379"/>
      <c r="O49" s="1379"/>
      <c r="P49" s="1379"/>
      <c r="Q49" s="1379"/>
      <c r="R49" s="1379"/>
      <c r="S49" s="1379"/>
    </row>
    <row r="50" spans="1:19" ht="16.5" thickTop="1" thickBot="1">
      <c r="A50" s="652" t="s">
        <v>631</v>
      </c>
      <c r="B50" s="653"/>
      <c r="C50" s="12"/>
      <c r="D50" s="12"/>
      <c r="E50" s="12"/>
      <c r="F50" s="12"/>
      <c r="G50" s="13"/>
      <c r="H50" s="21"/>
      <c r="I50" s="21"/>
      <c r="J50" s="21"/>
      <c r="K50" s="21"/>
      <c r="L50" s="21"/>
      <c r="M50" s="21"/>
      <c r="N50" s="21"/>
      <c r="O50" s="21"/>
      <c r="P50" s="21"/>
      <c r="Q50" s="21"/>
      <c r="R50" s="21"/>
      <c r="S50" s="21"/>
    </row>
    <row r="51" spans="1:19" ht="15.75" thickTop="1">
      <c r="A51" s="1068"/>
      <c r="B51" s="512"/>
      <c r="C51" s="1070"/>
      <c r="D51" s="1070"/>
      <c r="E51" s="1070"/>
      <c r="F51" s="1070"/>
      <c r="G51" s="1062"/>
      <c r="H51" s="1063"/>
      <c r="I51" s="1063"/>
      <c r="J51" s="1063"/>
      <c r="K51" s="1063"/>
      <c r="L51" s="1063"/>
      <c r="M51" s="1063"/>
      <c r="N51" s="1063"/>
      <c r="O51" s="1063"/>
      <c r="P51" s="1063"/>
      <c r="Q51" s="1063"/>
      <c r="R51" s="1063"/>
      <c r="S51" s="1063"/>
    </row>
    <row r="52" spans="1:19">
      <c r="A52" s="1068"/>
      <c r="B52" s="512"/>
      <c r="C52" s="1070"/>
      <c r="D52" s="1070"/>
      <c r="E52" s="1070"/>
      <c r="F52" s="1070"/>
      <c r="G52" s="1062"/>
      <c r="H52" s="1063"/>
      <c r="I52" s="1063"/>
      <c r="J52" s="1063"/>
      <c r="K52" s="1063"/>
      <c r="L52" s="1063"/>
      <c r="M52" s="1063"/>
      <c r="N52" s="1063"/>
      <c r="O52" s="1063"/>
      <c r="P52" s="1063"/>
      <c r="Q52" s="1063"/>
      <c r="R52" s="1063"/>
      <c r="S52" s="1063"/>
    </row>
    <row r="53" spans="1:19" ht="15.75" thickBot="1">
      <c r="A53" s="1068"/>
      <c r="B53" s="512"/>
      <c r="C53" s="1070"/>
      <c r="D53" s="1070"/>
      <c r="E53" s="1070"/>
      <c r="F53" s="1070"/>
      <c r="G53" s="1062"/>
      <c r="H53" s="1063"/>
      <c r="I53" s="1063"/>
      <c r="J53" s="1063"/>
      <c r="K53" s="1063"/>
      <c r="L53" s="1063"/>
      <c r="M53" s="1063"/>
      <c r="N53" s="1063"/>
      <c r="O53" s="1063"/>
      <c r="P53" s="1063"/>
      <c r="Q53" s="1063"/>
      <c r="R53" s="1063"/>
      <c r="S53" s="1063"/>
    </row>
    <row r="54" spans="1:19" s="2" customFormat="1" ht="16.5" thickTop="1" thickBot="1">
      <c r="A54" s="652" t="s">
        <v>632</v>
      </c>
      <c r="B54" s="653"/>
      <c r="C54" s="12"/>
      <c r="D54" s="12"/>
      <c r="E54" s="12"/>
      <c r="F54" s="12"/>
      <c r="G54" s="13"/>
      <c r="H54" s="21"/>
      <c r="I54" s="21"/>
      <c r="J54" s="21"/>
      <c r="K54" s="21"/>
      <c r="L54" s="21"/>
      <c r="M54" s="21"/>
      <c r="N54" s="21"/>
      <c r="O54" s="21"/>
      <c r="P54" s="21"/>
      <c r="Q54" s="21"/>
      <c r="R54" s="21"/>
      <c r="S54" s="21"/>
    </row>
    <row r="55" spans="1:19" s="2" customFormat="1" ht="15.75" thickTop="1">
      <c r="A55" s="1068"/>
      <c r="B55" s="512"/>
      <c r="C55" s="1070"/>
      <c r="D55" s="1070"/>
      <c r="E55" s="1070"/>
      <c r="F55" s="1070"/>
      <c r="G55" s="1062"/>
      <c r="H55" s="1063"/>
      <c r="I55" s="1063"/>
      <c r="J55" s="1063"/>
      <c r="K55" s="1063"/>
      <c r="L55" s="1063"/>
      <c r="M55" s="1063"/>
      <c r="N55" s="1063"/>
      <c r="O55" s="1063"/>
      <c r="P55" s="1063"/>
      <c r="Q55" s="1063"/>
      <c r="R55" s="1063"/>
      <c r="S55" s="1063"/>
    </row>
    <row r="56" spans="1:19" s="2" customFormat="1">
      <c r="A56" s="1068"/>
      <c r="B56" s="512"/>
      <c r="C56" s="1070"/>
      <c r="D56" s="1070"/>
      <c r="E56" s="1070"/>
      <c r="F56" s="1070"/>
      <c r="G56" s="1062"/>
      <c r="H56" s="1063"/>
      <c r="I56" s="1063"/>
      <c r="J56" s="1063"/>
      <c r="K56" s="1063"/>
      <c r="L56" s="1063"/>
      <c r="M56" s="1063"/>
      <c r="N56" s="1063"/>
      <c r="O56" s="1063"/>
      <c r="P56" s="1063"/>
      <c r="Q56" s="1063"/>
      <c r="R56" s="1063"/>
      <c r="S56" s="1063"/>
    </row>
    <row r="57" spans="1:19" ht="15.75" thickBot="1">
      <c r="A57" s="1068"/>
      <c r="B57" s="512"/>
      <c r="C57" s="1070"/>
      <c r="D57" s="1070"/>
      <c r="E57" s="1070"/>
      <c r="F57" s="1070"/>
      <c r="G57" s="1062"/>
      <c r="H57" s="1063"/>
      <c r="I57" s="1063"/>
      <c r="J57" s="1063"/>
      <c r="K57" s="1063"/>
      <c r="L57" s="1063"/>
      <c r="M57" s="1063"/>
      <c r="N57" s="1063"/>
      <c r="O57" s="1063"/>
      <c r="P57" s="1063"/>
      <c r="Q57" s="1063"/>
      <c r="R57" s="1063"/>
      <c r="S57" s="1063"/>
    </row>
    <row r="58" spans="1:19" s="2" customFormat="1" ht="16.5" thickTop="1" thickBot="1">
      <c r="A58" s="652" t="s">
        <v>633</v>
      </c>
      <c r="B58" s="653"/>
      <c r="C58" s="12"/>
      <c r="D58" s="12"/>
      <c r="E58" s="12"/>
      <c r="F58" s="12"/>
      <c r="G58" s="13"/>
      <c r="H58" s="21"/>
      <c r="I58" s="21"/>
      <c r="J58" s="21"/>
      <c r="K58" s="21"/>
      <c r="L58" s="21"/>
      <c r="M58" s="21"/>
      <c r="N58" s="21"/>
      <c r="O58" s="21"/>
      <c r="P58" s="21"/>
      <c r="Q58" s="21"/>
      <c r="R58" s="21"/>
      <c r="S58" s="21"/>
    </row>
    <row r="59" spans="1:19" s="2" customFormat="1" ht="15.75" thickTop="1">
      <c r="A59" s="1068"/>
      <c r="B59" s="512"/>
      <c r="C59" s="1070"/>
      <c r="D59" s="1070"/>
      <c r="E59" s="1070"/>
      <c r="F59" s="1070"/>
      <c r="G59" s="1062"/>
      <c r="H59" s="1063"/>
      <c r="I59" s="1063"/>
      <c r="J59" s="1063"/>
      <c r="K59" s="1063"/>
      <c r="L59" s="1063"/>
      <c r="M59" s="1063"/>
      <c r="N59" s="1063"/>
      <c r="O59" s="1063"/>
      <c r="P59" s="1063"/>
      <c r="Q59" s="1063"/>
      <c r="R59" s="1063"/>
      <c r="S59" s="1063"/>
    </row>
    <row r="60" spans="1:19" s="2" customFormat="1">
      <c r="A60" s="1317"/>
      <c r="B60" s="512"/>
      <c r="C60" s="513"/>
      <c r="D60" s="513"/>
      <c r="E60" s="513"/>
      <c r="F60" s="513"/>
      <c r="G60" s="517"/>
      <c r="H60" s="1380"/>
      <c r="I60" s="1380"/>
      <c r="J60" s="1380"/>
      <c r="K60" s="1380"/>
      <c r="L60" s="1380"/>
      <c r="M60" s="1380"/>
      <c r="N60" s="1380"/>
      <c r="O60" s="1380"/>
      <c r="P60" s="1380"/>
      <c r="Q60" s="1380"/>
      <c r="R60" s="1380"/>
      <c r="S60" s="1380"/>
    </row>
    <row r="61" spans="1:19" s="2" customFormat="1" ht="15.75" thickBot="1">
      <c r="A61" s="1381"/>
      <c r="B61" s="1382"/>
      <c r="C61" s="513"/>
      <c r="D61" s="513"/>
      <c r="E61" s="513"/>
      <c r="F61" s="513"/>
      <c r="G61" s="517"/>
      <c r="H61" s="1383"/>
      <c r="I61" s="1383"/>
      <c r="J61" s="1383"/>
      <c r="K61" s="1383"/>
      <c r="L61" s="1383"/>
      <c r="M61" s="1383"/>
      <c r="N61" s="1383"/>
      <c r="O61" s="1383"/>
      <c r="P61" s="1383"/>
      <c r="Q61" s="1383"/>
      <c r="R61" s="1383"/>
      <c r="S61" s="1383"/>
    </row>
    <row r="62" spans="1:19" s="2" customFormat="1" ht="16.5" thickTop="1" thickBot="1">
      <c r="A62" s="652" t="s">
        <v>634</v>
      </c>
      <c r="B62" s="653"/>
      <c r="C62" s="12"/>
      <c r="D62" s="12"/>
      <c r="E62" s="12"/>
      <c r="F62" s="12"/>
      <c r="G62" s="13"/>
      <c r="H62" s="21"/>
      <c r="I62" s="21"/>
      <c r="J62" s="21"/>
      <c r="K62" s="21"/>
      <c r="L62" s="21"/>
      <c r="M62" s="21"/>
      <c r="N62" s="21"/>
      <c r="O62" s="21"/>
      <c r="P62" s="21"/>
      <c r="Q62" s="21"/>
      <c r="R62" s="21"/>
      <c r="S62" s="21"/>
    </row>
    <row r="63" spans="1:19" ht="15.75" thickTop="1">
      <c r="A63" s="1064"/>
      <c r="B63" s="1065"/>
      <c r="C63" s="1070"/>
      <c r="D63" s="1070"/>
      <c r="E63" s="1070"/>
      <c r="F63" s="1070"/>
      <c r="G63" s="1062"/>
      <c r="H63" s="1063"/>
      <c r="I63" s="1063"/>
      <c r="J63" s="1063"/>
      <c r="K63" s="1063"/>
      <c r="L63" s="1063"/>
      <c r="M63" s="1063"/>
      <c r="N63" s="1063"/>
      <c r="O63" s="1063"/>
      <c r="P63" s="1063"/>
      <c r="Q63" s="1063"/>
      <c r="R63" s="1063"/>
      <c r="S63" s="1063"/>
    </row>
    <row r="64" spans="1:19">
      <c r="A64" s="1381"/>
      <c r="B64" s="1382"/>
      <c r="C64" s="513"/>
      <c r="D64" s="513"/>
      <c r="E64" s="513"/>
      <c r="F64" s="513"/>
      <c r="G64" s="517"/>
      <c r="H64" s="1384"/>
      <c r="I64" s="1384"/>
      <c r="J64" s="1384"/>
      <c r="K64" s="1384"/>
      <c r="L64" s="1384"/>
      <c r="M64" s="1384"/>
      <c r="N64" s="1384"/>
      <c r="O64" s="1384"/>
      <c r="P64" s="1384"/>
      <c r="Q64" s="1384"/>
      <c r="R64" s="1384"/>
      <c r="S64" s="1384"/>
    </row>
    <row r="65" spans="1:19" ht="15.75" thickBot="1">
      <c r="A65" s="1381"/>
      <c r="B65" s="1382"/>
      <c r="C65" s="513"/>
      <c r="D65" s="513"/>
      <c r="E65" s="513"/>
      <c r="F65" s="513"/>
      <c r="G65" s="517"/>
      <c r="H65" s="1384"/>
      <c r="I65" s="1384"/>
      <c r="J65" s="1384"/>
      <c r="K65" s="1384"/>
      <c r="L65" s="1384"/>
      <c r="M65" s="1384"/>
      <c r="N65" s="1384"/>
      <c r="O65" s="1384"/>
      <c r="P65" s="1384"/>
      <c r="Q65" s="1384"/>
      <c r="R65" s="1384"/>
      <c r="S65" s="1384"/>
    </row>
    <row r="66" spans="1:19" ht="16.5" thickTop="1" thickBot="1">
      <c r="A66" s="652" t="s">
        <v>635</v>
      </c>
      <c r="B66" s="653"/>
      <c r="C66" s="12"/>
      <c r="D66" s="12"/>
      <c r="E66" s="12"/>
      <c r="F66" s="12"/>
      <c r="G66" s="13"/>
      <c r="H66" s="21"/>
      <c r="I66" s="21"/>
      <c r="J66" s="21"/>
      <c r="K66" s="21"/>
      <c r="L66" s="21"/>
      <c r="M66" s="21"/>
      <c r="N66" s="21"/>
      <c r="O66" s="21"/>
      <c r="P66" s="21"/>
      <c r="Q66" s="21"/>
      <c r="R66" s="21"/>
      <c r="S66" s="21"/>
    </row>
    <row r="67" spans="1:19" ht="15.75" thickTop="1">
      <c r="A67" s="1317"/>
      <c r="B67" s="512" t="s">
        <v>636</v>
      </c>
      <c r="C67" s="513"/>
      <c r="D67" s="513"/>
      <c r="E67" s="513"/>
      <c r="F67" s="513"/>
      <c r="G67" s="517"/>
      <c r="H67" s="1384"/>
      <c r="I67" s="1384"/>
      <c r="J67" s="1384"/>
      <c r="K67" s="1384"/>
      <c r="L67" s="1384"/>
      <c r="M67" s="1384"/>
      <c r="N67" s="1384"/>
      <c r="O67" s="1384"/>
      <c r="P67" s="1384"/>
      <c r="Q67" s="1384"/>
      <c r="R67" s="1384"/>
      <c r="S67" s="1384"/>
    </row>
    <row r="68" spans="1:19">
      <c r="A68" s="1317"/>
      <c r="B68" s="512" t="s">
        <v>637</v>
      </c>
      <c r="C68" s="513"/>
      <c r="D68" s="513"/>
      <c r="E68" s="513"/>
      <c r="F68" s="513"/>
      <c r="G68" s="517"/>
      <c r="H68" s="1384"/>
      <c r="I68" s="1384"/>
      <c r="J68" s="1384"/>
      <c r="K68" s="1384"/>
      <c r="L68" s="1384"/>
      <c r="M68" s="1384"/>
      <c r="N68" s="1384"/>
      <c r="O68" s="1384"/>
      <c r="P68" s="1384"/>
      <c r="Q68" s="1384"/>
      <c r="R68" s="1384"/>
      <c r="S68" s="1384"/>
    </row>
    <row r="69" spans="1:19">
      <c r="A69" s="1317"/>
      <c r="B69" s="512" t="s">
        <v>638</v>
      </c>
      <c r="C69" s="513"/>
      <c r="D69" s="513"/>
      <c r="E69" s="513"/>
      <c r="F69" s="513"/>
      <c r="G69" s="517"/>
      <c r="H69" s="1384"/>
      <c r="I69" s="1384"/>
      <c r="J69" s="1384"/>
      <c r="K69" s="1384"/>
      <c r="L69" s="1384"/>
      <c r="M69" s="1384"/>
      <c r="N69" s="1384"/>
      <c r="O69" s="1384"/>
      <c r="P69" s="1384"/>
      <c r="Q69" s="1384"/>
      <c r="R69" s="1384"/>
      <c r="S69" s="1384"/>
    </row>
    <row r="70" spans="1:19">
      <c r="A70" s="1317"/>
      <c r="B70" s="512" t="s">
        <v>639</v>
      </c>
      <c r="C70" s="513"/>
      <c r="D70" s="513"/>
      <c r="E70" s="513"/>
      <c r="F70" s="513"/>
      <c r="G70" s="517"/>
      <c r="H70" s="1384"/>
      <c r="I70" s="1384"/>
      <c r="J70" s="1384"/>
      <c r="K70" s="1384"/>
      <c r="L70" s="1384"/>
      <c r="M70" s="1384"/>
      <c r="N70" s="1384"/>
      <c r="O70" s="1384"/>
      <c r="P70" s="1384"/>
      <c r="Q70" s="1384"/>
      <c r="R70" s="1384"/>
      <c r="S70" s="1384"/>
    </row>
    <row r="71" spans="1:19" ht="15.75" thickBot="1">
      <c r="A71" s="358"/>
      <c r="B71" s="357"/>
      <c r="C71" s="188"/>
      <c r="D71" s="188"/>
      <c r="E71" s="188"/>
      <c r="F71" s="188"/>
      <c r="G71" s="359"/>
      <c r="H71" s="300"/>
      <c r="I71" s="300"/>
      <c r="J71" s="300"/>
      <c r="K71" s="300"/>
      <c r="L71" s="300"/>
      <c r="M71" s="300"/>
      <c r="N71" s="300"/>
      <c r="O71" s="300"/>
      <c r="P71" s="300"/>
      <c r="Q71" s="300"/>
      <c r="R71" s="300"/>
      <c r="S71" s="300"/>
    </row>
    <row r="72" spans="1:19" ht="16.5" thickTop="1" thickBot="1">
      <c r="A72" s="7" t="s">
        <v>640</v>
      </c>
      <c r="B72" s="8"/>
      <c r="C72" s="12"/>
      <c r="D72" s="12"/>
      <c r="E72" s="12"/>
      <c r="F72" s="12"/>
      <c r="G72" s="13"/>
      <c r="H72" s="21"/>
      <c r="I72" s="21"/>
      <c r="J72" s="21"/>
      <c r="K72" s="21"/>
      <c r="L72" s="21"/>
      <c r="M72" s="21"/>
      <c r="N72" s="21"/>
      <c r="O72" s="21"/>
      <c r="P72" s="21"/>
      <c r="Q72" s="21"/>
      <c r="R72" s="21"/>
      <c r="S72" s="21"/>
    </row>
    <row r="73" spans="1:19" ht="15.75" thickTop="1">
      <c r="A73" s="1068"/>
      <c r="B73" s="1066" t="s">
        <v>641</v>
      </c>
      <c r="C73" s="1070"/>
      <c r="D73" s="1070"/>
      <c r="E73" s="1070"/>
      <c r="F73" s="1070"/>
      <c r="G73" s="1062"/>
      <c r="H73" s="1067"/>
      <c r="I73" s="1067"/>
      <c r="J73" s="1067"/>
      <c r="K73" s="1067"/>
      <c r="L73" s="1067"/>
      <c r="M73" s="1067"/>
      <c r="N73" s="1067"/>
      <c r="O73" s="1067"/>
      <c r="P73" s="1067"/>
      <c r="Q73" s="1067"/>
      <c r="R73" s="1067"/>
      <c r="S73" s="1067"/>
    </row>
    <row r="74" spans="1:19">
      <c r="A74" s="1317"/>
      <c r="B74" s="512" t="s">
        <v>642</v>
      </c>
      <c r="C74" s="513"/>
      <c r="D74" s="513"/>
      <c r="E74" s="513"/>
      <c r="F74" s="513"/>
      <c r="G74" s="517"/>
      <c r="H74" s="1385"/>
      <c r="I74" s="1385"/>
      <c r="J74" s="1385"/>
      <c r="K74" s="1385"/>
      <c r="L74" s="1385"/>
      <c r="M74" s="1385"/>
      <c r="N74" s="1385"/>
      <c r="O74" s="1385"/>
      <c r="P74" s="1385"/>
      <c r="Q74" s="1385"/>
      <c r="R74" s="1385"/>
      <c r="S74" s="1385"/>
    </row>
    <row r="75" spans="1:19" ht="15.75" thickBot="1">
      <c r="A75" s="1386"/>
      <c r="B75" s="1387" t="s">
        <v>643</v>
      </c>
      <c r="C75" s="1388"/>
      <c r="D75" s="1388"/>
      <c r="E75" s="1388"/>
      <c r="F75" s="1388"/>
      <c r="G75" s="1389"/>
      <c r="H75" s="1390"/>
      <c r="I75" s="1390"/>
      <c r="J75" s="1390"/>
      <c r="K75" s="1390"/>
      <c r="L75" s="1390"/>
      <c r="M75" s="1390"/>
      <c r="N75" s="1390"/>
      <c r="O75" s="1390"/>
      <c r="P75" s="1390"/>
      <c r="Q75" s="1390"/>
      <c r="R75" s="1390"/>
      <c r="S75" s="1390"/>
    </row>
    <row r="76" spans="1:19" ht="16.5" thickTop="1" thickBot="1"/>
    <row r="77" spans="1:19" ht="16.5" thickTop="1" thickBot="1">
      <c r="A77" s="94" t="s">
        <v>644</v>
      </c>
      <c r="B77" s="96"/>
    </row>
    <row r="78" spans="1:19" ht="16.5" thickTop="1" thickBot="1">
      <c r="A78" s="95" t="s">
        <v>542</v>
      </c>
      <c r="B78" s="96"/>
    </row>
    <row r="79" spans="1:19" ht="15.75" thickTop="1">
      <c r="A79" s="1391" t="s">
        <v>546</v>
      </c>
      <c r="B79" s="1392"/>
    </row>
    <row r="80" spans="1:19">
      <c r="A80" s="1393" t="s">
        <v>549</v>
      </c>
      <c r="B80" s="1394"/>
    </row>
    <row r="81" spans="1:2">
      <c r="A81" s="1393" t="s">
        <v>552</v>
      </c>
      <c r="B81" s="1395"/>
    </row>
    <row r="82" spans="1:2" ht="15.75" thickBot="1">
      <c r="A82" s="1396" t="s">
        <v>645</v>
      </c>
      <c r="B82" s="1397"/>
    </row>
    <row r="83" spans="1:2" ht="15.75" thickTop="1"/>
    <row r="84" spans="1:2">
      <c r="A84" s="97"/>
      <c r="B84" s="1" t="s">
        <v>646</v>
      </c>
    </row>
    <row r="85" spans="1:2">
      <c r="A85" s="98"/>
      <c r="B85" s="1" t="s">
        <v>647</v>
      </c>
    </row>
  </sheetData>
  <mergeCells count="47">
    <mergeCell ref="A50:B50"/>
    <mergeCell ref="A54:B54"/>
    <mergeCell ref="A58:B58"/>
    <mergeCell ref="A62:B62"/>
    <mergeCell ref="A66:B66"/>
    <mergeCell ref="J4:K4"/>
    <mergeCell ref="J5:K5"/>
    <mergeCell ref="J6:K6"/>
    <mergeCell ref="J7:K7"/>
    <mergeCell ref="J8:K8"/>
    <mergeCell ref="H4:I4"/>
    <mergeCell ref="H5:I5"/>
    <mergeCell ref="H6:I6"/>
    <mergeCell ref="H7:I7"/>
    <mergeCell ref="H8:I8"/>
    <mergeCell ref="H2:I2"/>
    <mergeCell ref="J2:K2"/>
    <mergeCell ref="P2:Q2"/>
    <mergeCell ref="R2:S2"/>
    <mergeCell ref="H3:I3"/>
    <mergeCell ref="J3:K3"/>
    <mergeCell ref="P3:Q3"/>
    <mergeCell ref="R3:S3"/>
    <mergeCell ref="N2:O2"/>
    <mergeCell ref="N3:O3"/>
    <mergeCell ref="P4:Q4"/>
    <mergeCell ref="P5:Q5"/>
    <mergeCell ref="P6:Q6"/>
    <mergeCell ref="P7:Q7"/>
    <mergeCell ref="P8:Q8"/>
    <mergeCell ref="R4:S4"/>
    <mergeCell ref="R5:S5"/>
    <mergeCell ref="R6:S6"/>
    <mergeCell ref="R7:S7"/>
    <mergeCell ref="R8:S8"/>
    <mergeCell ref="N4:O4"/>
    <mergeCell ref="N5:O5"/>
    <mergeCell ref="N6:O6"/>
    <mergeCell ref="N7:O7"/>
    <mergeCell ref="N8:O8"/>
    <mergeCell ref="L7:M7"/>
    <mergeCell ref="L8:M8"/>
    <mergeCell ref="L2:M2"/>
    <mergeCell ref="L3:M3"/>
    <mergeCell ref="L4:M4"/>
    <mergeCell ref="L5:M5"/>
    <mergeCell ref="L6:M6"/>
  </mergeCells>
  <conditionalFormatting sqref="H20:H30">
    <cfRule type="cellIs" dxfId="1455" priority="13" operator="equal">
      <formula>"X"</formula>
    </cfRule>
    <cfRule type="cellIs" dxfId="1454" priority="14" operator="equal">
      <formula>"I"</formula>
    </cfRule>
  </conditionalFormatting>
  <conditionalFormatting sqref="H32:H41">
    <cfRule type="cellIs" dxfId="1453" priority="1" operator="equal">
      <formula>"X"</formula>
    </cfRule>
    <cfRule type="cellIs" dxfId="1452" priority="2" operator="equal">
      <formula>"I"</formula>
    </cfRule>
  </conditionalFormatting>
  <conditionalFormatting sqref="J20:J30">
    <cfRule type="cellIs" dxfId="1451" priority="15" operator="equal">
      <formula>"X"</formula>
    </cfRule>
    <cfRule type="cellIs" dxfId="1450" priority="16" operator="equal">
      <formula>"I"</formula>
    </cfRule>
  </conditionalFormatting>
  <conditionalFormatting sqref="J32:J41">
    <cfRule type="cellIs" dxfId="1449" priority="3" operator="equal">
      <formula>"X"</formula>
    </cfRule>
    <cfRule type="cellIs" dxfId="1448" priority="4" operator="equal">
      <formula>"I"</formula>
    </cfRule>
  </conditionalFormatting>
  <conditionalFormatting sqref="L20:L30">
    <cfRule type="cellIs" dxfId="1447" priority="17" operator="equal">
      <formula>"X"</formula>
    </cfRule>
    <cfRule type="cellIs" dxfId="1446" priority="18" operator="equal">
      <formula>"I"</formula>
    </cfRule>
  </conditionalFormatting>
  <conditionalFormatting sqref="L32:L41">
    <cfRule type="cellIs" dxfId="1445" priority="5" operator="equal">
      <formula>"X"</formula>
    </cfRule>
    <cfRule type="cellIs" dxfId="1444" priority="6" operator="equal">
      <formula>"I"</formula>
    </cfRule>
  </conditionalFormatting>
  <conditionalFormatting sqref="N20:N30">
    <cfRule type="cellIs" dxfId="1443" priority="19" operator="equal">
      <formula>"X"</formula>
    </cfRule>
    <cfRule type="cellIs" dxfId="1442" priority="20" operator="equal">
      <formula>"I"</formula>
    </cfRule>
  </conditionalFormatting>
  <conditionalFormatting sqref="N32:N41">
    <cfRule type="cellIs" dxfId="1441" priority="7" operator="equal">
      <formula>"X"</formula>
    </cfRule>
    <cfRule type="cellIs" dxfId="1440" priority="8" operator="equal">
      <formula>"I"</formula>
    </cfRule>
  </conditionalFormatting>
  <conditionalFormatting sqref="P20:P30">
    <cfRule type="cellIs" dxfId="1439" priority="21" operator="equal">
      <formula>"X"</formula>
    </cfRule>
    <cfRule type="cellIs" dxfId="1438" priority="22" operator="equal">
      <formula>"I"</formula>
    </cfRule>
  </conditionalFormatting>
  <conditionalFormatting sqref="P32:P41">
    <cfRule type="cellIs" dxfId="1437" priority="9" operator="equal">
      <formula>"X"</formula>
    </cfRule>
    <cfRule type="cellIs" dxfId="1436" priority="10" operator="equal">
      <formula>"I"</formula>
    </cfRule>
  </conditionalFormatting>
  <conditionalFormatting sqref="R20:R30">
    <cfRule type="cellIs" dxfId="1435" priority="23" operator="equal">
      <formula>"X"</formula>
    </cfRule>
    <cfRule type="cellIs" dxfId="1434" priority="24" operator="equal">
      <formula>"I"</formula>
    </cfRule>
  </conditionalFormatting>
  <conditionalFormatting sqref="R32:R41">
    <cfRule type="cellIs" dxfId="1433" priority="11" operator="equal">
      <formula>"X"</formula>
    </cfRule>
    <cfRule type="cellIs" dxfId="1432" priority="12" operator="equal">
      <formula>"I"</formula>
    </cfRule>
  </conditionalFormatting>
  <hyperlinks>
    <hyperlink ref="B3" location="'Cost Summary'!A1" display="BACK TO SUMMARY SHEET" xr:uid="{26D088CA-82C6-4765-9CC0-6B1367FE5DC3}"/>
  </hyperlinks>
  <pageMargins left="0.7" right="0.7" top="0.75" bottom="0.75" header="0.3" footer="0.3"/>
  <pageSetup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bottomRight" activeCell="I46" sqref="I46:I47"/>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849</v>
      </c>
      <c r="C5" s="1400"/>
      <c r="D5" s="1400"/>
      <c r="E5" s="1400"/>
      <c r="F5" s="1400"/>
      <c r="G5" s="514" t="s">
        <v>546</v>
      </c>
      <c r="H5" s="1401"/>
      <c r="I5" s="684"/>
      <c r="J5" s="1401"/>
      <c r="K5" s="684"/>
      <c r="L5" s="1401"/>
      <c r="M5" s="684"/>
      <c r="N5" s="1401"/>
      <c r="O5" s="684"/>
      <c r="P5" s="1401"/>
      <c r="Q5" s="684"/>
      <c r="R5" s="1401"/>
      <c r="S5" s="684"/>
    </row>
    <row r="6" spans="1:19">
      <c r="A6" s="1398" t="s">
        <v>548</v>
      </c>
      <c r="B6" s="1402" t="s">
        <v>850</v>
      </c>
      <c r="C6" s="1400"/>
      <c r="D6" s="1400"/>
      <c r="E6" s="1400"/>
      <c r="F6" s="1400"/>
      <c r="G6" s="1403" t="s">
        <v>549</v>
      </c>
      <c r="H6" s="688"/>
      <c r="I6" s="687"/>
      <c r="J6" s="1404"/>
      <c r="K6" s="687"/>
      <c r="L6" s="1404"/>
      <c r="M6" s="687"/>
      <c r="N6" s="1404"/>
      <c r="O6" s="687"/>
      <c r="P6" s="688"/>
      <c r="Q6" s="687"/>
      <c r="R6" s="688"/>
      <c r="S6" s="687"/>
    </row>
    <row r="7" spans="1:19">
      <c r="A7" s="1398" t="s">
        <v>551</v>
      </c>
      <c r="B7" s="1405"/>
      <c r="C7" s="1400"/>
      <c r="D7" s="1400"/>
      <c r="E7" s="1400"/>
      <c r="F7" s="1400"/>
      <c r="G7" s="1403" t="s">
        <v>552</v>
      </c>
      <c r="H7" s="672"/>
      <c r="I7" s="673"/>
      <c r="J7" s="1406"/>
      <c r="K7" s="685"/>
      <c r="L7" s="1406"/>
      <c r="M7" s="685"/>
      <c r="N7" s="1406"/>
      <c r="O7" s="685"/>
      <c r="P7" s="672"/>
      <c r="Q7" s="673"/>
      <c r="R7" s="672"/>
      <c r="S7" s="673"/>
    </row>
    <row r="8" spans="1:19" ht="15.75" thickBot="1">
      <c r="A8" s="356" t="s">
        <v>554</v>
      </c>
      <c r="B8" s="357"/>
      <c r="C8" s="188"/>
      <c r="D8" s="188"/>
      <c r="E8" s="188"/>
      <c r="F8" s="188"/>
      <c r="G8" s="356" t="s">
        <v>554</v>
      </c>
      <c r="H8" s="1407"/>
      <c r="I8" s="1408"/>
      <c r="J8" s="1407"/>
      <c r="K8" s="1408"/>
      <c r="L8" s="1407"/>
      <c r="M8" s="1408"/>
      <c r="N8" s="1407"/>
      <c r="O8" s="1408"/>
      <c r="P8" s="1407"/>
      <c r="Q8" s="1408"/>
      <c r="R8" s="1407"/>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1069" t="s">
        <v>563</v>
      </c>
      <c r="C10" s="1400"/>
      <c r="D10" s="1400"/>
      <c r="E10" s="1400"/>
      <c r="F10" s="1400"/>
      <c r="G10" s="517"/>
      <c r="H10" s="1410"/>
      <c r="I10" s="1410"/>
      <c r="J10" s="1410"/>
      <c r="K10" s="1410"/>
      <c r="L10" s="1410"/>
      <c r="M10" s="1410"/>
      <c r="N10" s="1410"/>
      <c r="O10" s="1410"/>
      <c r="P10" s="1410"/>
      <c r="Q10" s="1410"/>
      <c r="R10" s="1410"/>
      <c r="S10" s="1410"/>
    </row>
    <row r="11" spans="1:19" ht="15.75" hidden="1" thickTop="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t="15.75" hidden="1" thickTop="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t="15.75" hidden="1" thickTop="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t="15.75" hidden="1" thickTop="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t="15.75" hidden="1" thickTop="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t="15.75" hidden="1" thickTop="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t="15.75" hidden="1" thickTop="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t="15.75" hidden="1" thickTop="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t="15.75" hidden="1" thickTop="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ht="15.75" thickTop="1">
      <c r="A20" s="1409"/>
      <c r="B20" s="1399"/>
      <c r="C20" s="1411"/>
      <c r="D20" s="1400"/>
      <c r="E20" s="1400"/>
      <c r="F20" s="1400"/>
      <c r="G20" s="517"/>
      <c r="H20" s="1410"/>
      <c r="I20" s="1410"/>
      <c r="J20" s="1410"/>
      <c r="K20" s="1410"/>
      <c r="L20" s="1410"/>
      <c r="M20" s="1410"/>
      <c r="N20" s="1410"/>
      <c r="O20" s="1410"/>
      <c r="P20" s="1410"/>
      <c r="Q20" s="1410"/>
      <c r="R20" s="1410"/>
      <c r="S20" s="1410"/>
    </row>
    <row r="21" spans="1:19" ht="15.75" thickBot="1">
      <c r="A21" s="60"/>
      <c r="B21" s="1412" t="s">
        <v>849</v>
      </c>
      <c r="C21" s="57"/>
      <c r="D21" s="58"/>
      <c r="E21" s="58"/>
      <c r="F21" s="58"/>
      <c r="G21" s="64"/>
      <c r="H21" s="1413"/>
      <c r="I21" s="1055"/>
      <c r="J21" s="1413"/>
      <c r="K21" s="1055"/>
      <c r="L21" s="1413"/>
      <c r="M21" s="1055"/>
      <c r="N21" s="1413"/>
      <c r="O21" s="1055"/>
      <c r="P21" s="1413"/>
      <c r="Q21" s="1055"/>
      <c r="R21" s="1413"/>
      <c r="S21" s="1055"/>
    </row>
    <row r="22" spans="1:19" ht="15.75" thickBot="1">
      <c r="A22" s="1073"/>
      <c r="B22" s="495" t="s">
        <v>567</v>
      </c>
      <c r="C22" s="1411"/>
      <c r="D22" s="1400"/>
      <c r="E22" s="1400"/>
      <c r="F22" s="1400"/>
      <c r="G22" s="517"/>
      <c r="H22" s="1413"/>
      <c r="I22" s="1055"/>
      <c r="J22" s="1413"/>
      <c r="K22" s="1055"/>
      <c r="L22" s="1413"/>
      <c r="M22" s="1055"/>
      <c r="N22" s="1413"/>
      <c r="O22" s="1055"/>
      <c r="P22" s="1413"/>
      <c r="Q22" s="1055"/>
      <c r="R22" s="1413"/>
      <c r="S22" s="1055"/>
    </row>
    <row r="23" spans="1:19">
      <c r="A23" s="1073"/>
      <c r="B23" s="1097" t="s">
        <v>568</v>
      </c>
      <c r="C23" s="517"/>
      <c r="D23" s="1400"/>
      <c r="E23" s="1400"/>
      <c r="F23" s="1400"/>
      <c r="G23" s="517"/>
      <c r="H23" s="1413"/>
      <c r="I23" s="1055"/>
      <c r="J23" s="1413"/>
      <c r="K23" s="1055"/>
      <c r="L23" s="1413"/>
      <c r="M23" s="1055"/>
      <c r="N23" s="1413"/>
      <c r="O23" s="1055"/>
      <c r="P23" s="1413"/>
      <c r="Q23" s="1055"/>
      <c r="R23" s="1413"/>
      <c r="S23" s="1055"/>
    </row>
    <row r="24" spans="1:19">
      <c r="A24" s="1073"/>
      <c r="B24" s="1414" t="s">
        <v>569</v>
      </c>
      <c r="C24" s="517"/>
      <c r="D24" s="1415"/>
      <c r="E24" s="1400"/>
      <c r="F24" s="1400"/>
      <c r="G24" s="517"/>
      <c r="H24" s="1413"/>
      <c r="I24" s="1055"/>
      <c r="J24" s="1413"/>
      <c r="K24" s="1055"/>
      <c r="L24" s="1413"/>
      <c r="M24" s="1055"/>
      <c r="N24" s="1413"/>
      <c r="O24" s="1055"/>
      <c r="P24" s="1413"/>
      <c r="Q24" s="1416"/>
      <c r="R24" s="1413"/>
      <c r="S24" s="1416"/>
    </row>
    <row r="25" spans="1:19">
      <c r="A25" s="1073"/>
      <c r="B25" s="1417" t="s">
        <v>570</v>
      </c>
      <c r="C25" s="517"/>
      <c r="D25" s="1415"/>
      <c r="E25" s="1400"/>
      <c r="F25" s="1400"/>
      <c r="G25" s="517"/>
      <c r="H25" s="1413"/>
      <c r="I25" s="1055"/>
      <c r="J25" s="1413"/>
      <c r="K25" s="1055"/>
      <c r="L25" s="1413"/>
      <c r="M25" s="1055"/>
      <c r="N25" s="1413"/>
      <c r="O25" s="1055"/>
      <c r="P25" s="1413"/>
      <c r="Q25" s="1416"/>
      <c r="R25" s="1413"/>
      <c r="S25" s="1416"/>
    </row>
    <row r="26" spans="1:19">
      <c r="A26" s="1073"/>
      <c r="B26" s="1417" t="s">
        <v>571</v>
      </c>
      <c r="C26" s="517"/>
      <c r="D26" s="1415"/>
      <c r="E26" s="1400"/>
      <c r="F26" s="1400"/>
      <c r="G26" s="517"/>
      <c r="H26" s="1413"/>
      <c r="I26" s="1055"/>
      <c r="J26" s="1413"/>
      <c r="K26" s="1055"/>
      <c r="L26" s="1413"/>
      <c r="M26" s="1055"/>
      <c r="N26" s="1413"/>
      <c r="O26" s="1055"/>
      <c r="P26" s="1413"/>
      <c r="Q26" s="1416"/>
      <c r="R26" s="1413"/>
      <c r="S26" s="1416"/>
    </row>
    <row r="27" spans="1:19">
      <c r="A27" s="1073"/>
      <c r="B27" s="1417" t="s">
        <v>572</v>
      </c>
      <c r="C27" s="517"/>
      <c r="D27" s="1415"/>
      <c r="E27" s="1400"/>
      <c r="F27" s="1400"/>
      <c r="G27" s="517"/>
      <c r="H27" s="1413"/>
      <c r="I27" s="1055"/>
      <c r="J27" s="1413"/>
      <c r="K27" s="1055"/>
      <c r="L27" s="1413"/>
      <c r="M27" s="1055"/>
      <c r="N27" s="1413"/>
      <c r="O27" s="1055"/>
      <c r="P27" s="1413"/>
      <c r="Q27" s="1416"/>
      <c r="R27" s="1413"/>
      <c r="S27" s="1416"/>
    </row>
    <row r="28" spans="1:19">
      <c r="A28" s="1073"/>
      <c r="B28" s="1417" t="s">
        <v>573</v>
      </c>
      <c r="C28" s="517"/>
      <c r="D28" s="1400"/>
      <c r="E28" s="1400"/>
      <c r="F28" s="1400"/>
      <c r="G28" s="517"/>
      <c r="H28" s="1413"/>
      <c r="I28" s="1055"/>
      <c r="J28" s="1413"/>
      <c r="K28" s="1055"/>
      <c r="L28" s="1413"/>
      <c r="M28" s="1055"/>
      <c r="N28" s="1413"/>
      <c r="O28" s="1055"/>
      <c r="P28" s="1413"/>
      <c r="Q28" s="1416"/>
      <c r="R28" s="1413"/>
      <c r="S28" s="1416"/>
    </row>
    <row r="29" spans="1:19" ht="17.25" customHeight="1">
      <c r="A29" s="1073"/>
      <c r="B29" s="1418" t="s">
        <v>574</v>
      </c>
      <c r="C29" s="517"/>
      <c r="D29" s="1400"/>
      <c r="E29" s="1400"/>
      <c r="F29" s="1400"/>
      <c r="G29" s="517"/>
      <c r="H29" s="1413"/>
      <c r="I29" s="1055"/>
      <c r="J29" s="1413"/>
      <c r="K29" s="1055"/>
      <c r="L29" s="1413"/>
      <c r="M29" s="1055"/>
      <c r="N29" s="1413"/>
      <c r="O29" s="1055"/>
      <c r="P29" s="1413"/>
      <c r="Q29" s="1416"/>
      <c r="R29" s="1413"/>
      <c r="S29" s="1416"/>
    </row>
    <row r="30" spans="1:19" ht="17.25" customHeight="1">
      <c r="A30" s="1073"/>
      <c r="B30" s="1419" t="s">
        <v>575</v>
      </c>
      <c r="C30" s="964"/>
      <c r="D30" s="1420"/>
      <c r="E30" s="1420"/>
      <c r="F30" s="1420"/>
      <c r="G30" s="964"/>
      <c r="H30" s="1421"/>
      <c r="I30" s="1059"/>
      <c r="J30" s="1421"/>
      <c r="K30" s="1059"/>
      <c r="L30" s="1421"/>
      <c r="M30" s="1059"/>
      <c r="N30" s="1421"/>
      <c r="O30" s="1059"/>
      <c r="P30" s="1421"/>
      <c r="Q30" s="1060"/>
      <c r="R30" s="1421"/>
      <c r="S30" s="1060"/>
    </row>
    <row r="31" spans="1:19" ht="17.25" customHeight="1">
      <c r="A31" s="1073"/>
      <c r="B31" s="1422"/>
      <c r="C31" s="517"/>
      <c r="D31" s="1400"/>
      <c r="E31" s="1400"/>
      <c r="F31" s="1400"/>
      <c r="G31" s="517"/>
      <c r="H31" s="1413"/>
      <c r="I31" s="1055"/>
      <c r="J31" s="1413"/>
      <c r="K31" s="1055"/>
      <c r="L31" s="1413"/>
      <c r="M31" s="1055"/>
      <c r="N31" s="1413"/>
      <c r="O31" s="1055"/>
      <c r="P31" s="1413"/>
      <c r="Q31" s="1416"/>
      <c r="R31" s="1413"/>
      <c r="S31" s="1416"/>
    </row>
    <row r="32" spans="1:19" ht="17.25" customHeight="1">
      <c r="A32" s="1073"/>
      <c r="B32" s="1423"/>
      <c r="C32" s="517"/>
      <c r="D32" s="1400"/>
      <c r="E32" s="1400"/>
      <c r="F32" s="1400"/>
      <c r="G32" s="517"/>
      <c r="H32" s="1413"/>
      <c r="I32" s="1055"/>
      <c r="J32" s="1413"/>
      <c r="K32" s="1055"/>
      <c r="L32" s="1413"/>
      <c r="M32" s="1055"/>
      <c r="N32" s="1413"/>
      <c r="O32" s="1055"/>
      <c r="P32" s="1413"/>
      <c r="Q32" s="1416"/>
      <c r="R32" s="1413"/>
      <c r="S32" s="1416"/>
    </row>
    <row r="33" spans="1:19" ht="17.25" customHeight="1">
      <c r="A33" s="1073"/>
      <c r="B33" s="1402"/>
      <c r="C33" s="517"/>
      <c r="D33" s="1400"/>
      <c r="E33" s="1400"/>
      <c r="F33" s="1400"/>
      <c r="G33" s="517"/>
      <c r="H33" s="1413"/>
      <c r="I33" s="1055"/>
      <c r="J33" s="1413"/>
      <c r="K33" s="1055"/>
      <c r="L33" s="1413"/>
      <c r="M33" s="1055"/>
      <c r="N33" s="1413"/>
      <c r="O33" s="1055"/>
      <c r="P33" s="1413"/>
      <c r="Q33" s="1416"/>
      <c r="R33" s="1413"/>
      <c r="S33" s="1416"/>
    </row>
    <row r="34" spans="1:19" ht="17.25" customHeight="1">
      <c r="A34" s="1073"/>
      <c r="B34" s="1402"/>
      <c r="C34" s="517"/>
      <c r="D34" s="1400"/>
      <c r="E34" s="1400"/>
      <c r="F34" s="1400"/>
      <c r="G34" s="517"/>
      <c r="H34" s="1413"/>
      <c r="I34" s="1055"/>
      <c r="J34" s="1413"/>
      <c r="K34" s="1055"/>
      <c r="L34" s="1413"/>
      <c r="M34" s="1055"/>
      <c r="N34" s="1413"/>
      <c r="O34" s="1055"/>
      <c r="P34" s="1413"/>
      <c r="Q34" s="1416"/>
      <c r="R34" s="1413"/>
      <c r="S34" s="1416"/>
    </row>
    <row r="35" spans="1:19">
      <c r="A35" s="1073"/>
      <c r="B35" s="1422"/>
      <c r="C35" s="517"/>
      <c r="D35" s="1400"/>
      <c r="E35" s="1400"/>
      <c r="F35" s="1400"/>
      <c r="G35" s="517"/>
      <c r="H35" s="1413"/>
      <c r="I35" s="1055"/>
      <c r="J35" s="1413"/>
      <c r="K35" s="1055"/>
      <c r="L35" s="1413"/>
      <c r="M35" s="1055"/>
      <c r="N35" s="1413"/>
      <c r="O35" s="1055"/>
      <c r="P35" s="1413"/>
      <c r="Q35" s="1416"/>
      <c r="R35" s="1413"/>
      <c r="S35" s="1416"/>
    </row>
    <row r="36" spans="1:19">
      <c r="A36" s="1073"/>
      <c r="B36" s="1423"/>
      <c r="C36" s="517"/>
      <c r="D36" s="1400"/>
      <c r="E36" s="1400"/>
      <c r="F36" s="1400"/>
      <c r="G36" s="517"/>
      <c r="H36" s="1413"/>
      <c r="I36" s="1055"/>
      <c r="J36" s="1413"/>
      <c r="K36" s="1055"/>
      <c r="L36" s="1413"/>
      <c r="M36" s="1055"/>
      <c r="N36" s="1413"/>
      <c r="O36" s="1055"/>
      <c r="P36" s="1413"/>
      <c r="Q36" s="1416"/>
      <c r="R36" s="1413"/>
      <c r="S36" s="1416"/>
    </row>
    <row r="37" spans="1:19">
      <c r="A37" s="1073"/>
      <c r="B37" s="1423"/>
      <c r="C37" s="517"/>
      <c r="D37" s="1400"/>
      <c r="E37" s="1400"/>
      <c r="F37" s="1400"/>
      <c r="G37" s="517"/>
      <c r="H37" s="1413"/>
      <c r="I37" s="1055"/>
      <c r="J37" s="1413"/>
      <c r="K37" s="1055"/>
      <c r="L37" s="1413"/>
      <c r="M37" s="1055"/>
      <c r="N37" s="1413"/>
      <c r="O37" s="1055"/>
      <c r="P37" s="1413"/>
      <c r="Q37" s="1416"/>
      <c r="R37" s="1413"/>
      <c r="S37" s="1416"/>
    </row>
    <row r="38" spans="1:19">
      <c r="A38" s="1073"/>
      <c r="B38" s="1422"/>
      <c r="C38" s="1411"/>
      <c r="D38" s="1400"/>
      <c r="E38" s="1400"/>
      <c r="F38" s="1400"/>
      <c r="G38" s="517"/>
      <c r="H38" s="1413"/>
      <c r="I38" s="1424"/>
      <c r="J38" s="1413"/>
      <c r="K38" s="370"/>
      <c r="L38" s="1413"/>
      <c r="M38" s="370"/>
      <c r="N38" s="1413"/>
      <c r="O38" s="680"/>
      <c r="P38" s="1413"/>
      <c r="Q38" s="1055"/>
      <c r="R38" s="1413"/>
      <c r="S38" s="1055"/>
    </row>
    <row r="39" spans="1:19">
      <c r="A39" s="1073"/>
      <c r="B39" s="1423"/>
      <c r="C39" s="1411"/>
      <c r="D39" s="1400"/>
      <c r="E39" s="1400"/>
      <c r="F39" s="1400"/>
      <c r="G39" s="517"/>
      <c r="H39" s="1413"/>
      <c r="I39" s="1424"/>
      <c r="J39" s="1413"/>
      <c r="K39" s="1425"/>
      <c r="L39" s="1413"/>
      <c r="M39" s="1425"/>
      <c r="N39" s="1413"/>
      <c r="O39" s="1426"/>
      <c r="P39" s="1413"/>
      <c r="Q39" s="1416"/>
      <c r="R39" s="1413"/>
      <c r="S39" s="1055"/>
    </row>
    <row r="40" spans="1:19" ht="15.75" thickBot="1">
      <c r="A40" s="1073"/>
      <c r="B40" s="384"/>
      <c r="C40" s="1411"/>
      <c r="D40" s="1400"/>
      <c r="E40" s="1400"/>
      <c r="F40" s="1400"/>
      <c r="G40" s="517"/>
      <c r="H40" s="1413"/>
      <c r="I40" s="1055"/>
      <c r="J40" s="1416"/>
      <c r="K40" s="1055"/>
      <c r="L40" s="1416"/>
      <c r="M40" s="1055"/>
      <c r="N40" s="1416"/>
      <c r="O40" s="1055"/>
      <c r="P40" s="1416"/>
      <c r="Q40" s="1416"/>
      <c r="R40" s="1413"/>
      <c r="S40" s="1055"/>
    </row>
    <row r="41" spans="1:19" ht="15.75" thickTop="1">
      <c r="A41" s="14"/>
      <c r="B41" s="15"/>
      <c r="C41" s="16"/>
      <c r="D41" s="16"/>
      <c r="E41" s="17"/>
      <c r="F41" s="18" t="s">
        <v>625</v>
      </c>
      <c r="G41" s="19"/>
      <c r="H41" s="20"/>
      <c r="I41" s="65">
        <f>SUM(I23:I40)</f>
        <v>0</v>
      </c>
      <c r="J41" s="20"/>
      <c r="K41" s="65">
        <f>SUM(K23:K40)</f>
        <v>0</v>
      </c>
      <c r="L41" s="20"/>
      <c r="M41" s="65">
        <f>SUM(M23:M40)</f>
        <v>0</v>
      </c>
      <c r="N41" s="20"/>
      <c r="O41" s="65">
        <f>SUM(O23:O40)</f>
        <v>0</v>
      </c>
      <c r="P41" s="20"/>
      <c r="Q41" s="65">
        <f>SUM(Q23:Q40)</f>
        <v>0</v>
      </c>
      <c r="R41" s="20"/>
      <c r="S41" s="65">
        <f>SUM(S23:S40)</f>
        <v>0</v>
      </c>
    </row>
    <row r="42" spans="1:19">
      <c r="A42" s="1359"/>
      <c r="B42" s="1360"/>
      <c r="C42" s="1361"/>
      <c r="D42" s="1361"/>
      <c r="E42" s="1362"/>
      <c r="F42" s="1363" t="s">
        <v>626</v>
      </c>
      <c r="G42" s="506"/>
      <c r="H42" s="1365">
        <v>0</v>
      </c>
      <c r="I42" s="1366"/>
      <c r="J42" s="1365"/>
      <c r="K42" s="1366"/>
      <c r="L42" s="1365"/>
      <c r="M42" s="1366"/>
      <c r="N42" s="1365"/>
      <c r="O42" s="1366"/>
      <c r="P42" s="1365">
        <v>0</v>
      </c>
      <c r="Q42" s="1366"/>
      <c r="R42" s="1365">
        <v>0</v>
      </c>
      <c r="S42" s="1366"/>
    </row>
    <row r="43" spans="1:19">
      <c r="A43" s="1359"/>
      <c r="B43" s="1360"/>
      <c r="C43" s="1361"/>
      <c r="D43" s="1361"/>
      <c r="E43" s="1362"/>
      <c r="F43" s="1363" t="s">
        <v>627</v>
      </c>
      <c r="G43" s="506"/>
      <c r="H43" s="1367"/>
      <c r="I43" s="1368">
        <f>I41*H42</f>
        <v>0</v>
      </c>
      <c r="J43" s="1367"/>
      <c r="K43" s="1368">
        <f>K41*J42</f>
        <v>0</v>
      </c>
      <c r="L43" s="1367"/>
      <c r="M43" s="1368">
        <f>M41*L42</f>
        <v>0</v>
      </c>
      <c r="N43" s="1367"/>
      <c r="O43" s="1368">
        <f>O41*N42</f>
        <v>0</v>
      </c>
      <c r="P43" s="1367"/>
      <c r="Q43" s="1368">
        <f>Q41*P42</f>
        <v>0</v>
      </c>
      <c r="R43" s="1367"/>
      <c r="S43" s="1368">
        <f>S41*R42</f>
        <v>0</v>
      </c>
    </row>
    <row r="44" spans="1:19">
      <c r="A44" s="1359"/>
      <c r="B44" s="1360"/>
      <c r="C44" s="1361"/>
      <c r="D44" s="1361"/>
      <c r="E44" s="1362"/>
      <c r="F44" s="1363"/>
      <c r="G44" s="506"/>
      <c r="H44" s="1367"/>
      <c r="I44" s="1367"/>
      <c r="J44" s="1367"/>
      <c r="K44" s="1367"/>
      <c r="L44" s="1367"/>
      <c r="M44" s="1367"/>
      <c r="N44" s="1367"/>
      <c r="O44" s="1367"/>
      <c r="P44" s="1367"/>
      <c r="Q44" s="1367"/>
      <c r="R44" s="1367"/>
      <c r="S44" s="1367"/>
    </row>
    <row r="45" spans="1:19">
      <c r="A45" s="1359"/>
      <c r="B45" s="1360"/>
      <c r="C45" s="1361"/>
      <c r="D45" s="1361"/>
      <c r="E45" s="1362"/>
      <c r="F45" s="1363" t="s">
        <v>628</v>
      </c>
      <c r="G45" s="506"/>
      <c r="H45" s="1369"/>
      <c r="I45" s="1370">
        <f>SUM(I41:I43)</f>
        <v>0</v>
      </c>
      <c r="J45" s="1369"/>
      <c r="K45" s="1370">
        <f>SUM(K41:K43)</f>
        <v>0</v>
      </c>
      <c r="L45" s="1369"/>
      <c r="M45" s="1370">
        <f>SUM(M41:M43)</f>
        <v>0</v>
      </c>
      <c r="N45" s="1369"/>
      <c r="O45" s="1370">
        <f>SUM(O41:O43)</f>
        <v>0</v>
      </c>
      <c r="P45" s="1369"/>
      <c r="Q45" s="1370">
        <f>SUM(Q41:Q43)</f>
        <v>0</v>
      </c>
      <c r="R45" s="1369"/>
      <c r="S45" s="1370">
        <f>SUM(S41:S43)</f>
        <v>0</v>
      </c>
    </row>
    <row r="46" spans="1:19">
      <c r="A46" s="1359"/>
      <c r="B46" s="1360"/>
      <c r="C46" s="1361"/>
      <c r="D46" s="1361"/>
      <c r="E46" s="1362"/>
      <c r="F46" s="1371" t="s">
        <v>629</v>
      </c>
      <c r="G46" s="508"/>
      <c r="H46" s="1373"/>
      <c r="I46" s="1374" t="e">
        <f>I45/'Area Calculations'!$I$4</f>
        <v>#DIV/0!</v>
      </c>
      <c r="J46" s="1373"/>
      <c r="K46" s="1374" t="e">
        <f>K45/'Area Calculations'!$I$4</f>
        <v>#DIV/0!</v>
      </c>
      <c r="L46" s="1373"/>
      <c r="M46" s="1374" t="e">
        <f>M45/'Area Calculations'!$I$4</f>
        <v>#DIV/0!</v>
      </c>
      <c r="N46" s="1373"/>
      <c r="O46" s="1374" t="e">
        <f>O45/'Area Calculations'!$I$4</f>
        <v>#DIV/0!</v>
      </c>
      <c r="P46" s="1373"/>
      <c r="Q46" s="1374" t="e">
        <f>Q45/'Area Calculations'!$I$4</f>
        <v>#DIV/0!</v>
      </c>
      <c r="R46" s="1373"/>
      <c r="S46" s="1374" t="e">
        <f>S45/'Area Calculations'!$I$4</f>
        <v>#DIV/0!</v>
      </c>
    </row>
    <row r="47" spans="1:19">
      <c r="A47" s="1359"/>
      <c r="B47" s="1360"/>
      <c r="C47" s="1361"/>
      <c r="D47" s="1361"/>
      <c r="E47" s="1362"/>
      <c r="F47" s="1371" t="s">
        <v>630</v>
      </c>
      <c r="G47" s="509"/>
      <c r="H47" s="1373"/>
      <c r="I47" s="1374" t="e">
        <f>I45/'Area Calculations'!#REF!</f>
        <v>#REF!</v>
      </c>
      <c r="J47" s="1373"/>
      <c r="K47" s="1374" t="e">
        <f>K45/'Area Calculations'!#REF!</f>
        <v>#REF!</v>
      </c>
      <c r="L47" s="1373"/>
      <c r="M47" s="1374" t="e">
        <f>M45/'Area Calculations'!#REF!</f>
        <v>#REF!</v>
      </c>
      <c r="N47" s="1373"/>
      <c r="O47" s="1374" t="e">
        <f>O45/'Area Calculations'!#REF!</f>
        <v>#REF!</v>
      </c>
      <c r="P47" s="1373"/>
      <c r="Q47" s="1374" t="e">
        <f>Q45/'Area Calculations'!#REF!</f>
        <v>#REF!</v>
      </c>
      <c r="R47" s="1373"/>
      <c r="S47" s="1374" t="e">
        <f>S45/'Area Calculations'!#REF!</f>
        <v>#REF!</v>
      </c>
    </row>
    <row r="48" spans="1:19" ht="15.75" thickBot="1">
      <c r="A48" s="1359"/>
      <c r="B48" s="1360"/>
      <c r="C48" s="1361"/>
      <c r="D48" s="1361"/>
      <c r="E48" s="1362"/>
      <c r="F48" s="1363"/>
      <c r="G48" s="510"/>
      <c r="H48" s="1377"/>
      <c r="I48" s="1378"/>
      <c r="J48" s="1379"/>
      <c r="K48" s="1379"/>
      <c r="L48" s="1379"/>
      <c r="M48" s="1379"/>
      <c r="N48" s="1379"/>
      <c r="O48" s="1379"/>
      <c r="P48" s="1379"/>
      <c r="Q48" s="1379"/>
      <c r="R48" s="1379"/>
      <c r="S48" s="1379"/>
    </row>
    <row r="49" spans="1:19" ht="16.5" thickTop="1" thickBot="1">
      <c r="A49" s="652" t="s">
        <v>631</v>
      </c>
      <c r="B49" s="653"/>
      <c r="C49" s="12"/>
      <c r="D49" s="12"/>
      <c r="E49" s="12"/>
      <c r="F49" s="12"/>
      <c r="G49" s="54"/>
      <c r="H49" s="52"/>
      <c r="I49" s="21"/>
      <c r="J49" s="21"/>
      <c r="K49" s="21"/>
      <c r="L49" s="21"/>
      <c r="M49" s="21"/>
      <c r="N49" s="21"/>
      <c r="O49" s="21"/>
      <c r="P49" s="21"/>
      <c r="Q49" s="21"/>
      <c r="R49" s="21"/>
      <c r="S49" s="21"/>
    </row>
    <row r="50" spans="1:19" ht="15.75" thickTop="1">
      <c r="A50" s="1068"/>
      <c r="B50" s="1399"/>
      <c r="C50" s="1070"/>
      <c r="D50" s="1070"/>
      <c r="E50" s="1070"/>
      <c r="F50" s="1070"/>
      <c r="G50" s="1427"/>
      <c r="H50" s="1122"/>
      <c r="I50" s="1084"/>
      <c r="J50" s="1084"/>
      <c r="K50" s="1084"/>
      <c r="L50" s="1084"/>
      <c r="M50" s="1084"/>
      <c r="N50" s="1084"/>
      <c r="O50" s="1084"/>
      <c r="P50" s="1084"/>
      <c r="Q50" s="1084"/>
      <c r="R50" s="1084"/>
      <c r="S50" s="1084"/>
    </row>
    <row r="51" spans="1:19">
      <c r="A51" s="1068"/>
      <c r="B51" s="1399"/>
      <c r="C51" s="1070"/>
      <c r="D51" s="1070"/>
      <c r="E51" s="1070"/>
      <c r="F51" s="1070"/>
      <c r="G51" s="1427"/>
      <c r="H51" s="1122"/>
      <c r="I51" s="1084"/>
      <c r="J51" s="1084"/>
      <c r="K51" s="1084"/>
      <c r="L51" s="1084"/>
      <c r="M51" s="1084"/>
      <c r="N51" s="1084"/>
      <c r="O51" s="1084"/>
      <c r="P51" s="1084"/>
      <c r="Q51" s="1084"/>
      <c r="R51" s="1084"/>
      <c r="S51" s="1084"/>
    </row>
    <row r="52" spans="1:19" ht="15.75" thickBot="1">
      <c r="A52" s="1068"/>
      <c r="B52" s="1399"/>
      <c r="C52" s="1070"/>
      <c r="D52" s="1070"/>
      <c r="E52" s="1070"/>
      <c r="F52" s="1070"/>
      <c r="G52" s="1427"/>
      <c r="H52" s="1122"/>
      <c r="I52" s="1084"/>
      <c r="J52" s="1084"/>
      <c r="K52" s="1084"/>
      <c r="L52" s="1084"/>
      <c r="M52" s="1084"/>
      <c r="N52" s="1084"/>
      <c r="O52" s="1084"/>
      <c r="P52" s="1084"/>
      <c r="Q52" s="1084"/>
      <c r="R52" s="1084"/>
      <c r="S52" s="1084"/>
    </row>
    <row r="53" spans="1:19" s="2" customFormat="1" ht="16.5" thickTop="1" thickBot="1">
      <c r="A53" s="652" t="s">
        <v>632</v>
      </c>
      <c r="B53" s="653"/>
      <c r="C53" s="12"/>
      <c r="D53" s="12"/>
      <c r="E53" s="12"/>
      <c r="F53" s="12"/>
      <c r="G53" s="54"/>
      <c r="H53" s="52"/>
      <c r="I53" s="21"/>
      <c r="J53" s="21"/>
      <c r="K53" s="21"/>
      <c r="L53" s="21"/>
      <c r="M53" s="21"/>
      <c r="N53" s="21"/>
      <c r="O53" s="21"/>
      <c r="P53" s="21"/>
      <c r="Q53" s="21"/>
      <c r="R53" s="21"/>
      <c r="S53" s="21"/>
    </row>
    <row r="54" spans="1:19" s="2" customFormat="1" ht="15.75" thickTop="1">
      <c r="A54" s="1068"/>
      <c r="B54" s="1399"/>
      <c r="C54" s="1070"/>
      <c r="D54" s="1070"/>
      <c r="E54" s="1070"/>
      <c r="F54" s="1070"/>
      <c r="G54" s="1427"/>
      <c r="H54" s="1122"/>
      <c r="I54" s="1084"/>
      <c r="J54" s="1084"/>
      <c r="K54" s="1084"/>
      <c r="L54" s="1084"/>
      <c r="M54" s="1084"/>
      <c r="N54" s="1084"/>
      <c r="O54" s="1084"/>
      <c r="P54" s="1084"/>
      <c r="Q54" s="1084"/>
      <c r="R54" s="1084"/>
      <c r="S54" s="1084"/>
    </row>
    <row r="55" spans="1:19" s="2" customFormat="1">
      <c r="A55" s="1068"/>
      <c r="B55" s="1399"/>
      <c r="C55" s="1070"/>
      <c r="D55" s="1070"/>
      <c r="E55" s="1070"/>
      <c r="F55" s="1070"/>
      <c r="G55" s="1427"/>
      <c r="H55" s="1122"/>
      <c r="I55" s="1084"/>
      <c r="J55" s="1084"/>
      <c r="K55" s="1084"/>
      <c r="L55" s="1084"/>
      <c r="M55" s="1084"/>
      <c r="N55" s="1084"/>
      <c r="O55" s="1084"/>
      <c r="P55" s="1084"/>
      <c r="Q55" s="1084"/>
      <c r="R55" s="1084"/>
      <c r="S55" s="1084"/>
    </row>
    <row r="56" spans="1:19" ht="15.75" thickBot="1">
      <c r="A56" s="1068"/>
      <c r="B56" s="1399"/>
      <c r="C56" s="1070"/>
      <c r="D56" s="1070"/>
      <c r="E56" s="1070"/>
      <c r="F56" s="1070"/>
      <c r="G56" s="1427"/>
      <c r="H56" s="1122"/>
      <c r="I56" s="1084"/>
      <c r="J56" s="1084"/>
      <c r="K56" s="1084"/>
      <c r="L56" s="1084"/>
      <c r="M56" s="1084"/>
      <c r="N56" s="1084"/>
      <c r="O56" s="1084"/>
      <c r="P56" s="1084"/>
      <c r="Q56" s="1084"/>
      <c r="R56" s="1084"/>
      <c r="S56" s="1084"/>
    </row>
    <row r="57" spans="1:19" s="2" customFormat="1" ht="16.5" thickTop="1" thickBot="1">
      <c r="A57" s="652" t="s">
        <v>633</v>
      </c>
      <c r="B57" s="653"/>
      <c r="C57" s="12"/>
      <c r="D57" s="12"/>
      <c r="E57" s="12"/>
      <c r="F57" s="12"/>
      <c r="G57" s="54"/>
      <c r="H57" s="52"/>
      <c r="I57" s="21"/>
      <c r="J57" s="21"/>
      <c r="K57" s="21"/>
      <c r="L57" s="21"/>
      <c r="M57" s="21"/>
      <c r="N57" s="21"/>
      <c r="O57" s="21"/>
      <c r="P57" s="21"/>
      <c r="Q57" s="21"/>
      <c r="R57" s="21"/>
      <c r="S57" s="21"/>
    </row>
    <row r="58" spans="1:19" s="2" customFormat="1" ht="15.75" thickTop="1">
      <c r="A58" s="1068"/>
      <c r="B58" s="1399"/>
      <c r="C58" s="1070"/>
      <c r="D58" s="1070"/>
      <c r="E58" s="1070"/>
      <c r="F58" s="1070"/>
      <c r="G58" s="1427"/>
      <c r="H58" s="1122"/>
      <c r="I58" s="1084"/>
      <c r="J58" s="1084"/>
      <c r="K58" s="1084"/>
      <c r="L58" s="1084"/>
      <c r="M58" s="1084"/>
      <c r="N58" s="1084"/>
      <c r="O58" s="1084"/>
      <c r="P58" s="1084"/>
      <c r="Q58" s="1084"/>
      <c r="R58" s="1084"/>
      <c r="S58" s="1084"/>
    </row>
    <row r="59" spans="1:19" s="2" customFormat="1">
      <c r="A59" s="1409"/>
      <c r="B59" s="1399"/>
      <c r="C59" s="1400"/>
      <c r="D59" s="1400"/>
      <c r="E59" s="1400"/>
      <c r="F59" s="1400"/>
      <c r="G59" s="1428"/>
      <c r="H59" s="527"/>
      <c r="I59" s="1380"/>
      <c r="J59" s="1380"/>
      <c r="K59" s="1380"/>
      <c r="L59" s="1380"/>
      <c r="M59" s="1380"/>
      <c r="N59" s="1380"/>
      <c r="O59" s="1380"/>
      <c r="P59" s="1380"/>
      <c r="Q59" s="1380"/>
      <c r="R59" s="1380"/>
      <c r="S59" s="1380"/>
    </row>
    <row r="60" spans="1:19" s="2" customFormat="1" ht="15.75" thickBot="1">
      <c r="A60" s="1381"/>
      <c r="B60" s="1382"/>
      <c r="C60" s="1400"/>
      <c r="D60" s="1400"/>
      <c r="E60" s="1400"/>
      <c r="F60" s="1400"/>
      <c r="G60" s="1428"/>
      <c r="H60" s="528"/>
      <c r="I60" s="1383"/>
      <c r="J60" s="1383"/>
      <c r="K60" s="1383"/>
      <c r="L60" s="1383"/>
      <c r="M60" s="1383"/>
      <c r="N60" s="1383"/>
      <c r="O60" s="1383"/>
      <c r="P60" s="1383"/>
      <c r="Q60" s="1383"/>
      <c r="R60" s="1383"/>
      <c r="S60" s="1383"/>
    </row>
    <row r="61" spans="1:19" s="2" customFormat="1" ht="16.5" thickTop="1" thickBot="1">
      <c r="A61" s="652" t="s">
        <v>634</v>
      </c>
      <c r="B61" s="653"/>
      <c r="C61" s="12"/>
      <c r="D61" s="12"/>
      <c r="E61" s="12"/>
      <c r="F61" s="12"/>
      <c r="G61" s="54"/>
      <c r="H61" s="52"/>
      <c r="I61" s="21"/>
      <c r="J61" s="21"/>
      <c r="K61" s="21"/>
      <c r="L61" s="21"/>
      <c r="M61" s="21"/>
      <c r="N61" s="21"/>
      <c r="O61" s="21"/>
      <c r="P61" s="21"/>
      <c r="Q61" s="21"/>
      <c r="R61" s="21"/>
      <c r="S61" s="21"/>
    </row>
    <row r="62" spans="1:19" ht="15.75" thickTop="1">
      <c r="A62" s="1064"/>
      <c r="B62" s="1065"/>
      <c r="C62" s="1070"/>
      <c r="D62" s="1070"/>
      <c r="E62" s="1070"/>
      <c r="F62" s="1070"/>
      <c r="G62" s="1427"/>
      <c r="H62" s="1122"/>
      <c r="I62" s="1084"/>
      <c r="J62" s="1084"/>
      <c r="K62" s="1084"/>
      <c r="L62" s="1084"/>
      <c r="M62" s="1084"/>
      <c r="N62" s="1084"/>
      <c r="O62" s="1084"/>
      <c r="P62" s="1084"/>
      <c r="Q62" s="1084"/>
      <c r="R62" s="1084"/>
      <c r="S62" s="1084"/>
    </row>
    <row r="63" spans="1:19">
      <c r="A63" s="1381"/>
      <c r="B63" s="1382"/>
      <c r="C63" s="1400"/>
      <c r="D63" s="1400"/>
      <c r="E63" s="1400"/>
      <c r="F63" s="1400"/>
      <c r="G63" s="1428"/>
      <c r="H63" s="530"/>
      <c r="I63" s="1384"/>
      <c r="J63" s="1384"/>
      <c r="K63" s="1384"/>
      <c r="L63" s="1384"/>
      <c r="M63" s="1384"/>
      <c r="N63" s="1384"/>
      <c r="O63" s="1384"/>
      <c r="P63" s="1384"/>
      <c r="Q63" s="1384"/>
      <c r="R63" s="1384"/>
      <c r="S63" s="1384"/>
    </row>
    <row r="64" spans="1:19" ht="15.75" thickBot="1">
      <c r="A64" s="1381"/>
      <c r="B64" s="1382"/>
      <c r="C64" s="1400"/>
      <c r="D64" s="1400"/>
      <c r="E64" s="1400"/>
      <c r="F64" s="1400"/>
      <c r="G64" s="1428"/>
      <c r="H64" s="530"/>
      <c r="I64" s="1384"/>
      <c r="J64" s="1384"/>
      <c r="K64" s="1384"/>
      <c r="L64" s="1384"/>
      <c r="M64" s="1384"/>
      <c r="N64" s="1384"/>
      <c r="O64" s="1384"/>
      <c r="P64" s="1384"/>
      <c r="Q64" s="1384"/>
      <c r="R64" s="1384"/>
      <c r="S64" s="1384"/>
    </row>
    <row r="65" spans="1:19" ht="16.5" thickTop="1" thickBot="1">
      <c r="A65" s="652" t="s">
        <v>635</v>
      </c>
      <c r="B65" s="653"/>
      <c r="C65" s="12"/>
      <c r="D65" s="12"/>
      <c r="E65" s="12"/>
      <c r="F65" s="12"/>
      <c r="G65" s="54"/>
      <c r="H65" s="52"/>
      <c r="I65" s="21"/>
      <c r="J65" s="21"/>
      <c r="K65" s="21"/>
      <c r="L65" s="21"/>
      <c r="M65" s="21"/>
      <c r="N65" s="21"/>
      <c r="O65" s="21"/>
      <c r="P65" s="21"/>
      <c r="Q65" s="21"/>
      <c r="R65" s="21"/>
      <c r="S65" s="21"/>
    </row>
    <row r="66" spans="1:19" ht="15.75" thickTop="1">
      <c r="A66" s="1409"/>
      <c r="B66" s="1399" t="s">
        <v>636</v>
      </c>
      <c r="C66" s="1400"/>
      <c r="D66" s="1400"/>
      <c r="E66" s="1400"/>
      <c r="F66" s="1400"/>
      <c r="G66" s="1428"/>
      <c r="H66" s="530"/>
      <c r="I66" s="1384"/>
      <c r="J66" s="1384"/>
      <c r="K66" s="1384"/>
      <c r="L66" s="1384"/>
      <c r="M66" s="1384"/>
      <c r="N66" s="1384"/>
      <c r="O66" s="1384"/>
      <c r="P66" s="1384"/>
      <c r="Q66" s="1384"/>
      <c r="R66" s="1384"/>
      <c r="S66" s="1384"/>
    </row>
    <row r="67" spans="1:19">
      <c r="A67" s="1409"/>
      <c r="B67" s="1399" t="s">
        <v>637</v>
      </c>
      <c r="C67" s="1400"/>
      <c r="D67" s="1400"/>
      <c r="E67" s="1400"/>
      <c r="F67" s="1400"/>
      <c r="G67" s="1428"/>
      <c r="H67" s="530"/>
      <c r="I67" s="1384"/>
      <c r="J67" s="1384"/>
      <c r="K67" s="1384"/>
      <c r="L67" s="1384"/>
      <c r="M67" s="1384"/>
      <c r="N67" s="1384"/>
      <c r="O67" s="1384"/>
      <c r="P67" s="1384"/>
      <c r="Q67" s="1384"/>
      <c r="R67" s="1384"/>
      <c r="S67" s="1384"/>
    </row>
    <row r="68" spans="1:19">
      <c r="A68" s="1409"/>
      <c r="B68" s="1399" t="s">
        <v>638</v>
      </c>
      <c r="C68" s="1400"/>
      <c r="D68" s="1400"/>
      <c r="E68" s="1400"/>
      <c r="F68" s="1400"/>
      <c r="G68" s="1428"/>
      <c r="H68" s="530"/>
      <c r="I68" s="1384"/>
      <c r="J68" s="1384"/>
      <c r="K68" s="1384"/>
      <c r="L68" s="1384"/>
      <c r="M68" s="1384"/>
      <c r="N68" s="1384"/>
      <c r="O68" s="1384"/>
      <c r="P68" s="1384"/>
      <c r="Q68" s="1384"/>
      <c r="R68" s="1384"/>
      <c r="S68" s="1384"/>
    </row>
    <row r="69" spans="1:19">
      <c r="A69" s="1409"/>
      <c r="B69" s="1399" t="s">
        <v>639</v>
      </c>
      <c r="C69" s="1400"/>
      <c r="D69" s="1400"/>
      <c r="E69" s="1400"/>
      <c r="F69" s="1400"/>
      <c r="G69" s="1428"/>
      <c r="H69" s="530"/>
      <c r="I69" s="1384"/>
      <c r="J69" s="1384"/>
      <c r="K69" s="1384"/>
      <c r="L69" s="1384"/>
      <c r="M69" s="1384"/>
      <c r="N69" s="1384"/>
      <c r="O69" s="1384"/>
      <c r="P69" s="1384"/>
      <c r="Q69" s="1384"/>
      <c r="R69" s="1384"/>
      <c r="S69" s="1384"/>
    </row>
    <row r="70" spans="1:19" ht="15.75" thickBot="1">
      <c r="A70" s="358"/>
      <c r="B70" s="357"/>
      <c r="C70" s="188"/>
      <c r="D70" s="188"/>
      <c r="E70" s="188"/>
      <c r="F70" s="188"/>
      <c r="G70" s="55"/>
      <c r="H70" s="53"/>
      <c r="I70" s="300"/>
      <c r="J70" s="300"/>
      <c r="K70" s="300"/>
      <c r="L70" s="300"/>
      <c r="M70" s="300"/>
      <c r="N70" s="300"/>
      <c r="O70" s="300"/>
      <c r="P70" s="300"/>
      <c r="Q70" s="300"/>
      <c r="R70" s="300"/>
      <c r="S70" s="300"/>
    </row>
    <row r="71" spans="1:19" ht="16.5" thickTop="1" thickBot="1">
      <c r="A71" s="7" t="s">
        <v>640</v>
      </c>
      <c r="B71" s="8"/>
      <c r="C71" s="12"/>
      <c r="D71" s="12"/>
      <c r="E71" s="12"/>
      <c r="F71" s="12"/>
      <c r="G71" s="54"/>
      <c r="H71" s="52"/>
      <c r="I71" s="21"/>
      <c r="J71" s="21"/>
      <c r="K71" s="21"/>
      <c r="L71" s="21"/>
      <c r="M71" s="21"/>
      <c r="N71" s="21"/>
      <c r="O71" s="21"/>
      <c r="P71" s="21"/>
      <c r="Q71" s="21"/>
      <c r="R71" s="21"/>
      <c r="S71" s="21"/>
    </row>
    <row r="72" spans="1:19" ht="15.75" thickTop="1">
      <c r="A72" s="1068"/>
      <c r="B72" s="1066" t="s">
        <v>641</v>
      </c>
      <c r="C72" s="1070"/>
      <c r="D72" s="1070"/>
      <c r="E72" s="1070"/>
      <c r="F72" s="1070"/>
      <c r="G72" s="1427"/>
      <c r="H72" s="1416"/>
      <c r="I72" s="1088"/>
      <c r="J72" s="1088"/>
      <c r="K72" s="1088"/>
      <c r="L72" s="1088"/>
      <c r="M72" s="1088"/>
      <c r="N72" s="1088"/>
      <c r="O72" s="1088"/>
      <c r="P72" s="1088"/>
      <c r="Q72" s="1088"/>
      <c r="R72" s="1088"/>
      <c r="S72" s="1088"/>
    </row>
    <row r="73" spans="1:19">
      <c r="A73" s="1409"/>
      <c r="B73" s="1399" t="s">
        <v>642</v>
      </c>
      <c r="C73" s="1400"/>
      <c r="D73" s="1400"/>
      <c r="E73" s="1400"/>
      <c r="F73" s="1400"/>
      <c r="G73" s="1428"/>
      <c r="H73" s="532"/>
      <c r="I73" s="1385"/>
      <c r="J73" s="1385"/>
      <c r="K73" s="1385"/>
      <c r="L73" s="1385"/>
      <c r="M73" s="1385"/>
      <c r="N73" s="1385"/>
      <c r="O73" s="1385"/>
      <c r="P73" s="1385"/>
      <c r="Q73" s="1385"/>
      <c r="R73" s="1385"/>
      <c r="S73" s="1385"/>
    </row>
    <row r="74" spans="1:19" ht="15.75" thickBot="1">
      <c r="A74" s="1386"/>
      <c r="B74" s="1387" t="s">
        <v>643</v>
      </c>
      <c r="C74" s="1388"/>
      <c r="D74" s="1388"/>
      <c r="E74" s="1388"/>
      <c r="F74" s="1388"/>
      <c r="G74" s="1429"/>
      <c r="H74" s="1430"/>
      <c r="I74" s="1390"/>
      <c r="J74" s="1390"/>
      <c r="K74" s="1390"/>
      <c r="L74" s="1390"/>
      <c r="M74" s="1390"/>
      <c r="N74" s="1390"/>
      <c r="O74" s="1390"/>
      <c r="P74" s="1390"/>
      <c r="Q74" s="1390"/>
      <c r="R74" s="1390"/>
      <c r="S74" s="1390"/>
    </row>
    <row r="75" spans="1:19" ht="16.5" thickTop="1" thickBot="1"/>
    <row r="76" spans="1:19" ht="16.5" thickTop="1" thickBot="1">
      <c r="A76" s="94" t="s">
        <v>644</v>
      </c>
      <c r="B76" s="96"/>
    </row>
    <row r="77" spans="1:19" ht="15.75" thickTop="1">
      <c r="A77" s="95" t="s">
        <v>542</v>
      </c>
      <c r="B77" s="1392"/>
    </row>
    <row r="78" spans="1:19">
      <c r="A78" s="1391" t="s">
        <v>546</v>
      </c>
      <c r="B78" s="1392"/>
    </row>
    <row r="79" spans="1:19">
      <c r="A79" s="1393" t="s">
        <v>549</v>
      </c>
      <c r="B79" s="1394"/>
    </row>
    <row r="80" spans="1:19">
      <c r="A80" s="1393" t="s">
        <v>552</v>
      </c>
      <c r="B80" s="1395"/>
    </row>
    <row r="81" spans="1:2" ht="15.75" thickBot="1">
      <c r="A81" s="1396" t="s">
        <v>645</v>
      </c>
      <c r="B81" s="1397"/>
    </row>
    <row r="82" spans="1:2" ht="15.75" thickTop="1"/>
    <row r="83" spans="1:2">
      <c r="A83" s="97"/>
      <c r="B83" s="1" t="s">
        <v>646</v>
      </c>
    </row>
    <row r="84" spans="1:2">
      <c r="A84" s="98"/>
      <c r="B84" s="1" t="s">
        <v>647</v>
      </c>
    </row>
  </sheetData>
  <mergeCells count="48">
    <mergeCell ref="A49:B49"/>
    <mergeCell ref="A53:B53"/>
    <mergeCell ref="A57:B57"/>
    <mergeCell ref="A61:B61"/>
    <mergeCell ref="A65:B6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P8:Q8"/>
    <mergeCell ref="R8:S8"/>
    <mergeCell ref="H7:I7"/>
    <mergeCell ref="J7:K7"/>
    <mergeCell ref="L7:M7"/>
    <mergeCell ref="N7:O7"/>
    <mergeCell ref="P7:Q7"/>
    <mergeCell ref="R7:S7"/>
    <mergeCell ref="O38:O39"/>
    <mergeCell ref="H8:I8"/>
    <mergeCell ref="J8:K8"/>
    <mergeCell ref="L8:M8"/>
    <mergeCell ref="N8:O8"/>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947B-41FE-4A85-87C5-E431098CC0C3}">
  <sheetPr>
    <tabColor rgb="FF92D050"/>
  </sheetPr>
  <dimension ref="A1:S82"/>
  <sheetViews>
    <sheetView zoomScale="85" zoomScaleNormal="85" workbookViewId="0">
      <pane xSplit="2" ySplit="9" topLeftCell="C20" activePane="bottomRight" state="frozen"/>
      <selection pane="bottomRight" activeCell="B26" sqref="B26"/>
      <selection pane="bottomLeft" activeCell="A11" sqref="A11"/>
      <selection pane="topRight" activeCell="C1" sqref="C1"/>
    </sheetView>
  </sheetViews>
  <sheetFormatPr defaultRowHeight="15"/>
  <cols>
    <col min="1" max="1" width="11" customWidth="1"/>
    <col min="2" max="2" width="60.85546875" style="1" bestFit="1" customWidth="1"/>
    <col min="3" max="3" width="10.85546875" style="2" bestFit="1" customWidth="1"/>
    <col min="4" max="5" width="7.5703125" style="2" customWidth="1"/>
    <col min="6" max="6" width="10"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D1" s="179"/>
      <c r="E1" s="150"/>
      <c r="F1" s="152"/>
      <c r="G1" s="150" t="s">
        <v>529</v>
      </c>
    </row>
    <row r="2" spans="1:19" ht="15.75" thickBot="1">
      <c r="D2" s="179"/>
      <c r="E2" s="150"/>
      <c r="F2" s="149" t="s">
        <v>530</v>
      </c>
      <c r="G2" s="150" t="s">
        <v>531</v>
      </c>
      <c r="H2" s="647"/>
      <c r="I2" s="647"/>
      <c r="J2" s="647"/>
      <c r="K2" s="647"/>
      <c r="L2" s="647"/>
      <c r="M2" s="647"/>
      <c r="N2" s="647"/>
      <c r="O2" s="647"/>
      <c r="P2" s="647"/>
      <c r="Q2" s="647"/>
      <c r="R2" s="647"/>
      <c r="S2" s="647"/>
    </row>
    <row r="3" spans="1:19" ht="21" thickBot="1">
      <c r="B3" s="164" t="s">
        <v>532</v>
      </c>
      <c r="D3" s="179"/>
      <c r="E3" s="150"/>
      <c r="F3" s="151" t="s">
        <v>533</v>
      </c>
      <c r="G3" s="150" t="s">
        <v>534</v>
      </c>
      <c r="H3" s="650" t="s">
        <v>535</v>
      </c>
      <c r="I3" s="651"/>
      <c r="J3" s="650" t="s">
        <v>536</v>
      </c>
      <c r="K3" s="651"/>
      <c r="L3" s="650" t="s">
        <v>537</v>
      </c>
      <c r="M3" s="651"/>
      <c r="N3" s="650" t="s">
        <v>538</v>
      </c>
      <c r="O3" s="651"/>
      <c r="P3" s="650" t="s">
        <v>539</v>
      </c>
      <c r="Q3" s="651"/>
      <c r="R3" s="650" t="s">
        <v>540</v>
      </c>
      <c r="S3" s="651"/>
    </row>
    <row r="4" spans="1:19" ht="15.75" customHeight="1"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378</v>
      </c>
      <c r="C5" s="1400"/>
      <c r="D5" s="1400"/>
      <c r="E5" s="1400"/>
      <c r="F5" s="1400"/>
      <c r="G5" s="514" t="s">
        <v>546</v>
      </c>
      <c r="H5" s="1401"/>
      <c r="I5" s="684"/>
      <c r="J5" s="1401"/>
      <c r="K5" s="684"/>
      <c r="L5" s="1431"/>
      <c r="M5" s="1432"/>
      <c r="N5" s="1401"/>
      <c r="O5" s="684"/>
      <c r="P5" s="1401"/>
      <c r="Q5" s="684"/>
      <c r="R5" s="1401"/>
      <c r="S5" s="684"/>
    </row>
    <row r="6" spans="1:19">
      <c r="A6" s="1398" t="s">
        <v>548</v>
      </c>
      <c r="B6" s="1402" t="s">
        <v>377</v>
      </c>
      <c r="C6" s="1400"/>
      <c r="D6" s="1400"/>
      <c r="E6" s="1400"/>
      <c r="F6" s="1400"/>
      <c r="G6" s="514" t="s">
        <v>549</v>
      </c>
      <c r="H6" s="1404"/>
      <c r="I6" s="687"/>
      <c r="J6" s="1404"/>
      <c r="K6" s="687"/>
      <c r="L6" s="1433"/>
      <c r="M6" s="1432"/>
      <c r="N6" s="1404"/>
      <c r="O6" s="687"/>
      <c r="P6" s="1404"/>
      <c r="Q6" s="687"/>
      <c r="R6" s="1404"/>
      <c r="S6" s="687"/>
    </row>
    <row r="7" spans="1:19">
      <c r="A7" s="1398" t="s">
        <v>551</v>
      </c>
      <c r="B7" s="1405"/>
      <c r="C7" s="1400"/>
      <c r="D7" s="1400"/>
      <c r="E7" s="1400"/>
      <c r="F7" s="1400"/>
      <c r="G7" s="514" t="s">
        <v>552</v>
      </c>
      <c r="H7" s="1406"/>
      <c r="I7" s="685"/>
      <c r="J7" s="1406"/>
      <c r="K7" s="685"/>
      <c r="L7" s="1434"/>
      <c r="M7" s="1435"/>
      <c r="N7" s="1406"/>
      <c r="O7" s="685"/>
      <c r="P7" s="1406"/>
      <c r="Q7" s="685"/>
      <c r="R7" s="1406"/>
      <c r="S7" s="685"/>
    </row>
    <row r="8" spans="1:19" ht="15.75" thickBot="1">
      <c r="A8" s="356" t="s">
        <v>554</v>
      </c>
      <c r="B8" s="357"/>
      <c r="C8" s="188"/>
      <c r="D8" s="188"/>
      <c r="E8" s="188"/>
      <c r="F8" s="188"/>
      <c r="G8" s="298" t="s">
        <v>554</v>
      </c>
      <c r="H8" s="1407">
        <f>I43</f>
        <v>0</v>
      </c>
      <c r="I8" s="1408"/>
      <c r="J8" s="1407">
        <f>K43</f>
        <v>0</v>
      </c>
      <c r="K8" s="1408"/>
      <c r="L8" s="1407">
        <f>M43</f>
        <v>0</v>
      </c>
      <c r="M8" s="1408"/>
      <c r="N8" s="1407">
        <f>O43</f>
        <v>0</v>
      </c>
      <c r="O8" s="1408"/>
      <c r="P8" s="1407">
        <f>Q43</f>
        <v>0</v>
      </c>
      <c r="Q8" s="1408"/>
      <c r="R8" s="1407">
        <f>S43</f>
        <v>0</v>
      </c>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1069" t="s">
        <v>563</v>
      </c>
      <c r="C10" s="1400"/>
      <c r="D10" s="1400"/>
      <c r="E10" s="1400"/>
      <c r="F10" s="1400"/>
      <c r="G10" s="517"/>
      <c r="H10" s="1410"/>
      <c r="I10" s="1410"/>
      <c r="J10" s="1410"/>
      <c r="K10" s="1410"/>
      <c r="L10" s="1410"/>
      <c r="M10" s="1410"/>
      <c r="N10" s="1410"/>
      <c r="O10" s="1410"/>
      <c r="P10" s="1410"/>
      <c r="Q10" s="1410"/>
      <c r="R10" s="1410"/>
      <c r="S10" s="1410"/>
    </row>
    <row r="11" spans="1:19" hidden="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idden="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idden="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idden="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idden="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idden="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t="15.75" hidden="1" customHeight="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idden="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idden="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ht="15.75" thickTop="1">
      <c r="A20" s="1409"/>
      <c r="B20" s="1399"/>
      <c r="C20" s="1411"/>
      <c r="D20" s="1400"/>
      <c r="E20" s="1400"/>
      <c r="F20" s="1400"/>
      <c r="G20" s="517"/>
      <c r="H20" s="1436"/>
      <c r="I20" s="1410"/>
      <c r="J20" s="1436"/>
      <c r="K20" s="1410"/>
      <c r="L20" s="1436"/>
      <c r="M20" s="1410"/>
      <c r="N20" s="1436"/>
      <c r="O20" s="1410"/>
      <c r="P20" s="1436"/>
      <c r="Q20" s="1410"/>
      <c r="R20" s="1436"/>
      <c r="S20" s="1410"/>
    </row>
    <row r="21" spans="1:19" ht="15.75" thickBot="1">
      <c r="A21" s="60"/>
      <c r="B21" s="1412" t="s">
        <v>378</v>
      </c>
      <c r="C21" s="57"/>
      <c r="D21" s="58"/>
      <c r="E21" s="58"/>
      <c r="F21" s="58"/>
      <c r="G21" s="64"/>
      <c r="H21" s="1436"/>
      <c r="I21" s="1410"/>
      <c r="J21" s="1436"/>
      <c r="K21" s="1410"/>
      <c r="L21" s="1436"/>
      <c r="M21" s="1410"/>
      <c r="N21" s="1436"/>
      <c r="O21" s="1410"/>
      <c r="P21" s="1436"/>
      <c r="Q21" s="1410"/>
      <c r="R21" s="1436"/>
      <c r="S21" s="1410"/>
    </row>
    <row r="22" spans="1:19" ht="15.75" thickBot="1">
      <c r="A22" s="1437"/>
      <c r="B22" s="495" t="s">
        <v>567</v>
      </c>
      <c r="C22" s="1411"/>
      <c r="D22" s="1400"/>
      <c r="E22" s="1400"/>
      <c r="F22" s="1400"/>
      <c r="G22" s="517"/>
      <c r="H22" s="1436"/>
      <c r="I22" s="1385"/>
      <c r="J22" s="1436"/>
      <c r="K22" s="532"/>
      <c r="L22" s="1436"/>
      <c r="M22" s="553"/>
      <c r="N22" s="1436"/>
      <c r="O22" s="532"/>
      <c r="P22" s="1436"/>
      <c r="Q22" s="532"/>
      <c r="R22" s="1436"/>
      <c r="S22" s="532"/>
    </row>
    <row r="23" spans="1:19">
      <c r="A23" s="1073"/>
      <c r="B23" s="1097" t="s">
        <v>568</v>
      </c>
      <c r="C23" s="1411"/>
      <c r="D23" s="1400"/>
      <c r="E23" s="1400"/>
      <c r="F23" s="1400"/>
      <c r="G23" s="517"/>
      <c r="H23" s="1436"/>
      <c r="I23" s="1055"/>
      <c r="J23" s="1436"/>
      <c r="K23" s="1055"/>
      <c r="L23" s="1436"/>
      <c r="M23" s="1055"/>
      <c r="N23" s="1436"/>
      <c r="O23" s="1056"/>
      <c r="P23" s="1436"/>
      <c r="Q23" s="1056"/>
      <c r="R23" s="1436"/>
      <c r="S23" s="1056"/>
    </row>
    <row r="24" spans="1:19">
      <c r="A24" s="1073"/>
      <c r="B24" s="1128" t="s">
        <v>569</v>
      </c>
      <c r="C24" s="1411"/>
      <c r="D24" s="1400"/>
      <c r="E24" s="1400"/>
      <c r="F24" s="1400"/>
      <c r="G24" s="517"/>
      <c r="H24" s="1436"/>
      <c r="I24" s="1055"/>
      <c r="J24" s="1436"/>
      <c r="K24" s="1055"/>
      <c r="L24" s="1436"/>
      <c r="M24" s="1055"/>
      <c r="N24" s="1436"/>
      <c r="O24" s="1056"/>
      <c r="P24" s="1436"/>
      <c r="Q24" s="1056"/>
      <c r="R24" s="1436"/>
      <c r="S24" s="1056"/>
    </row>
    <row r="25" spans="1:19">
      <c r="A25" s="1438"/>
      <c r="B25" s="1129" t="s">
        <v>570</v>
      </c>
      <c r="C25" s="1411"/>
      <c r="D25" s="1400"/>
      <c r="E25" s="1400"/>
      <c r="F25" s="1400"/>
      <c r="G25" s="517"/>
      <c r="H25" s="1436"/>
      <c r="I25" s="1055"/>
      <c r="J25" s="1436"/>
      <c r="K25" s="1055"/>
      <c r="L25" s="1436"/>
      <c r="M25" s="1055"/>
      <c r="N25" s="1436"/>
      <c r="O25" s="1056"/>
      <c r="P25" s="1436"/>
      <c r="Q25" s="1056"/>
      <c r="R25" s="1436"/>
      <c r="S25" s="1056"/>
    </row>
    <row r="26" spans="1:19">
      <c r="A26" s="1073"/>
      <c r="B26" s="1129" t="s">
        <v>571</v>
      </c>
      <c r="C26" s="1411"/>
      <c r="D26" s="1400"/>
      <c r="E26" s="1400"/>
      <c r="F26" s="1400"/>
      <c r="G26" s="517"/>
      <c r="H26" s="1436"/>
      <c r="I26" s="1055"/>
      <c r="J26" s="1436"/>
      <c r="K26" s="1055"/>
      <c r="L26" s="1436"/>
      <c r="M26" s="1055"/>
      <c r="N26" s="1436"/>
      <c r="O26" s="1056"/>
      <c r="P26" s="1436"/>
      <c r="Q26" s="1056"/>
      <c r="R26" s="1436"/>
      <c r="S26" s="1056"/>
    </row>
    <row r="27" spans="1:19">
      <c r="A27" s="1438"/>
      <c r="B27" s="1129" t="s">
        <v>572</v>
      </c>
      <c r="C27" s="1411"/>
      <c r="D27" s="1400"/>
      <c r="E27" s="1400"/>
      <c r="F27" s="1400"/>
      <c r="G27" s="517"/>
      <c r="H27" s="1436"/>
      <c r="I27" s="1055"/>
      <c r="J27" s="1436"/>
      <c r="K27" s="1055"/>
      <c r="L27" s="1436"/>
      <c r="M27" s="1055"/>
      <c r="N27" s="1436"/>
      <c r="O27" s="1056"/>
      <c r="P27" s="1436"/>
      <c r="Q27" s="1056"/>
      <c r="R27" s="1436"/>
      <c r="S27" s="1056"/>
    </row>
    <row r="28" spans="1:19">
      <c r="A28" s="1438"/>
      <c r="B28" s="1129" t="s">
        <v>573</v>
      </c>
      <c r="C28" s="1411"/>
      <c r="D28" s="1400"/>
      <c r="E28" s="1400"/>
      <c r="F28" s="1400"/>
      <c r="G28" s="517"/>
      <c r="H28" s="1436"/>
      <c r="I28" s="1055"/>
      <c r="J28" s="1436"/>
      <c r="K28" s="1055"/>
      <c r="L28" s="1436"/>
      <c r="M28" s="1439"/>
      <c r="N28" s="1436"/>
      <c r="O28" s="1056"/>
      <c r="P28" s="1436"/>
      <c r="Q28" s="1056"/>
      <c r="R28" s="1436"/>
      <c r="S28" s="1056"/>
    </row>
    <row r="29" spans="1:19">
      <c r="A29" s="1073"/>
      <c r="B29" s="1129" t="s">
        <v>648</v>
      </c>
      <c r="C29" s="1411"/>
      <c r="D29" s="1400"/>
      <c r="E29" s="1400"/>
      <c r="F29" s="1400"/>
      <c r="G29" s="517"/>
      <c r="H29" s="1436"/>
      <c r="I29" s="1055"/>
      <c r="J29" s="1436"/>
      <c r="K29" s="1055"/>
      <c r="L29" s="1436"/>
      <c r="M29" s="1056"/>
      <c r="N29" s="1436"/>
      <c r="O29" s="1056"/>
      <c r="P29" s="1436"/>
      <c r="Q29" s="1056"/>
      <c r="R29" s="1436"/>
      <c r="S29" s="1056"/>
    </row>
    <row r="30" spans="1:19">
      <c r="A30" s="1073"/>
      <c r="B30" s="1131" t="s">
        <v>574</v>
      </c>
      <c r="C30" s="1411"/>
      <c r="D30" s="1400"/>
      <c r="E30" s="1400"/>
      <c r="F30" s="1400"/>
      <c r="G30" s="517"/>
      <c r="H30" s="1436"/>
      <c r="I30" s="1055"/>
      <c r="J30" s="1436"/>
      <c r="K30" s="1055"/>
      <c r="L30" s="1436"/>
      <c r="M30" s="1055"/>
      <c r="N30" s="1436"/>
      <c r="O30" s="1056"/>
      <c r="P30" s="1436"/>
      <c r="Q30" s="1056"/>
      <c r="R30" s="1436"/>
      <c r="S30" s="1056"/>
    </row>
    <row r="31" spans="1:19">
      <c r="A31" s="1438"/>
      <c r="B31" s="1132" t="s">
        <v>575</v>
      </c>
      <c r="C31" s="1440"/>
      <c r="D31" s="1420"/>
      <c r="E31" s="1420"/>
      <c r="F31" s="1441"/>
      <c r="G31" s="545"/>
      <c r="H31" s="1442"/>
      <c r="I31" s="1059"/>
      <c r="J31" s="1442"/>
      <c r="K31" s="1059"/>
      <c r="L31" s="1442"/>
      <c r="M31" s="1059"/>
      <c r="N31" s="1060"/>
      <c r="O31" s="1060"/>
      <c r="P31" s="1060"/>
      <c r="Q31" s="1060"/>
      <c r="R31" s="1060"/>
      <c r="S31" s="1060"/>
    </row>
    <row r="32" spans="1:19">
      <c r="A32" s="1438"/>
      <c r="B32" s="384" t="s">
        <v>706</v>
      </c>
      <c r="C32" s="1411"/>
      <c r="D32" s="1400"/>
      <c r="E32" s="1400"/>
      <c r="F32" s="1351"/>
      <c r="G32" s="521"/>
      <c r="H32" s="1436"/>
      <c r="I32" s="1055"/>
      <c r="J32" s="1436"/>
      <c r="K32" s="1055"/>
      <c r="L32" s="1436"/>
      <c r="M32" s="1055"/>
      <c r="N32" s="1436"/>
      <c r="O32" s="1056"/>
      <c r="P32" s="1436"/>
      <c r="Q32" s="1056"/>
      <c r="R32" s="1436"/>
      <c r="S32" s="1056"/>
    </row>
    <row r="33" spans="1:19">
      <c r="A33" s="1073"/>
      <c r="B33" s="384"/>
      <c r="C33" s="1411"/>
      <c r="D33" s="1400"/>
      <c r="E33" s="1400"/>
      <c r="F33" s="1351"/>
      <c r="G33" s="521"/>
      <c r="H33" s="1436"/>
      <c r="I33" s="1055"/>
      <c r="J33" s="1436"/>
      <c r="K33" s="1055"/>
      <c r="L33" s="1436"/>
      <c r="M33" s="1055"/>
      <c r="N33" s="1436"/>
      <c r="O33" s="1056"/>
      <c r="P33" s="1436"/>
      <c r="Q33" s="1056"/>
      <c r="R33" s="1436"/>
      <c r="S33" s="1056"/>
    </row>
    <row r="34" spans="1:19">
      <c r="A34" s="1073"/>
      <c r="B34" s="384"/>
      <c r="C34" s="1411"/>
      <c r="D34" s="1400"/>
      <c r="E34" s="1400"/>
      <c r="F34" s="1351"/>
      <c r="G34" s="521"/>
      <c r="H34" s="1436" t="s">
        <v>579</v>
      </c>
      <c r="I34" s="1055"/>
      <c r="J34" s="1436"/>
      <c r="K34" s="1055"/>
      <c r="L34" s="1436"/>
      <c r="M34" s="1055"/>
      <c r="N34" s="1436"/>
      <c r="O34" s="1056"/>
      <c r="P34" s="1436"/>
      <c r="Q34" s="1056"/>
      <c r="R34" s="1436"/>
      <c r="S34" s="1056"/>
    </row>
    <row r="35" spans="1:19">
      <c r="A35" s="1073"/>
      <c r="B35" s="384"/>
      <c r="C35" s="1411"/>
      <c r="D35" s="1400"/>
      <c r="E35" s="1400"/>
      <c r="F35" s="1351"/>
      <c r="G35" s="521"/>
      <c r="H35" s="1436"/>
      <c r="I35" s="1055"/>
      <c r="J35" s="1436"/>
      <c r="K35" s="1055"/>
      <c r="L35" s="1436"/>
      <c r="M35" s="1055"/>
      <c r="N35" s="1436"/>
      <c r="O35" s="1056"/>
      <c r="P35" s="1436"/>
      <c r="Q35" s="1056"/>
      <c r="R35" s="1436"/>
      <c r="S35" s="1056"/>
    </row>
    <row r="36" spans="1:19">
      <c r="A36" s="1073"/>
      <c r="B36" s="384"/>
      <c r="C36" s="1411"/>
      <c r="D36" s="1400"/>
      <c r="E36" s="1400"/>
      <c r="F36" s="1351"/>
      <c r="G36" s="521"/>
      <c r="H36" s="1436"/>
      <c r="I36" s="1055"/>
      <c r="J36" s="1436"/>
      <c r="K36" s="1055"/>
      <c r="L36" s="1436"/>
      <c r="M36" s="1055"/>
      <c r="N36" s="1436"/>
      <c r="O36" s="1056"/>
      <c r="P36" s="1436"/>
      <c r="Q36" s="1056"/>
      <c r="R36" s="1436"/>
      <c r="S36" s="1056"/>
    </row>
    <row r="37" spans="1:19">
      <c r="A37" s="1438"/>
      <c r="B37" s="384"/>
      <c r="C37" s="1400"/>
      <c r="D37" s="1400"/>
      <c r="E37" s="1400"/>
      <c r="F37" s="1351"/>
      <c r="G37" s="521"/>
      <c r="H37" s="1436"/>
      <c r="I37" s="1055"/>
      <c r="J37" s="1436"/>
      <c r="K37" s="1055"/>
      <c r="L37" s="1436"/>
      <c r="M37" s="1055"/>
      <c r="N37" s="1436"/>
      <c r="O37" s="1056"/>
      <c r="P37" s="1436"/>
      <c r="Q37" s="1056"/>
      <c r="R37" s="1436"/>
      <c r="S37" s="1056"/>
    </row>
    <row r="38" spans="1:19" ht="15.75" thickBot="1">
      <c r="A38" s="1438"/>
      <c r="B38" s="1443"/>
      <c r="C38" s="1411"/>
      <c r="D38" s="1400"/>
      <c r="E38" s="1400"/>
      <c r="F38" s="1351"/>
      <c r="G38" s="521"/>
      <c r="H38" s="1436"/>
      <c r="I38" s="1055"/>
      <c r="J38" s="1436"/>
      <c r="K38" s="1055"/>
      <c r="L38" s="1436"/>
      <c r="M38" s="1055"/>
      <c r="N38" s="1436"/>
      <c r="O38" s="1056"/>
      <c r="P38" s="1436"/>
      <c r="Q38" s="1056"/>
      <c r="R38" s="1436"/>
      <c r="S38" s="1056"/>
    </row>
    <row r="39" spans="1:19" ht="15.75" thickTop="1">
      <c r="A39" s="14"/>
      <c r="B39" s="15"/>
      <c r="C39" s="16"/>
      <c r="D39" s="16"/>
      <c r="E39" s="17"/>
      <c r="F39" s="18" t="s">
        <v>625</v>
      </c>
      <c r="G39" s="19"/>
      <c r="H39" s="20"/>
      <c r="I39" s="62">
        <f>SUM(I23:I38)</f>
        <v>0</v>
      </c>
      <c r="J39" s="20"/>
      <c r="K39" s="62">
        <f>SUM(K23:K38)</f>
        <v>0</v>
      </c>
      <c r="L39" s="20"/>
      <c r="M39" s="62">
        <f>SUM(M23:M38)</f>
        <v>0</v>
      </c>
      <c r="N39" s="20"/>
      <c r="O39" s="62">
        <f>SUM(O23:O38)</f>
        <v>0</v>
      </c>
      <c r="P39" s="20"/>
      <c r="Q39" s="62">
        <f>SUM(Q23:Q38)</f>
        <v>0</v>
      </c>
      <c r="R39" s="20"/>
      <c r="S39" s="62">
        <f>SUM(S23:S38)</f>
        <v>0</v>
      </c>
    </row>
    <row r="40" spans="1:19">
      <c r="A40" s="1359"/>
      <c r="B40" s="1360"/>
      <c r="C40" s="1361"/>
      <c r="D40" s="1361"/>
      <c r="E40" s="1362"/>
      <c r="F40" s="1363" t="s">
        <v>626</v>
      </c>
      <c r="G40" s="506"/>
      <c r="H40" s="1444">
        <v>0</v>
      </c>
      <c r="I40" s="1445"/>
      <c r="J40" s="1444">
        <v>0</v>
      </c>
      <c r="K40" s="1445"/>
      <c r="L40" s="1444">
        <v>0</v>
      </c>
      <c r="M40" s="1445"/>
      <c r="N40" s="1444">
        <v>0</v>
      </c>
      <c r="O40" s="1445"/>
      <c r="P40" s="1444">
        <v>0</v>
      </c>
      <c r="Q40" s="1445"/>
      <c r="R40" s="1444">
        <v>0</v>
      </c>
      <c r="S40" s="1445"/>
    </row>
    <row r="41" spans="1:19">
      <c r="A41" s="1359"/>
      <c r="B41" s="1360"/>
      <c r="C41" s="1361"/>
      <c r="D41" s="1361"/>
      <c r="E41" s="1362"/>
      <c r="F41" s="1363" t="s">
        <v>627</v>
      </c>
      <c r="G41" s="506"/>
      <c r="H41" s="1367"/>
      <c r="I41" s="1446">
        <f>H40*I39</f>
        <v>0</v>
      </c>
      <c r="J41" s="1367"/>
      <c r="K41" s="1446">
        <f>J40*K39</f>
        <v>0</v>
      </c>
      <c r="L41" s="1367"/>
      <c r="M41" s="1446">
        <f>L40*M39</f>
        <v>0</v>
      </c>
      <c r="N41" s="1367"/>
      <c r="O41" s="1446">
        <f>N40*O39</f>
        <v>0</v>
      </c>
      <c r="P41" s="1367"/>
      <c r="Q41" s="1446">
        <f>P40*Q39</f>
        <v>0</v>
      </c>
      <c r="R41" s="1367"/>
      <c r="S41" s="1446">
        <f>R40*S39</f>
        <v>0</v>
      </c>
    </row>
    <row r="42" spans="1:19">
      <c r="A42" s="1359"/>
      <c r="B42" s="1360"/>
      <c r="C42" s="1361"/>
      <c r="D42" s="1361"/>
      <c r="E42" s="1362"/>
      <c r="F42" s="1363"/>
      <c r="G42" s="506"/>
      <c r="H42" s="1367"/>
      <c r="I42" s="1447"/>
      <c r="J42" s="1367"/>
      <c r="K42" s="1447"/>
      <c r="L42" s="1367"/>
      <c r="M42" s="1447"/>
      <c r="N42" s="1367"/>
      <c r="O42" s="1447"/>
      <c r="P42" s="1367"/>
      <c r="Q42" s="1447"/>
      <c r="R42" s="1367"/>
      <c r="S42" s="1447"/>
    </row>
    <row r="43" spans="1:19">
      <c r="A43" s="1359"/>
      <c r="B43" s="1360"/>
      <c r="C43" s="1361"/>
      <c r="D43" s="1361"/>
      <c r="E43" s="1362"/>
      <c r="F43" s="1363" t="s">
        <v>628</v>
      </c>
      <c r="G43" s="506"/>
      <c r="H43" s="1369"/>
      <c r="I43" s="1448">
        <f>SUM(I39:I41)</f>
        <v>0</v>
      </c>
      <c r="J43" s="1369"/>
      <c r="K43" s="1448">
        <f>SUM(K39:K41)</f>
        <v>0</v>
      </c>
      <c r="L43" s="1369"/>
      <c r="M43" s="1448">
        <f>SUM(M39:M41)</f>
        <v>0</v>
      </c>
      <c r="N43" s="1369"/>
      <c r="O43" s="1448">
        <f>SUM(O39:O41)</f>
        <v>0</v>
      </c>
      <c r="P43" s="1369"/>
      <c r="Q43" s="1448">
        <f>SUM(Q39:Q41)</f>
        <v>0</v>
      </c>
      <c r="R43" s="1369"/>
      <c r="S43" s="1448">
        <f>SUM(S39:S41)</f>
        <v>0</v>
      </c>
    </row>
    <row r="44" spans="1:19">
      <c r="A44" s="1359"/>
      <c r="B44" s="1360"/>
      <c r="C44" s="1361"/>
      <c r="D44" s="1361"/>
      <c r="E44" s="1362"/>
      <c r="F44" s="1371" t="s">
        <v>629</v>
      </c>
      <c r="G44" s="508"/>
      <c r="H44" s="1373"/>
      <c r="I44" s="1374" t="e">
        <f>I43/'Area Calculations'!$I$4</f>
        <v>#DIV/0!</v>
      </c>
      <c r="J44" s="1373"/>
      <c r="K44" s="1374" t="e">
        <f>K43/'Area Calculations'!$I$4</f>
        <v>#DIV/0!</v>
      </c>
      <c r="L44" s="1373"/>
      <c r="M44" s="1374" t="e">
        <f>M43/'Area Calculations'!$I$4</f>
        <v>#DIV/0!</v>
      </c>
      <c r="N44" s="1373"/>
      <c r="O44" s="1374" t="e">
        <f>O43/'Area Calculations'!$I$4</f>
        <v>#DIV/0!</v>
      </c>
      <c r="P44" s="1373"/>
      <c r="Q44" s="1374" t="e">
        <f>Q43/'Area Calculations'!$I$4</f>
        <v>#DIV/0!</v>
      </c>
      <c r="R44" s="1373"/>
      <c r="S44" s="1374" t="e">
        <f>S43/'Area Calculations'!$I$4</f>
        <v>#DIV/0!</v>
      </c>
    </row>
    <row r="45" spans="1:19">
      <c r="A45" s="1359"/>
      <c r="B45" s="1360"/>
      <c r="C45" s="1361"/>
      <c r="D45" s="1361"/>
      <c r="E45" s="1362"/>
      <c r="F45" s="1371" t="s">
        <v>630</v>
      </c>
      <c r="G45" s="509"/>
      <c r="H45" s="1373"/>
      <c r="I45" s="1374" t="e">
        <f>I43/'Area Calculations'!#REF!</f>
        <v>#REF!</v>
      </c>
      <c r="J45" s="1373"/>
      <c r="K45" s="1374" t="e">
        <f>K43/'Area Calculations'!#REF!</f>
        <v>#REF!</v>
      </c>
      <c r="L45" s="1373"/>
      <c r="M45" s="1374" t="e">
        <f>M43/'Area Calculations'!#REF!</f>
        <v>#REF!</v>
      </c>
      <c r="N45" s="1373"/>
      <c r="O45" s="1374" t="e">
        <f>O43/'Area Calculations'!#REF!</f>
        <v>#REF!</v>
      </c>
      <c r="P45" s="1373"/>
      <c r="Q45" s="1374" t="e">
        <f>Q43/'Area Calculations'!#REF!</f>
        <v>#REF!</v>
      </c>
      <c r="R45" s="1373"/>
      <c r="S45" s="1374" t="e">
        <f>S43/'Area Calculations'!#REF!</f>
        <v>#REF!</v>
      </c>
    </row>
    <row r="46" spans="1:19" ht="15.75" thickBot="1">
      <c r="A46" s="1359"/>
      <c r="B46" s="1360"/>
      <c r="C46" s="1361"/>
      <c r="D46" s="1361"/>
      <c r="E46" s="1362"/>
      <c r="F46" s="1363"/>
      <c r="G46" s="510"/>
      <c r="H46" s="1377"/>
      <c r="I46" s="1378"/>
      <c r="J46" s="1377"/>
      <c r="K46" s="1378"/>
      <c r="L46" s="1377"/>
      <c r="M46" s="1378"/>
      <c r="N46" s="1377"/>
      <c r="O46" s="1378"/>
      <c r="P46" s="1377"/>
      <c r="Q46" s="1378"/>
      <c r="R46" s="1377"/>
      <c r="S46" s="1378"/>
    </row>
    <row r="47" spans="1:19" ht="16.5" thickTop="1" thickBot="1">
      <c r="A47" s="652" t="s">
        <v>631</v>
      </c>
      <c r="B47" s="653"/>
      <c r="C47" s="12"/>
      <c r="D47" s="12"/>
      <c r="E47" s="12"/>
      <c r="F47" s="12"/>
      <c r="G47" s="13"/>
      <c r="H47" s="21"/>
      <c r="I47" s="21"/>
      <c r="J47" s="21"/>
      <c r="K47" s="21"/>
      <c r="L47" s="21"/>
      <c r="M47" s="21"/>
      <c r="N47" s="21"/>
      <c r="O47" s="21"/>
      <c r="P47" s="21"/>
      <c r="Q47" s="21"/>
      <c r="R47" s="21"/>
      <c r="S47" s="21"/>
    </row>
    <row r="48" spans="1:19" ht="15.75" thickTop="1">
      <c r="A48" s="441"/>
      <c r="B48" s="1399"/>
      <c r="C48" s="442"/>
      <c r="D48" s="442"/>
      <c r="E48" s="442"/>
      <c r="F48" s="442"/>
      <c r="G48" s="432"/>
      <c r="H48" s="443"/>
      <c r="I48" s="443"/>
      <c r="J48" s="443"/>
      <c r="K48" s="443"/>
      <c r="L48" s="443"/>
      <c r="M48" s="443"/>
      <c r="N48" s="443"/>
      <c r="O48" s="443"/>
      <c r="P48" s="443"/>
      <c r="Q48" s="443"/>
      <c r="R48" s="443"/>
      <c r="S48" s="443"/>
    </row>
    <row r="49" spans="1:19">
      <c r="A49" s="441"/>
      <c r="B49" s="1399"/>
      <c r="C49" s="442"/>
      <c r="D49" s="442"/>
      <c r="E49" s="442"/>
      <c r="F49" s="442"/>
      <c r="G49" s="432"/>
      <c r="H49" s="443"/>
      <c r="I49" s="443"/>
      <c r="J49" s="443"/>
      <c r="K49" s="443"/>
      <c r="L49" s="443"/>
      <c r="M49" s="443"/>
      <c r="N49" s="443"/>
      <c r="O49" s="443"/>
      <c r="P49" s="443"/>
      <c r="Q49" s="443"/>
      <c r="R49" s="443"/>
      <c r="S49" s="443"/>
    </row>
    <row r="50" spans="1:19" ht="15.75" thickBot="1">
      <c r="A50" s="441"/>
      <c r="B50" s="1399"/>
      <c r="C50" s="442"/>
      <c r="D50" s="442"/>
      <c r="E50" s="442"/>
      <c r="F50" s="442"/>
      <c r="G50" s="432"/>
      <c r="H50" s="443"/>
      <c r="I50" s="443"/>
      <c r="J50" s="443"/>
      <c r="K50" s="443"/>
      <c r="L50" s="443"/>
      <c r="M50" s="443"/>
      <c r="N50" s="443"/>
      <c r="O50" s="443"/>
      <c r="P50" s="443"/>
      <c r="Q50" s="443"/>
      <c r="R50" s="443"/>
      <c r="S50" s="443"/>
    </row>
    <row r="51" spans="1:19" s="2" customFormat="1" ht="16.5" thickTop="1" thickBot="1">
      <c r="A51" s="652" t="s">
        <v>632</v>
      </c>
      <c r="B51" s="653"/>
      <c r="C51" s="12"/>
      <c r="D51" s="12"/>
      <c r="E51" s="12"/>
      <c r="F51" s="12"/>
      <c r="G51" s="13"/>
      <c r="H51" s="21"/>
      <c r="I51" s="21"/>
      <c r="J51" s="21"/>
      <c r="K51" s="21"/>
      <c r="L51" s="21"/>
      <c r="M51" s="21"/>
      <c r="N51" s="21"/>
      <c r="O51" s="21"/>
      <c r="P51" s="21"/>
      <c r="Q51" s="21"/>
      <c r="R51" s="21"/>
      <c r="S51" s="21"/>
    </row>
    <row r="52" spans="1:19" s="2" customFormat="1" ht="15.75" thickTop="1">
      <c r="A52" s="441"/>
      <c r="B52" s="1399"/>
      <c r="C52" s="442"/>
      <c r="D52" s="442"/>
      <c r="E52" s="442"/>
      <c r="F52" s="442"/>
      <c r="G52" s="432"/>
      <c r="H52" s="443"/>
      <c r="I52" s="443"/>
      <c r="J52" s="443"/>
      <c r="K52" s="443"/>
      <c r="L52" s="443"/>
      <c r="M52" s="443"/>
      <c r="N52" s="443"/>
      <c r="O52" s="443"/>
      <c r="P52" s="443"/>
      <c r="Q52" s="443"/>
      <c r="R52" s="443"/>
      <c r="S52" s="443"/>
    </row>
    <row r="53" spans="1:19" s="2" customFormat="1">
      <c r="A53" s="441"/>
      <c r="B53" s="1399"/>
      <c r="C53" s="442"/>
      <c r="D53" s="442"/>
      <c r="E53" s="442"/>
      <c r="F53" s="442"/>
      <c r="G53" s="432"/>
      <c r="H53" s="443"/>
      <c r="I53" s="443"/>
      <c r="J53" s="443"/>
      <c r="K53" s="443"/>
      <c r="L53" s="443"/>
      <c r="M53" s="443"/>
      <c r="N53" s="443"/>
      <c r="O53" s="443"/>
      <c r="P53" s="443"/>
      <c r="Q53" s="443"/>
      <c r="R53" s="443"/>
      <c r="S53" s="443"/>
    </row>
    <row r="54" spans="1:19" ht="15.75" thickBot="1">
      <c r="A54" s="441"/>
      <c r="B54" s="1399"/>
      <c r="C54" s="442"/>
      <c r="D54" s="442"/>
      <c r="E54" s="442"/>
      <c r="F54" s="442"/>
      <c r="G54" s="432"/>
      <c r="H54" s="443"/>
      <c r="I54" s="443"/>
      <c r="J54" s="443"/>
      <c r="K54" s="443"/>
      <c r="L54" s="443"/>
      <c r="M54" s="443"/>
      <c r="N54" s="443"/>
      <c r="O54" s="443"/>
      <c r="P54" s="443"/>
      <c r="Q54" s="443"/>
      <c r="R54" s="443"/>
      <c r="S54" s="443"/>
    </row>
    <row r="55" spans="1:19" s="2" customFormat="1" ht="16.5" thickTop="1" thickBot="1">
      <c r="A55" s="652" t="s">
        <v>633</v>
      </c>
      <c r="B55" s="653"/>
      <c r="C55" s="12"/>
      <c r="D55" s="12"/>
      <c r="E55" s="12"/>
      <c r="F55" s="12"/>
      <c r="G55" s="13"/>
      <c r="H55" s="21"/>
      <c r="I55" s="21"/>
      <c r="J55" s="21"/>
      <c r="K55" s="21"/>
      <c r="L55" s="21"/>
      <c r="M55" s="21"/>
      <c r="N55" s="21"/>
      <c r="O55" s="21"/>
      <c r="P55" s="21"/>
      <c r="Q55" s="21"/>
      <c r="R55" s="21"/>
      <c r="S55" s="21"/>
    </row>
    <row r="56" spans="1:19" s="2" customFormat="1" ht="15.75" thickTop="1">
      <c r="A56" s="441"/>
      <c r="B56" s="1399"/>
      <c r="C56" s="442"/>
      <c r="D56" s="442"/>
      <c r="E56" s="442"/>
      <c r="F56" s="442"/>
      <c r="G56" s="432"/>
      <c r="H56" s="443"/>
      <c r="I56" s="443"/>
      <c r="J56" s="443"/>
      <c r="K56" s="443"/>
      <c r="L56" s="443"/>
      <c r="M56" s="443"/>
      <c r="N56" s="443"/>
      <c r="O56" s="443"/>
      <c r="P56" s="443"/>
      <c r="Q56" s="443"/>
      <c r="R56" s="443"/>
      <c r="S56" s="443"/>
    </row>
    <row r="57" spans="1:19" s="2" customFormat="1">
      <c r="A57" s="1409"/>
      <c r="B57" s="1399"/>
      <c r="C57" s="1400"/>
      <c r="D57" s="1400"/>
      <c r="E57" s="1400"/>
      <c r="F57" s="1400"/>
      <c r="G57" s="517"/>
      <c r="H57" s="1380"/>
      <c r="I57" s="1380"/>
      <c r="J57" s="1380"/>
      <c r="K57" s="1380"/>
      <c r="L57" s="1380"/>
      <c r="M57" s="1380"/>
      <c r="N57" s="1380"/>
      <c r="O57" s="1380"/>
      <c r="P57" s="1380"/>
      <c r="Q57" s="1380"/>
      <c r="R57" s="1380"/>
      <c r="S57" s="1380"/>
    </row>
    <row r="58" spans="1:19" s="2" customFormat="1" ht="15.75" thickBot="1">
      <c r="A58" s="1381"/>
      <c r="B58" s="1382"/>
      <c r="C58" s="1400"/>
      <c r="D58" s="1400"/>
      <c r="E58" s="1400"/>
      <c r="F58" s="1400"/>
      <c r="G58" s="517"/>
      <c r="H58" s="1383"/>
      <c r="I58" s="1383"/>
      <c r="J58" s="1383"/>
      <c r="K58" s="1383"/>
      <c r="L58" s="1383"/>
      <c r="M58" s="1383"/>
      <c r="N58" s="1383"/>
      <c r="O58" s="1383"/>
      <c r="P58" s="1383"/>
      <c r="Q58" s="1383"/>
      <c r="R58" s="1383"/>
      <c r="S58" s="1383"/>
    </row>
    <row r="59" spans="1:19" s="2" customFormat="1" ht="16.5" thickTop="1" thickBot="1">
      <c r="A59" s="652" t="s">
        <v>634</v>
      </c>
      <c r="B59" s="653"/>
      <c r="C59" s="12"/>
      <c r="D59" s="12"/>
      <c r="E59" s="12"/>
      <c r="F59" s="12"/>
      <c r="G59" s="13"/>
      <c r="H59" s="21"/>
      <c r="I59" s="21"/>
      <c r="J59" s="21"/>
      <c r="K59" s="21"/>
      <c r="L59" s="21"/>
      <c r="M59" s="21"/>
      <c r="N59" s="21"/>
      <c r="O59" s="21"/>
      <c r="P59" s="21"/>
      <c r="Q59" s="21"/>
      <c r="R59" s="21"/>
      <c r="S59" s="21"/>
    </row>
    <row r="60" spans="1:19" ht="15.75" thickTop="1">
      <c r="A60" s="444"/>
      <c r="B60" s="445"/>
      <c r="C60" s="442"/>
      <c r="D60" s="442"/>
      <c r="E60" s="442"/>
      <c r="F60" s="442"/>
      <c r="G60" s="432"/>
      <c r="H60" s="443"/>
      <c r="I60" s="443"/>
      <c r="J60" s="443"/>
      <c r="K60" s="443"/>
      <c r="L60" s="443"/>
      <c r="M60" s="443"/>
      <c r="N60" s="443"/>
      <c r="O60" s="443"/>
      <c r="P60" s="443"/>
      <c r="Q60" s="443"/>
      <c r="R60" s="443"/>
      <c r="S60" s="443"/>
    </row>
    <row r="61" spans="1:19">
      <c r="A61" s="1381"/>
      <c r="B61" s="1382"/>
      <c r="C61" s="1400"/>
      <c r="D61" s="1400"/>
      <c r="E61" s="1400"/>
      <c r="F61" s="1400"/>
      <c r="G61" s="517"/>
      <c r="H61" s="1384"/>
      <c r="I61" s="1384"/>
      <c r="J61" s="1384"/>
      <c r="K61" s="1384"/>
      <c r="L61" s="1384"/>
      <c r="M61" s="1384"/>
      <c r="N61" s="1384"/>
      <c r="O61" s="1384"/>
      <c r="P61" s="1384"/>
      <c r="Q61" s="1384"/>
      <c r="R61" s="1384"/>
      <c r="S61" s="1384"/>
    </row>
    <row r="62" spans="1:19" ht="15.75" thickBot="1">
      <c r="A62" s="1381"/>
      <c r="B62" s="1382"/>
      <c r="C62" s="1400"/>
      <c r="D62" s="1400"/>
      <c r="E62" s="1400"/>
      <c r="F62" s="1400"/>
      <c r="G62" s="517"/>
      <c r="H62" s="1384"/>
      <c r="I62" s="1384"/>
      <c r="J62" s="1384"/>
      <c r="K62" s="1384"/>
      <c r="L62" s="1384"/>
      <c r="M62" s="1384"/>
      <c r="N62" s="1384"/>
      <c r="O62" s="1384"/>
      <c r="P62" s="1384"/>
      <c r="Q62" s="1384"/>
      <c r="R62" s="1384"/>
      <c r="S62" s="1384"/>
    </row>
    <row r="63" spans="1:19" ht="16.5" thickTop="1" thickBot="1">
      <c r="A63" s="652" t="s">
        <v>635</v>
      </c>
      <c r="B63" s="653"/>
      <c r="C63" s="12"/>
      <c r="D63" s="12"/>
      <c r="E63" s="12"/>
      <c r="F63" s="12"/>
      <c r="G63" s="13"/>
      <c r="H63" s="21"/>
      <c r="I63" s="21"/>
      <c r="J63" s="21"/>
      <c r="K63" s="21"/>
      <c r="L63" s="21"/>
      <c r="M63" s="21"/>
      <c r="N63" s="21"/>
      <c r="O63" s="21"/>
      <c r="P63" s="21"/>
      <c r="Q63" s="21"/>
      <c r="R63" s="21"/>
      <c r="S63" s="21"/>
    </row>
    <row r="64" spans="1:19" ht="15.75" thickTop="1">
      <c r="A64" s="1409"/>
      <c r="B64" s="1399" t="s">
        <v>636</v>
      </c>
      <c r="C64" s="1400"/>
      <c r="D64" s="1400"/>
      <c r="E64" s="1400"/>
      <c r="F64" s="1400"/>
      <c r="G64" s="517"/>
      <c r="H64" s="1384"/>
      <c r="I64" s="1384"/>
      <c r="J64" s="1384"/>
      <c r="K64" s="1384"/>
      <c r="L64" s="1384"/>
      <c r="M64" s="1384"/>
      <c r="N64" s="1384"/>
      <c r="O64" s="1384"/>
      <c r="P64" s="1384"/>
      <c r="Q64" s="1384"/>
      <c r="R64" s="1384"/>
      <c r="S64" s="1384"/>
    </row>
    <row r="65" spans="1:19">
      <c r="A65" s="1409"/>
      <c r="B65" s="1399" t="s">
        <v>637</v>
      </c>
      <c r="C65" s="1400"/>
      <c r="D65" s="1400"/>
      <c r="E65" s="1400"/>
      <c r="F65" s="1400"/>
      <c r="G65" s="517"/>
      <c r="H65" s="1384"/>
      <c r="I65" s="1384"/>
      <c r="J65" s="1384"/>
      <c r="K65" s="1384"/>
      <c r="L65" s="1384"/>
      <c r="M65" s="1384"/>
      <c r="N65" s="1384"/>
      <c r="O65" s="1384"/>
      <c r="P65" s="1384"/>
      <c r="Q65" s="1384"/>
      <c r="R65" s="1384"/>
      <c r="S65" s="1384"/>
    </row>
    <row r="66" spans="1:19">
      <c r="A66" s="1409"/>
      <c r="B66" s="1399" t="s">
        <v>638</v>
      </c>
      <c r="C66" s="1400"/>
      <c r="D66" s="1400"/>
      <c r="E66" s="1400"/>
      <c r="F66" s="1400"/>
      <c r="G66" s="517"/>
      <c r="H66" s="1384"/>
      <c r="I66" s="1384"/>
      <c r="J66" s="1384"/>
      <c r="K66" s="1384"/>
      <c r="L66" s="1384"/>
      <c r="M66" s="1384"/>
      <c r="N66" s="1384"/>
      <c r="O66" s="1384"/>
      <c r="P66" s="1384"/>
      <c r="Q66" s="1384"/>
      <c r="R66" s="1384"/>
      <c r="S66" s="1384"/>
    </row>
    <row r="67" spans="1:19">
      <c r="A67" s="1409"/>
      <c r="B67" s="1399" t="s">
        <v>639</v>
      </c>
      <c r="C67" s="1400"/>
      <c r="D67" s="1400"/>
      <c r="E67" s="1400"/>
      <c r="F67" s="1400"/>
      <c r="G67" s="517"/>
      <c r="H67" s="1384"/>
      <c r="I67" s="1384"/>
      <c r="J67" s="1384"/>
      <c r="K67" s="1384"/>
      <c r="L67" s="1384"/>
      <c r="M67" s="1384"/>
      <c r="N67" s="1384"/>
      <c r="O67" s="1384"/>
      <c r="P67" s="1384"/>
      <c r="Q67" s="1384"/>
      <c r="R67" s="1384"/>
      <c r="S67" s="1384"/>
    </row>
    <row r="68" spans="1:19" ht="15.75" thickBot="1">
      <c r="A68" s="358"/>
      <c r="B68" s="357"/>
      <c r="C68" s="188"/>
      <c r="D68" s="188"/>
      <c r="E68" s="188"/>
      <c r="F68" s="188"/>
      <c r="G68" s="359"/>
      <c r="H68" s="300"/>
      <c r="I68" s="300"/>
      <c r="J68" s="300"/>
      <c r="K68" s="300"/>
      <c r="L68" s="300"/>
      <c r="M68" s="300"/>
      <c r="N68" s="300"/>
      <c r="O68" s="300"/>
      <c r="P68" s="300"/>
      <c r="Q68" s="300"/>
      <c r="R68" s="300"/>
      <c r="S68" s="300"/>
    </row>
    <row r="69" spans="1:19" ht="16.5" thickTop="1" thickBot="1">
      <c r="A69" s="7" t="s">
        <v>640</v>
      </c>
      <c r="B69" s="8"/>
      <c r="C69" s="12"/>
      <c r="D69" s="12"/>
      <c r="E69" s="12"/>
      <c r="F69" s="12"/>
      <c r="G69" s="13"/>
      <c r="H69" s="21"/>
      <c r="I69" s="21"/>
      <c r="J69" s="21"/>
      <c r="K69" s="21"/>
      <c r="L69" s="21"/>
      <c r="M69" s="21"/>
      <c r="N69" s="21"/>
      <c r="O69" s="21"/>
      <c r="P69" s="21"/>
      <c r="Q69" s="21"/>
      <c r="R69" s="21"/>
      <c r="S69" s="21"/>
    </row>
    <row r="70" spans="1:19" ht="15.75" thickTop="1">
      <c r="A70" s="441"/>
      <c r="B70" s="446" t="s">
        <v>641</v>
      </c>
      <c r="C70" s="442"/>
      <c r="D70" s="442"/>
      <c r="E70" s="442"/>
      <c r="F70" s="442"/>
      <c r="G70" s="432"/>
      <c r="H70" s="447"/>
      <c r="I70" s="447"/>
      <c r="J70" s="447"/>
      <c r="K70" s="447"/>
      <c r="L70" s="447"/>
      <c r="M70" s="447"/>
      <c r="N70" s="447"/>
      <c r="O70" s="447"/>
      <c r="P70" s="447"/>
      <c r="Q70" s="447"/>
      <c r="R70" s="447"/>
      <c r="S70" s="447"/>
    </row>
    <row r="71" spans="1:19">
      <c r="A71" s="1409"/>
      <c r="B71" s="1399" t="s">
        <v>642</v>
      </c>
      <c r="C71" s="1400"/>
      <c r="D71" s="1400"/>
      <c r="E71" s="1400"/>
      <c r="F71" s="1400"/>
      <c r="G71" s="517"/>
      <c r="H71" s="1385"/>
      <c r="I71" s="1385"/>
      <c r="J71" s="1385"/>
      <c r="K71" s="1385"/>
      <c r="L71" s="1385"/>
      <c r="M71" s="1385"/>
      <c r="N71" s="1385"/>
      <c r="O71" s="1385"/>
      <c r="P71" s="1385"/>
      <c r="Q71" s="1385"/>
      <c r="R71" s="1385"/>
      <c r="S71" s="1385"/>
    </row>
    <row r="72" spans="1:19" ht="15.75" thickBot="1">
      <c r="A72" s="1386"/>
      <c r="B72" s="1387" t="s">
        <v>643</v>
      </c>
      <c r="C72" s="1388"/>
      <c r="D72" s="1388"/>
      <c r="E72" s="1388"/>
      <c r="F72" s="1388"/>
      <c r="G72" s="1389"/>
      <c r="H72" s="1390"/>
      <c r="I72" s="1390"/>
      <c r="J72" s="1390"/>
      <c r="K72" s="1390"/>
      <c r="L72" s="1390"/>
      <c r="M72" s="1390"/>
      <c r="N72" s="1390"/>
      <c r="O72" s="1390"/>
      <c r="P72" s="1390"/>
      <c r="Q72" s="1390"/>
      <c r="R72" s="1390"/>
      <c r="S72" s="1390"/>
    </row>
    <row r="73" spans="1:19" ht="16.5" thickTop="1" thickBot="1"/>
    <row r="74" spans="1:19" ht="16.5" thickTop="1" thickBot="1">
      <c r="A74" s="94" t="s">
        <v>644</v>
      </c>
      <c r="B74" s="96"/>
    </row>
    <row r="75" spans="1:19" ht="16.5" thickTop="1" thickBot="1">
      <c r="A75" s="95" t="s">
        <v>542</v>
      </c>
      <c r="B75" s="96"/>
    </row>
    <row r="76" spans="1:19" ht="15.75" thickTop="1">
      <c r="A76" s="1391" t="s">
        <v>546</v>
      </c>
      <c r="B76" s="1392"/>
    </row>
    <row r="77" spans="1:19">
      <c r="A77" s="1393" t="s">
        <v>549</v>
      </c>
      <c r="B77" s="1394"/>
    </row>
    <row r="78" spans="1:19">
      <c r="A78" s="1393" t="s">
        <v>552</v>
      </c>
      <c r="B78" s="1395"/>
    </row>
    <row r="79" spans="1:19" ht="15.75" thickBot="1">
      <c r="A79" s="1396" t="s">
        <v>645</v>
      </c>
      <c r="B79" s="1397"/>
    </row>
    <row r="80" spans="1:19" ht="15.75" thickTop="1"/>
    <row r="81" spans="1:2">
      <c r="A81" s="97"/>
      <c r="B81" s="1" t="s">
        <v>646</v>
      </c>
    </row>
    <row r="82" spans="1:2">
      <c r="A82" s="98"/>
      <c r="B82" s="1" t="s">
        <v>647</v>
      </c>
    </row>
  </sheetData>
  <mergeCells count="47">
    <mergeCell ref="A47:B47"/>
    <mergeCell ref="A51:B51"/>
    <mergeCell ref="A55:B55"/>
    <mergeCell ref="A59:B59"/>
    <mergeCell ref="A63:B63"/>
    <mergeCell ref="P4:Q4"/>
    <mergeCell ref="P5:Q5"/>
    <mergeCell ref="P6:Q6"/>
    <mergeCell ref="P7:Q7"/>
    <mergeCell ref="P8:Q8"/>
    <mergeCell ref="R4:S4"/>
    <mergeCell ref="R5:S5"/>
    <mergeCell ref="R6:S6"/>
    <mergeCell ref="R7:S7"/>
    <mergeCell ref="R8:S8"/>
    <mergeCell ref="L4:M4"/>
    <mergeCell ref="L5:M5"/>
    <mergeCell ref="L6:M6"/>
    <mergeCell ref="L7:M7"/>
    <mergeCell ref="L8:M8"/>
    <mergeCell ref="N4:O4"/>
    <mergeCell ref="N5:O5"/>
    <mergeCell ref="N6:O6"/>
    <mergeCell ref="N7:O7"/>
    <mergeCell ref="N8:O8"/>
    <mergeCell ref="H4:I4"/>
    <mergeCell ref="H5:I5"/>
    <mergeCell ref="H6:I6"/>
    <mergeCell ref="H7:I7"/>
    <mergeCell ref="H8:I8"/>
    <mergeCell ref="J4:K4"/>
    <mergeCell ref="J5:K5"/>
    <mergeCell ref="J6:K6"/>
    <mergeCell ref="J7:K7"/>
    <mergeCell ref="J8:K8"/>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1431" priority="3" operator="equal">
      <formula>"X"</formula>
    </cfRule>
    <cfRule type="cellIs" dxfId="1430" priority="4" operator="equal">
      <formula>"I"</formula>
    </cfRule>
  </conditionalFormatting>
  <conditionalFormatting sqref="H32:H38">
    <cfRule type="cellIs" dxfId="1429" priority="1" operator="equal">
      <formula>"X"</formula>
    </cfRule>
    <cfRule type="cellIs" dxfId="1428" priority="2" operator="equal">
      <formula>"I"</formula>
    </cfRule>
  </conditionalFormatting>
  <conditionalFormatting sqref="J20:J30">
    <cfRule type="cellIs" dxfId="1427" priority="7" operator="equal">
      <formula>"X"</formula>
    </cfRule>
    <cfRule type="cellIs" dxfId="1426" priority="8" operator="equal">
      <formula>"I"</formula>
    </cfRule>
  </conditionalFormatting>
  <conditionalFormatting sqref="J32:J38">
    <cfRule type="cellIs" dxfId="1425" priority="5" operator="equal">
      <formula>"X"</formula>
    </cfRule>
    <cfRule type="cellIs" dxfId="1424" priority="6" operator="equal">
      <formula>"I"</formula>
    </cfRule>
  </conditionalFormatting>
  <conditionalFormatting sqref="L20:L30">
    <cfRule type="cellIs" dxfId="1423" priority="11" operator="equal">
      <formula>"X"</formula>
    </cfRule>
    <cfRule type="cellIs" dxfId="1422" priority="12" operator="equal">
      <formula>"I"</formula>
    </cfRule>
  </conditionalFormatting>
  <conditionalFormatting sqref="L32:L38">
    <cfRule type="cellIs" dxfId="1421" priority="9" operator="equal">
      <formula>"X"</formula>
    </cfRule>
    <cfRule type="cellIs" dxfId="1420" priority="10" operator="equal">
      <formula>"I"</formula>
    </cfRule>
  </conditionalFormatting>
  <conditionalFormatting sqref="N20:N30">
    <cfRule type="cellIs" dxfId="1419" priority="15" operator="equal">
      <formula>"X"</formula>
    </cfRule>
    <cfRule type="cellIs" dxfId="1418" priority="16" operator="equal">
      <formula>"I"</formula>
    </cfRule>
  </conditionalFormatting>
  <conditionalFormatting sqref="N32:N38">
    <cfRule type="cellIs" dxfId="1417" priority="13" operator="equal">
      <formula>"X"</formula>
    </cfRule>
    <cfRule type="cellIs" dxfId="1416" priority="14" operator="equal">
      <formula>"I"</formula>
    </cfRule>
  </conditionalFormatting>
  <conditionalFormatting sqref="P20:P30">
    <cfRule type="cellIs" dxfId="1415" priority="19" operator="equal">
      <formula>"X"</formula>
    </cfRule>
    <cfRule type="cellIs" dxfId="1414" priority="20" operator="equal">
      <formula>"I"</formula>
    </cfRule>
  </conditionalFormatting>
  <conditionalFormatting sqref="P32:P38">
    <cfRule type="cellIs" dxfId="1413" priority="17" operator="equal">
      <formula>"X"</formula>
    </cfRule>
    <cfRule type="cellIs" dxfId="1412" priority="18" operator="equal">
      <formula>"I"</formula>
    </cfRule>
  </conditionalFormatting>
  <conditionalFormatting sqref="R20:R30">
    <cfRule type="cellIs" dxfId="1411" priority="23" operator="equal">
      <formula>"X"</formula>
    </cfRule>
    <cfRule type="cellIs" dxfId="1410" priority="24" operator="equal">
      <formula>"I"</formula>
    </cfRule>
  </conditionalFormatting>
  <conditionalFormatting sqref="R32:R38">
    <cfRule type="cellIs" dxfId="1409" priority="21" operator="equal">
      <formula>"X"</formula>
    </cfRule>
    <cfRule type="cellIs" dxfId="1408" priority="22" operator="equal">
      <formula>"I"</formula>
    </cfRule>
  </conditionalFormatting>
  <hyperlinks>
    <hyperlink ref="B3" location="'Cost Summary'!A1" display="BACK TO SUMMARY SHEET" xr:uid="{385CF59B-DB98-47D5-8529-B9BAB29CB031}"/>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92D050"/>
  </sheetPr>
  <dimension ref="A1:S108"/>
  <sheetViews>
    <sheetView zoomScale="86" zoomScaleNormal="86" workbookViewId="0">
      <pane xSplit="2" ySplit="9" topLeftCell="C20" activePane="bottomRight" state="frozen"/>
      <selection pane="bottomRight" activeCell="B24" sqref="B24"/>
      <selection pane="bottomLeft" activeCell="A10" sqref="A10"/>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10.8554687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74"/>
      <c r="I2" s="674"/>
      <c r="J2" s="674"/>
      <c r="K2" s="674"/>
      <c r="L2" s="647"/>
      <c r="M2" s="647"/>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55"/>
      <c r="M4" s="656"/>
      <c r="N4" s="648"/>
      <c r="O4" s="649"/>
      <c r="P4" s="648"/>
      <c r="Q4" s="649"/>
      <c r="R4" s="648"/>
      <c r="S4" s="649"/>
    </row>
    <row r="5" spans="1:19">
      <c r="A5" s="1398" t="s">
        <v>544</v>
      </c>
      <c r="B5" s="1399" t="s">
        <v>380</v>
      </c>
      <c r="C5" s="1400"/>
      <c r="D5" s="1400"/>
      <c r="E5" s="1400"/>
      <c r="F5" s="1400"/>
      <c r="G5" s="514" t="s">
        <v>546</v>
      </c>
      <c r="H5" s="1401"/>
      <c r="I5" s="684"/>
      <c r="J5" s="1401"/>
      <c r="K5" s="684"/>
      <c r="L5" s="1449"/>
      <c r="M5" s="692"/>
      <c r="N5" s="1401"/>
      <c r="O5" s="684"/>
      <c r="P5" s="1401"/>
      <c r="Q5" s="684"/>
      <c r="R5" s="1401"/>
      <c r="S5" s="684"/>
    </row>
    <row r="6" spans="1:19">
      <c r="A6" s="1398" t="s">
        <v>548</v>
      </c>
      <c r="B6" s="1402" t="s">
        <v>379</v>
      </c>
      <c r="C6" s="1400"/>
      <c r="D6" s="1400"/>
      <c r="E6" s="1400"/>
      <c r="F6" s="1400"/>
      <c r="G6" s="514" t="s">
        <v>549</v>
      </c>
      <c r="H6" s="1404"/>
      <c r="I6" s="687"/>
      <c r="J6" s="1404"/>
      <c r="K6" s="687"/>
      <c r="L6" s="1449"/>
      <c r="M6" s="692"/>
      <c r="N6" s="1404"/>
      <c r="O6" s="687"/>
      <c r="P6" s="1404"/>
      <c r="Q6" s="687"/>
      <c r="R6" s="1404"/>
      <c r="S6" s="687"/>
    </row>
    <row r="7" spans="1:19">
      <c r="A7" s="1398" t="s">
        <v>551</v>
      </c>
      <c r="B7" s="1405"/>
      <c r="C7" s="1400"/>
      <c r="D7" s="1400"/>
      <c r="E7" s="1400"/>
      <c r="F7" s="1400"/>
      <c r="G7" s="514" t="s">
        <v>552</v>
      </c>
      <c r="H7" s="1406"/>
      <c r="I7" s="685"/>
      <c r="J7" s="1406"/>
      <c r="K7" s="685"/>
      <c r="L7" s="1450"/>
      <c r="M7" s="1091"/>
      <c r="N7" s="1406"/>
      <c r="O7" s="685"/>
      <c r="P7" s="1406"/>
      <c r="Q7" s="685"/>
      <c r="R7" s="1406"/>
      <c r="S7" s="685"/>
    </row>
    <row r="8" spans="1:19" ht="15.75" thickBot="1">
      <c r="A8" s="356" t="s">
        <v>554</v>
      </c>
      <c r="B8" s="357"/>
      <c r="C8" s="188"/>
      <c r="D8" s="188"/>
      <c r="E8" s="188"/>
      <c r="F8" s="188"/>
      <c r="G8" s="298" t="s">
        <v>554</v>
      </c>
      <c r="H8" s="1407">
        <f>I69</f>
        <v>0</v>
      </c>
      <c r="I8" s="1408"/>
      <c r="J8" s="1407">
        <f>K69</f>
        <v>0</v>
      </c>
      <c r="K8" s="1408"/>
      <c r="L8" s="1407">
        <f>M69</f>
        <v>0</v>
      </c>
      <c r="M8" s="1408"/>
      <c r="N8" s="1407">
        <f>O69</f>
        <v>0</v>
      </c>
      <c r="O8" s="1408"/>
      <c r="P8" s="1407">
        <f>Q69</f>
        <v>0</v>
      </c>
      <c r="Q8" s="1408"/>
      <c r="R8" s="1407">
        <f>S69</f>
        <v>0</v>
      </c>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448" t="s">
        <v>563</v>
      </c>
      <c r="C10" s="1400"/>
      <c r="D10" s="1400"/>
      <c r="E10" s="1400"/>
      <c r="F10" s="1400"/>
      <c r="G10" s="517"/>
      <c r="H10" s="1410"/>
      <c r="I10" s="1410"/>
      <c r="J10" s="1410"/>
      <c r="K10" s="1410"/>
      <c r="L10" s="1410"/>
      <c r="M10" s="1410"/>
      <c r="N10" s="1410"/>
      <c r="O10" s="1410"/>
      <c r="P10" s="1410"/>
      <c r="Q10" s="1410"/>
      <c r="R10" s="1410"/>
      <c r="S10" s="1410"/>
    </row>
    <row r="11" spans="1:19" ht="15.75" hidden="1" thickTop="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t="15.75" hidden="1" thickTop="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t="15.75" hidden="1" thickTop="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t="15.75" hidden="1" thickTop="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t="15.75" hidden="1" thickTop="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t="15.75" hidden="1" thickTop="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t="15.75" hidden="1" thickTop="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t="15.75" hidden="1" thickTop="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t="15.75" hidden="1" thickTop="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ht="15.75" customHeight="1" thickTop="1">
      <c r="A20" s="1409"/>
      <c r="B20" s="1399"/>
      <c r="C20" s="1411"/>
      <c r="D20" s="1400"/>
      <c r="E20" s="1400"/>
      <c r="F20" s="1400"/>
      <c r="G20" s="517"/>
      <c r="H20" s="1436"/>
      <c r="I20" s="1410"/>
      <c r="J20" s="1436"/>
      <c r="K20" s="1410"/>
      <c r="L20" s="1436"/>
      <c r="M20" s="1410"/>
      <c r="N20" s="1436"/>
      <c r="O20" s="1410"/>
      <c r="P20" s="1436"/>
      <c r="Q20" s="1410"/>
      <c r="R20" s="1436"/>
      <c r="S20" s="1410"/>
    </row>
    <row r="21" spans="1:19" ht="15.75" thickBot="1">
      <c r="A21" s="449"/>
      <c r="B21" s="1412" t="s">
        <v>380</v>
      </c>
      <c r="C21" s="57"/>
      <c r="D21" s="58"/>
      <c r="E21" s="58"/>
      <c r="F21" s="58"/>
      <c r="G21" s="64"/>
      <c r="H21" s="1436"/>
      <c r="I21" s="1410"/>
      <c r="J21" s="1436"/>
      <c r="K21" s="1410"/>
      <c r="L21" s="1436"/>
      <c r="M21" s="1410"/>
      <c r="N21" s="1436"/>
      <c r="O21" s="1410"/>
      <c r="P21" s="1436"/>
      <c r="Q21" s="1410"/>
      <c r="R21" s="1436"/>
      <c r="S21" s="1410"/>
    </row>
    <row r="22" spans="1:19" ht="15.75" thickBot="1">
      <c r="A22" s="449"/>
      <c r="B22" s="1187" t="s">
        <v>567</v>
      </c>
      <c r="C22" s="1411"/>
      <c r="D22" s="1400"/>
      <c r="E22" s="1400"/>
      <c r="F22" s="1400"/>
      <c r="G22" s="517"/>
      <c r="H22" s="1436"/>
      <c r="I22" s="1385"/>
      <c r="J22" s="1436"/>
      <c r="K22" s="532"/>
      <c r="L22" s="1436"/>
      <c r="M22" s="532"/>
      <c r="N22" s="1436"/>
      <c r="O22" s="532"/>
      <c r="P22" s="1436"/>
      <c r="Q22" s="532"/>
      <c r="R22" s="1436"/>
      <c r="S22" s="532"/>
    </row>
    <row r="23" spans="1:19">
      <c r="A23" s="449"/>
      <c r="B23" s="1097" t="s">
        <v>568</v>
      </c>
      <c r="C23" s="1451"/>
      <c r="D23" s="543"/>
      <c r="E23" s="1400"/>
      <c r="F23" s="1400"/>
      <c r="G23" s="517"/>
      <c r="H23" s="1436"/>
      <c r="I23" s="407"/>
      <c r="J23" s="1436"/>
      <c r="K23" s="406"/>
      <c r="L23" s="1436"/>
      <c r="M23" s="407"/>
      <c r="N23" s="1436"/>
      <c r="O23" s="407"/>
      <c r="P23" s="1436"/>
      <c r="Q23" s="406"/>
      <c r="R23" s="1436"/>
      <c r="S23" s="406"/>
    </row>
    <row r="24" spans="1:19">
      <c r="A24" s="449"/>
      <c r="B24" s="1414" t="s">
        <v>569</v>
      </c>
      <c r="C24" s="1451"/>
      <c r="D24" s="543"/>
      <c r="E24" s="1400"/>
      <c r="F24" s="1400"/>
      <c r="G24" s="517"/>
      <c r="H24" s="1436"/>
      <c r="I24" s="407"/>
      <c r="J24" s="1436"/>
      <c r="K24" s="406"/>
      <c r="L24" s="1436"/>
      <c r="M24" s="406"/>
      <c r="N24" s="1436"/>
      <c r="O24" s="407"/>
      <c r="P24" s="1436"/>
      <c r="Q24" s="406"/>
      <c r="R24" s="1436"/>
      <c r="S24" s="406"/>
    </row>
    <row r="25" spans="1:19">
      <c r="A25" s="449"/>
      <c r="B25" s="1417" t="s">
        <v>570</v>
      </c>
      <c r="C25" s="517"/>
      <c r="D25" s="1400"/>
      <c r="E25" s="1400"/>
      <c r="F25" s="1400"/>
      <c r="G25" s="517"/>
      <c r="H25" s="1436"/>
      <c r="I25" s="407"/>
      <c r="J25" s="1436"/>
      <c r="K25" s="406"/>
      <c r="L25" s="1436"/>
      <c r="M25" s="406"/>
      <c r="N25" s="1436"/>
      <c r="O25" s="406"/>
      <c r="P25" s="1436"/>
      <c r="Q25" s="406"/>
      <c r="R25" s="1436"/>
      <c r="S25" s="406"/>
    </row>
    <row r="26" spans="1:19">
      <c r="A26" s="449"/>
      <c r="B26" s="1417" t="s">
        <v>571</v>
      </c>
      <c r="C26" s="517"/>
      <c r="D26" s="1400"/>
      <c r="E26" s="1400"/>
      <c r="F26" s="1400"/>
      <c r="G26" s="517"/>
      <c r="H26" s="1436"/>
      <c r="I26" s="407"/>
      <c r="J26" s="1436"/>
      <c r="K26" s="407"/>
      <c r="L26" s="1436"/>
      <c r="M26" s="407"/>
      <c r="N26" s="1436"/>
      <c r="O26" s="407"/>
      <c r="P26" s="1436"/>
      <c r="Q26" s="407"/>
      <c r="R26" s="1436"/>
      <c r="S26" s="407"/>
    </row>
    <row r="27" spans="1:19" hidden="1">
      <c r="A27" s="449"/>
      <c r="B27" s="1417" t="s">
        <v>572</v>
      </c>
      <c r="C27" s="517"/>
      <c r="D27" s="1400"/>
      <c r="E27" s="1400"/>
      <c r="F27" s="1400"/>
      <c r="G27" s="517"/>
      <c r="H27" s="1436"/>
      <c r="I27" s="407"/>
      <c r="J27" s="1436"/>
      <c r="K27" s="407"/>
      <c r="L27" s="1436"/>
      <c r="M27" s="407"/>
      <c r="N27" s="1436"/>
      <c r="O27" s="407"/>
      <c r="P27" s="1436"/>
      <c r="Q27" s="407"/>
      <c r="R27" s="1436"/>
      <c r="S27" s="407"/>
    </row>
    <row r="28" spans="1:19">
      <c r="A28" s="449"/>
      <c r="B28" s="1417" t="s">
        <v>573</v>
      </c>
      <c r="C28" s="517"/>
      <c r="D28" s="1400"/>
      <c r="E28" s="1400"/>
      <c r="F28" s="1400"/>
      <c r="G28" s="517"/>
      <c r="H28" s="1436"/>
      <c r="I28" s="407"/>
      <c r="J28" s="1436"/>
      <c r="K28" s="407"/>
      <c r="L28" s="1436"/>
      <c r="M28" s="407"/>
      <c r="N28" s="1436"/>
      <c r="O28" s="407"/>
      <c r="P28" s="1436"/>
      <c r="Q28" s="407"/>
      <c r="R28" s="1436"/>
      <c r="S28" s="407"/>
    </row>
    <row r="29" spans="1:19">
      <c r="A29" s="449"/>
      <c r="B29" s="1417" t="s">
        <v>648</v>
      </c>
      <c r="C29" s="517"/>
      <c r="D29" s="1400"/>
      <c r="E29" s="1400"/>
      <c r="F29" s="1400"/>
      <c r="G29" s="517"/>
      <c r="H29" s="1436"/>
      <c r="I29" s="407"/>
      <c r="J29" s="1436"/>
      <c r="K29" s="407"/>
      <c r="L29" s="1436"/>
      <c r="M29" s="407"/>
      <c r="N29" s="1436"/>
      <c r="O29" s="407"/>
      <c r="P29" s="1436"/>
      <c r="Q29" s="407"/>
      <c r="R29" s="1436"/>
      <c r="S29" s="407"/>
    </row>
    <row r="30" spans="1:19">
      <c r="A30" s="449"/>
      <c r="B30" s="1418" t="s">
        <v>574</v>
      </c>
      <c r="C30" s="517"/>
      <c r="D30" s="1400"/>
      <c r="E30" s="1400"/>
      <c r="F30" s="1400"/>
      <c r="G30" s="517"/>
      <c r="H30" s="1436"/>
      <c r="I30" s="407"/>
      <c r="J30" s="1436"/>
      <c r="K30" s="407"/>
      <c r="L30" s="1436"/>
      <c r="M30" s="407"/>
      <c r="N30" s="1436"/>
      <c r="O30" s="407"/>
      <c r="P30" s="1436"/>
      <c r="Q30" s="407"/>
      <c r="R30" s="1436"/>
      <c r="S30" s="407"/>
    </row>
    <row r="31" spans="1:19">
      <c r="A31" s="449"/>
      <c r="B31" s="1452" t="s">
        <v>575</v>
      </c>
      <c r="C31" s="964"/>
      <c r="D31" s="1420"/>
      <c r="E31" s="1420"/>
      <c r="F31" s="1441"/>
      <c r="G31" s="545"/>
      <c r="H31" s="1442"/>
      <c r="I31" s="1453"/>
      <c r="J31" s="1442"/>
      <c r="K31" s="1453"/>
      <c r="L31" s="1442"/>
      <c r="M31" s="1453"/>
      <c r="N31" s="1442"/>
      <c r="O31" s="1453"/>
      <c r="P31" s="1442"/>
      <c r="Q31" s="1453"/>
      <c r="R31" s="1442"/>
      <c r="S31" s="1453"/>
    </row>
    <row r="32" spans="1:19">
      <c r="A32" s="449"/>
      <c r="B32" s="1454" t="s">
        <v>706</v>
      </c>
      <c r="C32" s="517"/>
      <c r="D32" s="1400"/>
      <c r="E32" s="1400"/>
      <c r="F32" s="1351"/>
      <c r="G32" s="521"/>
      <c r="H32" s="1436"/>
      <c r="I32" s="407"/>
      <c r="J32" s="1436"/>
      <c r="K32" s="407"/>
      <c r="L32" s="1436"/>
      <c r="M32" s="407"/>
      <c r="N32" s="1436"/>
      <c r="O32" s="407"/>
      <c r="P32" s="1436"/>
      <c r="Q32" s="407"/>
      <c r="R32" s="1436"/>
      <c r="S32" s="407"/>
    </row>
    <row r="33" spans="1:19">
      <c r="A33" s="449"/>
      <c r="B33" s="1455"/>
      <c r="C33" s="517"/>
      <c r="D33" s="1400"/>
      <c r="E33" s="1400"/>
      <c r="F33" s="1351"/>
      <c r="G33" s="521"/>
      <c r="H33" s="1436"/>
      <c r="I33" s="407"/>
      <c r="J33" s="1436"/>
      <c r="K33" s="407"/>
      <c r="L33" s="1436"/>
      <c r="M33" s="407"/>
      <c r="N33" s="1436"/>
      <c r="O33" s="407"/>
      <c r="P33" s="1436"/>
      <c r="Q33" s="407"/>
      <c r="R33" s="1436"/>
      <c r="S33" s="407"/>
    </row>
    <row r="34" spans="1:19">
      <c r="A34" s="449"/>
      <c r="B34" s="1455"/>
      <c r="C34" s="517"/>
      <c r="D34" s="1400"/>
      <c r="E34" s="1400"/>
      <c r="F34" s="1351"/>
      <c r="G34" s="521"/>
      <c r="H34" s="1436"/>
      <c r="I34" s="407"/>
      <c r="J34" s="1436"/>
      <c r="K34" s="407"/>
      <c r="L34" s="1436"/>
      <c r="M34" s="407"/>
      <c r="N34" s="1436"/>
      <c r="O34" s="407"/>
      <c r="P34" s="1436"/>
      <c r="Q34" s="407"/>
      <c r="R34" s="1436"/>
      <c r="S34" s="407"/>
    </row>
    <row r="35" spans="1:19">
      <c r="A35" s="1456"/>
      <c r="B35" s="1454"/>
      <c r="C35" s="1457"/>
      <c r="D35" s="1400"/>
      <c r="E35" s="1400"/>
      <c r="F35" s="1351"/>
      <c r="G35" s="521"/>
      <c r="H35" s="1436"/>
      <c r="I35" s="407"/>
      <c r="J35" s="1436"/>
      <c r="K35" s="407"/>
      <c r="L35" s="1436"/>
      <c r="M35" s="407"/>
      <c r="N35" s="1436"/>
      <c r="O35" s="407"/>
      <c r="P35" s="1436"/>
      <c r="Q35" s="407"/>
      <c r="R35" s="1436"/>
      <c r="S35" s="407"/>
    </row>
    <row r="36" spans="1:19">
      <c r="A36" s="449"/>
      <c r="B36" s="1458" t="s">
        <v>851</v>
      </c>
      <c r="C36" s="517"/>
      <c r="D36" s="1400"/>
      <c r="E36" s="1400"/>
      <c r="F36" s="1400"/>
      <c r="G36" s="517"/>
      <c r="H36" s="1436"/>
      <c r="I36" s="407"/>
      <c r="J36" s="1436"/>
      <c r="K36" s="407"/>
      <c r="L36" s="1436"/>
      <c r="M36" s="407"/>
      <c r="N36" s="1436"/>
      <c r="O36" s="407"/>
      <c r="P36" s="1436"/>
      <c r="Q36" s="407"/>
      <c r="R36" s="1436"/>
      <c r="S36" s="407"/>
    </row>
    <row r="37" spans="1:19">
      <c r="A37" s="449"/>
      <c r="B37" s="1459" t="s">
        <v>852</v>
      </c>
      <c r="C37" s="517"/>
      <c r="D37" s="1400"/>
      <c r="E37" s="1400"/>
      <c r="F37" s="1400"/>
      <c r="G37" s="517"/>
      <c r="H37" s="1436"/>
      <c r="I37" s="407"/>
      <c r="J37" s="1436"/>
      <c r="K37" s="407"/>
      <c r="L37" s="1436"/>
      <c r="M37" s="407"/>
      <c r="N37" s="1436"/>
      <c r="O37" s="407"/>
      <c r="P37" s="1436"/>
      <c r="Q37" s="407"/>
      <c r="R37" s="1436"/>
      <c r="S37" s="407"/>
    </row>
    <row r="38" spans="1:19">
      <c r="A38" s="449"/>
      <c r="B38" s="1460" t="s">
        <v>853</v>
      </c>
      <c r="C38" s="517"/>
      <c r="D38" s="1400"/>
      <c r="E38" s="1400"/>
      <c r="F38" s="1400"/>
      <c r="G38" s="517"/>
      <c r="H38" s="1436"/>
      <c r="I38" s="407"/>
      <c r="J38" s="1436"/>
      <c r="K38" s="407"/>
      <c r="L38" s="1436"/>
      <c r="M38" s="407"/>
      <c r="N38" s="1436"/>
      <c r="O38" s="407"/>
      <c r="P38" s="1436"/>
      <c r="Q38" s="407"/>
      <c r="R38" s="1436"/>
      <c r="S38" s="407"/>
    </row>
    <row r="39" spans="1:19">
      <c r="A39" s="449"/>
      <c r="B39" s="1461" t="s">
        <v>854</v>
      </c>
      <c r="C39" s="517"/>
      <c r="D39" s="1400"/>
      <c r="E39" s="1400"/>
      <c r="F39" s="1400"/>
      <c r="G39" s="517"/>
      <c r="H39" s="1436"/>
      <c r="I39" s="407"/>
      <c r="J39" s="1436"/>
      <c r="K39" s="407"/>
      <c r="L39" s="1436"/>
      <c r="M39" s="407"/>
      <c r="N39" s="1436"/>
      <c r="O39" s="407"/>
      <c r="P39" s="1436"/>
      <c r="Q39" s="407"/>
      <c r="R39" s="1436"/>
      <c r="S39" s="407"/>
    </row>
    <row r="40" spans="1:19">
      <c r="A40" s="449"/>
      <c r="B40" s="1460" t="s">
        <v>855</v>
      </c>
      <c r="C40" s="517"/>
      <c r="D40" s="1400"/>
      <c r="E40" s="1400"/>
      <c r="F40" s="1400"/>
      <c r="G40" s="517"/>
      <c r="H40" s="1436"/>
      <c r="I40" s="407"/>
      <c r="J40" s="1436"/>
      <c r="K40" s="407"/>
      <c r="L40" s="1436"/>
      <c r="M40" s="407"/>
      <c r="N40" s="1436"/>
      <c r="O40" s="407"/>
      <c r="P40" s="1436"/>
      <c r="Q40" s="407"/>
      <c r="R40" s="1436"/>
      <c r="S40" s="407"/>
    </row>
    <row r="41" spans="1:19">
      <c r="A41" s="449"/>
      <c r="B41" s="1460" t="s">
        <v>856</v>
      </c>
      <c r="C41" s="517"/>
      <c r="D41" s="1400"/>
      <c r="E41" s="1400"/>
      <c r="F41" s="1400"/>
      <c r="G41" s="517"/>
      <c r="H41" s="1436"/>
      <c r="I41" s="407"/>
      <c r="J41" s="1436"/>
      <c r="K41" s="407"/>
      <c r="L41" s="1436"/>
      <c r="M41" s="407"/>
      <c r="N41" s="1436"/>
      <c r="O41" s="407"/>
      <c r="P41" s="1436"/>
      <c r="Q41" s="407"/>
      <c r="R41" s="1436"/>
      <c r="S41" s="407"/>
    </row>
    <row r="42" spans="1:19">
      <c r="A42" s="449"/>
      <c r="B42" s="1461" t="s">
        <v>857</v>
      </c>
      <c r="C42" s="517"/>
      <c r="D42" s="1400"/>
      <c r="E42" s="1400"/>
      <c r="F42" s="1400"/>
      <c r="G42" s="517"/>
      <c r="H42" s="1436"/>
      <c r="I42" s="407"/>
      <c r="J42" s="1436"/>
      <c r="K42" s="407"/>
      <c r="L42" s="1436"/>
      <c r="M42" s="407"/>
      <c r="N42" s="1436"/>
      <c r="O42" s="407"/>
      <c r="P42" s="1436"/>
      <c r="Q42" s="407"/>
      <c r="R42" s="1436"/>
      <c r="S42" s="407"/>
    </row>
    <row r="43" spans="1:19">
      <c r="A43" s="449"/>
      <c r="B43" s="1462" t="s">
        <v>168</v>
      </c>
      <c r="C43" s="517"/>
      <c r="D43" s="1400"/>
      <c r="E43" s="1400"/>
      <c r="F43" s="1400"/>
      <c r="G43" s="517"/>
      <c r="H43" s="1436"/>
      <c r="I43" s="407"/>
      <c r="J43" s="1436"/>
      <c r="K43" s="407"/>
      <c r="L43" s="1436"/>
      <c r="M43" s="407"/>
      <c r="N43" s="1436"/>
      <c r="O43" s="407"/>
      <c r="P43" s="1436"/>
      <c r="Q43" s="407"/>
      <c r="R43" s="1436"/>
      <c r="S43" s="407"/>
    </row>
    <row r="44" spans="1:19">
      <c r="A44" s="449"/>
      <c r="B44" s="1463" t="s">
        <v>168</v>
      </c>
      <c r="C44" s="517"/>
      <c r="D44" s="1400"/>
      <c r="E44" s="1400"/>
      <c r="F44" s="1400"/>
      <c r="G44" s="517"/>
      <c r="H44" s="1436"/>
      <c r="I44" s="407"/>
      <c r="J44" s="1436"/>
      <c r="K44" s="407"/>
      <c r="L44" s="1436"/>
      <c r="M44" s="407"/>
      <c r="N44" s="1436"/>
      <c r="O44" s="407"/>
      <c r="P44" s="1436"/>
      <c r="Q44" s="407"/>
      <c r="R44" s="1436"/>
      <c r="S44" s="407"/>
    </row>
    <row r="45" spans="1:19">
      <c r="A45" s="449"/>
      <c r="B45" s="1463" t="s">
        <v>168</v>
      </c>
      <c r="C45" s="517"/>
      <c r="D45" s="1400"/>
      <c r="E45" s="1400"/>
      <c r="F45" s="1400"/>
      <c r="G45" s="517"/>
      <c r="H45" s="1436"/>
      <c r="I45" s="407"/>
      <c r="J45" s="1436"/>
      <c r="K45" s="407"/>
      <c r="L45" s="1436"/>
      <c r="M45" s="407"/>
      <c r="N45" s="1436"/>
      <c r="O45" s="407"/>
      <c r="P45" s="1436"/>
      <c r="Q45" s="407"/>
      <c r="R45" s="1436"/>
      <c r="S45" s="407"/>
    </row>
    <row r="46" spans="1:19">
      <c r="A46" s="449"/>
      <c r="B46" s="1462" t="s">
        <v>168</v>
      </c>
      <c r="C46" s="517"/>
      <c r="D46" s="1400"/>
      <c r="E46" s="1400"/>
      <c r="F46" s="1400"/>
      <c r="G46" s="517"/>
      <c r="H46" s="1436"/>
      <c r="I46" s="407"/>
      <c r="J46" s="1436"/>
      <c r="K46" s="407"/>
      <c r="L46" s="1436"/>
      <c r="M46" s="407"/>
      <c r="N46" s="1436"/>
      <c r="O46" s="407"/>
      <c r="P46" s="1436"/>
      <c r="Q46" s="407"/>
      <c r="R46" s="1436"/>
      <c r="S46" s="407"/>
    </row>
    <row r="47" spans="1:19">
      <c r="A47" s="449"/>
      <c r="B47" s="1459" t="s">
        <v>858</v>
      </c>
      <c r="C47" s="517"/>
      <c r="D47" s="1400"/>
      <c r="E47" s="1400"/>
      <c r="F47" s="1400"/>
      <c r="G47" s="517"/>
      <c r="H47" s="1436"/>
      <c r="I47" s="407"/>
      <c r="J47" s="1436"/>
      <c r="K47" s="407"/>
      <c r="L47" s="1436"/>
      <c r="M47" s="407"/>
      <c r="N47" s="1436"/>
      <c r="O47" s="407"/>
      <c r="P47" s="1436"/>
      <c r="Q47" s="407"/>
      <c r="R47" s="1436"/>
      <c r="S47" s="407"/>
    </row>
    <row r="48" spans="1:19">
      <c r="A48" s="449"/>
      <c r="B48" s="1460" t="s">
        <v>853</v>
      </c>
      <c r="C48" s="517"/>
      <c r="D48" s="1400"/>
      <c r="E48" s="1400"/>
      <c r="F48" s="1400"/>
      <c r="G48" s="517"/>
      <c r="H48" s="1436"/>
      <c r="I48" s="407"/>
      <c r="J48" s="1436"/>
      <c r="K48" s="407"/>
      <c r="L48" s="1436"/>
      <c r="M48" s="407"/>
      <c r="N48" s="1436"/>
      <c r="O48" s="407"/>
      <c r="P48" s="1436"/>
      <c r="Q48" s="407"/>
      <c r="R48" s="1436"/>
      <c r="S48" s="407"/>
    </row>
    <row r="49" spans="1:19">
      <c r="A49" s="449"/>
      <c r="B49" s="1461" t="s">
        <v>854</v>
      </c>
      <c r="C49" s="517"/>
      <c r="D49" s="1400"/>
      <c r="E49" s="1400"/>
      <c r="F49" s="1400"/>
      <c r="G49" s="517"/>
      <c r="H49" s="1436"/>
      <c r="I49" s="407"/>
      <c r="J49" s="1436"/>
      <c r="K49" s="407"/>
      <c r="L49" s="1436"/>
      <c r="M49" s="407"/>
      <c r="N49" s="1436"/>
      <c r="O49" s="407"/>
      <c r="P49" s="1436"/>
      <c r="Q49" s="407"/>
      <c r="R49" s="1436"/>
      <c r="S49" s="407"/>
    </row>
    <row r="50" spans="1:19">
      <c r="A50" s="449"/>
      <c r="B50" s="1460" t="s">
        <v>855</v>
      </c>
      <c r="C50" s="517"/>
      <c r="D50" s="1400"/>
      <c r="E50" s="1400"/>
      <c r="F50" s="1400"/>
      <c r="G50" s="517"/>
      <c r="H50" s="1436"/>
      <c r="I50" s="407"/>
      <c r="J50" s="1436"/>
      <c r="K50" s="407"/>
      <c r="L50" s="1436"/>
      <c r="M50" s="407"/>
      <c r="N50" s="1436"/>
      <c r="O50" s="407"/>
      <c r="P50" s="1436"/>
      <c r="Q50" s="407"/>
      <c r="R50" s="1436"/>
      <c r="S50" s="407"/>
    </row>
    <row r="51" spans="1:19">
      <c r="A51" s="449"/>
      <c r="B51" s="1460" t="s">
        <v>856</v>
      </c>
      <c r="C51" s="517"/>
      <c r="D51" s="1400"/>
      <c r="E51" s="1400"/>
      <c r="F51" s="1400"/>
      <c r="G51" s="517"/>
      <c r="H51" s="1436"/>
      <c r="I51" s="407"/>
      <c r="J51" s="1436"/>
      <c r="K51" s="407"/>
      <c r="L51" s="1436"/>
      <c r="M51" s="407"/>
      <c r="N51" s="1436"/>
      <c r="O51" s="407"/>
      <c r="P51" s="1436"/>
      <c r="Q51" s="407"/>
      <c r="R51" s="1436"/>
      <c r="S51" s="407"/>
    </row>
    <row r="52" spans="1:19">
      <c r="A52" s="449"/>
      <c r="B52" s="1461" t="s">
        <v>857</v>
      </c>
      <c r="C52" s="517"/>
      <c r="D52" s="1400"/>
      <c r="E52" s="1400"/>
      <c r="F52" s="1400"/>
      <c r="G52" s="517"/>
      <c r="H52" s="1436"/>
      <c r="I52" s="407"/>
      <c r="J52" s="1436"/>
      <c r="K52" s="407"/>
      <c r="L52" s="1436"/>
      <c r="M52" s="407"/>
      <c r="N52" s="1436"/>
      <c r="O52" s="407"/>
      <c r="P52" s="1436"/>
      <c r="Q52" s="407"/>
      <c r="R52" s="1436"/>
      <c r="S52" s="407"/>
    </row>
    <row r="53" spans="1:19">
      <c r="A53" s="449"/>
      <c r="B53" s="1460" t="s">
        <v>859</v>
      </c>
      <c r="C53" s="517"/>
      <c r="D53" s="1400"/>
      <c r="E53" s="1400"/>
      <c r="F53" s="1400"/>
      <c r="G53" s="517"/>
      <c r="H53" s="1436"/>
      <c r="I53" s="407"/>
      <c r="J53" s="1436"/>
      <c r="K53" s="407"/>
      <c r="L53" s="1436"/>
      <c r="M53" s="407"/>
      <c r="N53" s="1436"/>
      <c r="O53" s="407"/>
      <c r="P53" s="1436"/>
      <c r="Q53" s="407"/>
      <c r="R53" s="1436"/>
      <c r="S53" s="407"/>
    </row>
    <row r="54" spans="1:19">
      <c r="A54" s="449"/>
      <c r="B54" s="1462" t="s">
        <v>168</v>
      </c>
      <c r="C54" s="517"/>
      <c r="D54" s="1400"/>
      <c r="E54" s="1400"/>
      <c r="F54" s="1400"/>
      <c r="G54" s="517"/>
      <c r="H54" s="1436"/>
      <c r="I54" s="407"/>
      <c r="J54" s="1436"/>
      <c r="K54" s="407"/>
      <c r="L54" s="1436"/>
      <c r="M54" s="407"/>
      <c r="N54" s="1436"/>
      <c r="O54" s="407"/>
      <c r="P54" s="1436"/>
      <c r="Q54" s="407"/>
      <c r="R54" s="1436"/>
      <c r="S54" s="407"/>
    </row>
    <row r="55" spans="1:19">
      <c r="A55" s="449"/>
      <c r="B55" s="1463" t="s">
        <v>168</v>
      </c>
      <c r="C55" s="517"/>
      <c r="D55" s="1400"/>
      <c r="E55" s="1400"/>
      <c r="F55" s="1400"/>
      <c r="G55" s="517"/>
      <c r="H55" s="1436"/>
      <c r="I55" s="407"/>
      <c r="J55" s="1436"/>
      <c r="K55" s="407"/>
      <c r="L55" s="1436"/>
      <c r="M55" s="407"/>
      <c r="N55" s="1436"/>
      <c r="O55" s="407"/>
      <c r="P55" s="1436"/>
      <c r="Q55" s="407"/>
      <c r="R55" s="1436"/>
      <c r="S55" s="407"/>
    </row>
    <row r="56" spans="1:19">
      <c r="A56" s="449"/>
      <c r="B56" s="1462" t="s">
        <v>168</v>
      </c>
      <c r="C56" s="517"/>
      <c r="D56" s="1400"/>
      <c r="E56" s="1400"/>
      <c r="F56" s="1400"/>
      <c r="G56" s="517"/>
      <c r="H56" s="1436"/>
      <c r="I56" s="407"/>
      <c r="J56" s="1436"/>
      <c r="K56" s="407"/>
      <c r="L56" s="1436"/>
      <c r="M56" s="407"/>
      <c r="N56" s="1436"/>
      <c r="O56" s="407"/>
      <c r="P56" s="1436"/>
      <c r="Q56" s="407"/>
      <c r="R56" s="1436"/>
      <c r="S56" s="407"/>
    </row>
    <row r="57" spans="1:19">
      <c r="A57" s="449"/>
      <c r="B57" s="1463" t="s">
        <v>168</v>
      </c>
      <c r="C57" s="517"/>
      <c r="D57" s="1400"/>
      <c r="E57" s="1400"/>
      <c r="F57" s="1400"/>
      <c r="G57" s="517"/>
      <c r="H57" s="1436"/>
      <c r="I57" s="407"/>
      <c r="J57" s="1436"/>
      <c r="K57" s="407"/>
      <c r="L57" s="1436"/>
      <c r="M57" s="407"/>
      <c r="N57" s="1436"/>
      <c r="O57" s="407"/>
      <c r="P57" s="1436"/>
      <c r="Q57" s="407"/>
      <c r="R57" s="1436"/>
      <c r="S57" s="407"/>
    </row>
    <row r="58" spans="1:19">
      <c r="A58" s="449"/>
      <c r="B58" s="1462" t="s">
        <v>168</v>
      </c>
      <c r="C58" s="1464"/>
      <c r="D58" s="1400"/>
      <c r="E58" s="1400"/>
      <c r="F58" s="1400"/>
      <c r="G58" s="517"/>
      <c r="H58" s="1436"/>
      <c r="I58" s="407"/>
      <c r="J58" s="1436"/>
      <c r="K58" s="407"/>
      <c r="L58" s="1436"/>
      <c r="M58" s="407"/>
      <c r="N58" s="1436"/>
      <c r="O58" s="407"/>
      <c r="P58" s="1436"/>
      <c r="Q58" s="407"/>
      <c r="R58" s="1436"/>
      <c r="S58" s="407"/>
    </row>
    <row r="59" spans="1:19">
      <c r="A59" s="449"/>
      <c r="B59" s="1463" t="s">
        <v>168</v>
      </c>
      <c r="C59" s="1451"/>
      <c r="D59" s="543"/>
      <c r="E59" s="1400"/>
      <c r="F59" s="1400"/>
      <c r="G59" s="517"/>
      <c r="H59" s="1436" t="s">
        <v>579</v>
      </c>
      <c r="I59" s="407"/>
      <c r="J59" s="1436"/>
      <c r="K59" s="407"/>
      <c r="L59" s="1436"/>
      <c r="M59" s="407"/>
      <c r="N59" s="1436"/>
      <c r="O59" s="407"/>
      <c r="P59" s="1436"/>
      <c r="Q59" s="407"/>
      <c r="R59" s="1436"/>
      <c r="S59" s="407"/>
    </row>
    <row r="60" spans="1:19">
      <c r="A60" s="449"/>
      <c r="B60" s="1459" t="s">
        <v>860</v>
      </c>
      <c r="C60" s="1451"/>
      <c r="D60" s="543"/>
      <c r="E60" s="1400"/>
      <c r="F60" s="1400"/>
      <c r="G60" s="517"/>
      <c r="H60" s="1436"/>
      <c r="I60" s="407"/>
      <c r="J60" s="1436"/>
      <c r="K60" s="407"/>
      <c r="L60" s="1436"/>
      <c r="M60" s="407"/>
      <c r="N60" s="1436"/>
      <c r="O60" s="407"/>
      <c r="P60" s="1436"/>
      <c r="Q60" s="407"/>
      <c r="R60" s="1436"/>
      <c r="S60" s="407"/>
    </row>
    <row r="61" spans="1:19">
      <c r="A61" s="449"/>
      <c r="B61" s="1460" t="s">
        <v>853</v>
      </c>
      <c r="C61" s="1451"/>
      <c r="D61" s="543"/>
      <c r="E61" s="1400"/>
      <c r="F61" s="1400"/>
      <c r="G61" s="517"/>
      <c r="H61" s="1436"/>
      <c r="I61" s="407"/>
      <c r="J61" s="1436"/>
      <c r="K61" s="407"/>
      <c r="L61" s="1436"/>
      <c r="M61" s="407"/>
      <c r="N61" s="1436"/>
      <c r="O61" s="407"/>
      <c r="P61" s="1436"/>
      <c r="Q61" s="407"/>
      <c r="R61" s="1436"/>
      <c r="S61" s="407"/>
    </row>
    <row r="62" spans="1:19">
      <c r="A62" s="449"/>
      <c r="B62" s="1461" t="s">
        <v>854</v>
      </c>
      <c r="C62" s="1451"/>
      <c r="D62" s="543"/>
      <c r="E62" s="1400"/>
      <c r="F62" s="1400"/>
      <c r="G62" s="517"/>
      <c r="H62" s="1436"/>
      <c r="I62" s="407"/>
      <c r="J62" s="1436"/>
      <c r="K62" s="407"/>
      <c r="L62" s="1436"/>
      <c r="M62" s="407"/>
      <c r="N62" s="1436"/>
      <c r="O62" s="407"/>
      <c r="P62" s="1436"/>
      <c r="Q62" s="407"/>
      <c r="R62" s="1436"/>
      <c r="S62" s="407"/>
    </row>
    <row r="63" spans="1:19">
      <c r="A63" s="449"/>
      <c r="B63" s="1460" t="s">
        <v>855</v>
      </c>
      <c r="C63" s="1451"/>
      <c r="D63" s="543"/>
      <c r="E63" s="1400"/>
      <c r="F63" s="1400"/>
      <c r="G63" s="517"/>
      <c r="H63" s="1436"/>
      <c r="I63" s="407"/>
      <c r="J63" s="1436"/>
      <c r="K63" s="407"/>
      <c r="L63" s="1436"/>
      <c r="M63" s="407"/>
      <c r="N63" s="1436"/>
      <c r="O63" s="407"/>
      <c r="P63" s="1436"/>
      <c r="Q63" s="407"/>
      <c r="R63" s="1436"/>
      <c r="S63" s="407"/>
    </row>
    <row r="64" spans="1:19" ht="15.75" thickBot="1">
      <c r="A64" s="1438"/>
      <c r="B64" s="1461" t="s">
        <v>861</v>
      </c>
      <c r="C64" s="1451"/>
      <c r="D64" s="543"/>
      <c r="E64" s="1400"/>
      <c r="F64" s="1400"/>
      <c r="G64" s="517"/>
      <c r="H64" s="1436"/>
      <c r="I64" s="406"/>
      <c r="J64" s="1436"/>
      <c r="K64" s="407"/>
      <c r="L64" s="1436"/>
      <c r="M64" s="407"/>
      <c r="N64" s="1436"/>
      <c r="O64" s="407"/>
      <c r="P64" s="1436"/>
      <c r="Q64" s="407"/>
      <c r="R64" s="1436"/>
      <c r="S64" s="407"/>
    </row>
    <row r="65" spans="1:19" ht="15.75" thickTop="1">
      <c r="A65" s="14"/>
      <c r="B65" s="15"/>
      <c r="C65" s="16"/>
      <c r="D65" s="16"/>
      <c r="E65" s="17"/>
      <c r="F65" s="18" t="s">
        <v>625</v>
      </c>
      <c r="G65" s="19"/>
      <c r="H65" s="20"/>
      <c r="I65" s="62">
        <f>SUM(I23:I64)</f>
        <v>0</v>
      </c>
      <c r="J65" s="20"/>
      <c r="K65" s="62">
        <f>SUM(K26:K64)</f>
        <v>0</v>
      </c>
      <c r="L65" s="20"/>
      <c r="M65" s="62">
        <f>SUM(M23:M64)</f>
        <v>0</v>
      </c>
      <c r="N65" s="20"/>
      <c r="O65" s="62">
        <f>SUM(O23:O64)</f>
        <v>0</v>
      </c>
      <c r="P65" s="20"/>
      <c r="Q65" s="62">
        <f>SUM(Q26:Q64)</f>
        <v>0</v>
      </c>
      <c r="R65" s="20"/>
      <c r="S65" s="62">
        <f>SUM(S26:S64)</f>
        <v>0</v>
      </c>
    </row>
    <row r="66" spans="1:19">
      <c r="A66" s="1359"/>
      <c r="B66" s="1360"/>
      <c r="C66" s="1361"/>
      <c r="D66" s="1361"/>
      <c r="E66" s="1362"/>
      <c r="F66" s="1363" t="s">
        <v>626</v>
      </c>
      <c r="G66" s="506"/>
      <c r="H66" s="1365">
        <v>0</v>
      </c>
      <c r="I66" s="1445"/>
      <c r="J66" s="1365">
        <v>0</v>
      </c>
      <c r="K66" s="1445"/>
      <c r="L66" s="1444">
        <v>0</v>
      </c>
      <c r="M66" s="1445"/>
      <c r="N66" s="1365">
        <v>0</v>
      </c>
      <c r="O66" s="1445"/>
      <c r="P66" s="1365">
        <v>0</v>
      </c>
      <c r="Q66" s="1445"/>
      <c r="R66" s="1365">
        <v>0</v>
      </c>
      <c r="S66" s="1445"/>
    </row>
    <row r="67" spans="1:19">
      <c r="A67" s="1359"/>
      <c r="B67" s="1360"/>
      <c r="C67" s="1361"/>
      <c r="D67" s="1361"/>
      <c r="E67" s="1362"/>
      <c r="F67" s="1363" t="s">
        <v>627</v>
      </c>
      <c r="G67" s="506"/>
      <c r="H67" s="1367"/>
      <c r="I67" s="1446">
        <f>H66*I65</f>
        <v>0</v>
      </c>
      <c r="J67" s="1367"/>
      <c r="K67" s="1446">
        <f>J66*K65</f>
        <v>0</v>
      </c>
      <c r="L67" s="1367"/>
      <c r="M67" s="1446">
        <f>L66*M65</f>
        <v>0</v>
      </c>
      <c r="N67" s="1367"/>
      <c r="O67" s="1446">
        <f>N66*O65</f>
        <v>0</v>
      </c>
      <c r="P67" s="1367"/>
      <c r="Q67" s="1446">
        <f>P66*Q65</f>
        <v>0</v>
      </c>
      <c r="R67" s="1367"/>
      <c r="S67" s="1446">
        <f>R66*S65</f>
        <v>0</v>
      </c>
    </row>
    <row r="68" spans="1:19">
      <c r="A68" s="1359"/>
      <c r="B68" s="1360"/>
      <c r="C68" s="1361"/>
      <c r="D68" s="1361"/>
      <c r="E68" s="1362"/>
      <c r="F68" s="1363"/>
      <c r="G68" s="506"/>
      <c r="H68" s="1367"/>
      <c r="I68" s="1447"/>
      <c r="J68" s="1367"/>
      <c r="K68" s="1447"/>
      <c r="L68" s="1367"/>
      <c r="M68" s="1447"/>
      <c r="N68" s="1367"/>
      <c r="O68" s="1447"/>
      <c r="P68" s="1367"/>
      <c r="Q68" s="1447"/>
      <c r="R68" s="1367"/>
      <c r="S68" s="1447"/>
    </row>
    <row r="69" spans="1:19">
      <c r="A69" s="1359"/>
      <c r="B69" s="1360"/>
      <c r="C69" s="1361"/>
      <c r="D69" s="1361"/>
      <c r="E69" s="1362"/>
      <c r="F69" s="1363" t="s">
        <v>628</v>
      </c>
      <c r="G69" s="506"/>
      <c r="H69" s="1369"/>
      <c r="I69" s="1448">
        <f>SUM(I65:I67)</f>
        <v>0</v>
      </c>
      <c r="J69" s="1369"/>
      <c r="K69" s="1448">
        <f>SUM(K65:K67)</f>
        <v>0</v>
      </c>
      <c r="L69" s="1369"/>
      <c r="M69" s="1448">
        <f>SUM(M65:M67)</f>
        <v>0</v>
      </c>
      <c r="N69" s="1369"/>
      <c r="O69" s="1448">
        <f>SUM(O65:O67)</f>
        <v>0</v>
      </c>
      <c r="P69" s="1369"/>
      <c r="Q69" s="1448">
        <f>SUM(Q65:Q67)</f>
        <v>0</v>
      </c>
      <c r="R69" s="1369"/>
      <c r="S69" s="1448">
        <f>SUM(S65:S67)</f>
        <v>0</v>
      </c>
    </row>
    <row r="70" spans="1:19">
      <c r="A70" s="1359"/>
      <c r="B70" s="1360"/>
      <c r="C70" s="1361"/>
      <c r="D70" s="1361"/>
      <c r="E70" s="1362"/>
      <c r="F70" s="1371" t="s">
        <v>629</v>
      </c>
      <c r="G70" s="508"/>
      <c r="H70" s="1373"/>
      <c r="I70" s="1374" t="e">
        <f>I69/'Area Calculations'!$I$4</f>
        <v>#DIV/0!</v>
      </c>
      <c r="J70" s="1373"/>
      <c r="K70" s="1374" t="e">
        <f>K69/'Area Calculations'!$I$4</f>
        <v>#DIV/0!</v>
      </c>
      <c r="L70" s="1373"/>
      <c r="M70" s="1374" t="e">
        <f>M69/'Area Calculations'!$I$4</f>
        <v>#DIV/0!</v>
      </c>
      <c r="N70" s="1373"/>
      <c r="O70" s="1374" t="e">
        <f>O69/'Area Calculations'!$I$4</f>
        <v>#DIV/0!</v>
      </c>
      <c r="P70" s="1373"/>
      <c r="Q70" s="1374" t="e">
        <f>Q69/'Area Calculations'!$I$4</f>
        <v>#DIV/0!</v>
      </c>
      <c r="R70" s="1373"/>
      <c r="S70" s="1374" t="e">
        <f>S69/'Area Calculations'!$I$4</f>
        <v>#DIV/0!</v>
      </c>
    </row>
    <row r="71" spans="1:19">
      <c r="A71" s="1359"/>
      <c r="B71" s="1360"/>
      <c r="C71" s="1361"/>
      <c r="D71" s="1361"/>
      <c r="E71" s="1362"/>
      <c r="F71" s="1371" t="s">
        <v>630</v>
      </c>
      <c r="G71" s="509"/>
      <c r="H71" s="1373"/>
      <c r="I71" s="1374" t="e">
        <f>I69/'Area Calculations'!#REF!</f>
        <v>#REF!</v>
      </c>
      <c r="J71" s="1373"/>
      <c r="K71" s="1374" t="e">
        <f>K69/'Area Calculations'!#REF!</f>
        <v>#REF!</v>
      </c>
      <c r="L71" s="1373"/>
      <c r="M71" s="1374" t="e">
        <f>M69/'Area Calculations'!#REF!</f>
        <v>#REF!</v>
      </c>
      <c r="N71" s="1373"/>
      <c r="O71" s="1374" t="e">
        <f>O69/'Area Calculations'!#REF!</f>
        <v>#REF!</v>
      </c>
      <c r="P71" s="1373"/>
      <c r="Q71" s="1374" t="e">
        <f>Q69/'Area Calculations'!#REF!</f>
        <v>#REF!</v>
      </c>
      <c r="R71" s="1373"/>
      <c r="S71" s="1374" t="e">
        <f>S69/'Area Calculations'!#REF!</f>
        <v>#REF!</v>
      </c>
    </row>
    <row r="72" spans="1:19" ht="15.75" thickBot="1">
      <c r="A72" s="1359"/>
      <c r="B72" s="1360"/>
      <c r="C72" s="1361"/>
      <c r="D72" s="1361"/>
      <c r="E72" s="1362"/>
      <c r="F72" s="1363"/>
      <c r="G72" s="510"/>
      <c r="H72" s="1379"/>
      <c r="I72" s="1379"/>
      <c r="J72" s="1379"/>
      <c r="K72" s="1465"/>
      <c r="L72" s="1377"/>
      <c r="M72" s="1378"/>
      <c r="N72" s="1379"/>
      <c r="O72" s="1379"/>
      <c r="P72" s="1379"/>
      <c r="Q72" s="1465"/>
      <c r="R72" s="1379"/>
      <c r="S72" s="1465"/>
    </row>
    <row r="73" spans="1:19" ht="16.5" thickTop="1" thickBot="1">
      <c r="A73" s="652" t="s">
        <v>631</v>
      </c>
      <c r="B73" s="653"/>
      <c r="C73" s="12"/>
      <c r="D73" s="12"/>
      <c r="E73" s="12"/>
      <c r="F73" s="12"/>
      <c r="G73" s="13"/>
      <c r="H73" s="21"/>
      <c r="I73" s="21"/>
      <c r="J73" s="21"/>
      <c r="K73" s="21"/>
      <c r="L73" s="52"/>
      <c r="M73" s="21"/>
      <c r="N73" s="21"/>
      <c r="O73" s="21"/>
      <c r="P73" s="21"/>
      <c r="Q73" s="21"/>
      <c r="R73" s="21"/>
      <c r="S73" s="21"/>
    </row>
    <row r="74" spans="1:19" ht="15.75" thickTop="1">
      <c r="A74" s="1466"/>
      <c r="B74" s="1399"/>
      <c r="C74" s="1467"/>
      <c r="D74" s="1467"/>
      <c r="E74" s="1467"/>
      <c r="F74" s="1467"/>
      <c r="G74" s="1468"/>
      <c r="H74" s="1469"/>
      <c r="I74" s="1469"/>
      <c r="J74" s="1469"/>
      <c r="K74" s="1469"/>
      <c r="L74" s="1470"/>
      <c r="M74" s="1469"/>
      <c r="N74" s="1469"/>
      <c r="O74" s="1469"/>
      <c r="P74" s="1469"/>
      <c r="Q74" s="1469"/>
      <c r="R74" s="1469"/>
      <c r="S74" s="1469"/>
    </row>
    <row r="75" spans="1:19">
      <c r="A75" s="1466"/>
      <c r="B75" s="1399"/>
      <c r="C75" s="1467"/>
      <c r="D75" s="1467"/>
      <c r="E75" s="1467"/>
      <c r="F75" s="1467"/>
      <c r="G75" s="1468"/>
      <c r="H75" s="1469"/>
      <c r="I75" s="1469"/>
      <c r="J75" s="1469"/>
      <c r="K75" s="1469"/>
      <c r="L75" s="1470"/>
      <c r="M75" s="1469"/>
      <c r="N75" s="1469"/>
      <c r="O75" s="1469"/>
      <c r="P75" s="1469"/>
      <c r="Q75" s="1469"/>
      <c r="R75" s="1469"/>
      <c r="S75" s="1469"/>
    </row>
    <row r="76" spans="1:19" ht="15.75" thickBot="1">
      <c r="A76" s="1466"/>
      <c r="B76" s="1399"/>
      <c r="C76" s="1467"/>
      <c r="D76" s="1467"/>
      <c r="E76" s="1467"/>
      <c r="F76" s="1467"/>
      <c r="G76" s="1468"/>
      <c r="H76" s="1469"/>
      <c r="I76" s="1469"/>
      <c r="J76" s="1469"/>
      <c r="K76" s="1469"/>
      <c r="L76" s="1470"/>
      <c r="M76" s="1469"/>
      <c r="N76" s="1469"/>
      <c r="O76" s="1469"/>
      <c r="P76" s="1469"/>
      <c r="Q76" s="1469"/>
      <c r="R76" s="1469"/>
      <c r="S76" s="1469"/>
    </row>
    <row r="77" spans="1:19" s="2" customFormat="1" ht="16.5" thickTop="1" thickBot="1">
      <c r="A77" s="652" t="s">
        <v>632</v>
      </c>
      <c r="B77" s="653"/>
      <c r="C77" s="12"/>
      <c r="D77" s="12"/>
      <c r="E77" s="12"/>
      <c r="F77" s="12"/>
      <c r="G77" s="13"/>
      <c r="H77" s="21"/>
      <c r="I77" s="21"/>
      <c r="J77" s="21"/>
      <c r="K77" s="21"/>
      <c r="L77" s="52"/>
      <c r="M77" s="21"/>
      <c r="N77" s="21"/>
      <c r="O77" s="21"/>
      <c r="P77" s="21"/>
      <c r="Q77" s="21"/>
      <c r="R77" s="21"/>
      <c r="S77" s="21"/>
    </row>
    <row r="78" spans="1:19" s="2" customFormat="1" ht="15.75" thickTop="1">
      <c r="A78" s="1466"/>
      <c r="B78" s="1399"/>
      <c r="C78" s="1467"/>
      <c r="D78" s="1467"/>
      <c r="E78" s="1467"/>
      <c r="F78" s="1467"/>
      <c r="G78" s="1468"/>
      <c r="H78" s="1469"/>
      <c r="I78" s="1469"/>
      <c r="J78" s="1469"/>
      <c r="K78" s="1469"/>
      <c r="L78" s="1470"/>
      <c r="M78" s="1469"/>
      <c r="N78" s="1469"/>
      <c r="O78" s="1469"/>
      <c r="P78" s="1469"/>
      <c r="Q78" s="1469"/>
      <c r="R78" s="1469"/>
      <c r="S78" s="1469"/>
    </row>
    <row r="79" spans="1:19" s="2" customFormat="1">
      <c r="A79" s="1466"/>
      <c r="B79" s="1399"/>
      <c r="C79" s="1467"/>
      <c r="D79" s="1467"/>
      <c r="E79" s="1467"/>
      <c r="F79" s="1467"/>
      <c r="G79" s="1468"/>
      <c r="H79" s="1469"/>
      <c r="I79" s="1469"/>
      <c r="J79" s="1469"/>
      <c r="K79" s="1469"/>
      <c r="L79" s="1470"/>
      <c r="M79" s="1469"/>
      <c r="N79" s="1469"/>
      <c r="O79" s="1469"/>
      <c r="P79" s="1469"/>
      <c r="Q79" s="1469"/>
      <c r="R79" s="1469"/>
      <c r="S79" s="1469"/>
    </row>
    <row r="80" spans="1:19" ht="15.75" thickBot="1">
      <c r="A80" s="1466"/>
      <c r="B80" s="1399"/>
      <c r="C80" s="1467"/>
      <c r="D80" s="1467"/>
      <c r="E80" s="1467"/>
      <c r="F80" s="1467"/>
      <c r="G80" s="1468"/>
      <c r="H80" s="1469"/>
      <c r="I80" s="1469"/>
      <c r="J80" s="1469"/>
      <c r="K80" s="1469"/>
      <c r="L80" s="1470"/>
      <c r="M80" s="1469"/>
      <c r="N80" s="1469"/>
      <c r="O80" s="1469"/>
      <c r="P80" s="1469"/>
      <c r="Q80" s="1469"/>
      <c r="R80" s="1469"/>
      <c r="S80" s="1469"/>
    </row>
    <row r="81" spans="1:19" s="2" customFormat="1" ht="16.5" thickTop="1" thickBot="1">
      <c r="A81" s="652" t="s">
        <v>633</v>
      </c>
      <c r="B81" s="653"/>
      <c r="C81" s="12"/>
      <c r="D81" s="12"/>
      <c r="E81" s="12"/>
      <c r="F81" s="12"/>
      <c r="G81" s="13"/>
      <c r="H81" s="21"/>
      <c r="I81" s="21"/>
      <c r="J81" s="21"/>
      <c r="K81" s="21"/>
      <c r="L81" s="52"/>
      <c r="M81" s="21"/>
      <c r="N81" s="21"/>
      <c r="O81" s="21"/>
      <c r="P81" s="21"/>
      <c r="Q81" s="21"/>
      <c r="R81" s="21"/>
      <c r="S81" s="21"/>
    </row>
    <row r="82" spans="1:19" s="2" customFormat="1" ht="15.75" thickTop="1">
      <c r="A82" s="1466"/>
      <c r="B82" s="1399"/>
      <c r="C82" s="1467"/>
      <c r="D82" s="1467"/>
      <c r="E82" s="1467"/>
      <c r="F82" s="1467"/>
      <c r="G82" s="1468"/>
      <c r="H82" s="1469"/>
      <c r="I82" s="1469"/>
      <c r="J82" s="1469"/>
      <c r="K82" s="1469"/>
      <c r="L82" s="1470"/>
      <c r="M82" s="1469"/>
      <c r="N82" s="1469"/>
      <c r="O82" s="1469"/>
      <c r="P82" s="1469"/>
      <c r="Q82" s="1469"/>
      <c r="R82" s="1469"/>
      <c r="S82" s="1469"/>
    </row>
    <row r="83" spans="1:19" s="2" customFormat="1">
      <c r="A83" s="1409"/>
      <c r="B83" s="1399"/>
      <c r="C83" s="1400"/>
      <c r="D83" s="1400"/>
      <c r="E83" s="1400"/>
      <c r="F83" s="1400"/>
      <c r="G83" s="517"/>
      <c r="H83" s="1380"/>
      <c r="I83" s="1380"/>
      <c r="J83" s="1380"/>
      <c r="K83" s="1380"/>
      <c r="L83" s="527"/>
      <c r="M83" s="1380"/>
      <c r="N83" s="1380"/>
      <c r="O83" s="1380"/>
      <c r="P83" s="1380"/>
      <c r="Q83" s="1380"/>
      <c r="R83" s="1380"/>
      <c r="S83" s="1380"/>
    </row>
    <row r="84" spans="1:19" s="2" customFormat="1" ht="15.75" thickBot="1">
      <c r="A84" s="1381"/>
      <c r="B84" s="1382"/>
      <c r="C84" s="1400"/>
      <c r="D84" s="1400"/>
      <c r="E84" s="1400"/>
      <c r="F84" s="1400"/>
      <c r="G84" s="517"/>
      <c r="H84" s="1383"/>
      <c r="I84" s="1383"/>
      <c r="J84" s="1383"/>
      <c r="K84" s="1383"/>
      <c r="L84" s="528"/>
      <c r="M84" s="1383"/>
      <c r="N84" s="1383"/>
      <c r="O84" s="1383"/>
      <c r="P84" s="1383"/>
      <c r="Q84" s="1383"/>
      <c r="R84" s="1383"/>
      <c r="S84" s="1383"/>
    </row>
    <row r="85" spans="1:19" s="2" customFormat="1" ht="16.5" thickTop="1" thickBot="1">
      <c r="A85" s="652" t="s">
        <v>634</v>
      </c>
      <c r="B85" s="653"/>
      <c r="C85" s="12"/>
      <c r="D85" s="12"/>
      <c r="E85" s="12"/>
      <c r="F85" s="12"/>
      <c r="G85" s="13"/>
      <c r="H85" s="21"/>
      <c r="I85" s="21"/>
      <c r="J85" s="21"/>
      <c r="K85" s="21"/>
      <c r="L85" s="52"/>
      <c r="M85" s="21"/>
      <c r="N85" s="21"/>
      <c r="O85" s="21"/>
      <c r="P85" s="21"/>
      <c r="Q85" s="21"/>
      <c r="R85" s="21"/>
      <c r="S85" s="21"/>
    </row>
    <row r="86" spans="1:19" ht="15.75" thickTop="1">
      <c r="A86" s="1471"/>
      <c r="B86" s="1472"/>
      <c r="C86" s="1467"/>
      <c r="D86" s="1467"/>
      <c r="E86" s="1467"/>
      <c r="F86" s="1467"/>
      <c r="G86" s="1468"/>
      <c r="H86" s="1469"/>
      <c r="I86" s="1469"/>
      <c r="J86" s="1469"/>
      <c r="K86" s="1469"/>
      <c r="L86" s="1470"/>
      <c r="M86" s="1469"/>
      <c r="N86" s="1469"/>
      <c r="O86" s="1469"/>
      <c r="P86" s="1469"/>
      <c r="Q86" s="1469"/>
      <c r="R86" s="1469"/>
      <c r="S86" s="1469"/>
    </row>
    <row r="87" spans="1:19">
      <c r="A87" s="1381"/>
      <c r="B87" s="1382"/>
      <c r="C87" s="1400"/>
      <c r="D87" s="1400"/>
      <c r="E87" s="1400"/>
      <c r="F87" s="1400"/>
      <c r="G87" s="517"/>
      <c r="H87" s="1384"/>
      <c r="I87" s="1384"/>
      <c r="J87" s="1384"/>
      <c r="K87" s="1384"/>
      <c r="L87" s="530"/>
      <c r="M87" s="1384"/>
      <c r="N87" s="1384"/>
      <c r="O87" s="1384"/>
      <c r="P87" s="1384"/>
      <c r="Q87" s="1384"/>
      <c r="R87" s="1384"/>
      <c r="S87" s="1384"/>
    </row>
    <row r="88" spans="1:19" ht="15.75" thickBot="1">
      <c r="A88" s="1381"/>
      <c r="B88" s="1382"/>
      <c r="C88" s="1400"/>
      <c r="D88" s="1400"/>
      <c r="E88" s="1400"/>
      <c r="F88" s="1400"/>
      <c r="G88" s="517"/>
      <c r="H88" s="1384"/>
      <c r="I88" s="1384"/>
      <c r="J88" s="1384"/>
      <c r="K88" s="1384"/>
      <c r="L88" s="530"/>
      <c r="M88" s="1384"/>
      <c r="N88" s="1384"/>
      <c r="O88" s="1384"/>
      <c r="P88" s="1384"/>
      <c r="Q88" s="1384"/>
      <c r="R88" s="1384"/>
      <c r="S88" s="1384"/>
    </row>
    <row r="89" spans="1:19" ht="16.5" thickTop="1" thickBot="1">
      <c r="A89" s="652" t="s">
        <v>635</v>
      </c>
      <c r="B89" s="653"/>
      <c r="C89" s="12"/>
      <c r="D89" s="12"/>
      <c r="E89" s="12"/>
      <c r="F89" s="12"/>
      <c r="G89" s="13"/>
      <c r="H89" s="21"/>
      <c r="I89" s="21"/>
      <c r="J89" s="21"/>
      <c r="K89" s="21"/>
      <c r="L89" s="52"/>
      <c r="M89" s="21"/>
      <c r="N89" s="21"/>
      <c r="O89" s="21"/>
      <c r="P89" s="21"/>
      <c r="Q89" s="21"/>
      <c r="R89" s="21"/>
      <c r="S89" s="21"/>
    </row>
    <row r="90" spans="1:19" ht="15.75" thickTop="1">
      <c r="A90" s="1409"/>
      <c r="B90" s="1399" t="s">
        <v>636</v>
      </c>
      <c r="C90" s="1400"/>
      <c r="D90" s="1400"/>
      <c r="E90" s="1400"/>
      <c r="F90" s="1400"/>
      <c r="G90" s="517"/>
      <c r="H90" s="1384"/>
      <c r="I90" s="1384"/>
      <c r="J90" s="1384"/>
      <c r="K90" s="1384"/>
      <c r="L90" s="530"/>
      <c r="M90" s="1384"/>
      <c r="N90" s="1384"/>
      <c r="O90" s="1384"/>
      <c r="P90" s="1384"/>
      <c r="Q90" s="1384"/>
      <c r="R90" s="1384"/>
      <c r="S90" s="1384"/>
    </row>
    <row r="91" spans="1:19">
      <c r="A91" s="1409"/>
      <c r="B91" s="1399" t="s">
        <v>637</v>
      </c>
      <c r="C91" s="1400"/>
      <c r="D91" s="1400"/>
      <c r="E91" s="1400"/>
      <c r="F91" s="1400"/>
      <c r="G91" s="517"/>
      <c r="H91" s="1384"/>
      <c r="I91" s="1384"/>
      <c r="J91" s="1384"/>
      <c r="K91" s="1384"/>
      <c r="L91" s="530"/>
      <c r="M91" s="1384"/>
      <c r="N91" s="1384"/>
      <c r="O91" s="1384"/>
      <c r="P91" s="1384"/>
      <c r="Q91" s="1384"/>
      <c r="R91" s="1384"/>
      <c r="S91" s="1384"/>
    </row>
    <row r="92" spans="1:19">
      <c r="A92" s="1409"/>
      <c r="B92" s="1399" t="s">
        <v>638</v>
      </c>
      <c r="C92" s="1400"/>
      <c r="D92" s="1400"/>
      <c r="E92" s="1400"/>
      <c r="F92" s="1400"/>
      <c r="G92" s="517"/>
      <c r="H92" s="1384"/>
      <c r="I92" s="1384"/>
      <c r="J92" s="1384"/>
      <c r="K92" s="1384"/>
      <c r="L92" s="530"/>
      <c r="M92" s="1384"/>
      <c r="N92" s="1384"/>
      <c r="O92" s="1384"/>
      <c r="P92" s="1384"/>
      <c r="Q92" s="1384"/>
      <c r="R92" s="1384"/>
      <c r="S92" s="1384"/>
    </row>
    <row r="93" spans="1:19">
      <c r="A93" s="1409"/>
      <c r="B93" s="1399" t="s">
        <v>639</v>
      </c>
      <c r="C93" s="1400"/>
      <c r="D93" s="1400"/>
      <c r="E93" s="1400"/>
      <c r="F93" s="1400"/>
      <c r="G93" s="517"/>
      <c r="H93" s="1384"/>
      <c r="I93" s="1384"/>
      <c r="J93" s="1384"/>
      <c r="K93" s="1384"/>
      <c r="L93" s="530"/>
      <c r="M93" s="1384"/>
      <c r="N93" s="1384"/>
      <c r="O93" s="1384"/>
      <c r="P93" s="1384"/>
      <c r="Q93" s="1384"/>
      <c r="R93" s="1384"/>
      <c r="S93" s="1384"/>
    </row>
    <row r="94" spans="1:19" ht="15.75" thickBot="1">
      <c r="A94" s="358"/>
      <c r="B94" s="357"/>
      <c r="C94" s="188"/>
      <c r="D94" s="188"/>
      <c r="E94" s="188"/>
      <c r="F94" s="188"/>
      <c r="G94" s="359"/>
      <c r="H94" s="300"/>
      <c r="I94" s="300"/>
      <c r="J94" s="300"/>
      <c r="K94" s="300"/>
      <c r="L94" s="53"/>
      <c r="M94" s="300"/>
      <c r="N94" s="300"/>
      <c r="O94" s="300"/>
      <c r="P94" s="300"/>
      <c r="Q94" s="300"/>
      <c r="R94" s="300"/>
      <c r="S94" s="300"/>
    </row>
    <row r="95" spans="1:19" ht="16.5" thickTop="1" thickBot="1">
      <c r="A95" s="7" t="s">
        <v>640</v>
      </c>
      <c r="B95" s="8"/>
      <c r="C95" s="12"/>
      <c r="D95" s="12"/>
      <c r="E95" s="12"/>
      <c r="F95" s="12"/>
      <c r="G95" s="13"/>
      <c r="H95" s="21"/>
      <c r="I95" s="21"/>
      <c r="J95" s="21"/>
      <c r="K95" s="21"/>
      <c r="L95" s="52"/>
      <c r="M95" s="21"/>
      <c r="N95" s="21"/>
      <c r="O95" s="21"/>
      <c r="P95" s="21"/>
      <c r="Q95" s="21"/>
      <c r="R95" s="21"/>
      <c r="S95" s="21"/>
    </row>
    <row r="96" spans="1:19" ht="15.75" thickTop="1">
      <c r="A96" s="1466"/>
      <c r="B96" s="1473" t="s">
        <v>641</v>
      </c>
      <c r="C96" s="1467"/>
      <c r="D96" s="1467"/>
      <c r="E96" s="1467"/>
      <c r="F96" s="1467"/>
      <c r="G96" s="1468"/>
      <c r="H96" s="1474"/>
      <c r="I96" s="1474"/>
      <c r="J96" s="1474"/>
      <c r="K96" s="1474"/>
      <c r="L96" s="406"/>
      <c r="M96" s="1474"/>
      <c r="N96" s="1474"/>
      <c r="O96" s="1474"/>
      <c r="P96" s="1474"/>
      <c r="Q96" s="1474"/>
      <c r="R96" s="1474"/>
      <c r="S96" s="1474"/>
    </row>
    <row r="97" spans="1:19">
      <c r="A97" s="1409"/>
      <c r="B97" s="1399" t="s">
        <v>642</v>
      </c>
      <c r="C97" s="1400"/>
      <c r="D97" s="1400"/>
      <c r="E97" s="1400"/>
      <c r="F97" s="1400"/>
      <c r="G97" s="517"/>
      <c r="H97" s="1385"/>
      <c r="I97" s="1385"/>
      <c r="J97" s="1385"/>
      <c r="K97" s="1385"/>
      <c r="L97" s="532"/>
      <c r="M97" s="1385"/>
      <c r="N97" s="1385"/>
      <c r="O97" s="1385"/>
      <c r="P97" s="1385"/>
      <c r="Q97" s="1385"/>
      <c r="R97" s="1385"/>
      <c r="S97" s="1385"/>
    </row>
    <row r="98" spans="1:19" ht="15.75" thickBot="1">
      <c r="A98" s="1386"/>
      <c r="B98" s="1387" t="s">
        <v>643</v>
      </c>
      <c r="C98" s="1388"/>
      <c r="D98" s="1388"/>
      <c r="E98" s="1388"/>
      <c r="F98" s="1388"/>
      <c r="G98" s="1389"/>
      <c r="H98" s="1390"/>
      <c r="I98" s="1390"/>
      <c r="J98" s="1390"/>
      <c r="K98" s="1390"/>
      <c r="L98" s="1430"/>
      <c r="M98" s="1390"/>
      <c r="N98" s="1390"/>
      <c r="O98" s="1390"/>
      <c r="P98" s="1390"/>
      <c r="Q98" s="1390"/>
      <c r="R98" s="1390"/>
      <c r="S98" s="1390"/>
    </row>
    <row r="99" spans="1:19" ht="16.5" thickTop="1" thickBot="1"/>
    <row r="100" spans="1:19" ht="16.5" thickTop="1" thickBot="1">
      <c r="A100" s="94" t="s">
        <v>644</v>
      </c>
      <c r="B100" s="96"/>
    </row>
    <row r="101" spans="1:19" ht="15.75" thickTop="1">
      <c r="A101" s="95" t="s">
        <v>542</v>
      </c>
      <c r="B101" s="1392"/>
    </row>
    <row r="102" spans="1:19">
      <c r="A102" s="1391" t="s">
        <v>546</v>
      </c>
      <c r="B102" s="1392"/>
    </row>
    <row r="103" spans="1:19">
      <c r="A103" s="1393" t="s">
        <v>549</v>
      </c>
      <c r="B103" s="1394"/>
    </row>
    <row r="104" spans="1:19">
      <c r="A104" s="1393" t="s">
        <v>552</v>
      </c>
      <c r="B104" s="1395"/>
    </row>
    <row r="105" spans="1:19" ht="15.75" thickBot="1">
      <c r="A105" s="1396" t="s">
        <v>645</v>
      </c>
      <c r="B105" s="1397"/>
    </row>
    <row r="106" spans="1:19" ht="15.75" thickTop="1"/>
    <row r="107" spans="1:19">
      <c r="A107" s="97"/>
      <c r="B107" s="1" t="s">
        <v>646</v>
      </c>
    </row>
    <row r="108" spans="1:19">
      <c r="A108" s="98"/>
      <c r="B108" s="1" t="s">
        <v>647</v>
      </c>
    </row>
  </sheetData>
  <mergeCells count="47">
    <mergeCell ref="A73:B73"/>
    <mergeCell ref="A77:B77"/>
    <mergeCell ref="A81:B81"/>
    <mergeCell ref="A85:B85"/>
    <mergeCell ref="A89:B89"/>
    <mergeCell ref="H8:I8"/>
    <mergeCell ref="H4:I4"/>
    <mergeCell ref="J8:K8"/>
    <mergeCell ref="P4:Q4"/>
    <mergeCell ref="H5:I5"/>
    <mergeCell ref="H6:I6"/>
    <mergeCell ref="H7:I7"/>
    <mergeCell ref="J4:K4"/>
    <mergeCell ref="J5:K5"/>
    <mergeCell ref="J6:K6"/>
    <mergeCell ref="J7:K7"/>
    <mergeCell ref="P5:Q5"/>
    <mergeCell ref="P6:Q6"/>
    <mergeCell ref="P7:Q7"/>
    <mergeCell ref="P8:Q8"/>
    <mergeCell ref="P2:Q2"/>
    <mergeCell ref="P3:Q3"/>
    <mergeCell ref="L8:M8"/>
    <mergeCell ref="N4:O4"/>
    <mergeCell ref="N5:O5"/>
    <mergeCell ref="N6:O6"/>
    <mergeCell ref="N7:O7"/>
    <mergeCell ref="N8:O8"/>
    <mergeCell ref="L4:M4"/>
    <mergeCell ref="L5:M5"/>
    <mergeCell ref="L6:M6"/>
    <mergeCell ref="L7:M7"/>
    <mergeCell ref="L3:M3"/>
    <mergeCell ref="N3:O3"/>
    <mergeCell ref="H3:I3"/>
    <mergeCell ref="L2:M2"/>
    <mergeCell ref="N2:O2"/>
    <mergeCell ref="H2:I2"/>
    <mergeCell ref="J2:K2"/>
    <mergeCell ref="J3:K3"/>
    <mergeCell ref="R7:S7"/>
    <mergeCell ref="R8:S8"/>
    <mergeCell ref="R2:S2"/>
    <mergeCell ref="R3:S3"/>
    <mergeCell ref="R4:S4"/>
    <mergeCell ref="R5:S5"/>
    <mergeCell ref="R6:S6"/>
  </mergeCells>
  <conditionalFormatting sqref="H20:H30">
    <cfRule type="cellIs" dxfId="1407" priority="13" operator="equal">
      <formula>"X"</formula>
    </cfRule>
    <cfRule type="cellIs" dxfId="1406" priority="14" operator="equal">
      <formula>"I"</formula>
    </cfRule>
  </conditionalFormatting>
  <conditionalFormatting sqref="H32:H64">
    <cfRule type="cellIs" dxfId="1405" priority="1" operator="equal">
      <formula>"X"</formula>
    </cfRule>
    <cfRule type="cellIs" dxfId="1404" priority="2" operator="equal">
      <formula>"I"</formula>
    </cfRule>
  </conditionalFormatting>
  <conditionalFormatting sqref="J20:J30">
    <cfRule type="cellIs" dxfId="1403" priority="15" operator="equal">
      <formula>"X"</formula>
    </cfRule>
    <cfRule type="cellIs" dxfId="1402" priority="16" operator="equal">
      <formula>"I"</formula>
    </cfRule>
  </conditionalFormatting>
  <conditionalFormatting sqref="J32:J64">
    <cfRule type="cellIs" dxfId="1401" priority="3" operator="equal">
      <formula>"X"</formula>
    </cfRule>
    <cfRule type="cellIs" dxfId="1400" priority="4" operator="equal">
      <formula>"I"</formula>
    </cfRule>
  </conditionalFormatting>
  <conditionalFormatting sqref="L20:L30">
    <cfRule type="cellIs" dxfId="1399" priority="17" operator="equal">
      <formula>"X"</formula>
    </cfRule>
    <cfRule type="cellIs" dxfId="1398" priority="18" operator="equal">
      <formula>"I"</formula>
    </cfRule>
  </conditionalFormatting>
  <conditionalFormatting sqref="L32:L64">
    <cfRule type="cellIs" dxfId="1397" priority="5" operator="equal">
      <formula>"X"</formula>
    </cfRule>
    <cfRule type="cellIs" dxfId="1396" priority="6" operator="equal">
      <formula>"I"</formula>
    </cfRule>
  </conditionalFormatting>
  <conditionalFormatting sqref="N20:N30">
    <cfRule type="cellIs" dxfId="1395" priority="19" operator="equal">
      <formula>"X"</formula>
    </cfRule>
    <cfRule type="cellIs" dxfId="1394" priority="20" operator="equal">
      <formula>"I"</formula>
    </cfRule>
  </conditionalFormatting>
  <conditionalFormatting sqref="N32:N64">
    <cfRule type="cellIs" dxfId="1393" priority="7" operator="equal">
      <formula>"X"</formula>
    </cfRule>
    <cfRule type="cellIs" dxfId="1392" priority="8" operator="equal">
      <formula>"I"</formula>
    </cfRule>
  </conditionalFormatting>
  <conditionalFormatting sqref="P20:P30">
    <cfRule type="cellIs" dxfId="1391" priority="21" operator="equal">
      <formula>"X"</formula>
    </cfRule>
    <cfRule type="cellIs" dxfId="1390" priority="22" operator="equal">
      <formula>"I"</formula>
    </cfRule>
  </conditionalFormatting>
  <conditionalFormatting sqref="P32:P64">
    <cfRule type="cellIs" dxfId="1389" priority="9" operator="equal">
      <formula>"X"</formula>
    </cfRule>
    <cfRule type="cellIs" dxfId="1388" priority="10" operator="equal">
      <formula>"I"</formula>
    </cfRule>
  </conditionalFormatting>
  <conditionalFormatting sqref="R20:R30">
    <cfRule type="cellIs" dxfId="1387" priority="23" operator="equal">
      <formula>"X"</formula>
    </cfRule>
    <cfRule type="cellIs" dxfId="1386" priority="24" operator="equal">
      <formula>"I"</formula>
    </cfRule>
  </conditionalFormatting>
  <conditionalFormatting sqref="R32:R64">
    <cfRule type="cellIs" dxfId="1385" priority="11" operator="equal">
      <formula>"X"</formula>
    </cfRule>
    <cfRule type="cellIs" dxfId="1384" priority="12" operator="equal">
      <formula>"I"</formula>
    </cfRule>
  </conditionalFormatting>
  <hyperlinks>
    <hyperlink ref="B3" location="'Cost Summary'!A1" display="BACK TO SUMMARY SHEET" xr:uid="{545AC3D9-4AF1-45E0-A6E5-8244F1AA43B6}"/>
  </hyperlinks>
  <pageMargins left="0.7" right="0.7" top="0.75" bottom="0.75" header="0.3" footer="0.3"/>
  <pageSetup scale="71"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1A23-B2BE-4C42-801B-B54F3D59A569}">
  <sheetPr>
    <tabColor rgb="FF92D050"/>
  </sheetPr>
  <dimension ref="A1:S87"/>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c r="E2" s="179"/>
      <c r="F2" s="149" t="s">
        <v>530</v>
      </c>
      <c r="G2" s="150" t="s">
        <v>531</v>
      </c>
      <c r="H2" s="647"/>
      <c r="I2" s="647"/>
      <c r="J2" s="674"/>
      <c r="K2" s="674"/>
      <c r="L2" s="674"/>
      <c r="M2" s="674"/>
      <c r="N2" s="674"/>
      <c r="O2" s="674"/>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382</v>
      </c>
      <c r="C5" s="1400"/>
      <c r="D5" s="1400"/>
      <c r="E5" s="1400"/>
      <c r="F5" s="1400"/>
      <c r="G5" s="514" t="s">
        <v>546</v>
      </c>
      <c r="H5" s="1401"/>
      <c r="I5" s="684"/>
      <c r="J5" s="1401"/>
      <c r="K5" s="684"/>
      <c r="L5" s="1401"/>
      <c r="M5" s="684"/>
      <c r="N5" s="1401"/>
      <c r="O5" s="684"/>
      <c r="P5" s="1401"/>
      <c r="Q5" s="684"/>
      <c r="R5" s="1401"/>
      <c r="S5" s="684"/>
    </row>
    <row r="6" spans="1:19">
      <c r="A6" s="1398" t="s">
        <v>548</v>
      </c>
      <c r="B6" s="1402" t="s">
        <v>381</v>
      </c>
      <c r="C6" s="1400"/>
      <c r="D6" s="1400"/>
      <c r="E6" s="1400"/>
      <c r="F6" s="1400"/>
      <c r="G6" s="514" t="s">
        <v>549</v>
      </c>
      <c r="H6" s="1404"/>
      <c r="I6" s="687"/>
      <c r="J6" s="1404"/>
      <c r="K6" s="687"/>
      <c r="L6" s="1404"/>
      <c r="M6" s="687"/>
      <c r="N6" s="1404"/>
      <c r="O6" s="687"/>
      <c r="P6" s="1404"/>
      <c r="Q6" s="687"/>
      <c r="R6" s="1404"/>
      <c r="S6" s="687"/>
    </row>
    <row r="7" spans="1:19">
      <c r="A7" s="1398" t="s">
        <v>551</v>
      </c>
      <c r="B7" s="1405"/>
      <c r="C7" s="1400"/>
      <c r="D7" s="1400"/>
      <c r="E7" s="1400"/>
      <c r="F7" s="1400"/>
      <c r="G7" s="514" t="s">
        <v>552</v>
      </c>
      <c r="H7" s="1406"/>
      <c r="I7" s="685"/>
      <c r="J7" s="1406"/>
      <c r="K7" s="685"/>
      <c r="L7" s="1406"/>
      <c r="M7" s="685"/>
      <c r="N7" s="1406"/>
      <c r="O7" s="685"/>
      <c r="P7" s="1406"/>
      <c r="Q7" s="685"/>
      <c r="R7" s="1406"/>
      <c r="S7" s="685"/>
    </row>
    <row r="8" spans="1:19">
      <c r="A8" s="356" t="s">
        <v>554</v>
      </c>
      <c r="B8" s="357"/>
      <c r="C8" s="188"/>
      <c r="D8" s="188"/>
      <c r="E8" s="188"/>
      <c r="F8" s="188"/>
      <c r="G8" s="298" t="s">
        <v>554</v>
      </c>
      <c r="H8" s="1407">
        <f>I48</f>
        <v>0</v>
      </c>
      <c r="I8" s="1408"/>
      <c r="J8" s="1407">
        <f>K48</f>
        <v>0</v>
      </c>
      <c r="K8" s="1408"/>
      <c r="L8" s="1407">
        <f>M48</f>
        <v>0</v>
      </c>
      <c r="M8" s="1408"/>
      <c r="N8" s="1407">
        <f>O48</f>
        <v>0</v>
      </c>
      <c r="O8" s="1408"/>
      <c r="P8" s="1407">
        <f>Q48</f>
        <v>0</v>
      </c>
      <c r="Q8" s="1408"/>
      <c r="R8" s="1407">
        <f>S46</f>
        <v>0</v>
      </c>
      <c r="S8" s="1408"/>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409"/>
      <c r="B10" s="1475" t="s">
        <v>563</v>
      </c>
      <c r="C10" s="1400"/>
      <c r="D10" s="1400"/>
      <c r="E10" s="1400"/>
      <c r="F10" s="1400"/>
      <c r="G10" s="517"/>
      <c r="H10" s="1410"/>
      <c r="I10" s="1410"/>
      <c r="J10" s="1410"/>
      <c r="K10" s="1410"/>
      <c r="L10" s="1410"/>
      <c r="M10" s="1410"/>
      <c r="N10" s="1410"/>
      <c r="O10" s="1410"/>
      <c r="P10" s="1410"/>
      <c r="Q10" s="1410"/>
      <c r="R10" s="1410"/>
      <c r="S10" s="1410"/>
    </row>
    <row r="11" spans="1:19" hidden="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idden="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idden="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idden="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idden="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idden="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idden="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idden="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idden="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c r="A20" s="1409"/>
      <c r="B20" s="1399"/>
      <c r="C20" s="1411"/>
      <c r="D20" s="1400"/>
      <c r="E20" s="1400"/>
      <c r="F20" s="1400"/>
      <c r="G20" s="517"/>
      <c r="H20" s="1436"/>
      <c r="I20" s="1410"/>
      <c r="J20" s="1436"/>
      <c r="K20" s="1410"/>
      <c r="L20" s="1436"/>
      <c r="M20" s="1410"/>
      <c r="N20" s="1436"/>
      <c r="O20" s="1410"/>
      <c r="P20" s="1436"/>
      <c r="Q20" s="1410"/>
      <c r="R20" s="1436"/>
      <c r="S20" s="1410"/>
    </row>
    <row r="21" spans="1:19">
      <c r="A21" s="60"/>
      <c r="B21" s="1412" t="s">
        <v>382</v>
      </c>
      <c r="C21" s="57"/>
      <c r="D21" s="58"/>
      <c r="E21" s="58"/>
      <c r="F21" s="58"/>
      <c r="G21" s="64"/>
      <c r="H21" s="1436"/>
      <c r="I21" s="1410"/>
      <c r="J21" s="1436"/>
      <c r="K21" s="1410"/>
      <c r="L21" s="1436"/>
      <c r="M21" s="1410"/>
      <c r="N21" s="1436"/>
      <c r="O21" s="1410"/>
      <c r="P21" s="1436"/>
      <c r="Q21" s="1410"/>
      <c r="R21" s="1436"/>
      <c r="S21" s="1410"/>
    </row>
    <row r="22" spans="1:19">
      <c r="A22" s="1476"/>
      <c r="B22" s="1187" t="s">
        <v>567</v>
      </c>
      <c r="C22" s="1411"/>
      <c r="D22" s="1400"/>
      <c r="E22" s="1400"/>
      <c r="F22" s="1400"/>
      <c r="G22" s="517"/>
      <c r="H22" s="1436"/>
      <c r="I22" s="1385"/>
      <c r="J22" s="1436"/>
      <c r="K22" s="532"/>
      <c r="L22" s="1436"/>
      <c r="M22" s="532"/>
      <c r="N22" s="1436"/>
      <c r="O22" s="532"/>
      <c r="P22" s="1436"/>
      <c r="Q22" s="532"/>
      <c r="R22" s="1436"/>
      <c r="S22" s="532"/>
    </row>
    <row r="23" spans="1:19">
      <c r="A23" s="1476"/>
      <c r="B23" s="1097" t="s">
        <v>568</v>
      </c>
      <c r="C23" s="1451"/>
      <c r="D23" s="543"/>
      <c r="E23" s="1400"/>
      <c r="F23" s="1400"/>
      <c r="G23" s="517"/>
      <c r="H23" s="1436"/>
      <c r="I23" s="1477"/>
      <c r="J23" s="1436"/>
      <c r="K23" s="1477"/>
      <c r="L23" s="1436"/>
      <c r="M23" s="1477"/>
      <c r="N23" s="1436"/>
      <c r="O23" s="1416"/>
      <c r="P23" s="1436"/>
      <c r="Q23" s="1416"/>
      <c r="R23" s="1436"/>
      <c r="S23" s="1416"/>
    </row>
    <row r="24" spans="1:19">
      <c r="A24" s="1476"/>
      <c r="B24" s="1414" t="s">
        <v>569</v>
      </c>
      <c r="C24" s="1451"/>
      <c r="D24" s="543"/>
      <c r="E24" s="1400"/>
      <c r="F24" s="1400"/>
      <c r="G24" s="517"/>
      <c r="H24" s="1436"/>
      <c r="I24" s="1416"/>
      <c r="J24" s="1436"/>
      <c r="K24" s="1477"/>
      <c r="L24" s="1436"/>
      <c r="M24" s="1477"/>
      <c r="N24" s="1436"/>
      <c r="O24" s="1416"/>
      <c r="P24" s="1436"/>
      <c r="Q24" s="1416"/>
      <c r="R24" s="1436"/>
      <c r="S24" s="1416"/>
    </row>
    <row r="25" spans="1:19">
      <c r="A25" s="1476"/>
      <c r="B25" s="1417" t="s">
        <v>570</v>
      </c>
      <c r="C25" s="517"/>
      <c r="D25" s="1400"/>
      <c r="E25" s="1400"/>
      <c r="F25" s="1400"/>
      <c r="G25" s="517"/>
      <c r="H25" s="1436"/>
      <c r="I25" s="1416"/>
      <c r="J25" s="1436"/>
      <c r="K25" s="1416"/>
      <c r="L25" s="1436"/>
      <c r="M25" s="1477"/>
      <c r="N25" s="1436"/>
      <c r="O25" s="1416"/>
      <c r="P25" s="1436"/>
      <c r="Q25" s="1416"/>
      <c r="R25" s="1436"/>
      <c r="S25" s="1416"/>
    </row>
    <row r="26" spans="1:19">
      <c r="A26" s="1476"/>
      <c r="B26" s="1417" t="s">
        <v>571</v>
      </c>
      <c r="C26" s="517"/>
      <c r="D26" s="1400"/>
      <c r="E26" s="1400"/>
      <c r="F26" s="1400"/>
      <c r="G26" s="517"/>
      <c r="H26" s="1436"/>
      <c r="I26" s="1477"/>
      <c r="J26" s="1436"/>
      <c r="K26" s="1477"/>
      <c r="L26" s="1436"/>
      <c r="M26" s="1477"/>
      <c r="N26" s="1436"/>
      <c r="O26" s="1477"/>
      <c r="P26" s="1436"/>
      <c r="Q26" s="1477"/>
      <c r="R26" s="1436"/>
      <c r="S26" s="1477"/>
    </row>
    <row r="27" spans="1:19" hidden="1">
      <c r="A27" s="1476"/>
      <c r="B27" s="1417" t="s">
        <v>572</v>
      </c>
      <c r="C27" s="517"/>
      <c r="D27" s="1400"/>
      <c r="E27" s="1400"/>
      <c r="F27" s="1400"/>
      <c r="G27" s="517"/>
      <c r="H27" s="1436"/>
      <c r="I27" s="1477"/>
      <c r="J27" s="1436"/>
      <c r="K27" s="1477"/>
      <c r="L27" s="1436"/>
      <c r="M27" s="1477"/>
      <c r="N27" s="1436"/>
      <c r="O27" s="1477"/>
      <c r="P27" s="1436"/>
      <c r="Q27" s="1477"/>
      <c r="R27" s="1436"/>
      <c r="S27" s="1477"/>
    </row>
    <row r="28" spans="1:19">
      <c r="A28" s="1476"/>
      <c r="B28" s="1417" t="s">
        <v>573</v>
      </c>
      <c r="C28" s="517"/>
      <c r="D28" s="1400"/>
      <c r="E28" s="1400"/>
      <c r="F28" s="1400"/>
      <c r="G28" s="517"/>
      <c r="H28" s="1436"/>
      <c r="I28" s="1477"/>
      <c r="J28" s="1436"/>
      <c r="K28" s="1477"/>
      <c r="L28" s="1436"/>
      <c r="M28" s="1477"/>
      <c r="N28" s="1436"/>
      <c r="O28" s="1477"/>
      <c r="P28" s="1436"/>
      <c r="Q28" s="1477"/>
      <c r="R28" s="1436"/>
      <c r="S28" s="1477"/>
    </row>
    <row r="29" spans="1:19">
      <c r="A29" s="1476"/>
      <c r="B29" s="1417" t="s">
        <v>648</v>
      </c>
      <c r="C29" s="517"/>
      <c r="D29" s="1400"/>
      <c r="E29" s="1400"/>
      <c r="F29" s="1400"/>
      <c r="G29" s="517"/>
      <c r="H29" s="1436"/>
      <c r="I29" s="1477"/>
      <c r="J29" s="1436"/>
      <c r="K29" s="1477"/>
      <c r="L29" s="1436"/>
      <c r="M29" s="1477"/>
      <c r="N29" s="1436"/>
      <c r="O29" s="1477"/>
      <c r="P29" s="1436"/>
      <c r="Q29" s="1477"/>
      <c r="R29" s="1436"/>
      <c r="S29" s="1477"/>
    </row>
    <row r="30" spans="1:19">
      <c r="A30" s="1476"/>
      <c r="B30" s="1418" t="s">
        <v>574</v>
      </c>
      <c r="C30" s="517"/>
      <c r="D30" s="1400"/>
      <c r="E30" s="1400"/>
      <c r="F30" s="1400"/>
      <c r="G30" s="517"/>
      <c r="H30" s="1436"/>
      <c r="I30" s="1477"/>
      <c r="J30" s="1436"/>
      <c r="K30" s="1477"/>
      <c r="L30" s="1436"/>
      <c r="M30" s="1477"/>
      <c r="N30" s="1436"/>
      <c r="O30" s="1477"/>
      <c r="P30" s="1436"/>
      <c r="Q30" s="1477"/>
      <c r="R30" s="1436"/>
      <c r="S30" s="1477"/>
    </row>
    <row r="31" spans="1:19">
      <c r="A31" s="1476"/>
      <c r="B31" s="1452" t="s">
        <v>575</v>
      </c>
      <c r="C31" s="964"/>
      <c r="D31" s="1420"/>
      <c r="E31" s="1420"/>
      <c r="F31" s="1441"/>
      <c r="G31" s="545"/>
      <c r="H31" s="1442"/>
      <c r="I31" s="1453"/>
      <c r="J31" s="1442"/>
      <c r="K31" s="1453"/>
      <c r="L31" s="1442"/>
      <c r="M31" s="1453"/>
      <c r="N31" s="1442"/>
      <c r="O31" s="1453"/>
      <c r="P31" s="1442"/>
      <c r="Q31" s="1453"/>
      <c r="R31" s="1442"/>
      <c r="S31" s="1453"/>
    </row>
    <row r="32" spans="1:19">
      <c r="A32" s="1476"/>
      <c r="B32" s="1454" t="s">
        <v>706</v>
      </c>
      <c r="C32" s="517"/>
      <c r="D32" s="1400"/>
      <c r="E32" s="1400"/>
      <c r="F32" s="1351"/>
      <c r="G32" s="521"/>
      <c r="H32" s="1436"/>
      <c r="I32" s="1477"/>
      <c r="J32" s="1436"/>
      <c r="K32" s="1477"/>
      <c r="L32" s="1436"/>
      <c r="M32" s="1477"/>
      <c r="N32" s="1436"/>
      <c r="O32" s="1477"/>
      <c r="P32" s="1436"/>
      <c r="Q32" s="1477"/>
      <c r="R32" s="1436"/>
      <c r="S32" s="1477"/>
    </row>
    <row r="33" spans="1:19">
      <c r="A33" s="1476"/>
      <c r="B33" s="1462" t="s">
        <v>168</v>
      </c>
      <c r="C33" s="517"/>
      <c r="D33" s="1400"/>
      <c r="E33" s="1400"/>
      <c r="F33" s="1351"/>
      <c r="G33" s="521"/>
      <c r="H33" s="1436"/>
      <c r="I33" s="1477"/>
      <c r="J33" s="1436"/>
      <c r="K33" s="1477"/>
      <c r="L33" s="1436"/>
      <c r="M33" s="1477"/>
      <c r="N33" s="1436"/>
      <c r="O33" s="1477"/>
      <c r="P33" s="1436"/>
      <c r="Q33" s="1477"/>
      <c r="R33" s="1436"/>
      <c r="S33" s="1477"/>
    </row>
    <row r="34" spans="1:19">
      <c r="A34" s="1476"/>
      <c r="B34" s="1478"/>
      <c r="C34" s="517"/>
      <c r="D34" s="1400"/>
      <c r="E34" s="1400"/>
      <c r="F34" s="1351"/>
      <c r="G34" s="521"/>
      <c r="H34" s="1436"/>
      <c r="I34" s="1477"/>
      <c r="J34" s="1436"/>
      <c r="K34" s="1477"/>
      <c r="L34" s="1436"/>
      <c r="M34" s="1477"/>
      <c r="N34" s="1436"/>
      <c r="O34" s="1477"/>
      <c r="P34" s="1436"/>
      <c r="Q34" s="1477"/>
      <c r="R34" s="1436"/>
      <c r="S34" s="1477"/>
    </row>
    <row r="35" spans="1:19">
      <c r="A35" s="1476"/>
      <c r="B35" s="1459"/>
      <c r="C35" s="517"/>
      <c r="D35" s="1400"/>
      <c r="E35" s="1400"/>
      <c r="F35" s="1351"/>
      <c r="G35" s="521"/>
      <c r="H35" s="1436"/>
      <c r="I35" s="1477"/>
      <c r="J35" s="1436"/>
      <c r="K35" s="1477"/>
      <c r="L35" s="1436"/>
      <c r="M35" s="1477"/>
      <c r="N35" s="1436"/>
      <c r="O35" s="1477"/>
      <c r="P35" s="1436"/>
      <c r="Q35" s="1477"/>
      <c r="R35" s="1436"/>
      <c r="S35" s="1477"/>
    </row>
    <row r="36" spans="1:19">
      <c r="A36" s="1476"/>
      <c r="B36" s="1460"/>
      <c r="C36" s="517"/>
      <c r="D36" s="1400"/>
      <c r="E36" s="1400"/>
      <c r="F36" s="1351"/>
      <c r="G36" s="521"/>
      <c r="H36" s="1436" t="s">
        <v>579</v>
      </c>
      <c r="I36" s="1477"/>
      <c r="J36" s="1436"/>
      <c r="K36" s="1477"/>
      <c r="L36" s="1436"/>
      <c r="M36" s="1477"/>
      <c r="N36" s="1436"/>
      <c r="O36" s="1477"/>
      <c r="P36" s="1436"/>
      <c r="Q36" s="1477"/>
      <c r="R36" s="1436"/>
      <c r="S36" s="1477"/>
    </row>
    <row r="37" spans="1:19">
      <c r="A37" s="1476"/>
      <c r="B37" s="1461"/>
      <c r="C37" s="517"/>
      <c r="D37" s="1400"/>
      <c r="E37" s="1400"/>
      <c r="F37" s="1351"/>
      <c r="G37" s="521"/>
      <c r="H37" s="1436"/>
      <c r="I37" s="1477"/>
      <c r="J37" s="1436"/>
      <c r="K37" s="1477"/>
      <c r="L37" s="1436"/>
      <c r="M37" s="1477"/>
      <c r="N37" s="1436"/>
      <c r="O37" s="1477"/>
      <c r="P37" s="1436"/>
      <c r="Q37" s="1477"/>
      <c r="R37" s="1436"/>
      <c r="S37" s="1477"/>
    </row>
    <row r="38" spans="1:19">
      <c r="A38" s="1476"/>
      <c r="B38" s="1460"/>
      <c r="C38" s="517"/>
      <c r="D38" s="1400"/>
      <c r="E38" s="1400"/>
      <c r="F38" s="1351"/>
      <c r="G38" s="521"/>
      <c r="H38" s="1436"/>
      <c r="I38" s="1477"/>
      <c r="J38" s="1436"/>
      <c r="K38" s="1477"/>
      <c r="L38" s="1436"/>
      <c r="M38" s="1477"/>
      <c r="N38" s="1436"/>
      <c r="O38" s="1477"/>
      <c r="P38" s="1436"/>
      <c r="Q38" s="1477"/>
      <c r="R38" s="1436"/>
      <c r="S38" s="1477"/>
    </row>
    <row r="39" spans="1:19">
      <c r="A39" s="1476"/>
      <c r="B39" s="1460"/>
      <c r="C39" s="517"/>
      <c r="D39" s="1400"/>
      <c r="E39" s="1400"/>
      <c r="F39" s="1351"/>
      <c r="G39" s="521"/>
      <c r="H39" s="1436"/>
      <c r="I39" s="1477"/>
      <c r="J39" s="1436"/>
      <c r="K39" s="1477"/>
      <c r="L39" s="1436"/>
      <c r="M39" s="1477"/>
      <c r="N39" s="1436"/>
      <c r="O39" s="1477"/>
      <c r="P39" s="1436"/>
      <c r="Q39" s="1477"/>
      <c r="R39" s="1436"/>
      <c r="S39" s="1477"/>
    </row>
    <row r="40" spans="1:19">
      <c r="A40" s="1476"/>
      <c r="B40" s="1461"/>
      <c r="C40" s="517"/>
      <c r="D40" s="1400"/>
      <c r="E40" s="1400"/>
      <c r="F40" s="1351"/>
      <c r="G40" s="521"/>
      <c r="H40" s="1436"/>
      <c r="I40" s="1477"/>
      <c r="J40" s="1436"/>
      <c r="K40" s="1477"/>
      <c r="L40" s="1436"/>
      <c r="M40" s="1477"/>
      <c r="N40" s="1436"/>
      <c r="O40" s="1477"/>
      <c r="P40" s="1436"/>
      <c r="Q40" s="1477"/>
      <c r="R40" s="1436"/>
      <c r="S40" s="1477"/>
    </row>
    <row r="41" spans="1:19">
      <c r="A41" s="1476"/>
      <c r="B41" s="1462" t="s">
        <v>168</v>
      </c>
      <c r="C41" s="517"/>
      <c r="D41" s="1400"/>
      <c r="E41" s="1400"/>
      <c r="F41" s="1351"/>
      <c r="G41" s="521"/>
      <c r="H41" s="1436"/>
      <c r="I41" s="1477"/>
      <c r="J41" s="1436"/>
      <c r="K41" s="1477"/>
      <c r="L41" s="1436"/>
      <c r="M41" s="1477"/>
      <c r="N41" s="1436"/>
      <c r="O41" s="1477"/>
      <c r="P41" s="1436"/>
      <c r="Q41" s="1477"/>
      <c r="R41" s="1436"/>
      <c r="S41" s="1477"/>
    </row>
    <row r="42" spans="1:19">
      <c r="A42" s="1476"/>
      <c r="B42" s="1463" t="s">
        <v>168</v>
      </c>
      <c r="C42" s="517"/>
      <c r="D42" s="1400"/>
      <c r="E42" s="1400"/>
      <c r="F42" s="1351"/>
      <c r="G42" s="521"/>
      <c r="H42" s="1436"/>
      <c r="I42" s="1477"/>
      <c r="J42" s="1436"/>
      <c r="K42" s="1477"/>
      <c r="L42" s="1436"/>
      <c r="M42" s="1477"/>
      <c r="N42" s="1436"/>
      <c r="O42" s="1477"/>
      <c r="P42" s="1436"/>
      <c r="Q42" s="1477"/>
      <c r="R42" s="1436"/>
      <c r="S42" s="1477"/>
    </row>
    <row r="43" spans="1:19">
      <c r="A43" s="1476"/>
      <c r="B43" s="1463" t="s">
        <v>168</v>
      </c>
      <c r="C43" s="517"/>
      <c r="D43" s="1400"/>
      <c r="E43" s="1400"/>
      <c r="F43" s="1351"/>
      <c r="G43" s="521"/>
      <c r="H43" s="1436"/>
      <c r="I43" s="1477"/>
      <c r="J43" s="1436"/>
      <c r="K43" s="1477"/>
      <c r="L43" s="1436"/>
      <c r="M43" s="1477"/>
      <c r="N43" s="1436"/>
      <c r="O43" s="1477"/>
      <c r="P43" s="1436"/>
      <c r="Q43" s="1477"/>
      <c r="R43" s="1436"/>
      <c r="S43" s="1477"/>
    </row>
    <row r="44" spans="1:19">
      <c r="A44" s="14"/>
      <c r="B44" s="15"/>
      <c r="C44" s="16"/>
      <c r="D44" s="16"/>
      <c r="E44" s="17"/>
      <c r="F44" s="18" t="s">
        <v>625</v>
      </c>
      <c r="G44" s="19"/>
      <c r="H44" s="20"/>
      <c r="I44" s="62">
        <f>SUM(I23:I43)</f>
        <v>0</v>
      </c>
      <c r="J44" s="20"/>
      <c r="K44" s="62">
        <f>SUM(K23:K43)</f>
        <v>0</v>
      </c>
      <c r="L44" s="20"/>
      <c r="M44" s="62">
        <f>SUM(M23:M43)</f>
        <v>0</v>
      </c>
      <c r="N44" s="20"/>
      <c r="O44" s="62">
        <f>SUM(O26:O43)</f>
        <v>0</v>
      </c>
      <c r="P44" s="20"/>
      <c r="Q44" s="62">
        <f>SUM(Q26:Q43)</f>
        <v>0</v>
      </c>
      <c r="R44" s="20"/>
      <c r="S44" s="62">
        <f>SUM(S26:S43)</f>
        <v>0</v>
      </c>
    </row>
    <row r="45" spans="1:19">
      <c r="A45" s="1479"/>
      <c r="B45" s="1360"/>
      <c r="C45" s="1361"/>
      <c r="D45" s="1361"/>
      <c r="E45" s="1362"/>
      <c r="F45" s="1363" t="s">
        <v>626</v>
      </c>
      <c r="G45" s="506"/>
      <c r="H45" s="1480">
        <v>0</v>
      </c>
      <c r="I45" s="1481"/>
      <c r="J45" s="1482">
        <v>0</v>
      </c>
      <c r="K45" s="1481"/>
      <c r="L45" s="1482">
        <v>0</v>
      </c>
      <c r="M45" s="1481"/>
      <c r="N45" s="1480">
        <v>0</v>
      </c>
      <c r="O45" s="1481"/>
      <c r="P45" s="1480">
        <v>0</v>
      </c>
      <c r="Q45" s="1481"/>
      <c r="R45" s="1480">
        <v>0</v>
      </c>
      <c r="S45" s="1481"/>
    </row>
    <row r="46" spans="1:19">
      <c r="A46" s="1479"/>
      <c r="B46" s="1360"/>
      <c r="C46" s="1361"/>
      <c r="D46" s="1361"/>
      <c r="E46" s="1362"/>
      <c r="F46" s="1363" t="s">
        <v>627</v>
      </c>
      <c r="G46" s="506"/>
      <c r="H46" s="1483"/>
      <c r="I46" s="1484">
        <f>H45*I44</f>
        <v>0</v>
      </c>
      <c r="J46" s="1483"/>
      <c r="K46" s="1484">
        <f>J45*K44</f>
        <v>0</v>
      </c>
      <c r="L46" s="1483"/>
      <c r="M46" s="1484">
        <f>L45*M44</f>
        <v>0</v>
      </c>
      <c r="N46" s="1483"/>
      <c r="O46" s="1484">
        <f>N45*O44</f>
        <v>0</v>
      </c>
      <c r="P46" s="1483"/>
      <c r="Q46" s="1484">
        <f>P45*Q44</f>
        <v>0</v>
      </c>
      <c r="R46" s="1483"/>
      <c r="S46" s="1484">
        <f>R45*S44</f>
        <v>0</v>
      </c>
    </row>
    <row r="47" spans="1:19">
      <c r="A47" s="1479"/>
      <c r="B47" s="1360"/>
      <c r="C47" s="1361"/>
      <c r="D47" s="1361"/>
      <c r="E47" s="1362"/>
      <c r="F47" s="1363"/>
      <c r="G47" s="506"/>
      <c r="H47" s="1483"/>
      <c r="I47" s="1485"/>
      <c r="J47" s="1483"/>
      <c r="K47" s="1485"/>
      <c r="L47" s="1483"/>
      <c r="M47" s="1485"/>
      <c r="N47" s="1483"/>
      <c r="O47" s="1485"/>
      <c r="P47" s="1483"/>
      <c r="Q47" s="1485"/>
      <c r="R47" s="1483"/>
      <c r="S47" s="1485"/>
    </row>
    <row r="48" spans="1:19">
      <c r="A48" s="1479"/>
      <c r="B48" s="1360"/>
      <c r="C48" s="1361"/>
      <c r="D48" s="1361"/>
      <c r="E48" s="1362"/>
      <c r="F48" s="1363" t="s">
        <v>628</v>
      </c>
      <c r="G48" s="506"/>
      <c r="H48" s="1486"/>
      <c r="I48" s="1487">
        <f>SUM(I44:I46)</f>
        <v>0</v>
      </c>
      <c r="J48" s="1486"/>
      <c r="K48" s="1487">
        <f>SUM(K44:K46)</f>
        <v>0</v>
      </c>
      <c r="L48" s="1486"/>
      <c r="M48" s="1487">
        <f>SUM(M44:M46)</f>
        <v>0</v>
      </c>
      <c r="N48" s="1486"/>
      <c r="O48" s="1487">
        <f>SUM(O44:O46)</f>
        <v>0</v>
      </c>
      <c r="P48" s="1486"/>
      <c r="Q48" s="1487">
        <f>SUM(Q44:Q46)</f>
        <v>0</v>
      </c>
      <c r="R48" s="1486"/>
      <c r="S48" s="1487">
        <f>SUM(S44:S46)</f>
        <v>0</v>
      </c>
    </row>
    <row r="49" spans="1:19">
      <c r="A49" s="1479"/>
      <c r="B49" s="1360"/>
      <c r="C49" s="1361"/>
      <c r="D49" s="1361"/>
      <c r="E49" s="1362"/>
      <c r="F49" s="1371" t="s">
        <v>629</v>
      </c>
      <c r="G49" s="508"/>
      <c r="H49" s="1488"/>
      <c r="I49" s="1489" t="e">
        <f>I48/'Area Calculations'!$I$4</f>
        <v>#DIV/0!</v>
      </c>
      <c r="J49" s="1488"/>
      <c r="K49" s="1489" t="e">
        <f>K48/'Area Calculations'!$I$4</f>
        <v>#DIV/0!</v>
      </c>
      <c r="L49" s="1488"/>
      <c r="M49" s="1489" t="e">
        <f>M48/'Area Calculations'!$I$4</f>
        <v>#DIV/0!</v>
      </c>
      <c r="N49" s="1488"/>
      <c r="O49" s="1489" t="e">
        <f>O48/'Area Calculations'!$I$4</f>
        <v>#DIV/0!</v>
      </c>
      <c r="P49" s="1488"/>
      <c r="Q49" s="1489" t="e">
        <f>Q48/'Area Calculations'!$I$4</f>
        <v>#DIV/0!</v>
      </c>
      <c r="R49" s="1488"/>
      <c r="S49" s="1489" t="e">
        <f>S48/'Area Calculations'!$I$4</f>
        <v>#DIV/0!</v>
      </c>
    </row>
    <row r="50" spans="1:19">
      <c r="A50" s="1479"/>
      <c r="B50" s="1360"/>
      <c r="C50" s="1361"/>
      <c r="D50" s="1361"/>
      <c r="E50" s="1362"/>
      <c r="F50" s="1371" t="s">
        <v>630</v>
      </c>
      <c r="G50" s="509"/>
      <c r="H50" s="1488"/>
      <c r="I50" s="1489" t="e">
        <f>I48/'Area Calculations'!#REF!</f>
        <v>#REF!</v>
      </c>
      <c r="J50" s="1488"/>
      <c r="K50" s="1489" t="e">
        <f>K48/'Area Calculations'!#REF!</f>
        <v>#REF!</v>
      </c>
      <c r="L50" s="1488"/>
      <c r="M50" s="1489" t="e">
        <f>M48/'Area Calculations'!#REF!</f>
        <v>#REF!</v>
      </c>
      <c r="N50" s="1488"/>
      <c r="O50" s="1489" t="e">
        <f>O48/'Area Calculations'!#REF!</f>
        <v>#REF!</v>
      </c>
      <c r="P50" s="1488"/>
      <c r="Q50" s="1489" t="e">
        <f>Q48/'Area Calculations'!#REF!</f>
        <v>#REF!</v>
      </c>
      <c r="R50" s="1488"/>
      <c r="S50" s="1489" t="e">
        <f>S48/'Area Calculations'!#REF!</f>
        <v>#REF!</v>
      </c>
    </row>
    <row r="51" spans="1:19">
      <c r="A51" s="1479"/>
      <c r="B51" s="1360"/>
      <c r="C51" s="1361"/>
      <c r="D51" s="1361"/>
      <c r="E51" s="1362"/>
      <c r="F51" s="1363"/>
      <c r="G51" s="510"/>
      <c r="H51" s="1490"/>
      <c r="I51" s="1491"/>
      <c r="J51" s="1492"/>
      <c r="K51" s="1492"/>
      <c r="L51" s="1492"/>
      <c r="M51" s="1492"/>
      <c r="N51" s="1492"/>
      <c r="O51" s="1493"/>
      <c r="P51" s="1492"/>
      <c r="Q51" s="1493"/>
      <c r="R51" s="1492"/>
      <c r="S51" s="1493"/>
    </row>
    <row r="52" spans="1:19">
      <c r="A52" s="652" t="s">
        <v>631</v>
      </c>
      <c r="B52" s="653"/>
      <c r="C52" s="12"/>
      <c r="D52" s="12"/>
      <c r="E52" s="12"/>
      <c r="F52" s="12"/>
      <c r="G52" s="13"/>
      <c r="H52" s="21"/>
      <c r="I52" s="21"/>
      <c r="J52" s="21"/>
      <c r="K52" s="21"/>
      <c r="L52" s="21"/>
      <c r="M52" s="21"/>
      <c r="N52" s="21"/>
      <c r="O52" s="21"/>
      <c r="P52" s="21"/>
      <c r="Q52" s="21"/>
      <c r="R52" s="21"/>
      <c r="S52" s="21"/>
    </row>
    <row r="53" spans="1:19">
      <c r="A53" s="1466"/>
      <c r="B53" s="1399"/>
      <c r="C53" s="1467"/>
      <c r="D53" s="1467"/>
      <c r="E53" s="1467"/>
      <c r="F53" s="1467"/>
      <c r="G53" s="1468"/>
      <c r="H53" s="1469"/>
      <c r="I53" s="1469"/>
      <c r="J53" s="1469"/>
      <c r="K53" s="1469"/>
      <c r="L53" s="1469"/>
      <c r="M53" s="1469"/>
      <c r="N53" s="1469"/>
      <c r="O53" s="1469"/>
      <c r="P53" s="1469"/>
      <c r="Q53" s="1469"/>
      <c r="R53" s="1469"/>
      <c r="S53" s="1469"/>
    </row>
    <row r="54" spans="1:19">
      <c r="A54" s="1466"/>
      <c r="B54" s="1399"/>
      <c r="C54" s="1467"/>
      <c r="D54" s="1467"/>
      <c r="E54" s="1467"/>
      <c r="F54" s="1467"/>
      <c r="G54" s="1468"/>
      <c r="H54" s="1469"/>
      <c r="I54" s="1469"/>
      <c r="J54" s="1469"/>
      <c r="K54" s="1469"/>
      <c r="L54" s="1469"/>
      <c r="M54" s="1469"/>
      <c r="N54" s="1469"/>
      <c r="O54" s="1469"/>
      <c r="P54" s="1469"/>
      <c r="Q54" s="1469"/>
      <c r="R54" s="1469"/>
      <c r="S54" s="1469"/>
    </row>
    <row r="55" spans="1:19">
      <c r="A55" s="1466"/>
      <c r="B55" s="1399"/>
      <c r="C55" s="1467"/>
      <c r="D55" s="1467"/>
      <c r="E55" s="1467"/>
      <c r="F55" s="1467"/>
      <c r="G55" s="1468"/>
      <c r="H55" s="1469"/>
      <c r="I55" s="1469"/>
      <c r="J55" s="1469"/>
      <c r="K55" s="1469"/>
      <c r="L55" s="1469"/>
      <c r="M55" s="1469"/>
      <c r="N55" s="1469"/>
      <c r="O55" s="1469"/>
      <c r="P55" s="1469"/>
      <c r="Q55" s="1469"/>
      <c r="R55" s="1469"/>
      <c r="S55" s="1469"/>
    </row>
    <row r="56" spans="1:19" s="2" customFormat="1">
      <c r="A56" s="652" t="s">
        <v>632</v>
      </c>
      <c r="B56" s="653"/>
      <c r="C56" s="12"/>
      <c r="D56" s="12"/>
      <c r="E56" s="12"/>
      <c r="F56" s="12"/>
      <c r="G56" s="13"/>
      <c r="H56" s="21"/>
      <c r="I56" s="21"/>
      <c r="J56" s="21"/>
      <c r="K56" s="21"/>
      <c r="L56" s="21"/>
      <c r="M56" s="21"/>
      <c r="N56" s="21"/>
      <c r="O56" s="21"/>
      <c r="P56" s="21"/>
      <c r="Q56" s="21"/>
      <c r="R56" s="21"/>
      <c r="S56" s="21"/>
    </row>
    <row r="57" spans="1:19" s="2" customFormat="1">
      <c r="A57" s="1466"/>
      <c r="B57" s="1399"/>
      <c r="C57" s="1467"/>
      <c r="D57" s="1467"/>
      <c r="E57" s="1467"/>
      <c r="F57" s="1467"/>
      <c r="G57" s="1468"/>
      <c r="H57" s="1469"/>
      <c r="I57" s="1469"/>
      <c r="J57" s="1469"/>
      <c r="K57" s="1469"/>
      <c r="L57" s="1469"/>
      <c r="M57" s="1469"/>
      <c r="N57" s="1469"/>
      <c r="O57" s="1469"/>
      <c r="P57" s="1469"/>
      <c r="Q57" s="1469"/>
      <c r="R57" s="1469"/>
      <c r="S57" s="1469"/>
    </row>
    <row r="58" spans="1:19" s="2" customFormat="1">
      <c r="A58" s="1466"/>
      <c r="B58" s="1399"/>
      <c r="C58" s="1467"/>
      <c r="D58" s="1467"/>
      <c r="E58" s="1467"/>
      <c r="F58" s="1467"/>
      <c r="G58" s="1468"/>
      <c r="H58" s="1469"/>
      <c r="I58" s="1469"/>
      <c r="J58" s="1469"/>
      <c r="K58" s="1469"/>
      <c r="L58" s="1469"/>
      <c r="M58" s="1469"/>
      <c r="N58" s="1469"/>
      <c r="O58" s="1469"/>
      <c r="P58" s="1469"/>
      <c r="Q58" s="1469"/>
      <c r="R58" s="1469"/>
      <c r="S58" s="1469"/>
    </row>
    <row r="59" spans="1:19">
      <c r="A59" s="1466"/>
      <c r="B59" s="1399"/>
      <c r="C59" s="1467"/>
      <c r="D59" s="1467"/>
      <c r="E59" s="1467"/>
      <c r="F59" s="1467"/>
      <c r="G59" s="1468"/>
      <c r="H59" s="1469"/>
      <c r="I59" s="1469"/>
      <c r="J59" s="1469"/>
      <c r="K59" s="1469"/>
      <c r="L59" s="1469"/>
      <c r="M59" s="1469"/>
      <c r="N59" s="1469"/>
      <c r="O59" s="1469"/>
      <c r="P59" s="1469"/>
      <c r="Q59" s="1469"/>
      <c r="R59" s="1469"/>
      <c r="S59" s="1469"/>
    </row>
    <row r="60" spans="1:19" s="2" customFormat="1">
      <c r="A60" s="652" t="s">
        <v>633</v>
      </c>
      <c r="B60" s="653"/>
      <c r="C60" s="12"/>
      <c r="D60" s="12"/>
      <c r="E60" s="12"/>
      <c r="F60" s="12"/>
      <c r="G60" s="13"/>
      <c r="H60" s="21"/>
      <c r="I60" s="21"/>
      <c r="J60" s="21"/>
      <c r="K60" s="21"/>
      <c r="L60" s="21"/>
      <c r="M60" s="21"/>
      <c r="N60" s="21"/>
      <c r="O60" s="21"/>
      <c r="P60" s="21"/>
      <c r="Q60" s="21"/>
      <c r="R60" s="21"/>
      <c r="S60" s="21"/>
    </row>
    <row r="61" spans="1:19" s="2" customFormat="1">
      <c r="A61" s="1466"/>
      <c r="B61" s="1399"/>
      <c r="C61" s="1467"/>
      <c r="D61" s="1467"/>
      <c r="E61" s="1467"/>
      <c r="F61" s="1467"/>
      <c r="G61" s="1468"/>
      <c r="H61" s="1469"/>
      <c r="I61" s="1469"/>
      <c r="J61" s="1469"/>
      <c r="K61" s="1469"/>
      <c r="L61" s="1469"/>
      <c r="M61" s="1469"/>
      <c r="N61" s="1469"/>
      <c r="O61" s="1469"/>
      <c r="P61" s="1469"/>
      <c r="Q61" s="1469"/>
      <c r="R61" s="1469"/>
      <c r="S61" s="1469"/>
    </row>
    <row r="62" spans="1:19" s="2" customFormat="1">
      <c r="A62" s="1409"/>
      <c r="B62" s="1399"/>
      <c r="C62" s="1400"/>
      <c r="D62" s="1400"/>
      <c r="E62" s="1400"/>
      <c r="F62" s="1400"/>
      <c r="G62" s="517"/>
      <c r="H62" s="1494"/>
      <c r="I62" s="1494"/>
      <c r="J62" s="1494"/>
      <c r="K62" s="1494"/>
      <c r="L62" s="1494"/>
      <c r="M62" s="1494"/>
      <c r="N62" s="1494"/>
      <c r="O62" s="1494"/>
      <c r="P62" s="1494"/>
      <c r="Q62" s="1494"/>
      <c r="R62" s="1494"/>
      <c r="S62" s="1494"/>
    </row>
    <row r="63" spans="1:19" s="2" customFormat="1">
      <c r="A63" s="1495"/>
      <c r="B63" s="1382"/>
      <c r="C63" s="1400"/>
      <c r="D63" s="1400"/>
      <c r="E63" s="1400"/>
      <c r="F63" s="1400"/>
      <c r="G63" s="517"/>
      <c r="H63" s="1496"/>
      <c r="I63" s="1496"/>
      <c r="J63" s="1496"/>
      <c r="K63" s="1496"/>
      <c r="L63" s="1496"/>
      <c r="M63" s="1496"/>
      <c r="N63" s="1496"/>
      <c r="O63" s="1496"/>
      <c r="P63" s="1496"/>
      <c r="Q63" s="1496"/>
      <c r="R63" s="1496"/>
      <c r="S63" s="1496"/>
    </row>
    <row r="64" spans="1:19" s="2" customFormat="1">
      <c r="A64" s="652" t="s">
        <v>634</v>
      </c>
      <c r="B64" s="653"/>
      <c r="C64" s="12"/>
      <c r="D64" s="12"/>
      <c r="E64" s="12"/>
      <c r="F64" s="12"/>
      <c r="G64" s="13"/>
      <c r="H64" s="21"/>
      <c r="I64" s="21"/>
      <c r="J64" s="21"/>
      <c r="K64" s="21"/>
      <c r="L64" s="21"/>
      <c r="M64" s="21"/>
      <c r="N64" s="21"/>
      <c r="O64" s="21"/>
      <c r="P64" s="21"/>
      <c r="Q64" s="21"/>
      <c r="R64" s="21"/>
      <c r="S64" s="21"/>
    </row>
    <row r="65" spans="1:19">
      <c r="A65" s="1471"/>
      <c r="B65" s="1472"/>
      <c r="C65" s="1467"/>
      <c r="D65" s="1467"/>
      <c r="E65" s="1467"/>
      <c r="F65" s="1467"/>
      <c r="G65" s="1468"/>
      <c r="H65" s="1469"/>
      <c r="I65" s="1469"/>
      <c r="J65" s="1469"/>
      <c r="K65" s="1469"/>
      <c r="L65" s="1469"/>
      <c r="M65" s="1469"/>
      <c r="N65" s="1469"/>
      <c r="O65" s="1469"/>
      <c r="P65" s="1469"/>
      <c r="Q65" s="1469"/>
      <c r="R65" s="1469"/>
      <c r="S65" s="1469"/>
    </row>
    <row r="66" spans="1:19">
      <c r="A66" s="1495"/>
      <c r="B66" s="1382"/>
      <c r="C66" s="1400"/>
      <c r="D66" s="1400"/>
      <c r="E66" s="1400"/>
      <c r="F66" s="1400"/>
      <c r="G66" s="517"/>
      <c r="H66" s="1497"/>
      <c r="I66" s="1497"/>
      <c r="J66" s="1497"/>
      <c r="K66" s="1497"/>
      <c r="L66" s="1497"/>
      <c r="M66" s="1497"/>
      <c r="N66" s="1497"/>
      <c r="O66" s="1497"/>
      <c r="P66" s="1497"/>
      <c r="Q66" s="1497"/>
      <c r="R66" s="1497"/>
      <c r="S66" s="1497"/>
    </row>
    <row r="67" spans="1:19">
      <c r="A67" s="1495"/>
      <c r="B67" s="1382"/>
      <c r="C67" s="1400"/>
      <c r="D67" s="1400"/>
      <c r="E67" s="1400"/>
      <c r="F67" s="1400"/>
      <c r="G67" s="517"/>
      <c r="H67" s="1497"/>
      <c r="I67" s="1497"/>
      <c r="J67" s="1497"/>
      <c r="K67" s="1497"/>
      <c r="L67" s="1497"/>
      <c r="M67" s="1497"/>
      <c r="N67" s="1497"/>
      <c r="O67" s="1497"/>
      <c r="P67" s="1497"/>
      <c r="Q67" s="1497"/>
      <c r="R67" s="1497"/>
      <c r="S67" s="1497"/>
    </row>
    <row r="68" spans="1:19">
      <c r="A68" s="652" t="s">
        <v>635</v>
      </c>
      <c r="B68" s="653"/>
      <c r="C68" s="12"/>
      <c r="D68" s="12"/>
      <c r="E68" s="12"/>
      <c r="F68" s="12"/>
      <c r="G68" s="13"/>
      <c r="H68" s="21"/>
      <c r="I68" s="21"/>
      <c r="J68" s="21"/>
      <c r="K68" s="21"/>
      <c r="L68" s="21"/>
      <c r="M68" s="21"/>
      <c r="N68" s="21"/>
      <c r="O68" s="21"/>
      <c r="P68" s="21"/>
      <c r="Q68" s="21"/>
      <c r="R68" s="21"/>
      <c r="S68" s="21"/>
    </row>
    <row r="69" spans="1:19">
      <c r="A69" s="1409"/>
      <c r="B69" s="1399" t="s">
        <v>636</v>
      </c>
      <c r="C69" s="1400"/>
      <c r="D69" s="1400"/>
      <c r="E69" s="1400"/>
      <c r="F69" s="1400"/>
      <c r="G69" s="517"/>
      <c r="H69" s="1497"/>
      <c r="I69" s="1497"/>
      <c r="J69" s="1497"/>
      <c r="K69" s="1497"/>
      <c r="L69" s="1497"/>
      <c r="M69" s="1497"/>
      <c r="N69" s="1497"/>
      <c r="O69" s="1497"/>
      <c r="P69" s="1497"/>
      <c r="Q69" s="1497"/>
      <c r="R69" s="1497"/>
      <c r="S69" s="1497"/>
    </row>
    <row r="70" spans="1:19">
      <c r="A70" s="1409"/>
      <c r="B70" s="1399" t="s">
        <v>637</v>
      </c>
      <c r="C70" s="1400"/>
      <c r="D70" s="1400"/>
      <c r="E70" s="1400"/>
      <c r="F70" s="1400"/>
      <c r="G70" s="517"/>
      <c r="H70" s="1497"/>
      <c r="I70" s="1497"/>
      <c r="J70" s="1497"/>
      <c r="K70" s="1497"/>
      <c r="L70" s="1497"/>
      <c r="M70" s="1497"/>
      <c r="N70" s="1497"/>
      <c r="O70" s="1497"/>
      <c r="P70" s="1497"/>
      <c r="Q70" s="1497"/>
      <c r="R70" s="1497"/>
      <c r="S70" s="1497"/>
    </row>
    <row r="71" spans="1:19">
      <c r="A71" s="1409"/>
      <c r="B71" s="1399" t="s">
        <v>638</v>
      </c>
      <c r="C71" s="1400"/>
      <c r="D71" s="1400"/>
      <c r="E71" s="1400"/>
      <c r="F71" s="1400"/>
      <c r="G71" s="517"/>
      <c r="H71" s="1497"/>
      <c r="I71" s="1497"/>
      <c r="J71" s="1497"/>
      <c r="K71" s="1497"/>
      <c r="L71" s="1497"/>
      <c r="M71" s="1497"/>
      <c r="N71" s="1497"/>
      <c r="O71" s="1497"/>
      <c r="P71" s="1497"/>
      <c r="Q71" s="1497"/>
      <c r="R71" s="1497"/>
      <c r="S71" s="1497"/>
    </row>
    <row r="72" spans="1:19">
      <c r="A72" s="1409"/>
      <c r="B72" s="1399" t="s">
        <v>639</v>
      </c>
      <c r="C72" s="1400"/>
      <c r="D72" s="1400"/>
      <c r="E72" s="1400"/>
      <c r="F72" s="1400"/>
      <c r="G72" s="517"/>
      <c r="H72" s="1497"/>
      <c r="I72" s="1497"/>
      <c r="J72" s="1497"/>
      <c r="K72" s="1497"/>
      <c r="L72" s="1497"/>
      <c r="M72" s="1497"/>
      <c r="N72" s="1497"/>
      <c r="O72" s="1497"/>
      <c r="P72" s="1497"/>
      <c r="Q72" s="1497"/>
      <c r="R72" s="1497"/>
      <c r="S72" s="1497"/>
    </row>
    <row r="73" spans="1:19">
      <c r="A73" s="358"/>
      <c r="B73" s="357"/>
      <c r="C73" s="188"/>
      <c r="D73" s="188"/>
      <c r="E73" s="188"/>
      <c r="F73" s="188"/>
      <c r="G73" s="359"/>
      <c r="H73" s="300"/>
      <c r="I73" s="300"/>
      <c r="J73" s="300"/>
      <c r="K73" s="300"/>
      <c r="L73" s="300"/>
      <c r="M73" s="300"/>
      <c r="N73" s="300"/>
      <c r="O73" s="300"/>
      <c r="P73" s="300"/>
      <c r="Q73" s="300"/>
      <c r="R73" s="300"/>
      <c r="S73" s="300"/>
    </row>
    <row r="74" spans="1:19">
      <c r="A74" s="7" t="s">
        <v>640</v>
      </c>
      <c r="B74" s="8"/>
      <c r="C74" s="12"/>
      <c r="D74" s="12"/>
      <c r="E74" s="12"/>
      <c r="F74" s="12"/>
      <c r="G74" s="13"/>
      <c r="H74" s="21"/>
      <c r="I74" s="21"/>
      <c r="J74" s="21"/>
      <c r="K74" s="21"/>
      <c r="L74" s="21"/>
      <c r="M74" s="21"/>
      <c r="N74" s="21"/>
      <c r="O74" s="21"/>
      <c r="P74" s="21"/>
      <c r="Q74" s="21"/>
      <c r="R74" s="21"/>
      <c r="S74" s="21"/>
    </row>
    <row r="75" spans="1:19">
      <c r="A75" s="1466"/>
      <c r="B75" s="1473" t="s">
        <v>641</v>
      </c>
      <c r="C75" s="1467"/>
      <c r="D75" s="1467"/>
      <c r="E75" s="1467"/>
      <c r="F75" s="1467"/>
      <c r="G75" s="1468"/>
      <c r="H75" s="1474"/>
      <c r="I75" s="1474"/>
      <c r="J75" s="1474"/>
      <c r="K75" s="1474"/>
      <c r="L75" s="1474"/>
      <c r="M75" s="1474"/>
      <c r="N75" s="1474"/>
      <c r="O75" s="1474"/>
      <c r="P75" s="1474"/>
      <c r="Q75" s="1474"/>
      <c r="R75" s="1474"/>
      <c r="S75" s="1474"/>
    </row>
    <row r="76" spans="1:19">
      <c r="A76" s="1409"/>
      <c r="B76" s="1399" t="s">
        <v>642</v>
      </c>
      <c r="C76" s="1400"/>
      <c r="D76" s="1400"/>
      <c r="E76" s="1400"/>
      <c r="F76" s="1400"/>
      <c r="G76" s="517"/>
      <c r="H76" s="1385"/>
      <c r="I76" s="1385"/>
      <c r="J76" s="1385"/>
      <c r="K76" s="1385"/>
      <c r="L76" s="1385"/>
      <c r="M76" s="1385"/>
      <c r="N76" s="1385"/>
      <c r="O76" s="1385"/>
      <c r="P76" s="1385"/>
      <c r="Q76" s="1385"/>
      <c r="R76" s="1385"/>
      <c r="S76" s="1385"/>
    </row>
    <row r="77" spans="1:19">
      <c r="A77" s="1498"/>
      <c r="B77" s="1499" t="s">
        <v>643</v>
      </c>
      <c r="C77" s="1500"/>
      <c r="D77" s="1500"/>
      <c r="E77" s="1500"/>
      <c r="F77" s="1500"/>
      <c r="G77" s="1501"/>
      <c r="H77" s="1502"/>
      <c r="I77" s="1502"/>
      <c r="J77" s="1502"/>
      <c r="K77" s="1502"/>
      <c r="L77" s="1502"/>
      <c r="M77" s="1502"/>
      <c r="N77" s="1502"/>
      <c r="O77" s="1502"/>
      <c r="P77" s="1502"/>
      <c r="Q77" s="1502"/>
      <c r="R77" s="1502"/>
      <c r="S77" s="1502"/>
    </row>
    <row r="79" spans="1:19">
      <c r="A79" s="94" t="s">
        <v>644</v>
      </c>
      <c r="B79" s="96"/>
    </row>
    <row r="80" spans="1:19">
      <c r="A80" s="95" t="s">
        <v>542</v>
      </c>
      <c r="B80" s="96"/>
    </row>
    <row r="81" spans="1:2">
      <c r="A81" s="1391" t="s">
        <v>546</v>
      </c>
      <c r="B81" s="1503"/>
    </row>
    <row r="82" spans="1:2">
      <c r="A82" s="1504" t="s">
        <v>549</v>
      </c>
      <c r="B82" s="1505"/>
    </row>
    <row r="83" spans="1:2">
      <c r="A83" s="1504" t="s">
        <v>552</v>
      </c>
      <c r="B83" s="1506"/>
    </row>
    <row r="84" spans="1:2">
      <c r="A84" s="1507" t="s">
        <v>645</v>
      </c>
      <c r="B84" s="1508"/>
    </row>
    <row r="86" spans="1:2">
      <c r="A86" s="97"/>
      <c r="B86" s="1" t="s">
        <v>646</v>
      </c>
    </row>
    <row r="87" spans="1:2">
      <c r="A87" s="98"/>
      <c r="B87" s="1" t="s">
        <v>647</v>
      </c>
    </row>
  </sheetData>
  <mergeCells count="47">
    <mergeCell ref="A52:B52"/>
    <mergeCell ref="A56:B56"/>
    <mergeCell ref="A60:B60"/>
    <mergeCell ref="A64:B64"/>
    <mergeCell ref="A68:B6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383" priority="3" operator="equal">
      <formula>"X"</formula>
    </cfRule>
    <cfRule type="cellIs" dxfId="1382" priority="4" operator="equal">
      <formula>"I"</formula>
    </cfRule>
  </conditionalFormatting>
  <conditionalFormatting sqref="H32:H43">
    <cfRule type="cellIs" dxfId="1381" priority="1" operator="equal">
      <formula>"X"</formula>
    </cfRule>
    <cfRule type="cellIs" dxfId="1380" priority="2" operator="equal">
      <formula>"I"</formula>
    </cfRule>
  </conditionalFormatting>
  <conditionalFormatting sqref="J20:J30">
    <cfRule type="cellIs" dxfId="1379" priority="7" operator="equal">
      <formula>"X"</formula>
    </cfRule>
    <cfRule type="cellIs" dxfId="1378" priority="8" operator="equal">
      <formula>"I"</formula>
    </cfRule>
  </conditionalFormatting>
  <conditionalFormatting sqref="J32:J43">
    <cfRule type="cellIs" dxfId="1377" priority="5" operator="equal">
      <formula>"X"</formula>
    </cfRule>
    <cfRule type="cellIs" dxfId="1376" priority="6" operator="equal">
      <formula>"I"</formula>
    </cfRule>
  </conditionalFormatting>
  <conditionalFormatting sqref="L20:L30">
    <cfRule type="cellIs" dxfId="1375" priority="11" operator="equal">
      <formula>"X"</formula>
    </cfRule>
    <cfRule type="cellIs" dxfId="1374" priority="12" operator="equal">
      <formula>"I"</formula>
    </cfRule>
  </conditionalFormatting>
  <conditionalFormatting sqref="L32:L43">
    <cfRule type="cellIs" dxfId="1373" priority="9" operator="equal">
      <formula>"X"</formula>
    </cfRule>
    <cfRule type="cellIs" dxfId="1372" priority="10" operator="equal">
      <formula>"I"</formula>
    </cfRule>
  </conditionalFormatting>
  <conditionalFormatting sqref="N20:N30">
    <cfRule type="cellIs" dxfId="1371" priority="15" operator="equal">
      <formula>"X"</formula>
    </cfRule>
    <cfRule type="cellIs" dxfId="1370" priority="16" operator="equal">
      <formula>"I"</formula>
    </cfRule>
  </conditionalFormatting>
  <conditionalFormatting sqref="N32:N43">
    <cfRule type="cellIs" dxfId="1369" priority="13" operator="equal">
      <formula>"X"</formula>
    </cfRule>
    <cfRule type="cellIs" dxfId="1368" priority="14" operator="equal">
      <formula>"I"</formula>
    </cfRule>
  </conditionalFormatting>
  <conditionalFormatting sqref="P20:P30">
    <cfRule type="cellIs" dxfId="1367" priority="19" operator="equal">
      <formula>"X"</formula>
    </cfRule>
    <cfRule type="cellIs" dxfId="1366" priority="20" operator="equal">
      <formula>"I"</formula>
    </cfRule>
  </conditionalFormatting>
  <conditionalFormatting sqref="P32:P43">
    <cfRule type="cellIs" dxfId="1365" priority="17" operator="equal">
      <formula>"X"</formula>
    </cfRule>
    <cfRule type="cellIs" dxfId="1364" priority="18" operator="equal">
      <formula>"I"</formula>
    </cfRule>
  </conditionalFormatting>
  <conditionalFormatting sqref="R20:R30">
    <cfRule type="cellIs" dxfId="1363" priority="23" operator="equal">
      <formula>"X"</formula>
    </cfRule>
    <cfRule type="cellIs" dxfId="1362" priority="24" operator="equal">
      <formula>"I"</formula>
    </cfRule>
  </conditionalFormatting>
  <conditionalFormatting sqref="R32:R43">
    <cfRule type="cellIs" dxfId="1361" priority="21" operator="equal">
      <formula>"X"</formula>
    </cfRule>
    <cfRule type="cellIs" dxfId="1360" priority="22" operator="equal">
      <formula>"I"</formula>
    </cfRule>
  </conditionalFormatting>
  <hyperlinks>
    <hyperlink ref="B3" location="'Cost Summary'!A1" display="BACK TO SUMMARY SHEET" xr:uid="{21B3B895-A42F-47AF-B70D-C0309CF7E5D9}"/>
  </hyperlinks>
  <pageMargins left="0.7" right="0.7" top="0.75" bottom="0.75" header="0.3" footer="0.3"/>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F009-3979-4E06-A7EA-C7D0DDF848F1}">
  <sheetPr>
    <tabColor rgb="FF92D050"/>
  </sheetPr>
  <dimension ref="A1:S87"/>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47"/>
      <c r="I2" s="647"/>
      <c r="J2" s="674"/>
      <c r="K2" s="674"/>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384</v>
      </c>
      <c r="C5" s="1400"/>
      <c r="D5" s="1400"/>
      <c r="E5" s="1400"/>
      <c r="F5" s="1400"/>
      <c r="G5" s="514" t="s">
        <v>546</v>
      </c>
      <c r="H5" s="1401"/>
      <c r="I5" s="684"/>
      <c r="J5" s="1401"/>
      <c r="K5" s="684"/>
      <c r="L5" s="1401"/>
      <c r="M5" s="684"/>
      <c r="N5" s="1401"/>
      <c r="O5" s="684"/>
      <c r="P5" s="1401"/>
      <c r="Q5" s="684"/>
      <c r="R5" s="1401"/>
      <c r="S5" s="684"/>
    </row>
    <row r="6" spans="1:19">
      <c r="A6" s="1398" t="s">
        <v>548</v>
      </c>
      <c r="B6" s="1402" t="s">
        <v>383</v>
      </c>
      <c r="C6" s="1400"/>
      <c r="D6" s="1400"/>
      <c r="E6" s="1400"/>
      <c r="F6" s="1400"/>
      <c r="G6" s="514" t="s">
        <v>549</v>
      </c>
      <c r="H6" s="1404"/>
      <c r="I6" s="687"/>
      <c r="J6" s="1404"/>
      <c r="K6" s="687"/>
      <c r="L6" s="1404"/>
      <c r="M6" s="687"/>
      <c r="N6" s="1404"/>
      <c r="O6" s="687"/>
      <c r="P6" s="1404"/>
      <c r="Q6" s="687"/>
      <c r="R6" s="1404"/>
      <c r="S6" s="687"/>
    </row>
    <row r="7" spans="1:19">
      <c r="A7" s="1398" t="s">
        <v>551</v>
      </c>
      <c r="B7" s="1405"/>
      <c r="C7" s="1400"/>
      <c r="D7" s="1400"/>
      <c r="E7" s="1400"/>
      <c r="F7" s="1400"/>
      <c r="G7" s="514" t="s">
        <v>552</v>
      </c>
      <c r="H7" s="1406"/>
      <c r="I7" s="685"/>
      <c r="J7" s="1406"/>
      <c r="K7" s="685"/>
      <c r="L7" s="1406"/>
      <c r="M7" s="685"/>
      <c r="N7" s="1406"/>
      <c r="O7" s="685"/>
      <c r="P7" s="1406"/>
      <c r="Q7" s="685"/>
      <c r="R7" s="1406"/>
      <c r="S7" s="685"/>
    </row>
    <row r="8" spans="1:19" ht="15.75" thickBot="1">
      <c r="A8" s="356" t="s">
        <v>554</v>
      </c>
      <c r="B8" s="357"/>
      <c r="C8" s="188"/>
      <c r="D8" s="188"/>
      <c r="E8" s="188"/>
      <c r="F8" s="188"/>
      <c r="G8" s="298" t="s">
        <v>554</v>
      </c>
      <c r="H8" s="1407">
        <f>I48</f>
        <v>0</v>
      </c>
      <c r="I8" s="1408"/>
      <c r="J8" s="1407">
        <f>K48</f>
        <v>0</v>
      </c>
      <c r="K8" s="1408"/>
      <c r="L8" s="1407">
        <f>M48</f>
        <v>0</v>
      </c>
      <c r="M8" s="1408"/>
      <c r="N8" s="1407">
        <f>O48</f>
        <v>0</v>
      </c>
      <c r="O8" s="1408"/>
      <c r="P8" s="1407">
        <f>Q48</f>
        <v>0</v>
      </c>
      <c r="Q8" s="1408"/>
      <c r="R8" s="1407">
        <f>S46</f>
        <v>0</v>
      </c>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1475" t="s">
        <v>563</v>
      </c>
      <c r="C10" s="1400"/>
      <c r="D10" s="1400"/>
      <c r="E10" s="1400"/>
      <c r="F10" s="1400"/>
      <c r="G10" s="517"/>
      <c r="H10" s="1410"/>
      <c r="I10" s="1410"/>
      <c r="J10" s="1410"/>
      <c r="K10" s="1410"/>
      <c r="L10" s="1410"/>
      <c r="M10" s="1410"/>
      <c r="N10" s="1410"/>
      <c r="O10" s="1410"/>
      <c r="P10" s="1410"/>
      <c r="Q10" s="1410"/>
      <c r="R10" s="1410"/>
      <c r="S10" s="1410"/>
    </row>
    <row r="11" spans="1:19" ht="15.75" hidden="1" thickTop="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t="15.75" hidden="1" thickTop="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t="15.75" hidden="1" thickTop="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t="15.75" hidden="1" thickTop="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t="15.75" hidden="1" thickTop="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t="15.75" hidden="1" thickTop="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t="15.75" hidden="1" thickTop="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t="15.75" hidden="1" thickTop="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t="15.75" hidden="1" thickTop="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ht="15.75" thickTop="1">
      <c r="A20" s="1409"/>
      <c r="B20" s="1399"/>
      <c r="C20" s="1411"/>
      <c r="D20" s="1400"/>
      <c r="E20" s="1400"/>
      <c r="F20" s="1400"/>
      <c r="G20" s="517"/>
      <c r="H20" s="1436"/>
      <c r="I20" s="1410"/>
      <c r="J20" s="1436"/>
      <c r="K20" s="1410"/>
      <c r="L20" s="1436"/>
      <c r="M20" s="1410"/>
      <c r="N20" s="1436"/>
      <c r="O20" s="1410"/>
      <c r="P20" s="1436"/>
      <c r="Q20" s="1410"/>
      <c r="R20" s="1436"/>
      <c r="S20" s="1410"/>
    </row>
    <row r="21" spans="1:19" ht="15.75" thickBot="1">
      <c r="A21" s="60"/>
      <c r="B21" s="1412" t="s">
        <v>384</v>
      </c>
      <c r="C21" s="57"/>
      <c r="D21" s="58"/>
      <c r="E21" s="58"/>
      <c r="F21" s="58"/>
      <c r="G21" s="64"/>
      <c r="H21" s="1436"/>
      <c r="I21" s="1410"/>
      <c r="J21" s="1436"/>
      <c r="K21" s="1410"/>
      <c r="L21" s="1436"/>
      <c r="M21" s="1410"/>
      <c r="N21" s="1436"/>
      <c r="O21" s="1410"/>
      <c r="P21" s="1436"/>
      <c r="Q21" s="1410"/>
      <c r="R21" s="1436"/>
      <c r="S21" s="1410"/>
    </row>
    <row r="22" spans="1:19" ht="15.75" thickBot="1">
      <c r="A22" s="1476"/>
      <c r="B22" s="1187" t="s">
        <v>567</v>
      </c>
      <c r="C22" s="1411"/>
      <c r="D22" s="1400"/>
      <c r="E22" s="1400"/>
      <c r="F22" s="1400"/>
      <c r="G22" s="517"/>
      <c r="H22" s="1436"/>
      <c r="I22" s="1385"/>
      <c r="J22" s="1436"/>
      <c r="K22" s="532"/>
      <c r="L22" s="1436"/>
      <c r="M22" s="532"/>
      <c r="N22" s="1436"/>
      <c r="O22" s="532"/>
      <c r="P22" s="1436"/>
      <c r="Q22" s="532"/>
      <c r="R22" s="1436"/>
      <c r="S22" s="532"/>
    </row>
    <row r="23" spans="1:19">
      <c r="A23" s="1476"/>
      <c r="B23" s="1097" t="s">
        <v>568</v>
      </c>
      <c r="C23" s="1451"/>
      <c r="D23" s="543"/>
      <c r="E23" s="1400"/>
      <c r="F23" s="1400"/>
      <c r="G23" s="517"/>
      <c r="H23" s="1436"/>
      <c r="I23" s="1477"/>
      <c r="J23" s="1436"/>
      <c r="K23" s="1477"/>
      <c r="L23" s="1436"/>
      <c r="M23" s="1477"/>
      <c r="N23" s="1436"/>
      <c r="O23" s="1416"/>
      <c r="P23" s="1436"/>
      <c r="Q23" s="1416"/>
      <c r="R23" s="1436"/>
      <c r="S23" s="1416"/>
    </row>
    <row r="24" spans="1:19">
      <c r="A24" s="1476"/>
      <c r="B24" s="1414" t="s">
        <v>569</v>
      </c>
      <c r="C24" s="1451"/>
      <c r="D24" s="543"/>
      <c r="E24" s="1400"/>
      <c r="F24" s="1400"/>
      <c r="G24" s="517"/>
      <c r="H24" s="1436"/>
      <c r="I24" s="1416"/>
      <c r="J24" s="1436"/>
      <c r="K24" s="1477"/>
      <c r="L24" s="1436"/>
      <c r="M24" s="1477"/>
      <c r="N24" s="1436"/>
      <c r="O24" s="1416"/>
      <c r="P24" s="1436"/>
      <c r="Q24" s="1416"/>
      <c r="R24" s="1436"/>
      <c r="S24" s="1416"/>
    </row>
    <row r="25" spans="1:19">
      <c r="A25" s="1476"/>
      <c r="B25" s="1417" t="s">
        <v>570</v>
      </c>
      <c r="C25" s="517"/>
      <c r="D25" s="1400"/>
      <c r="E25" s="1400"/>
      <c r="F25" s="1400"/>
      <c r="G25" s="517"/>
      <c r="H25" s="1436"/>
      <c r="I25" s="1416"/>
      <c r="J25" s="1436"/>
      <c r="K25" s="1416"/>
      <c r="L25" s="1436"/>
      <c r="M25" s="1477"/>
      <c r="N25" s="1436"/>
      <c r="O25" s="1416"/>
      <c r="P25" s="1436"/>
      <c r="Q25" s="1416"/>
      <c r="R25" s="1436"/>
      <c r="S25" s="1416"/>
    </row>
    <row r="26" spans="1:19">
      <c r="A26" s="1476"/>
      <c r="B26" s="1417" t="s">
        <v>571</v>
      </c>
      <c r="C26" s="517"/>
      <c r="D26" s="1400"/>
      <c r="E26" s="1400"/>
      <c r="F26" s="1400"/>
      <c r="G26" s="517"/>
      <c r="H26" s="1436"/>
      <c r="I26" s="1477"/>
      <c r="J26" s="1436"/>
      <c r="K26" s="1477"/>
      <c r="L26" s="1436"/>
      <c r="M26" s="1477"/>
      <c r="N26" s="1436"/>
      <c r="O26" s="1477"/>
      <c r="P26" s="1436"/>
      <c r="Q26" s="1477"/>
      <c r="R26" s="1436"/>
      <c r="S26" s="1477"/>
    </row>
    <row r="27" spans="1:19" hidden="1">
      <c r="A27" s="1476"/>
      <c r="B27" s="1417" t="s">
        <v>572</v>
      </c>
      <c r="C27" s="517"/>
      <c r="D27" s="1400"/>
      <c r="E27" s="1400"/>
      <c r="F27" s="1400"/>
      <c r="G27" s="517"/>
      <c r="H27" s="1436"/>
      <c r="I27" s="1477"/>
      <c r="J27" s="1436"/>
      <c r="K27" s="1477"/>
      <c r="L27" s="1436"/>
      <c r="M27" s="1477"/>
      <c r="N27" s="1436"/>
      <c r="O27" s="1477"/>
      <c r="P27" s="1436"/>
      <c r="Q27" s="1477"/>
      <c r="R27" s="1436"/>
      <c r="S27" s="1477"/>
    </row>
    <row r="28" spans="1:19">
      <c r="A28" s="1476"/>
      <c r="B28" s="1417" t="s">
        <v>573</v>
      </c>
      <c r="C28" s="517"/>
      <c r="D28" s="1400"/>
      <c r="E28" s="1400"/>
      <c r="F28" s="1400"/>
      <c r="G28" s="517"/>
      <c r="H28" s="1436"/>
      <c r="I28" s="1477"/>
      <c r="J28" s="1436"/>
      <c r="K28" s="1477"/>
      <c r="L28" s="1436"/>
      <c r="M28" s="1477"/>
      <c r="N28" s="1436"/>
      <c r="O28" s="1477"/>
      <c r="P28" s="1436"/>
      <c r="Q28" s="1477"/>
      <c r="R28" s="1436"/>
      <c r="S28" s="1477"/>
    </row>
    <row r="29" spans="1:19">
      <c r="A29" s="449"/>
      <c r="B29" s="1417" t="s">
        <v>648</v>
      </c>
      <c r="C29" s="517"/>
      <c r="D29" s="1400"/>
      <c r="E29" s="1400"/>
      <c r="F29" s="1400"/>
      <c r="G29" s="517"/>
      <c r="H29" s="1436"/>
      <c r="I29" s="1477"/>
      <c r="J29" s="1436"/>
      <c r="K29" s="1477"/>
      <c r="L29" s="1436"/>
      <c r="M29" s="1477"/>
      <c r="N29" s="1436"/>
      <c r="O29" s="1477"/>
      <c r="P29" s="1436"/>
      <c r="Q29" s="1477"/>
      <c r="R29" s="1436"/>
      <c r="S29" s="1477"/>
    </row>
    <row r="30" spans="1:19">
      <c r="A30" s="1476"/>
      <c r="B30" s="1418" t="s">
        <v>574</v>
      </c>
      <c r="C30" s="517"/>
      <c r="D30" s="1400"/>
      <c r="E30" s="1400"/>
      <c r="F30" s="1400"/>
      <c r="G30" s="517"/>
      <c r="H30" s="1436"/>
      <c r="I30" s="1477"/>
      <c r="J30" s="1436"/>
      <c r="K30" s="1477"/>
      <c r="L30" s="1436"/>
      <c r="M30" s="1477"/>
      <c r="N30" s="1436"/>
      <c r="O30" s="1477"/>
      <c r="P30" s="1436"/>
      <c r="Q30" s="1477"/>
      <c r="R30" s="1436"/>
      <c r="S30" s="1477"/>
    </row>
    <row r="31" spans="1:19">
      <c r="A31" s="1476"/>
      <c r="B31" s="1509" t="s">
        <v>575</v>
      </c>
      <c r="C31" s="964"/>
      <c r="D31" s="1420"/>
      <c r="E31" s="1420"/>
      <c r="F31" s="1441"/>
      <c r="G31" s="545"/>
      <c r="H31" s="1442"/>
      <c r="I31" s="1453"/>
      <c r="J31" s="1442"/>
      <c r="K31" s="1453"/>
      <c r="L31" s="1442"/>
      <c r="M31" s="1453"/>
      <c r="N31" s="1442"/>
      <c r="O31" s="1453"/>
      <c r="P31" s="1442"/>
      <c r="Q31" s="1453"/>
      <c r="R31" s="1442"/>
      <c r="S31" s="1453"/>
    </row>
    <row r="32" spans="1:19">
      <c r="A32" s="1476"/>
      <c r="B32" s="1510" t="s">
        <v>706</v>
      </c>
      <c r="C32" s="517"/>
      <c r="D32" s="1400"/>
      <c r="E32" s="1400"/>
      <c r="F32" s="1351"/>
      <c r="G32" s="521"/>
      <c r="H32" s="1436"/>
      <c r="I32" s="1477"/>
      <c r="J32" s="1436"/>
      <c r="K32" s="1477"/>
      <c r="L32" s="1436"/>
      <c r="M32" s="1477"/>
      <c r="N32" s="1436"/>
      <c r="O32" s="1477"/>
      <c r="P32" s="1436"/>
      <c r="Q32" s="1477"/>
      <c r="R32" s="1436"/>
      <c r="S32" s="1477"/>
    </row>
    <row r="33" spans="1:19">
      <c r="A33" s="1476"/>
      <c r="B33" s="1511" t="s">
        <v>168</v>
      </c>
      <c r="C33" s="517"/>
      <c r="D33" s="1400"/>
      <c r="E33" s="1400"/>
      <c r="F33" s="1351"/>
      <c r="G33" s="521"/>
      <c r="H33" s="1436"/>
      <c r="I33" s="1477"/>
      <c r="J33" s="1436"/>
      <c r="K33" s="1477"/>
      <c r="L33" s="1436"/>
      <c r="M33" s="1477"/>
      <c r="N33" s="1436"/>
      <c r="O33" s="1477"/>
      <c r="P33" s="1436"/>
      <c r="Q33" s="1477"/>
      <c r="R33" s="1436"/>
      <c r="S33" s="1477"/>
    </row>
    <row r="34" spans="1:19">
      <c r="A34" s="1476"/>
      <c r="B34" s="1512"/>
      <c r="C34" s="517"/>
      <c r="D34" s="1400"/>
      <c r="E34" s="1400"/>
      <c r="F34" s="1351"/>
      <c r="G34" s="521"/>
      <c r="H34" s="1436"/>
      <c r="I34" s="1477"/>
      <c r="J34" s="1436"/>
      <c r="K34" s="1477"/>
      <c r="L34" s="1436"/>
      <c r="M34" s="1477"/>
      <c r="N34" s="1436"/>
      <c r="O34" s="1477"/>
      <c r="P34" s="1436"/>
      <c r="Q34" s="1477"/>
      <c r="R34" s="1436"/>
      <c r="S34" s="1477"/>
    </row>
    <row r="35" spans="1:19">
      <c r="A35" s="1476"/>
      <c r="B35" s="1513"/>
      <c r="C35" s="517"/>
      <c r="D35" s="1400"/>
      <c r="E35" s="1400"/>
      <c r="F35" s="1351"/>
      <c r="G35" s="521"/>
      <c r="H35" s="1436"/>
      <c r="I35" s="1477"/>
      <c r="J35" s="1436"/>
      <c r="K35" s="1477"/>
      <c r="L35" s="1436"/>
      <c r="M35" s="1477"/>
      <c r="N35" s="1436"/>
      <c r="O35" s="1477"/>
      <c r="P35" s="1436"/>
      <c r="Q35" s="1477"/>
      <c r="R35" s="1436"/>
      <c r="S35" s="1477"/>
    </row>
    <row r="36" spans="1:19">
      <c r="A36" s="1476"/>
      <c r="B36" s="1514"/>
      <c r="C36" s="517"/>
      <c r="D36" s="1400"/>
      <c r="E36" s="1400"/>
      <c r="F36" s="1351"/>
      <c r="G36" s="521"/>
      <c r="H36" s="1436" t="s">
        <v>579</v>
      </c>
      <c r="I36" s="1477"/>
      <c r="J36" s="1436"/>
      <c r="K36" s="1477"/>
      <c r="L36" s="1436"/>
      <c r="M36" s="1477"/>
      <c r="N36" s="1436"/>
      <c r="O36" s="1477"/>
      <c r="P36" s="1436"/>
      <c r="Q36" s="1477"/>
      <c r="R36" s="1436"/>
      <c r="S36" s="1477"/>
    </row>
    <row r="37" spans="1:19">
      <c r="A37" s="1476"/>
      <c r="B37" s="1515"/>
      <c r="C37" s="517"/>
      <c r="D37" s="1400"/>
      <c r="E37" s="1400"/>
      <c r="F37" s="1351"/>
      <c r="G37" s="521"/>
      <c r="H37" s="1436"/>
      <c r="I37" s="1477"/>
      <c r="J37" s="1436"/>
      <c r="K37" s="1477"/>
      <c r="L37" s="1436"/>
      <c r="M37" s="1477"/>
      <c r="N37" s="1436"/>
      <c r="O37" s="1477"/>
      <c r="P37" s="1436"/>
      <c r="Q37" s="1477"/>
      <c r="R37" s="1436"/>
      <c r="S37" s="1477"/>
    </row>
    <row r="38" spans="1:19">
      <c r="A38" s="1476"/>
      <c r="B38" s="1514"/>
      <c r="C38" s="517"/>
      <c r="D38" s="1400"/>
      <c r="E38" s="1400"/>
      <c r="F38" s="1351"/>
      <c r="G38" s="521"/>
      <c r="H38" s="1436"/>
      <c r="I38" s="1477"/>
      <c r="J38" s="1436"/>
      <c r="K38" s="1477"/>
      <c r="L38" s="1436"/>
      <c r="M38" s="1477"/>
      <c r="N38" s="1436"/>
      <c r="O38" s="1477"/>
      <c r="P38" s="1436"/>
      <c r="Q38" s="1477"/>
      <c r="R38" s="1436"/>
      <c r="S38" s="1477"/>
    </row>
    <row r="39" spans="1:19">
      <c r="A39" s="1476"/>
      <c r="B39" s="1514"/>
      <c r="C39" s="517"/>
      <c r="D39" s="1400"/>
      <c r="E39" s="1400"/>
      <c r="F39" s="1351"/>
      <c r="G39" s="521"/>
      <c r="H39" s="1436"/>
      <c r="I39" s="1477"/>
      <c r="J39" s="1436"/>
      <c r="K39" s="1477"/>
      <c r="L39" s="1436"/>
      <c r="M39" s="1477"/>
      <c r="N39" s="1436"/>
      <c r="O39" s="1477"/>
      <c r="P39" s="1436"/>
      <c r="Q39" s="1477"/>
      <c r="R39" s="1436"/>
      <c r="S39" s="1477"/>
    </row>
    <row r="40" spans="1:19">
      <c r="A40" s="1476"/>
      <c r="B40" s="1515"/>
      <c r="C40" s="517"/>
      <c r="D40" s="1400"/>
      <c r="E40" s="1400"/>
      <c r="F40" s="1351"/>
      <c r="G40" s="521"/>
      <c r="H40" s="1436"/>
      <c r="I40" s="1477"/>
      <c r="J40" s="1436"/>
      <c r="K40" s="1477"/>
      <c r="L40" s="1436"/>
      <c r="M40" s="1477"/>
      <c r="N40" s="1436"/>
      <c r="O40" s="1477"/>
      <c r="P40" s="1436"/>
      <c r="Q40" s="1477"/>
      <c r="R40" s="1436"/>
      <c r="S40" s="1477"/>
    </row>
    <row r="41" spans="1:19">
      <c r="A41" s="1476"/>
      <c r="B41" s="1511" t="s">
        <v>168</v>
      </c>
      <c r="C41" s="517"/>
      <c r="D41" s="1400"/>
      <c r="E41" s="1400"/>
      <c r="F41" s="1351"/>
      <c r="G41" s="521"/>
      <c r="H41" s="1436"/>
      <c r="I41" s="1477"/>
      <c r="J41" s="1436"/>
      <c r="K41" s="1477"/>
      <c r="L41" s="1436"/>
      <c r="M41" s="1477"/>
      <c r="N41" s="1436"/>
      <c r="O41" s="1477"/>
      <c r="P41" s="1436"/>
      <c r="Q41" s="1477"/>
      <c r="R41" s="1436"/>
      <c r="S41" s="1477"/>
    </row>
    <row r="42" spans="1:19">
      <c r="A42" s="1476"/>
      <c r="B42" s="1516" t="s">
        <v>168</v>
      </c>
      <c r="C42" s="517"/>
      <c r="D42" s="1400"/>
      <c r="E42" s="1400"/>
      <c r="F42" s="1351"/>
      <c r="G42" s="521"/>
      <c r="H42" s="1436"/>
      <c r="I42" s="1477"/>
      <c r="J42" s="1436"/>
      <c r="K42" s="1477"/>
      <c r="L42" s="1436"/>
      <c r="M42" s="1477"/>
      <c r="N42" s="1436"/>
      <c r="O42" s="1477"/>
      <c r="P42" s="1436"/>
      <c r="Q42" s="1477"/>
      <c r="R42" s="1436"/>
      <c r="S42" s="1477"/>
    </row>
    <row r="43" spans="1:19" ht="15.75" thickBot="1">
      <c r="A43" s="1476"/>
      <c r="B43" s="1516" t="s">
        <v>168</v>
      </c>
      <c r="C43" s="517"/>
      <c r="D43" s="1400"/>
      <c r="E43" s="1400"/>
      <c r="F43" s="1351"/>
      <c r="G43" s="521"/>
      <c r="H43" s="1436"/>
      <c r="I43" s="1477"/>
      <c r="J43" s="1436"/>
      <c r="K43" s="1477"/>
      <c r="L43" s="1436"/>
      <c r="M43" s="1477"/>
      <c r="N43" s="1436"/>
      <c r="O43" s="1477"/>
      <c r="P43" s="1436"/>
      <c r="Q43" s="1477"/>
      <c r="R43" s="1436"/>
      <c r="S43" s="1477"/>
    </row>
    <row r="44" spans="1:19" ht="15.75" thickTop="1">
      <c r="A44" s="14"/>
      <c r="B44" s="15"/>
      <c r="C44" s="16"/>
      <c r="D44" s="16"/>
      <c r="E44" s="17"/>
      <c r="F44" s="18" t="s">
        <v>625</v>
      </c>
      <c r="G44" s="19"/>
      <c r="H44" s="20"/>
      <c r="I44" s="62">
        <f>SUM(I23:I43)</f>
        <v>0</v>
      </c>
      <c r="J44" s="20"/>
      <c r="K44" s="62">
        <f>SUM(K23:K43)</f>
        <v>0</v>
      </c>
      <c r="L44" s="20"/>
      <c r="M44" s="62">
        <f>SUM(M23:M43)</f>
        <v>0</v>
      </c>
      <c r="N44" s="20"/>
      <c r="O44" s="62">
        <f>SUM(O26:O43)</f>
        <v>0</v>
      </c>
      <c r="P44" s="20"/>
      <c r="Q44" s="62">
        <f>SUM(Q26:Q43)</f>
        <v>0</v>
      </c>
      <c r="R44" s="20"/>
      <c r="S44" s="62">
        <f>SUM(S26:S43)</f>
        <v>0</v>
      </c>
    </row>
    <row r="45" spans="1:19">
      <c r="A45" s="1359"/>
      <c r="B45" s="1360"/>
      <c r="C45" s="1361"/>
      <c r="D45" s="1361"/>
      <c r="E45" s="1362"/>
      <c r="F45" s="1363" t="s">
        <v>626</v>
      </c>
      <c r="G45" s="506"/>
      <c r="H45" s="1444">
        <v>0</v>
      </c>
      <c r="I45" s="1445"/>
      <c r="J45" s="1365">
        <v>0</v>
      </c>
      <c r="K45" s="1445"/>
      <c r="L45" s="1365">
        <v>0</v>
      </c>
      <c r="M45" s="1445"/>
      <c r="N45" s="1444">
        <v>0</v>
      </c>
      <c r="O45" s="1445"/>
      <c r="P45" s="1444">
        <v>0</v>
      </c>
      <c r="Q45" s="1445"/>
      <c r="R45" s="1444">
        <v>0</v>
      </c>
      <c r="S45" s="1445"/>
    </row>
    <row r="46" spans="1:19">
      <c r="A46" s="1359"/>
      <c r="B46" s="1360"/>
      <c r="C46" s="1361"/>
      <c r="D46" s="1361"/>
      <c r="E46" s="1362"/>
      <c r="F46" s="1363" t="s">
        <v>627</v>
      </c>
      <c r="G46" s="506"/>
      <c r="H46" s="1367"/>
      <c r="I46" s="1446">
        <f>H45*I44</f>
        <v>0</v>
      </c>
      <c r="J46" s="1367"/>
      <c r="K46" s="1446">
        <f>J45*K44</f>
        <v>0</v>
      </c>
      <c r="L46" s="1367"/>
      <c r="M46" s="1446">
        <f>L45*M44</f>
        <v>0</v>
      </c>
      <c r="N46" s="1367"/>
      <c r="O46" s="1446">
        <f>N45*O44</f>
        <v>0</v>
      </c>
      <c r="P46" s="1367"/>
      <c r="Q46" s="1446">
        <f>P45*Q44</f>
        <v>0</v>
      </c>
      <c r="R46" s="1367"/>
      <c r="S46" s="1446">
        <f>R45*S44</f>
        <v>0</v>
      </c>
    </row>
    <row r="47" spans="1:19">
      <c r="A47" s="1359"/>
      <c r="B47" s="1360"/>
      <c r="C47" s="1361"/>
      <c r="D47" s="1361"/>
      <c r="E47" s="1362"/>
      <c r="F47" s="1363"/>
      <c r="G47" s="506"/>
      <c r="H47" s="1367"/>
      <c r="I47" s="1447"/>
      <c r="J47" s="1367"/>
      <c r="K47" s="1447"/>
      <c r="L47" s="1367"/>
      <c r="M47" s="1447"/>
      <c r="N47" s="1367"/>
      <c r="O47" s="1447"/>
      <c r="P47" s="1367"/>
      <c r="Q47" s="1447"/>
      <c r="R47" s="1367"/>
      <c r="S47" s="1447"/>
    </row>
    <row r="48" spans="1:19">
      <c r="A48" s="1359"/>
      <c r="B48" s="1360"/>
      <c r="C48" s="1361"/>
      <c r="D48" s="1361"/>
      <c r="E48" s="1362"/>
      <c r="F48" s="1363" t="s">
        <v>628</v>
      </c>
      <c r="G48" s="506"/>
      <c r="H48" s="1369"/>
      <c r="I48" s="1448">
        <f>SUM(I44:I46)</f>
        <v>0</v>
      </c>
      <c r="J48" s="1369"/>
      <c r="K48" s="1448">
        <f>SUM(K44:K46)</f>
        <v>0</v>
      </c>
      <c r="L48" s="1369"/>
      <c r="M48" s="1448">
        <f>SUM(M44:M46)</f>
        <v>0</v>
      </c>
      <c r="N48" s="1369"/>
      <c r="O48" s="1448">
        <f>SUM(O44:O46)</f>
        <v>0</v>
      </c>
      <c r="P48" s="1369"/>
      <c r="Q48" s="1448">
        <f>SUM(Q44:Q46)</f>
        <v>0</v>
      </c>
      <c r="R48" s="1369"/>
      <c r="S48" s="1448">
        <f>SUM(S44:S46)</f>
        <v>0</v>
      </c>
    </row>
    <row r="49" spans="1:19">
      <c r="A49" s="1359"/>
      <c r="B49" s="1360"/>
      <c r="C49" s="1361"/>
      <c r="D49" s="1361"/>
      <c r="E49" s="1362"/>
      <c r="F49" s="1371" t="s">
        <v>629</v>
      </c>
      <c r="G49" s="508"/>
      <c r="H49" s="1373"/>
      <c r="I49" s="1374" t="e">
        <f>I48/'Area Calculations'!$I$4</f>
        <v>#DIV/0!</v>
      </c>
      <c r="J49" s="1373"/>
      <c r="K49" s="1374" t="e">
        <f>K48/'Area Calculations'!$I$4</f>
        <v>#DIV/0!</v>
      </c>
      <c r="L49" s="1373"/>
      <c r="M49" s="1374" t="e">
        <f>M48/'Area Calculations'!$I$4</f>
        <v>#DIV/0!</v>
      </c>
      <c r="N49" s="1373"/>
      <c r="O49" s="1374" t="e">
        <f>O48/'Area Calculations'!$I$4</f>
        <v>#DIV/0!</v>
      </c>
      <c r="P49" s="1373"/>
      <c r="Q49" s="1374" t="e">
        <f>Q48/'Area Calculations'!$I$4</f>
        <v>#DIV/0!</v>
      </c>
      <c r="R49" s="1373"/>
      <c r="S49" s="1374" t="e">
        <f>S48/'Area Calculations'!$I$4</f>
        <v>#DIV/0!</v>
      </c>
    </row>
    <row r="50" spans="1:19">
      <c r="A50" s="1359"/>
      <c r="B50" s="1360"/>
      <c r="C50" s="1361"/>
      <c r="D50" s="1361"/>
      <c r="E50" s="1362"/>
      <c r="F50" s="1371" t="s">
        <v>630</v>
      </c>
      <c r="G50" s="509"/>
      <c r="H50" s="1373"/>
      <c r="I50" s="1374" t="e">
        <f>I48/'Area Calculations'!#REF!</f>
        <v>#REF!</v>
      </c>
      <c r="J50" s="1373"/>
      <c r="K50" s="1374" t="e">
        <f>K48/'Area Calculations'!#REF!</f>
        <v>#REF!</v>
      </c>
      <c r="L50" s="1373"/>
      <c r="M50" s="1374" t="e">
        <f>M48/'Area Calculations'!#REF!</f>
        <v>#REF!</v>
      </c>
      <c r="N50" s="1373"/>
      <c r="O50" s="1374" t="e">
        <f>O48/'Area Calculations'!#REF!</f>
        <v>#REF!</v>
      </c>
      <c r="P50" s="1373"/>
      <c r="Q50" s="1374" t="e">
        <f>Q48/'Area Calculations'!#REF!</f>
        <v>#REF!</v>
      </c>
      <c r="R50" s="1373"/>
      <c r="S50" s="1374" t="e">
        <f>S48/'Area Calculations'!#REF!</f>
        <v>#REF!</v>
      </c>
    </row>
    <row r="51" spans="1:19" ht="15.75" thickBot="1">
      <c r="A51" s="1359"/>
      <c r="B51" s="1360"/>
      <c r="C51" s="1361"/>
      <c r="D51" s="1361"/>
      <c r="E51" s="1362"/>
      <c r="F51" s="1363"/>
      <c r="G51" s="510"/>
      <c r="H51" s="1490"/>
      <c r="I51" s="1378"/>
      <c r="J51" s="1379"/>
      <c r="K51" s="1379"/>
      <c r="L51" s="1379"/>
      <c r="M51" s="1379"/>
      <c r="N51" s="1379"/>
      <c r="O51" s="1465"/>
      <c r="P51" s="1379"/>
      <c r="Q51" s="1465"/>
      <c r="R51" s="1379"/>
      <c r="S51" s="1465"/>
    </row>
    <row r="52" spans="1:19" ht="16.5" thickTop="1" thickBot="1">
      <c r="A52" s="652" t="s">
        <v>631</v>
      </c>
      <c r="B52" s="653"/>
      <c r="C52" s="12"/>
      <c r="D52" s="12"/>
      <c r="E52" s="12"/>
      <c r="F52" s="12"/>
      <c r="G52" s="13"/>
      <c r="H52" s="21"/>
      <c r="I52" s="21"/>
      <c r="J52" s="21"/>
      <c r="K52" s="21"/>
      <c r="L52" s="21"/>
      <c r="M52" s="21"/>
      <c r="N52" s="21"/>
      <c r="O52" s="21"/>
      <c r="P52" s="21"/>
      <c r="Q52" s="21"/>
      <c r="R52" s="21"/>
      <c r="S52" s="21"/>
    </row>
    <row r="53" spans="1:19" ht="15.75" thickTop="1">
      <c r="A53" s="1466"/>
      <c r="B53" s="1399"/>
      <c r="C53" s="1467"/>
      <c r="D53" s="1467"/>
      <c r="E53" s="1467"/>
      <c r="F53" s="1467"/>
      <c r="G53" s="1468"/>
      <c r="H53" s="1469"/>
      <c r="I53" s="1469"/>
      <c r="J53" s="1469"/>
      <c r="K53" s="1469"/>
      <c r="L53" s="1469"/>
      <c r="M53" s="1469"/>
      <c r="N53" s="1469"/>
      <c r="O53" s="1469"/>
      <c r="P53" s="1469"/>
      <c r="Q53" s="1469"/>
      <c r="R53" s="1469"/>
      <c r="S53" s="1469"/>
    </row>
    <row r="54" spans="1:19">
      <c r="A54" s="1466"/>
      <c r="B54" s="1399"/>
      <c r="C54" s="1467"/>
      <c r="D54" s="1467"/>
      <c r="E54" s="1467"/>
      <c r="F54" s="1467"/>
      <c r="G54" s="1468"/>
      <c r="H54" s="1469"/>
      <c r="I54" s="1469"/>
      <c r="J54" s="1469"/>
      <c r="K54" s="1469"/>
      <c r="L54" s="1469"/>
      <c r="M54" s="1469"/>
      <c r="N54" s="1469"/>
      <c r="O54" s="1469"/>
      <c r="P54" s="1469"/>
      <c r="Q54" s="1469"/>
      <c r="R54" s="1469"/>
      <c r="S54" s="1469"/>
    </row>
    <row r="55" spans="1:19" ht="15.75" thickBot="1">
      <c r="A55" s="1466"/>
      <c r="B55" s="1399"/>
      <c r="C55" s="1467"/>
      <c r="D55" s="1467"/>
      <c r="E55" s="1467"/>
      <c r="F55" s="1467"/>
      <c r="G55" s="1468"/>
      <c r="H55" s="1469"/>
      <c r="I55" s="1469"/>
      <c r="J55" s="1469"/>
      <c r="K55" s="1469"/>
      <c r="L55" s="1469"/>
      <c r="M55" s="1469"/>
      <c r="N55" s="1469"/>
      <c r="O55" s="1469"/>
      <c r="P55" s="1469"/>
      <c r="Q55" s="1469"/>
      <c r="R55" s="1469"/>
      <c r="S55" s="1469"/>
    </row>
    <row r="56" spans="1:19" s="2" customFormat="1" ht="16.5" thickTop="1" thickBot="1">
      <c r="A56" s="652" t="s">
        <v>632</v>
      </c>
      <c r="B56" s="653"/>
      <c r="C56" s="12"/>
      <c r="D56" s="12"/>
      <c r="E56" s="12"/>
      <c r="F56" s="12"/>
      <c r="G56" s="13"/>
      <c r="H56" s="21"/>
      <c r="I56" s="21"/>
      <c r="J56" s="21"/>
      <c r="K56" s="21"/>
      <c r="L56" s="21"/>
      <c r="M56" s="21"/>
      <c r="N56" s="21"/>
      <c r="O56" s="21"/>
      <c r="P56" s="21"/>
      <c r="Q56" s="21"/>
      <c r="R56" s="21"/>
      <c r="S56" s="21"/>
    </row>
    <row r="57" spans="1:19" s="2" customFormat="1" ht="15.75" thickTop="1">
      <c r="A57" s="1466"/>
      <c r="B57" s="1399"/>
      <c r="C57" s="1467"/>
      <c r="D57" s="1467"/>
      <c r="E57" s="1467"/>
      <c r="F57" s="1467"/>
      <c r="G57" s="1468"/>
      <c r="H57" s="1469"/>
      <c r="I57" s="1469"/>
      <c r="J57" s="1469"/>
      <c r="K57" s="1469"/>
      <c r="L57" s="1469"/>
      <c r="M57" s="1469"/>
      <c r="N57" s="1469"/>
      <c r="O57" s="1469"/>
      <c r="P57" s="1469"/>
      <c r="Q57" s="1469"/>
      <c r="R57" s="1469"/>
      <c r="S57" s="1469"/>
    </row>
    <row r="58" spans="1:19" s="2" customFormat="1">
      <c r="A58" s="1466"/>
      <c r="B58" s="1399"/>
      <c r="C58" s="1467"/>
      <c r="D58" s="1467"/>
      <c r="E58" s="1467"/>
      <c r="F58" s="1467"/>
      <c r="G58" s="1468"/>
      <c r="H58" s="1469"/>
      <c r="I58" s="1469"/>
      <c r="J58" s="1469"/>
      <c r="K58" s="1469"/>
      <c r="L58" s="1469"/>
      <c r="M58" s="1469"/>
      <c r="N58" s="1469"/>
      <c r="O58" s="1469"/>
      <c r="P58" s="1469"/>
      <c r="Q58" s="1469"/>
      <c r="R58" s="1469"/>
      <c r="S58" s="1469"/>
    </row>
    <row r="59" spans="1:19" ht="15.75" thickBot="1">
      <c r="A59" s="1466"/>
      <c r="B59" s="1399"/>
      <c r="C59" s="1467"/>
      <c r="D59" s="1467"/>
      <c r="E59" s="1467"/>
      <c r="F59" s="1467"/>
      <c r="G59" s="1468"/>
      <c r="H59" s="1469"/>
      <c r="I59" s="1469"/>
      <c r="J59" s="1469"/>
      <c r="K59" s="1469"/>
      <c r="L59" s="1469"/>
      <c r="M59" s="1469"/>
      <c r="N59" s="1469"/>
      <c r="O59" s="1469"/>
      <c r="P59" s="1469"/>
      <c r="Q59" s="1469"/>
      <c r="R59" s="1469"/>
      <c r="S59" s="1469"/>
    </row>
    <row r="60" spans="1:19" s="2" customFormat="1" ht="16.5" thickTop="1" thickBot="1">
      <c r="A60" s="652" t="s">
        <v>633</v>
      </c>
      <c r="B60" s="653"/>
      <c r="C60" s="12"/>
      <c r="D60" s="12"/>
      <c r="E60" s="12"/>
      <c r="F60" s="12"/>
      <c r="G60" s="13"/>
      <c r="H60" s="21"/>
      <c r="I60" s="21"/>
      <c r="J60" s="21"/>
      <c r="K60" s="21"/>
      <c r="L60" s="21"/>
      <c r="M60" s="21"/>
      <c r="N60" s="21"/>
      <c r="O60" s="21"/>
      <c r="P60" s="21"/>
      <c r="Q60" s="21"/>
      <c r="R60" s="21"/>
      <c r="S60" s="21"/>
    </row>
    <row r="61" spans="1:19" s="2" customFormat="1" ht="15.75" thickTop="1">
      <c r="A61" s="1466"/>
      <c r="B61" s="1399"/>
      <c r="C61" s="1467"/>
      <c r="D61" s="1467"/>
      <c r="E61" s="1467"/>
      <c r="F61" s="1467"/>
      <c r="G61" s="1468"/>
      <c r="H61" s="1469"/>
      <c r="I61" s="1469"/>
      <c r="J61" s="1469"/>
      <c r="K61" s="1469"/>
      <c r="L61" s="1469"/>
      <c r="M61" s="1469"/>
      <c r="N61" s="1469"/>
      <c r="O61" s="1469"/>
      <c r="P61" s="1469"/>
      <c r="Q61" s="1469"/>
      <c r="R61" s="1469"/>
      <c r="S61" s="1469"/>
    </row>
    <row r="62" spans="1:19" s="2" customFormat="1">
      <c r="A62" s="1409"/>
      <c r="B62" s="1399"/>
      <c r="C62" s="1400"/>
      <c r="D62" s="1400"/>
      <c r="E62" s="1400"/>
      <c r="F62" s="1400"/>
      <c r="G62" s="517"/>
      <c r="H62" s="1380"/>
      <c r="I62" s="1380"/>
      <c r="J62" s="1380"/>
      <c r="K62" s="1380"/>
      <c r="L62" s="1380"/>
      <c r="M62" s="1380"/>
      <c r="N62" s="1380"/>
      <c r="O62" s="1380"/>
      <c r="P62" s="1380"/>
      <c r="Q62" s="1380"/>
      <c r="R62" s="1380"/>
      <c r="S62" s="1380"/>
    </row>
    <row r="63" spans="1:19" s="2" customFormat="1" ht="15.75" thickBot="1">
      <c r="A63" s="1381"/>
      <c r="B63" s="1382"/>
      <c r="C63" s="1400"/>
      <c r="D63" s="1400"/>
      <c r="E63" s="1400"/>
      <c r="F63" s="1400"/>
      <c r="G63" s="517"/>
      <c r="H63" s="1383"/>
      <c r="I63" s="1383"/>
      <c r="J63" s="1383"/>
      <c r="K63" s="1383"/>
      <c r="L63" s="1383"/>
      <c r="M63" s="1383"/>
      <c r="N63" s="1383"/>
      <c r="O63" s="1383"/>
      <c r="P63" s="1383"/>
      <c r="Q63" s="1383"/>
      <c r="R63" s="1383"/>
      <c r="S63" s="1383"/>
    </row>
    <row r="64" spans="1:19" s="2" customFormat="1" ht="16.5" thickTop="1" thickBot="1">
      <c r="A64" s="652" t="s">
        <v>634</v>
      </c>
      <c r="B64" s="653"/>
      <c r="C64" s="12"/>
      <c r="D64" s="12"/>
      <c r="E64" s="12"/>
      <c r="F64" s="12"/>
      <c r="G64" s="13"/>
      <c r="H64" s="21"/>
      <c r="I64" s="21"/>
      <c r="J64" s="21"/>
      <c r="K64" s="21"/>
      <c r="L64" s="21"/>
      <c r="M64" s="21"/>
      <c r="N64" s="21"/>
      <c r="O64" s="21"/>
      <c r="P64" s="21"/>
      <c r="Q64" s="21"/>
      <c r="R64" s="21"/>
      <c r="S64" s="21"/>
    </row>
    <row r="65" spans="1:19" ht="15.75" thickTop="1">
      <c r="A65" s="1471"/>
      <c r="B65" s="1472"/>
      <c r="C65" s="1467"/>
      <c r="D65" s="1467"/>
      <c r="E65" s="1467"/>
      <c r="F65" s="1467"/>
      <c r="G65" s="1468"/>
      <c r="H65" s="1469"/>
      <c r="I65" s="1469"/>
      <c r="J65" s="1469"/>
      <c r="K65" s="1469"/>
      <c r="L65" s="1469"/>
      <c r="M65" s="1469"/>
      <c r="N65" s="1469"/>
      <c r="O65" s="1469"/>
      <c r="P65" s="1469"/>
      <c r="Q65" s="1469"/>
      <c r="R65" s="1469"/>
      <c r="S65" s="1469"/>
    </row>
    <row r="66" spans="1:19">
      <c r="A66" s="1381"/>
      <c r="B66" s="1382"/>
      <c r="C66" s="1400"/>
      <c r="D66" s="1400"/>
      <c r="E66" s="1400"/>
      <c r="F66" s="1400"/>
      <c r="G66" s="517"/>
      <c r="H66" s="1384"/>
      <c r="I66" s="1384"/>
      <c r="J66" s="1384"/>
      <c r="K66" s="1384"/>
      <c r="L66" s="1384"/>
      <c r="M66" s="1384"/>
      <c r="N66" s="1384"/>
      <c r="O66" s="1384"/>
      <c r="P66" s="1384"/>
      <c r="Q66" s="1384"/>
      <c r="R66" s="1384"/>
      <c r="S66" s="1384"/>
    </row>
    <row r="67" spans="1:19" ht="15.75" thickBot="1">
      <c r="A67" s="1381"/>
      <c r="B67" s="1382"/>
      <c r="C67" s="1400"/>
      <c r="D67" s="1400"/>
      <c r="E67" s="1400"/>
      <c r="F67" s="1400"/>
      <c r="G67" s="517"/>
      <c r="H67" s="1384"/>
      <c r="I67" s="1384"/>
      <c r="J67" s="1384"/>
      <c r="K67" s="1384"/>
      <c r="L67" s="1384"/>
      <c r="M67" s="1384"/>
      <c r="N67" s="1384"/>
      <c r="O67" s="1384"/>
      <c r="P67" s="1384"/>
      <c r="Q67" s="1384"/>
      <c r="R67" s="1384"/>
      <c r="S67" s="1384"/>
    </row>
    <row r="68" spans="1:19" ht="16.5" thickTop="1" thickBot="1">
      <c r="A68" s="652" t="s">
        <v>635</v>
      </c>
      <c r="B68" s="653"/>
      <c r="C68" s="12"/>
      <c r="D68" s="12"/>
      <c r="E68" s="12"/>
      <c r="F68" s="12"/>
      <c r="G68" s="13"/>
      <c r="H68" s="21"/>
      <c r="I68" s="21"/>
      <c r="J68" s="21"/>
      <c r="K68" s="21"/>
      <c r="L68" s="21"/>
      <c r="M68" s="21"/>
      <c r="N68" s="21"/>
      <c r="O68" s="21"/>
      <c r="P68" s="21"/>
      <c r="Q68" s="21"/>
      <c r="R68" s="21"/>
      <c r="S68" s="21"/>
    </row>
    <row r="69" spans="1:19" ht="15.75" thickTop="1">
      <c r="A69" s="1409"/>
      <c r="B69" s="1399" t="s">
        <v>636</v>
      </c>
      <c r="C69" s="1400"/>
      <c r="D69" s="1400"/>
      <c r="E69" s="1400"/>
      <c r="F69" s="1400"/>
      <c r="G69" s="517"/>
      <c r="H69" s="1384"/>
      <c r="I69" s="1384"/>
      <c r="J69" s="1384"/>
      <c r="K69" s="1384"/>
      <c r="L69" s="1384"/>
      <c r="M69" s="1384"/>
      <c r="N69" s="1384"/>
      <c r="O69" s="1384"/>
      <c r="P69" s="1384"/>
      <c r="Q69" s="1384"/>
      <c r="R69" s="1384"/>
      <c r="S69" s="1384"/>
    </row>
    <row r="70" spans="1:19">
      <c r="A70" s="1409"/>
      <c r="B70" s="1399" t="s">
        <v>637</v>
      </c>
      <c r="C70" s="1400"/>
      <c r="D70" s="1400"/>
      <c r="E70" s="1400"/>
      <c r="F70" s="1400"/>
      <c r="G70" s="517"/>
      <c r="H70" s="1384"/>
      <c r="I70" s="1384"/>
      <c r="J70" s="1384"/>
      <c r="K70" s="1384"/>
      <c r="L70" s="1384"/>
      <c r="M70" s="1384"/>
      <c r="N70" s="1384"/>
      <c r="O70" s="1384"/>
      <c r="P70" s="1384"/>
      <c r="Q70" s="1384"/>
      <c r="R70" s="1384"/>
      <c r="S70" s="1384"/>
    </row>
    <row r="71" spans="1:19">
      <c r="A71" s="1409"/>
      <c r="B71" s="1399" t="s">
        <v>638</v>
      </c>
      <c r="C71" s="1400"/>
      <c r="D71" s="1400"/>
      <c r="E71" s="1400"/>
      <c r="F71" s="1400"/>
      <c r="G71" s="517"/>
      <c r="H71" s="1384"/>
      <c r="I71" s="1384"/>
      <c r="J71" s="1384"/>
      <c r="K71" s="1384"/>
      <c r="L71" s="1384"/>
      <c r="M71" s="1384"/>
      <c r="N71" s="1384"/>
      <c r="O71" s="1384"/>
      <c r="P71" s="1384"/>
      <c r="Q71" s="1384"/>
      <c r="R71" s="1384"/>
      <c r="S71" s="1384"/>
    </row>
    <row r="72" spans="1:19">
      <c r="A72" s="1409"/>
      <c r="B72" s="1399" t="s">
        <v>639</v>
      </c>
      <c r="C72" s="1400"/>
      <c r="D72" s="1400"/>
      <c r="E72" s="1400"/>
      <c r="F72" s="1400"/>
      <c r="G72" s="517"/>
      <c r="H72" s="1384"/>
      <c r="I72" s="1384"/>
      <c r="J72" s="1384"/>
      <c r="K72" s="1384"/>
      <c r="L72" s="1384"/>
      <c r="M72" s="1384"/>
      <c r="N72" s="1384"/>
      <c r="O72" s="1384"/>
      <c r="P72" s="1384"/>
      <c r="Q72" s="1384"/>
      <c r="R72" s="1384"/>
      <c r="S72" s="1384"/>
    </row>
    <row r="73" spans="1:19" ht="15.75" thickBot="1">
      <c r="A73" s="358"/>
      <c r="B73" s="357"/>
      <c r="C73" s="188"/>
      <c r="D73" s="188"/>
      <c r="E73" s="188"/>
      <c r="F73" s="188"/>
      <c r="G73" s="359"/>
      <c r="H73" s="300"/>
      <c r="I73" s="300"/>
      <c r="J73" s="300"/>
      <c r="K73" s="300"/>
      <c r="L73" s="300"/>
      <c r="M73" s="300"/>
      <c r="N73" s="300"/>
      <c r="O73" s="300"/>
      <c r="P73" s="300"/>
      <c r="Q73" s="300"/>
      <c r="R73" s="300"/>
      <c r="S73" s="300"/>
    </row>
    <row r="74" spans="1:19" ht="16.5" thickTop="1" thickBot="1">
      <c r="A74" s="7" t="s">
        <v>640</v>
      </c>
      <c r="B74" s="8"/>
      <c r="C74" s="12"/>
      <c r="D74" s="12"/>
      <c r="E74" s="12"/>
      <c r="F74" s="12"/>
      <c r="G74" s="13"/>
      <c r="H74" s="21"/>
      <c r="I74" s="21"/>
      <c r="J74" s="21"/>
      <c r="K74" s="21"/>
      <c r="L74" s="21"/>
      <c r="M74" s="21"/>
      <c r="N74" s="21"/>
      <c r="O74" s="21"/>
      <c r="P74" s="21"/>
      <c r="Q74" s="21"/>
      <c r="R74" s="21"/>
      <c r="S74" s="21"/>
    </row>
    <row r="75" spans="1:19" ht="15.75" thickTop="1">
      <c r="A75" s="1466"/>
      <c r="B75" s="1473" t="s">
        <v>641</v>
      </c>
      <c r="C75" s="1467"/>
      <c r="D75" s="1467"/>
      <c r="E75" s="1467"/>
      <c r="F75" s="1467"/>
      <c r="G75" s="1468"/>
      <c r="H75" s="1474"/>
      <c r="I75" s="1474"/>
      <c r="J75" s="1474"/>
      <c r="K75" s="1474"/>
      <c r="L75" s="1474"/>
      <c r="M75" s="1474"/>
      <c r="N75" s="1474"/>
      <c r="O75" s="1474"/>
      <c r="P75" s="1474"/>
      <c r="Q75" s="1474"/>
      <c r="R75" s="1474"/>
      <c r="S75" s="1474"/>
    </row>
    <row r="76" spans="1:19">
      <c r="A76" s="1409"/>
      <c r="B76" s="1399" t="s">
        <v>642</v>
      </c>
      <c r="C76" s="1400"/>
      <c r="D76" s="1400"/>
      <c r="E76" s="1400"/>
      <c r="F76" s="1400"/>
      <c r="G76" s="517"/>
      <c r="H76" s="1385"/>
      <c r="I76" s="1385"/>
      <c r="J76" s="1385"/>
      <c r="K76" s="1385"/>
      <c r="L76" s="1385"/>
      <c r="M76" s="1385"/>
      <c r="N76" s="1385"/>
      <c r="O76" s="1385"/>
      <c r="P76" s="1385"/>
      <c r="Q76" s="1385"/>
      <c r="R76" s="1385"/>
      <c r="S76" s="1385"/>
    </row>
    <row r="77" spans="1:19" ht="15.75" thickBot="1">
      <c r="A77" s="1498"/>
      <c r="B77" s="1387" t="s">
        <v>643</v>
      </c>
      <c r="C77" s="1388"/>
      <c r="D77" s="1388"/>
      <c r="E77" s="1388"/>
      <c r="F77" s="1388"/>
      <c r="G77" s="1389"/>
      <c r="H77" s="1502"/>
      <c r="I77" s="1502"/>
      <c r="J77" s="1502"/>
      <c r="K77" s="1502"/>
      <c r="L77" s="1502"/>
      <c r="M77" s="1502"/>
      <c r="N77" s="1502"/>
      <c r="O77" s="1502"/>
      <c r="P77" s="1502"/>
      <c r="Q77" s="1502"/>
      <c r="R77" s="1502"/>
      <c r="S77" s="1502"/>
    </row>
    <row r="78" spans="1:19" ht="16.5" thickTop="1" thickBot="1"/>
    <row r="79" spans="1:19" ht="16.5" thickTop="1" thickBot="1">
      <c r="A79" s="94" t="s">
        <v>644</v>
      </c>
      <c r="B79" s="96"/>
    </row>
    <row r="80" spans="1:19" ht="16.5" thickTop="1" thickBot="1">
      <c r="A80" s="95" t="s">
        <v>542</v>
      </c>
      <c r="B80" s="96"/>
    </row>
    <row r="81" spans="1:2" ht="15.75" thickTop="1">
      <c r="A81" s="1391" t="s">
        <v>546</v>
      </c>
      <c r="B81" s="1392"/>
    </row>
    <row r="82" spans="1:2">
      <c r="A82" s="1393" t="s">
        <v>549</v>
      </c>
      <c r="B82" s="1394"/>
    </row>
    <row r="83" spans="1:2">
      <c r="A83" s="1393" t="s">
        <v>552</v>
      </c>
      <c r="B83" s="1395"/>
    </row>
    <row r="84" spans="1:2" ht="15.75" thickBot="1">
      <c r="A84" s="1507" t="s">
        <v>645</v>
      </c>
      <c r="B84" s="1508"/>
    </row>
    <row r="85" spans="1:2" ht="15.75" thickTop="1"/>
    <row r="86" spans="1:2">
      <c r="A86" s="97"/>
      <c r="B86" s="1" t="s">
        <v>646</v>
      </c>
    </row>
    <row r="87" spans="1:2">
      <c r="A87" s="98"/>
      <c r="B87" s="1" t="s">
        <v>647</v>
      </c>
    </row>
  </sheetData>
  <mergeCells count="47">
    <mergeCell ref="A52:B52"/>
    <mergeCell ref="A56:B56"/>
    <mergeCell ref="A60:B60"/>
    <mergeCell ref="A64:B64"/>
    <mergeCell ref="A68:B68"/>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359" priority="3" operator="equal">
      <formula>"X"</formula>
    </cfRule>
    <cfRule type="cellIs" dxfId="1358" priority="4" operator="equal">
      <formula>"I"</formula>
    </cfRule>
  </conditionalFormatting>
  <conditionalFormatting sqref="H32:H43">
    <cfRule type="cellIs" dxfId="1357" priority="1" operator="equal">
      <formula>"X"</formula>
    </cfRule>
    <cfRule type="cellIs" dxfId="1356" priority="2" operator="equal">
      <formula>"I"</formula>
    </cfRule>
  </conditionalFormatting>
  <conditionalFormatting sqref="J20:J30">
    <cfRule type="cellIs" dxfId="1355" priority="7" operator="equal">
      <formula>"X"</formula>
    </cfRule>
    <cfRule type="cellIs" dxfId="1354" priority="8" operator="equal">
      <formula>"I"</formula>
    </cfRule>
  </conditionalFormatting>
  <conditionalFormatting sqref="J32:J43">
    <cfRule type="cellIs" dxfId="1353" priority="5" operator="equal">
      <formula>"X"</formula>
    </cfRule>
    <cfRule type="cellIs" dxfId="1352" priority="6" operator="equal">
      <formula>"I"</formula>
    </cfRule>
  </conditionalFormatting>
  <conditionalFormatting sqref="L20:L30">
    <cfRule type="cellIs" dxfId="1351" priority="11" operator="equal">
      <formula>"X"</formula>
    </cfRule>
    <cfRule type="cellIs" dxfId="1350" priority="12" operator="equal">
      <formula>"I"</formula>
    </cfRule>
  </conditionalFormatting>
  <conditionalFormatting sqref="L32:L43">
    <cfRule type="cellIs" dxfId="1349" priority="9" operator="equal">
      <formula>"X"</formula>
    </cfRule>
    <cfRule type="cellIs" dxfId="1348" priority="10" operator="equal">
      <formula>"I"</formula>
    </cfRule>
  </conditionalFormatting>
  <conditionalFormatting sqref="N20:N30">
    <cfRule type="cellIs" dxfId="1347" priority="15" operator="equal">
      <formula>"X"</formula>
    </cfRule>
    <cfRule type="cellIs" dxfId="1346" priority="16" operator="equal">
      <formula>"I"</formula>
    </cfRule>
  </conditionalFormatting>
  <conditionalFormatting sqref="N32:N43">
    <cfRule type="cellIs" dxfId="1345" priority="13" operator="equal">
      <formula>"X"</formula>
    </cfRule>
    <cfRule type="cellIs" dxfId="1344" priority="14" operator="equal">
      <formula>"I"</formula>
    </cfRule>
  </conditionalFormatting>
  <conditionalFormatting sqref="P20:P30">
    <cfRule type="cellIs" dxfId="1343" priority="19" operator="equal">
      <formula>"X"</formula>
    </cfRule>
    <cfRule type="cellIs" dxfId="1342" priority="20" operator="equal">
      <formula>"I"</formula>
    </cfRule>
  </conditionalFormatting>
  <conditionalFormatting sqref="P32:P43">
    <cfRule type="cellIs" dxfId="1341" priority="17" operator="equal">
      <formula>"X"</formula>
    </cfRule>
    <cfRule type="cellIs" dxfId="1340" priority="18" operator="equal">
      <formula>"I"</formula>
    </cfRule>
  </conditionalFormatting>
  <conditionalFormatting sqref="R20:R30">
    <cfRule type="cellIs" dxfId="1339" priority="23" operator="equal">
      <formula>"X"</formula>
    </cfRule>
    <cfRule type="cellIs" dxfId="1338" priority="24" operator="equal">
      <formula>"I"</formula>
    </cfRule>
  </conditionalFormatting>
  <conditionalFormatting sqref="R32:R43">
    <cfRule type="cellIs" dxfId="1337" priority="21" operator="equal">
      <formula>"X"</formula>
    </cfRule>
    <cfRule type="cellIs" dxfId="1336" priority="22" operator="equal">
      <formula>"I"</formula>
    </cfRule>
  </conditionalFormatting>
  <hyperlinks>
    <hyperlink ref="B3" location="'Cost Summary'!A1" display="BACK TO SUMMARY SHEET" xr:uid="{9D388C71-1BC1-42F7-9305-2FFD982FB7A2}"/>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2F2-65D6-4CAC-B510-7F76D3DC4B4F}">
  <sheetPr>
    <tabColor rgb="FF92D050"/>
  </sheetPr>
  <dimension ref="A1:S90"/>
  <sheetViews>
    <sheetView zoomScale="86" zoomScaleNormal="86" workbookViewId="0">
      <pane xSplit="2" ySplit="9" topLeftCell="H20" activePane="bottomRight" state="frozen"/>
      <selection pane="bottomRight" activeCell="B32" sqref="B32"/>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4" width="15.140625" style="2" customWidth="1"/>
    <col min="5" max="5" width="7.5703125" style="2" customWidth="1"/>
    <col min="6" max="6" width="7.710937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74"/>
      <c r="I2" s="674"/>
      <c r="J2" s="647"/>
      <c r="K2" s="647"/>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538</v>
      </c>
      <c r="M3" s="651"/>
      <c r="N3" s="650" t="s">
        <v>537</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386</v>
      </c>
      <c r="C5" s="1400"/>
      <c r="D5" s="1400"/>
      <c r="E5" s="1400"/>
      <c r="F5" s="1400"/>
      <c r="G5" s="514" t="s">
        <v>546</v>
      </c>
      <c r="H5" s="1401"/>
      <c r="I5" s="684"/>
      <c r="J5" s="1401"/>
      <c r="K5" s="684"/>
      <c r="L5" s="1401"/>
      <c r="M5" s="684"/>
      <c r="N5" s="1401"/>
      <c r="O5" s="684"/>
      <c r="P5" s="1401"/>
      <c r="Q5" s="684"/>
      <c r="R5" s="1401"/>
      <c r="S5" s="684"/>
    </row>
    <row r="6" spans="1:19">
      <c r="A6" s="1398" t="s">
        <v>548</v>
      </c>
      <c r="B6" s="1402" t="s">
        <v>385</v>
      </c>
      <c r="C6" s="1400"/>
      <c r="D6" s="1400"/>
      <c r="E6" s="1400"/>
      <c r="F6" s="1400"/>
      <c r="G6" s="514" t="s">
        <v>549</v>
      </c>
      <c r="H6" s="1404"/>
      <c r="I6" s="687"/>
      <c r="J6" s="1404"/>
      <c r="K6" s="687"/>
      <c r="L6" s="1404"/>
      <c r="M6" s="687"/>
      <c r="N6" s="1404"/>
      <c r="O6" s="687"/>
      <c r="P6" s="1404"/>
      <c r="Q6" s="687"/>
      <c r="R6" s="1404"/>
      <c r="S6" s="687"/>
    </row>
    <row r="7" spans="1:19">
      <c r="A7" s="1398" t="s">
        <v>551</v>
      </c>
      <c r="B7" s="1405"/>
      <c r="C7" s="1400"/>
      <c r="D7" s="1400"/>
      <c r="E7" s="1400"/>
      <c r="F7" s="1400"/>
      <c r="G7" s="514" t="s">
        <v>552</v>
      </c>
      <c r="H7" s="1406"/>
      <c r="I7" s="685"/>
      <c r="J7" s="1406"/>
      <c r="K7" s="685"/>
      <c r="L7" s="1406"/>
      <c r="M7" s="685"/>
      <c r="N7" s="1406"/>
      <c r="O7" s="685"/>
      <c r="P7" s="1406"/>
      <c r="Q7" s="685"/>
      <c r="R7" s="1406"/>
      <c r="S7" s="685"/>
    </row>
    <row r="8" spans="1:19" ht="15.75" thickBot="1">
      <c r="A8" s="356" t="s">
        <v>554</v>
      </c>
      <c r="B8" s="357"/>
      <c r="C8" s="188"/>
      <c r="D8" s="188"/>
      <c r="E8" s="188"/>
      <c r="F8" s="188"/>
      <c r="G8" s="298" t="s">
        <v>554</v>
      </c>
      <c r="H8" s="1407">
        <f>I51</f>
        <v>0</v>
      </c>
      <c r="I8" s="1408"/>
      <c r="J8" s="1407">
        <f>K51</f>
        <v>0</v>
      </c>
      <c r="K8" s="1408"/>
      <c r="L8" s="1407">
        <f>M51</f>
        <v>0</v>
      </c>
      <c r="M8" s="1408"/>
      <c r="N8" s="1407">
        <f>O51</f>
        <v>0</v>
      </c>
      <c r="O8" s="1408"/>
      <c r="P8" s="1407">
        <f>Q51</f>
        <v>0</v>
      </c>
      <c r="Q8" s="1408"/>
      <c r="R8" s="1407">
        <f>S51</f>
        <v>0</v>
      </c>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1475" t="s">
        <v>563</v>
      </c>
      <c r="C10" s="1400"/>
      <c r="D10" s="1400"/>
      <c r="E10" s="1400"/>
      <c r="F10" s="1400"/>
      <c r="G10" s="517"/>
      <c r="H10" s="1410"/>
      <c r="I10" s="1410"/>
      <c r="J10" s="1410"/>
      <c r="K10" s="1410"/>
      <c r="L10" s="1410"/>
      <c r="M10" s="1410"/>
      <c r="N10" s="1410"/>
      <c r="O10" s="1410"/>
      <c r="P10" s="1410"/>
      <c r="Q10" s="1410"/>
      <c r="R10" s="1410"/>
      <c r="S10" s="1410"/>
    </row>
    <row r="11" spans="1:19" ht="15.75" hidden="1" thickTop="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t="15.75" hidden="1" thickTop="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t="15.75" hidden="1" thickTop="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t="15.75" hidden="1" thickTop="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t="15.75" hidden="1" thickTop="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t="15.75" hidden="1" thickTop="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t="15.75" hidden="1" thickTop="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t="15.75" hidden="1" thickTop="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t="15.75" hidden="1" thickTop="1">
      <c r="A19" s="1409"/>
      <c r="B19" s="1399" t="str">
        <f>'Area Calculations'!L70</f>
        <v>Specifications</v>
      </c>
      <c r="C19" s="1411" t="s">
        <v>564</v>
      </c>
      <c r="D19" s="1400"/>
      <c r="E19" s="1400"/>
      <c r="F19" s="1400"/>
      <c r="G19" s="517"/>
      <c r="H19" s="1410"/>
      <c r="I19" s="1410"/>
      <c r="J19" s="1410"/>
      <c r="K19" s="1410"/>
      <c r="L19" s="1410"/>
      <c r="M19" s="1410"/>
      <c r="N19" s="1410"/>
      <c r="O19" s="1410"/>
      <c r="P19" s="1410"/>
      <c r="Q19" s="1410"/>
      <c r="R19" s="1410"/>
      <c r="S19" s="1410"/>
    </row>
    <row r="20" spans="1:19" ht="15.75" thickTop="1">
      <c r="A20" s="1409"/>
      <c r="B20" s="1399"/>
      <c r="C20" s="1411"/>
      <c r="D20" s="1400"/>
      <c r="E20" s="1400"/>
      <c r="F20" s="1400"/>
      <c r="G20" s="517"/>
      <c r="H20" s="1436"/>
      <c r="I20" s="1416"/>
      <c r="J20" s="1436"/>
      <c r="K20" s="1416"/>
      <c r="L20" s="1436"/>
      <c r="M20" s="1416"/>
      <c r="N20" s="1436"/>
      <c r="O20" s="1477"/>
      <c r="P20" s="1436"/>
      <c r="Q20" s="1416"/>
      <c r="R20" s="1436"/>
      <c r="S20" s="1416"/>
    </row>
    <row r="21" spans="1:19" ht="15.75" thickBot="1">
      <c r="A21" s="1409"/>
      <c r="B21" s="1412" t="s">
        <v>386</v>
      </c>
      <c r="C21" s="1411"/>
      <c r="D21" s="1400"/>
      <c r="E21" s="1400"/>
      <c r="F21" s="1400"/>
      <c r="G21" s="517"/>
      <c r="H21" s="1436"/>
      <c r="I21" s="1477"/>
      <c r="J21" s="1436"/>
      <c r="K21" s="1477"/>
      <c r="L21" s="1436"/>
      <c r="M21" s="1477"/>
      <c r="N21" s="1436"/>
      <c r="O21" s="1477"/>
      <c r="P21" s="1436"/>
      <c r="Q21" s="1477"/>
      <c r="R21" s="1436"/>
      <c r="S21" s="1477"/>
    </row>
    <row r="22" spans="1:19" ht="15.75" thickBot="1">
      <c r="A22" s="1476"/>
      <c r="B22" s="1187" t="s">
        <v>567</v>
      </c>
      <c r="C22" s="1411"/>
      <c r="D22" s="1400"/>
      <c r="E22" s="1400"/>
      <c r="F22" s="1400"/>
      <c r="G22" s="517"/>
      <c r="H22" s="1436"/>
      <c r="I22" s="1477"/>
      <c r="J22" s="1436"/>
      <c r="K22" s="1477"/>
      <c r="L22" s="1436"/>
      <c r="M22" s="1477"/>
      <c r="N22" s="1436"/>
      <c r="O22" s="1477"/>
      <c r="P22" s="1436"/>
      <c r="Q22" s="1477"/>
      <c r="R22" s="1436"/>
      <c r="S22" s="1477"/>
    </row>
    <row r="23" spans="1:19">
      <c r="A23" s="1476"/>
      <c r="B23" s="1097" t="s">
        <v>568</v>
      </c>
      <c r="C23" s="1451"/>
      <c r="D23" s="543"/>
      <c r="E23" s="1400"/>
      <c r="F23" s="1400"/>
      <c r="G23" s="517"/>
      <c r="H23" s="1436"/>
      <c r="I23" s="1477"/>
      <c r="J23" s="1436"/>
      <c r="K23" s="1477"/>
      <c r="L23" s="1436"/>
      <c r="M23" s="1477"/>
      <c r="N23" s="1436"/>
      <c r="O23" s="1477"/>
      <c r="P23" s="1436"/>
      <c r="Q23" s="1477"/>
      <c r="R23" s="1436"/>
      <c r="S23" s="1477"/>
    </row>
    <row r="24" spans="1:19">
      <c r="A24" s="1476"/>
      <c r="B24" s="1517" t="s">
        <v>569</v>
      </c>
      <c r="C24" s="1451"/>
      <c r="D24" s="543"/>
      <c r="E24" s="1400"/>
      <c r="F24" s="1400"/>
      <c r="G24" s="517"/>
      <c r="H24" s="1436"/>
      <c r="I24" s="1477"/>
      <c r="J24" s="1436"/>
      <c r="K24" s="1477"/>
      <c r="L24" s="1436"/>
      <c r="M24" s="1477"/>
      <c r="N24" s="1436"/>
      <c r="O24" s="1477"/>
      <c r="P24" s="1436"/>
      <c r="Q24" s="1477"/>
      <c r="R24" s="1436"/>
      <c r="S24" s="1477"/>
    </row>
    <row r="25" spans="1:19">
      <c r="A25" s="1476"/>
      <c r="B25" s="1518" t="s">
        <v>570</v>
      </c>
      <c r="C25" s="517"/>
      <c r="D25" s="1400"/>
      <c r="E25" s="1400"/>
      <c r="F25" s="1400"/>
      <c r="G25" s="517"/>
      <c r="H25" s="1436"/>
      <c r="I25" s="1477"/>
      <c r="J25" s="1436"/>
      <c r="K25" s="1477"/>
      <c r="L25" s="1436"/>
      <c r="M25" s="1477"/>
      <c r="N25" s="1436"/>
      <c r="O25" s="1477"/>
      <c r="P25" s="1436"/>
      <c r="Q25" s="1477"/>
      <c r="R25" s="1436"/>
      <c r="S25" s="1477"/>
    </row>
    <row r="26" spans="1:19">
      <c r="A26" s="1476"/>
      <c r="B26" s="1518" t="s">
        <v>571</v>
      </c>
      <c r="C26" s="517"/>
      <c r="D26" s="1400"/>
      <c r="E26" s="1400"/>
      <c r="F26" s="1400"/>
      <c r="G26" s="517"/>
      <c r="H26" s="1436"/>
      <c r="I26" s="1477"/>
      <c r="J26" s="1436"/>
      <c r="K26" s="1477"/>
      <c r="L26" s="1436"/>
      <c r="M26" s="1477"/>
      <c r="N26" s="1436"/>
      <c r="O26" s="1477"/>
      <c r="P26" s="1436"/>
      <c r="Q26" s="1477"/>
      <c r="R26" s="1436"/>
      <c r="S26" s="1477"/>
    </row>
    <row r="27" spans="1:19" ht="15" customHeight="1">
      <c r="A27" s="1476"/>
      <c r="B27" s="1518" t="s">
        <v>572</v>
      </c>
      <c r="C27" s="517"/>
      <c r="D27" s="1400"/>
      <c r="E27" s="1400"/>
      <c r="F27" s="1400"/>
      <c r="G27" s="517"/>
      <c r="H27" s="1436"/>
      <c r="I27" s="1477"/>
      <c r="J27" s="1436"/>
      <c r="K27" s="1477"/>
      <c r="L27" s="1436"/>
      <c r="M27" s="1477"/>
      <c r="N27" s="1436"/>
      <c r="O27" s="1477"/>
      <c r="P27" s="1436"/>
      <c r="Q27" s="1477"/>
      <c r="R27" s="1436"/>
      <c r="S27" s="1477"/>
    </row>
    <row r="28" spans="1:19">
      <c r="A28" s="1476"/>
      <c r="B28" s="1518" t="s">
        <v>573</v>
      </c>
      <c r="C28" s="517"/>
      <c r="D28" s="1400"/>
      <c r="E28" s="1400"/>
      <c r="F28" s="1400"/>
      <c r="G28" s="517"/>
      <c r="H28" s="1436"/>
      <c r="I28" s="1477"/>
      <c r="J28" s="1436"/>
      <c r="K28" s="1477"/>
      <c r="L28" s="1436"/>
      <c r="M28" s="1477"/>
      <c r="N28" s="1436"/>
      <c r="O28" s="1477"/>
      <c r="P28" s="1436"/>
      <c r="Q28" s="1477"/>
      <c r="R28" s="1436"/>
      <c r="S28" s="1477"/>
    </row>
    <row r="29" spans="1:19">
      <c r="A29" s="1476"/>
      <c r="B29" s="1519" t="s">
        <v>574</v>
      </c>
      <c r="C29" s="517"/>
      <c r="D29" s="1400"/>
      <c r="E29" s="1400"/>
      <c r="F29" s="1400"/>
      <c r="G29" s="517"/>
      <c r="H29" s="1436"/>
      <c r="I29" s="1477"/>
      <c r="J29" s="1436"/>
      <c r="K29" s="1477"/>
      <c r="L29" s="1436"/>
      <c r="M29" s="1477"/>
      <c r="N29" s="1436"/>
      <c r="O29" s="1477"/>
      <c r="P29" s="1436"/>
      <c r="Q29" s="1477"/>
      <c r="R29" s="1436"/>
      <c r="S29" s="1477"/>
    </row>
    <row r="30" spans="1:19">
      <c r="A30" s="1476"/>
      <c r="B30" s="1509" t="s">
        <v>575</v>
      </c>
      <c r="C30" s="964"/>
      <c r="D30" s="1420"/>
      <c r="E30" s="1420"/>
      <c r="F30" s="1441"/>
      <c r="G30" s="545"/>
      <c r="H30" s="1442"/>
      <c r="I30" s="1520"/>
      <c r="J30" s="1442"/>
      <c r="K30" s="1520"/>
      <c r="L30" s="1442"/>
      <c r="M30" s="1520"/>
      <c r="N30" s="1442"/>
      <c r="O30" s="1520"/>
      <c r="P30" s="1442"/>
      <c r="Q30" s="1520"/>
      <c r="R30" s="1442"/>
      <c r="S30" s="1520"/>
    </row>
    <row r="31" spans="1:19">
      <c r="A31" s="1476"/>
      <c r="B31" s="1510" t="s">
        <v>706</v>
      </c>
      <c r="C31" s="517"/>
      <c r="D31" s="1400"/>
      <c r="E31" s="1400"/>
      <c r="F31" s="1351"/>
      <c r="G31" s="521"/>
      <c r="H31" s="1436"/>
      <c r="I31" s="1477"/>
      <c r="J31" s="1436"/>
      <c r="K31" s="1477"/>
      <c r="L31" s="1436"/>
      <c r="M31" s="1477"/>
      <c r="N31" s="1436"/>
      <c r="O31" s="1477"/>
      <c r="P31" s="1436"/>
      <c r="Q31" s="1477"/>
      <c r="R31" s="1436"/>
      <c r="S31" s="1477"/>
    </row>
    <row r="32" spans="1:19">
      <c r="A32" s="1476"/>
      <c r="B32" s="1521" t="s">
        <v>168</v>
      </c>
      <c r="C32" s="517"/>
      <c r="D32" s="1400"/>
      <c r="E32" s="1400"/>
      <c r="F32" s="1351"/>
      <c r="G32" s="521"/>
      <c r="H32" s="1436"/>
      <c r="I32" s="1477"/>
      <c r="J32" s="1436"/>
      <c r="K32" s="1477"/>
      <c r="L32" s="1436"/>
      <c r="M32" s="1477"/>
      <c r="N32" s="1436"/>
      <c r="O32" s="1477"/>
      <c r="P32" s="1436"/>
      <c r="Q32" s="1477"/>
      <c r="R32" s="1436"/>
      <c r="S32" s="1477"/>
    </row>
    <row r="33" spans="1:19">
      <c r="A33" s="1476"/>
      <c r="B33" s="1522" t="s">
        <v>862</v>
      </c>
      <c r="C33" s="517"/>
      <c r="D33" s="1400"/>
      <c r="E33" s="1400"/>
      <c r="F33" s="1351"/>
      <c r="G33" s="521"/>
      <c r="H33" s="1436"/>
      <c r="I33" s="1477"/>
      <c r="J33" s="1436"/>
      <c r="K33" s="1477"/>
      <c r="L33" s="1436"/>
      <c r="M33" s="1477"/>
      <c r="N33" s="1436"/>
      <c r="O33" s="1477"/>
      <c r="P33" s="1436"/>
      <c r="Q33" s="1477"/>
      <c r="R33" s="1436"/>
      <c r="S33" s="1477"/>
    </row>
    <row r="34" spans="1:19">
      <c r="A34" s="1476"/>
      <c r="B34" s="1523" t="s">
        <v>863</v>
      </c>
      <c r="C34" s="517"/>
      <c r="D34" s="1524"/>
      <c r="E34" s="1400"/>
      <c r="F34" s="1351"/>
      <c r="G34" s="521"/>
      <c r="H34" s="1436"/>
      <c r="I34" s="1477"/>
      <c r="J34" s="1436"/>
      <c r="K34" s="1477"/>
      <c r="L34" s="1436"/>
      <c r="M34" s="1477"/>
      <c r="N34" s="1436"/>
      <c r="O34" s="1477"/>
      <c r="P34" s="1436"/>
      <c r="Q34" s="1477"/>
      <c r="R34" s="1436"/>
      <c r="S34" s="1477"/>
    </row>
    <row r="35" spans="1:19">
      <c r="A35" s="1476"/>
      <c r="B35" s="1523" t="s">
        <v>864</v>
      </c>
      <c r="C35" s="517"/>
      <c r="D35" s="1524"/>
      <c r="E35" s="1400"/>
      <c r="F35" s="1351"/>
      <c r="G35" s="521"/>
      <c r="H35" s="1436"/>
      <c r="I35" s="1477"/>
      <c r="J35" s="1436"/>
      <c r="K35" s="1477"/>
      <c r="L35" s="1436"/>
      <c r="M35" s="1477"/>
      <c r="N35" s="1436"/>
      <c r="O35" s="1477"/>
      <c r="P35" s="1436"/>
      <c r="Q35" s="1477"/>
      <c r="R35" s="1436"/>
      <c r="S35" s="1477"/>
    </row>
    <row r="36" spans="1:19">
      <c r="A36" s="1476"/>
      <c r="B36" s="1523" t="s">
        <v>865</v>
      </c>
      <c r="C36" s="517"/>
      <c r="D36" s="1524"/>
      <c r="E36" s="1400"/>
      <c r="F36" s="1351"/>
      <c r="G36" s="521"/>
      <c r="H36" s="1436"/>
      <c r="I36" s="1477"/>
      <c r="J36" s="1436"/>
      <c r="K36" s="1477"/>
      <c r="L36" s="1436"/>
      <c r="M36" s="1477"/>
      <c r="N36" s="1436"/>
      <c r="O36" s="1477"/>
      <c r="P36" s="1436"/>
      <c r="Q36" s="1477"/>
      <c r="R36" s="1436"/>
      <c r="S36" s="1477"/>
    </row>
    <row r="37" spans="1:19">
      <c r="A37" s="1476"/>
      <c r="B37" s="1523" t="s">
        <v>866</v>
      </c>
      <c r="C37" s="517"/>
      <c r="D37" s="1400"/>
      <c r="E37" s="1400"/>
      <c r="F37" s="1351"/>
      <c r="G37" s="521"/>
      <c r="H37" s="1436" t="s">
        <v>579</v>
      </c>
      <c r="I37" s="1477"/>
      <c r="J37" s="1436"/>
      <c r="K37" s="1477"/>
      <c r="L37" s="1436"/>
      <c r="M37" s="1477"/>
      <c r="N37" s="1436"/>
      <c r="O37" s="1477"/>
      <c r="P37" s="1436"/>
      <c r="Q37" s="1477"/>
      <c r="R37" s="1436"/>
      <c r="S37" s="1477"/>
    </row>
    <row r="38" spans="1:19">
      <c r="A38" s="1476"/>
      <c r="B38" s="1523" t="s">
        <v>867</v>
      </c>
      <c r="C38" s="517"/>
      <c r="D38" s="1400"/>
      <c r="E38" s="1400"/>
      <c r="F38" s="1351"/>
      <c r="G38" s="521"/>
      <c r="H38" s="1436"/>
      <c r="I38" s="1477"/>
      <c r="J38" s="1436"/>
      <c r="K38" s="1477"/>
      <c r="L38" s="1436"/>
      <c r="M38" s="1477"/>
      <c r="N38" s="1436"/>
      <c r="O38" s="1477"/>
      <c r="P38" s="1436"/>
      <c r="Q38" s="1477"/>
      <c r="R38" s="1436"/>
      <c r="S38" s="1477"/>
    </row>
    <row r="39" spans="1:19">
      <c r="A39" s="1476"/>
      <c r="B39" s="1523"/>
      <c r="C39" s="517"/>
      <c r="D39" s="1400"/>
      <c r="E39" s="1400"/>
      <c r="F39" s="1351"/>
      <c r="G39" s="521"/>
      <c r="H39" s="1436"/>
      <c r="I39" s="1477"/>
      <c r="J39" s="1436"/>
      <c r="K39" s="1477"/>
      <c r="L39" s="1436"/>
      <c r="M39" s="1477"/>
      <c r="N39" s="1436"/>
      <c r="O39" s="1477"/>
      <c r="P39" s="1436"/>
      <c r="Q39" s="1477"/>
      <c r="R39" s="1436"/>
      <c r="S39" s="1477"/>
    </row>
    <row r="40" spans="1:19">
      <c r="A40" s="1476"/>
      <c r="B40" s="1514"/>
      <c r="C40" s="517"/>
      <c r="D40" s="1400"/>
      <c r="E40" s="1400"/>
      <c r="F40" s="1351"/>
      <c r="G40" s="521"/>
      <c r="H40" s="1436"/>
      <c r="I40" s="1477"/>
      <c r="J40" s="1436"/>
      <c r="K40" s="1477"/>
      <c r="L40" s="1436"/>
      <c r="M40" s="1477"/>
      <c r="N40" s="1436"/>
      <c r="O40" s="1477"/>
      <c r="P40" s="1436"/>
      <c r="Q40" s="1477"/>
      <c r="R40" s="1436"/>
      <c r="S40" s="1477"/>
    </row>
    <row r="41" spans="1:19">
      <c r="A41" s="1476"/>
      <c r="B41" s="1516"/>
      <c r="C41" s="517"/>
      <c r="D41" s="1400"/>
      <c r="E41" s="1400"/>
      <c r="F41" s="1351"/>
      <c r="G41" s="521"/>
      <c r="H41" s="1436"/>
      <c r="I41" s="1477"/>
      <c r="J41" s="1436"/>
      <c r="K41" s="1477"/>
      <c r="L41" s="1436"/>
      <c r="M41" s="1477"/>
      <c r="N41" s="1436"/>
      <c r="O41" s="1477"/>
      <c r="P41" s="1436"/>
      <c r="Q41" s="1477"/>
      <c r="R41" s="1436"/>
      <c r="S41" s="1477"/>
    </row>
    <row r="42" spans="1:19">
      <c r="A42" s="1476"/>
      <c r="B42" s="203"/>
      <c r="C42" s="517"/>
      <c r="D42" s="1524"/>
      <c r="E42" s="1400"/>
      <c r="F42" s="1351"/>
      <c r="G42" s="521"/>
      <c r="H42" s="1436"/>
      <c r="I42" s="1477"/>
      <c r="J42" s="1436"/>
      <c r="K42" s="1477"/>
      <c r="L42" s="1436"/>
      <c r="M42" s="1477"/>
      <c r="N42" s="1436"/>
      <c r="O42" s="1477"/>
      <c r="P42" s="1436"/>
      <c r="Q42" s="1477"/>
      <c r="R42" s="1436"/>
      <c r="S42" s="1477"/>
    </row>
    <row r="43" spans="1:19">
      <c r="A43" s="1476"/>
      <c r="B43" s="203"/>
      <c r="C43" s="517"/>
      <c r="D43" s="1524"/>
      <c r="E43" s="1400"/>
      <c r="F43" s="1351"/>
      <c r="G43" s="521"/>
      <c r="H43" s="1436"/>
      <c r="I43" s="1477"/>
      <c r="J43" s="1436"/>
      <c r="K43" s="1477"/>
      <c r="L43" s="1436"/>
      <c r="M43" s="1477"/>
      <c r="N43" s="1436"/>
      <c r="O43" s="1477"/>
      <c r="P43" s="1436"/>
      <c r="Q43" s="1477"/>
      <c r="R43" s="1436"/>
      <c r="S43" s="1477"/>
    </row>
    <row r="44" spans="1:19">
      <c r="A44" s="1476"/>
      <c r="B44" s="1515"/>
      <c r="C44" s="1400"/>
      <c r="D44" s="1400"/>
      <c r="E44" s="1400"/>
      <c r="F44" s="1351"/>
      <c r="G44" s="521"/>
      <c r="H44" s="1436"/>
      <c r="I44" s="1416"/>
      <c r="J44" s="1436"/>
      <c r="K44" s="1525"/>
      <c r="L44" s="1436"/>
      <c r="M44" s="1525"/>
      <c r="N44" s="1436"/>
      <c r="O44" s="1416"/>
      <c r="P44" s="1436"/>
      <c r="Q44" s="1525"/>
      <c r="R44" s="1436"/>
      <c r="S44" s="1525"/>
    </row>
    <row r="45" spans="1:19">
      <c r="A45" s="1476"/>
      <c r="B45" s="1515"/>
      <c r="C45" s="1400"/>
      <c r="D45" s="1400"/>
      <c r="E45" s="1400"/>
      <c r="F45" s="1351"/>
      <c r="G45" s="521"/>
      <c r="H45" s="1436"/>
      <c r="I45" s="1416"/>
      <c r="J45" s="1436"/>
      <c r="K45" s="1525"/>
      <c r="L45" s="1436"/>
      <c r="M45" s="1525"/>
      <c r="N45" s="1436"/>
      <c r="O45" s="1416"/>
      <c r="P45" s="1436"/>
      <c r="Q45" s="1525"/>
      <c r="R45" s="1436"/>
      <c r="S45" s="1525"/>
    </row>
    <row r="46" spans="1:19" ht="15.75" thickBot="1">
      <c r="A46" s="1476"/>
      <c r="B46" s="1515"/>
      <c r="C46" s="1400"/>
      <c r="D46" s="1400"/>
      <c r="E46" s="1400"/>
      <c r="F46" s="1351"/>
      <c r="G46" s="521"/>
      <c r="H46" s="1436"/>
      <c r="I46" s="1416"/>
      <c r="J46" s="1436"/>
      <c r="K46" s="1525"/>
      <c r="L46" s="1436"/>
      <c r="M46" s="1525"/>
      <c r="N46" s="1436"/>
      <c r="O46" s="1416"/>
      <c r="P46" s="1436"/>
      <c r="Q46" s="1525"/>
      <c r="R46" s="1436"/>
      <c r="S46" s="1525"/>
    </row>
    <row r="47" spans="1:19" ht="15.75" thickTop="1">
      <c r="A47" s="14"/>
      <c r="B47" s="15"/>
      <c r="C47" s="16"/>
      <c r="D47" s="16"/>
      <c r="E47" s="17"/>
      <c r="F47" s="18" t="s">
        <v>625</v>
      </c>
      <c r="G47" s="19"/>
      <c r="H47" s="20"/>
      <c r="I47" s="62">
        <f>SUM(I23:I46)</f>
        <v>0</v>
      </c>
      <c r="J47" s="20"/>
      <c r="K47" s="62">
        <f>SUM(K23:K46)</f>
        <v>0</v>
      </c>
      <c r="L47" s="20"/>
      <c r="M47" s="62">
        <f>SUM(M26:M46)</f>
        <v>0</v>
      </c>
      <c r="N47" s="20"/>
      <c r="O47" s="62">
        <f>SUM(O23:O46)</f>
        <v>0</v>
      </c>
      <c r="P47" s="20"/>
      <c r="Q47" s="62">
        <f>SUM(Q26:Q46)</f>
        <v>0</v>
      </c>
      <c r="R47" s="20"/>
      <c r="S47" s="62">
        <f>SUM(S26:S46)</f>
        <v>0</v>
      </c>
    </row>
    <row r="48" spans="1:19">
      <c r="A48" s="1359"/>
      <c r="B48" s="1360"/>
      <c r="C48" s="1361"/>
      <c r="D48" s="1361"/>
      <c r="E48" s="1362"/>
      <c r="F48" s="1363" t="s">
        <v>626</v>
      </c>
      <c r="G48" s="506"/>
      <c r="H48" s="1365">
        <v>0</v>
      </c>
      <c r="I48" s="1445"/>
      <c r="J48" s="1365">
        <v>0</v>
      </c>
      <c r="K48" s="1445"/>
      <c r="L48" s="1365">
        <v>0</v>
      </c>
      <c r="M48" s="1445"/>
      <c r="N48" s="1365">
        <v>0</v>
      </c>
      <c r="O48" s="1445"/>
      <c r="P48" s="1365">
        <v>0</v>
      </c>
      <c r="Q48" s="1445"/>
      <c r="R48" s="1365">
        <v>0</v>
      </c>
      <c r="S48" s="1445"/>
    </row>
    <row r="49" spans="1:19">
      <c r="A49" s="1359"/>
      <c r="B49" s="1360"/>
      <c r="C49" s="1361"/>
      <c r="D49" s="1361"/>
      <c r="E49" s="1362"/>
      <c r="F49" s="1363" t="s">
        <v>627</v>
      </c>
      <c r="G49" s="506"/>
      <c r="H49" s="1367"/>
      <c r="I49" s="1446">
        <f>H48*I47</f>
        <v>0</v>
      </c>
      <c r="J49" s="1367"/>
      <c r="K49" s="1446">
        <f>J48*K47</f>
        <v>0</v>
      </c>
      <c r="L49" s="1367"/>
      <c r="M49" s="1446">
        <f>L48*M47</f>
        <v>0</v>
      </c>
      <c r="N49" s="1367"/>
      <c r="O49" s="1446">
        <f>N48*O47</f>
        <v>0</v>
      </c>
      <c r="P49" s="1367"/>
      <c r="Q49" s="1446">
        <f>P48*Q47</f>
        <v>0</v>
      </c>
      <c r="R49" s="1367"/>
      <c r="S49" s="1446">
        <f>R48*S47</f>
        <v>0</v>
      </c>
    </row>
    <row r="50" spans="1:19">
      <c r="A50" s="1359"/>
      <c r="B50" s="1360"/>
      <c r="C50" s="1361"/>
      <c r="D50" s="1361"/>
      <c r="E50" s="1362"/>
      <c r="F50" s="1363"/>
      <c r="G50" s="506"/>
      <c r="H50" s="1367"/>
      <c r="I50" s="1447"/>
      <c r="J50" s="1367"/>
      <c r="K50" s="1447"/>
      <c r="L50" s="1367"/>
      <c r="M50" s="1447"/>
      <c r="N50" s="1367"/>
      <c r="O50" s="1447"/>
      <c r="P50" s="1367"/>
      <c r="Q50" s="1447"/>
      <c r="R50" s="1367"/>
      <c r="S50" s="1447"/>
    </row>
    <row r="51" spans="1:19">
      <c r="A51" s="1359"/>
      <c r="B51" s="1360"/>
      <c r="C51" s="1361"/>
      <c r="D51" s="1361"/>
      <c r="E51" s="1362"/>
      <c r="F51" s="1363" t="s">
        <v>628</v>
      </c>
      <c r="G51" s="506"/>
      <c r="H51" s="1369"/>
      <c r="I51" s="1448">
        <f>SUM(I47:I49)</f>
        <v>0</v>
      </c>
      <c r="J51" s="1369"/>
      <c r="K51" s="1448">
        <f>SUM(K47:K49)</f>
        <v>0</v>
      </c>
      <c r="L51" s="1369"/>
      <c r="M51" s="1448">
        <f>SUM(M47:M49)</f>
        <v>0</v>
      </c>
      <c r="N51" s="1369"/>
      <c r="O51" s="1448">
        <f>SUM(O47:O49)</f>
        <v>0</v>
      </c>
      <c r="P51" s="1369"/>
      <c r="Q51" s="1448">
        <f>SUM(Q47:Q49)</f>
        <v>0</v>
      </c>
      <c r="R51" s="1369"/>
      <c r="S51" s="1448">
        <f>SUM(S47:S49)</f>
        <v>0</v>
      </c>
    </row>
    <row r="52" spans="1:19">
      <c r="A52" s="1359"/>
      <c r="B52" s="1360"/>
      <c r="C52" s="1361"/>
      <c r="D52" s="1361"/>
      <c r="E52" s="1362"/>
      <c r="F52" s="1371" t="s">
        <v>629</v>
      </c>
      <c r="G52" s="508"/>
      <c r="H52" s="1373"/>
      <c r="I52" s="1374" t="e">
        <f>I51/'Area Calculations'!$I$4</f>
        <v>#DIV/0!</v>
      </c>
      <c r="J52" s="1373"/>
      <c r="K52" s="1374" t="e">
        <f>K51/'Area Calculations'!$I$4</f>
        <v>#DIV/0!</v>
      </c>
      <c r="L52" s="1373"/>
      <c r="M52" s="1374" t="e">
        <f>M51/'Area Calculations'!$I$4</f>
        <v>#DIV/0!</v>
      </c>
      <c r="N52" s="1373"/>
      <c r="O52" s="1374" t="e">
        <f>O51/'Area Calculations'!$I$4</f>
        <v>#DIV/0!</v>
      </c>
      <c r="P52" s="1373"/>
      <c r="Q52" s="1374" t="e">
        <f>Q51/'Area Calculations'!$I$4</f>
        <v>#DIV/0!</v>
      </c>
      <c r="R52" s="1373"/>
      <c r="S52" s="1374" t="e">
        <f>S51/'Area Calculations'!$I$4</f>
        <v>#DIV/0!</v>
      </c>
    </row>
    <row r="53" spans="1:19">
      <c r="A53" s="1359"/>
      <c r="B53" s="1360"/>
      <c r="C53" s="1361"/>
      <c r="D53" s="1361"/>
      <c r="E53" s="1362"/>
      <c r="F53" s="1371" t="s">
        <v>630</v>
      </c>
      <c r="G53" s="509"/>
      <c r="H53" s="1373"/>
      <c r="I53" s="1374" t="e">
        <f>I51/'Area Calculations'!#REF!</f>
        <v>#REF!</v>
      </c>
      <c r="J53" s="1373"/>
      <c r="K53" s="1374" t="e">
        <f>K51/'Area Calculations'!#REF!</f>
        <v>#REF!</v>
      </c>
      <c r="L53" s="1373"/>
      <c r="M53" s="1374" t="e">
        <f>M51/'Area Calculations'!#REF!</f>
        <v>#REF!</v>
      </c>
      <c r="N53" s="1373"/>
      <c r="O53" s="1374" t="e">
        <f>O51/'Area Calculations'!#REF!</f>
        <v>#REF!</v>
      </c>
      <c r="P53" s="1373"/>
      <c r="Q53" s="1374" t="e">
        <f>Q51/'Area Calculations'!#REF!</f>
        <v>#REF!</v>
      </c>
      <c r="R53" s="1373"/>
      <c r="S53" s="1374" t="e">
        <f>S51/'Area Calculations'!#REF!</f>
        <v>#REF!</v>
      </c>
    </row>
    <row r="54" spans="1:19" ht="15.75" thickBot="1">
      <c r="A54" s="1359"/>
      <c r="B54" s="1360"/>
      <c r="C54" s="1361"/>
      <c r="D54" s="1361"/>
      <c r="E54" s="1362"/>
      <c r="F54" s="1363"/>
      <c r="G54" s="510"/>
      <c r="H54" s="1379"/>
      <c r="I54" s="1379"/>
      <c r="J54" s="1490"/>
      <c r="K54" s="1378"/>
      <c r="L54" s="1379"/>
      <c r="M54" s="1465"/>
      <c r="N54" s="1379"/>
      <c r="O54" s="1379"/>
      <c r="P54" s="1379"/>
      <c r="Q54" s="1465"/>
      <c r="R54" s="1379"/>
      <c r="S54" s="1465"/>
    </row>
    <row r="55" spans="1:19" ht="16.5" thickTop="1" thickBot="1">
      <c r="A55" s="652" t="s">
        <v>631</v>
      </c>
      <c r="B55" s="653"/>
      <c r="C55" s="12"/>
      <c r="D55" s="12"/>
      <c r="E55" s="12"/>
      <c r="F55" s="12"/>
      <c r="G55" s="13"/>
      <c r="H55" s="21"/>
      <c r="I55" s="21"/>
      <c r="J55" s="52"/>
      <c r="K55" s="21"/>
      <c r="L55" s="21"/>
      <c r="M55" s="21"/>
      <c r="N55" s="21"/>
      <c r="O55" s="21"/>
      <c r="P55" s="21"/>
      <c r="Q55" s="21"/>
      <c r="R55" s="21"/>
      <c r="S55" s="21"/>
    </row>
    <row r="56" spans="1:19" ht="15.75" thickTop="1">
      <c r="A56" s="1526"/>
      <c r="B56" s="1399"/>
      <c r="C56" s="1527"/>
      <c r="D56" s="1527"/>
      <c r="E56" s="1527"/>
      <c r="F56" s="1527"/>
      <c r="G56" s="1528"/>
      <c r="H56" s="1529"/>
      <c r="I56" s="1529"/>
      <c r="J56" s="1530"/>
      <c r="K56" s="1529"/>
      <c r="L56" s="1529"/>
      <c r="M56" s="1529"/>
      <c r="N56" s="1529"/>
      <c r="O56" s="1529"/>
      <c r="P56" s="1529"/>
      <c r="Q56" s="1529"/>
      <c r="R56" s="1529"/>
      <c r="S56" s="1529"/>
    </row>
    <row r="57" spans="1:19">
      <c r="A57" s="1526"/>
      <c r="B57" s="1399"/>
      <c r="C57" s="1527"/>
      <c r="D57" s="1527"/>
      <c r="E57" s="1527"/>
      <c r="F57" s="1527"/>
      <c r="G57" s="1528"/>
      <c r="H57" s="1529"/>
      <c r="I57" s="1529"/>
      <c r="J57" s="1530"/>
      <c r="K57" s="1529"/>
      <c r="L57" s="1529"/>
      <c r="M57" s="1529"/>
      <c r="N57" s="1529"/>
      <c r="O57" s="1529"/>
      <c r="P57" s="1529"/>
      <c r="Q57" s="1529"/>
      <c r="R57" s="1529"/>
      <c r="S57" s="1529"/>
    </row>
    <row r="58" spans="1:19" ht="15.75" thickBot="1">
      <c r="A58" s="1526"/>
      <c r="B58" s="1399"/>
      <c r="C58" s="1527"/>
      <c r="D58" s="1527"/>
      <c r="E58" s="1527"/>
      <c r="F58" s="1527"/>
      <c r="G58" s="1528"/>
      <c r="H58" s="1529"/>
      <c r="I58" s="1529"/>
      <c r="J58" s="1530"/>
      <c r="K58" s="1529"/>
      <c r="L58" s="1529"/>
      <c r="M58" s="1529"/>
      <c r="N58" s="1529"/>
      <c r="O58" s="1529"/>
      <c r="P58" s="1529"/>
      <c r="Q58" s="1529"/>
      <c r="R58" s="1529"/>
      <c r="S58" s="1529"/>
    </row>
    <row r="59" spans="1:19" s="2" customFormat="1" ht="16.5" thickTop="1" thickBot="1">
      <c r="A59" s="652" t="s">
        <v>632</v>
      </c>
      <c r="B59" s="653"/>
      <c r="C59" s="12"/>
      <c r="D59" s="12"/>
      <c r="E59" s="12"/>
      <c r="F59" s="12"/>
      <c r="G59" s="13"/>
      <c r="H59" s="21"/>
      <c r="I59" s="21"/>
      <c r="J59" s="52"/>
      <c r="K59" s="21"/>
      <c r="L59" s="21"/>
      <c r="M59" s="21"/>
      <c r="N59" s="21"/>
      <c r="O59" s="21"/>
      <c r="P59" s="21"/>
      <c r="Q59" s="21"/>
      <c r="R59" s="21"/>
      <c r="S59" s="21"/>
    </row>
    <row r="60" spans="1:19" s="2" customFormat="1" ht="15.75" thickTop="1">
      <c r="A60" s="1526"/>
      <c r="B60" s="1399"/>
      <c r="C60" s="1527"/>
      <c r="D60" s="1527"/>
      <c r="E60" s="1527"/>
      <c r="F60" s="1527"/>
      <c r="G60" s="1528"/>
      <c r="H60" s="1529"/>
      <c r="I60" s="1529"/>
      <c r="J60" s="1530"/>
      <c r="K60" s="1529"/>
      <c r="L60" s="1529"/>
      <c r="M60" s="1529"/>
      <c r="N60" s="1529"/>
      <c r="O60" s="1529"/>
      <c r="P60" s="1529"/>
      <c r="Q60" s="1529"/>
      <c r="R60" s="1529"/>
      <c r="S60" s="1529"/>
    </row>
    <row r="61" spans="1:19" s="2" customFormat="1">
      <c r="A61" s="1526"/>
      <c r="B61" s="1399"/>
      <c r="C61" s="1527"/>
      <c r="D61" s="1527"/>
      <c r="E61" s="1527"/>
      <c r="F61" s="1527"/>
      <c r="G61" s="1528"/>
      <c r="H61" s="1529"/>
      <c r="I61" s="1529"/>
      <c r="J61" s="1530"/>
      <c r="K61" s="1529"/>
      <c r="L61" s="1529"/>
      <c r="M61" s="1529"/>
      <c r="N61" s="1529"/>
      <c r="O61" s="1529"/>
      <c r="P61" s="1529"/>
      <c r="Q61" s="1529"/>
      <c r="R61" s="1529"/>
      <c r="S61" s="1529"/>
    </row>
    <row r="62" spans="1:19" ht="15.75" thickBot="1">
      <c r="A62" s="1526"/>
      <c r="B62" s="1399"/>
      <c r="C62" s="1527"/>
      <c r="D62" s="1527"/>
      <c r="E62" s="1527"/>
      <c r="F62" s="1527"/>
      <c r="G62" s="1528"/>
      <c r="H62" s="1529"/>
      <c r="I62" s="1529"/>
      <c r="J62" s="1530"/>
      <c r="K62" s="1529"/>
      <c r="L62" s="1529"/>
      <c r="M62" s="1529"/>
      <c r="N62" s="1529"/>
      <c r="O62" s="1529"/>
      <c r="P62" s="1529"/>
      <c r="Q62" s="1529"/>
      <c r="R62" s="1529"/>
      <c r="S62" s="1529"/>
    </row>
    <row r="63" spans="1:19" s="2" customFormat="1" ht="16.5" thickTop="1" thickBot="1">
      <c r="A63" s="652" t="s">
        <v>633</v>
      </c>
      <c r="B63" s="653"/>
      <c r="C63" s="12"/>
      <c r="D63" s="12"/>
      <c r="E63" s="12"/>
      <c r="F63" s="12"/>
      <c r="G63" s="13"/>
      <c r="H63" s="21"/>
      <c r="I63" s="21"/>
      <c r="J63" s="52"/>
      <c r="K63" s="21"/>
      <c r="L63" s="21"/>
      <c r="M63" s="21"/>
      <c r="N63" s="21"/>
      <c r="O63" s="21"/>
      <c r="P63" s="21"/>
      <c r="Q63" s="21"/>
      <c r="R63" s="21"/>
      <c r="S63" s="21"/>
    </row>
    <row r="64" spans="1:19" s="2" customFormat="1" ht="15.75" thickTop="1">
      <c r="A64" s="1526"/>
      <c r="B64" s="1399"/>
      <c r="C64" s="1527"/>
      <c r="D64" s="1527"/>
      <c r="E64" s="1527"/>
      <c r="F64" s="1527"/>
      <c r="G64" s="1528"/>
      <c r="H64" s="1529"/>
      <c r="I64" s="1529"/>
      <c r="J64" s="1530"/>
      <c r="K64" s="1529"/>
      <c r="L64" s="1529"/>
      <c r="M64" s="1529"/>
      <c r="N64" s="1529"/>
      <c r="O64" s="1529"/>
      <c r="P64" s="1529"/>
      <c r="Q64" s="1529"/>
      <c r="R64" s="1529"/>
      <c r="S64" s="1529"/>
    </row>
    <row r="65" spans="1:19" s="2" customFormat="1">
      <c r="A65" s="1409"/>
      <c r="B65" s="1399"/>
      <c r="C65" s="1400"/>
      <c r="D65" s="1400"/>
      <c r="E65" s="1400"/>
      <c r="F65" s="1400"/>
      <c r="G65" s="517"/>
      <c r="H65" s="1380"/>
      <c r="I65" s="1380"/>
      <c r="J65" s="527"/>
      <c r="K65" s="1380"/>
      <c r="L65" s="1380"/>
      <c r="M65" s="1380"/>
      <c r="N65" s="1380"/>
      <c r="O65" s="1380"/>
      <c r="P65" s="1380"/>
      <c r="Q65" s="1380"/>
      <c r="R65" s="1380"/>
      <c r="S65" s="1380"/>
    </row>
    <row r="66" spans="1:19" s="2" customFormat="1" ht="15.75" thickBot="1">
      <c r="A66" s="1381"/>
      <c r="B66" s="1382"/>
      <c r="C66" s="1400"/>
      <c r="D66" s="1400"/>
      <c r="E66" s="1400"/>
      <c r="F66" s="1400"/>
      <c r="G66" s="517"/>
      <c r="H66" s="1383"/>
      <c r="I66" s="1383"/>
      <c r="J66" s="528"/>
      <c r="K66" s="1383"/>
      <c r="L66" s="1383"/>
      <c r="M66" s="1383"/>
      <c r="N66" s="1383"/>
      <c r="O66" s="1383"/>
      <c r="P66" s="1383"/>
      <c r="Q66" s="1383"/>
      <c r="R66" s="1383"/>
      <c r="S66" s="1383"/>
    </row>
    <row r="67" spans="1:19" s="2" customFormat="1" ht="16.5" thickTop="1" thickBot="1">
      <c r="A67" s="652" t="s">
        <v>634</v>
      </c>
      <c r="B67" s="653"/>
      <c r="C67" s="12"/>
      <c r="D67" s="12"/>
      <c r="E67" s="12"/>
      <c r="F67" s="12"/>
      <c r="G67" s="13"/>
      <c r="H67" s="21"/>
      <c r="I67" s="21"/>
      <c r="J67" s="52"/>
      <c r="K67" s="21"/>
      <c r="L67" s="21"/>
      <c r="M67" s="21"/>
      <c r="N67" s="21"/>
      <c r="O67" s="21"/>
      <c r="P67" s="21"/>
      <c r="Q67" s="21"/>
      <c r="R67" s="21"/>
      <c r="S67" s="21"/>
    </row>
    <row r="68" spans="1:19" ht="15.75" thickTop="1">
      <c r="A68" s="1531"/>
      <c r="B68" s="1532"/>
      <c r="C68" s="1527"/>
      <c r="D68" s="1527"/>
      <c r="E68" s="1527"/>
      <c r="F68" s="1527"/>
      <c r="G68" s="1528"/>
      <c r="H68" s="1529"/>
      <c r="I68" s="1529"/>
      <c r="J68" s="1530"/>
      <c r="K68" s="1529"/>
      <c r="L68" s="1529"/>
      <c r="M68" s="1529"/>
      <c r="N68" s="1529"/>
      <c r="O68" s="1529"/>
      <c r="P68" s="1529"/>
      <c r="Q68" s="1529"/>
      <c r="R68" s="1529"/>
      <c r="S68" s="1529"/>
    </row>
    <row r="69" spans="1:19">
      <c r="A69" s="1381"/>
      <c r="B69" s="1382"/>
      <c r="C69" s="1400"/>
      <c r="D69" s="1400"/>
      <c r="E69" s="1400"/>
      <c r="F69" s="1400"/>
      <c r="G69" s="517"/>
      <c r="H69" s="1384"/>
      <c r="I69" s="1384"/>
      <c r="J69" s="530"/>
      <c r="K69" s="1384"/>
      <c r="L69" s="1384"/>
      <c r="M69" s="1384"/>
      <c r="N69" s="1384"/>
      <c r="O69" s="1384"/>
      <c r="P69" s="1384"/>
      <c r="Q69" s="1384"/>
      <c r="R69" s="1384"/>
      <c r="S69" s="1384"/>
    </row>
    <row r="70" spans="1:19" ht="15.75" thickBot="1">
      <c r="A70" s="1381"/>
      <c r="B70" s="1382"/>
      <c r="C70" s="1400"/>
      <c r="D70" s="1400"/>
      <c r="E70" s="1400"/>
      <c r="F70" s="1400"/>
      <c r="G70" s="517"/>
      <c r="H70" s="1384"/>
      <c r="I70" s="1384"/>
      <c r="J70" s="530"/>
      <c r="K70" s="1384"/>
      <c r="L70" s="1384"/>
      <c r="M70" s="1384"/>
      <c r="N70" s="1384"/>
      <c r="O70" s="1384"/>
      <c r="P70" s="1384"/>
      <c r="Q70" s="1384"/>
      <c r="R70" s="1384"/>
      <c r="S70" s="1384"/>
    </row>
    <row r="71" spans="1:19" ht="16.5" thickTop="1" thickBot="1">
      <c r="A71" s="652" t="s">
        <v>635</v>
      </c>
      <c r="B71" s="653"/>
      <c r="C71" s="12"/>
      <c r="D71" s="12"/>
      <c r="E71" s="12"/>
      <c r="F71" s="12"/>
      <c r="G71" s="13"/>
      <c r="H71" s="21"/>
      <c r="I71" s="21"/>
      <c r="J71" s="52"/>
      <c r="K71" s="21"/>
      <c r="L71" s="21"/>
      <c r="M71" s="21"/>
      <c r="N71" s="21"/>
      <c r="O71" s="21"/>
      <c r="P71" s="21"/>
      <c r="Q71" s="21"/>
      <c r="R71" s="21"/>
      <c r="S71" s="21"/>
    </row>
    <row r="72" spans="1:19" ht="15.75" thickTop="1">
      <c r="A72" s="1409"/>
      <c r="B72" s="1399" t="s">
        <v>636</v>
      </c>
      <c r="C72" s="1400"/>
      <c r="D72" s="1400"/>
      <c r="E72" s="1400"/>
      <c r="F72" s="1400"/>
      <c r="G72" s="517"/>
      <c r="H72" s="1384"/>
      <c r="I72" s="1384"/>
      <c r="J72" s="530"/>
      <c r="K72" s="1384"/>
      <c r="L72" s="1384"/>
      <c r="M72" s="1384"/>
      <c r="N72" s="1384"/>
      <c r="O72" s="1384"/>
      <c r="P72" s="1384"/>
      <c r="Q72" s="1384"/>
      <c r="R72" s="1384"/>
      <c r="S72" s="1384"/>
    </row>
    <row r="73" spans="1:19">
      <c r="A73" s="1409"/>
      <c r="B73" s="1399" t="s">
        <v>637</v>
      </c>
      <c r="C73" s="1400"/>
      <c r="D73" s="1400"/>
      <c r="E73" s="1400"/>
      <c r="F73" s="1400"/>
      <c r="G73" s="517"/>
      <c r="H73" s="1384"/>
      <c r="I73" s="1384"/>
      <c r="J73" s="530"/>
      <c r="K73" s="1384"/>
      <c r="L73" s="1384"/>
      <c r="M73" s="1384"/>
      <c r="N73" s="1384"/>
      <c r="O73" s="1384"/>
      <c r="P73" s="1384"/>
      <c r="Q73" s="1384"/>
      <c r="R73" s="1384"/>
      <c r="S73" s="1384"/>
    </row>
    <row r="74" spans="1:19">
      <c r="A74" s="1409"/>
      <c r="B74" s="1399" t="s">
        <v>638</v>
      </c>
      <c r="C74" s="1400"/>
      <c r="D74" s="1400"/>
      <c r="E74" s="1400"/>
      <c r="F74" s="1400"/>
      <c r="G74" s="517"/>
      <c r="H74" s="1384"/>
      <c r="I74" s="1384"/>
      <c r="J74" s="530"/>
      <c r="K74" s="1384"/>
      <c r="L74" s="1384"/>
      <c r="M74" s="1384"/>
      <c r="N74" s="1384"/>
      <c r="O74" s="1384"/>
      <c r="P74" s="1384"/>
      <c r="Q74" s="1384"/>
      <c r="R74" s="1384"/>
      <c r="S74" s="1384"/>
    </row>
    <row r="75" spans="1:19">
      <c r="A75" s="1409"/>
      <c r="B75" s="1399" t="s">
        <v>639</v>
      </c>
      <c r="C75" s="1400"/>
      <c r="D75" s="1400"/>
      <c r="E75" s="1400"/>
      <c r="F75" s="1400"/>
      <c r="G75" s="517"/>
      <c r="H75" s="1384"/>
      <c r="I75" s="1384"/>
      <c r="J75" s="530"/>
      <c r="K75" s="1384"/>
      <c r="L75" s="1384"/>
      <c r="M75" s="1384"/>
      <c r="N75" s="1384"/>
      <c r="O75" s="1384"/>
      <c r="P75" s="1384"/>
      <c r="Q75" s="1384"/>
      <c r="R75" s="1384"/>
      <c r="S75" s="1384"/>
    </row>
    <row r="76" spans="1:19" ht="15.75" thickBot="1">
      <c r="A76" s="358"/>
      <c r="B76" s="357"/>
      <c r="C76" s="188"/>
      <c r="D76" s="188"/>
      <c r="E76" s="188"/>
      <c r="F76" s="188"/>
      <c r="G76" s="359"/>
      <c r="H76" s="300"/>
      <c r="I76" s="300"/>
      <c r="J76" s="53"/>
      <c r="K76" s="300"/>
      <c r="L76" s="300"/>
      <c r="M76" s="300"/>
      <c r="N76" s="300"/>
      <c r="O76" s="300"/>
      <c r="P76" s="300"/>
      <c r="Q76" s="300"/>
      <c r="R76" s="300"/>
      <c r="S76" s="300"/>
    </row>
    <row r="77" spans="1:19" ht="16.5" thickTop="1" thickBot="1">
      <c r="A77" s="7" t="s">
        <v>640</v>
      </c>
      <c r="B77" s="8"/>
      <c r="C77" s="12"/>
      <c r="D77" s="12"/>
      <c r="E77" s="12"/>
      <c r="F77" s="12"/>
      <c r="G77" s="13"/>
      <c r="H77" s="21"/>
      <c r="I77" s="21"/>
      <c r="J77" s="52"/>
      <c r="K77" s="21"/>
      <c r="L77" s="21"/>
      <c r="M77" s="21"/>
      <c r="N77" s="21"/>
      <c r="O77" s="21"/>
      <c r="P77" s="21"/>
      <c r="Q77" s="21"/>
      <c r="R77" s="21"/>
      <c r="S77" s="21"/>
    </row>
    <row r="78" spans="1:19" ht="15.75" thickTop="1">
      <c r="A78" s="1526"/>
      <c r="B78" s="1533" t="s">
        <v>641</v>
      </c>
      <c r="C78" s="1527"/>
      <c r="D78" s="1527"/>
      <c r="E78" s="1527"/>
      <c r="F78" s="1527"/>
      <c r="G78" s="1528"/>
      <c r="H78" s="1534"/>
      <c r="I78" s="1534"/>
      <c r="J78" s="1416"/>
      <c r="K78" s="1534"/>
      <c r="L78" s="1534"/>
      <c r="M78" s="1534"/>
      <c r="N78" s="1534"/>
      <c r="O78" s="1534"/>
      <c r="P78" s="1534"/>
      <c r="Q78" s="1534"/>
      <c r="R78" s="1534"/>
      <c r="S78" s="1534"/>
    </row>
    <row r="79" spans="1:19">
      <c r="A79" s="1409"/>
      <c r="B79" s="1399" t="s">
        <v>642</v>
      </c>
      <c r="C79" s="1400"/>
      <c r="D79" s="1400"/>
      <c r="E79" s="1400"/>
      <c r="F79" s="1400"/>
      <c r="G79" s="517"/>
      <c r="H79" s="1385"/>
      <c r="I79" s="1385"/>
      <c r="J79" s="532"/>
      <c r="K79" s="1385"/>
      <c r="L79" s="1385"/>
      <c r="M79" s="1385"/>
      <c r="N79" s="1385"/>
      <c r="O79" s="1385"/>
      <c r="P79" s="1385"/>
      <c r="Q79" s="1385"/>
      <c r="R79" s="1385"/>
      <c r="S79" s="1385"/>
    </row>
    <row r="80" spans="1:19" ht="15.75" thickBot="1">
      <c r="A80" s="1498"/>
      <c r="B80" s="1387" t="s">
        <v>643</v>
      </c>
      <c r="C80" s="1388"/>
      <c r="D80" s="1388"/>
      <c r="E80" s="1388"/>
      <c r="F80" s="1388"/>
      <c r="G80" s="1389"/>
      <c r="H80" s="1502"/>
      <c r="I80" s="1502"/>
      <c r="J80" s="1430"/>
      <c r="K80" s="1502"/>
      <c r="L80" s="1502"/>
      <c r="M80" s="1502"/>
      <c r="N80" s="1502"/>
      <c r="O80" s="1502"/>
      <c r="P80" s="1502"/>
      <c r="Q80" s="1502"/>
      <c r="R80" s="1502"/>
      <c r="S80" s="1502"/>
    </row>
    <row r="81" spans="1:2" ht="16.5" thickTop="1" thickBot="1"/>
    <row r="82" spans="1:2" ht="16.5" thickTop="1" thickBot="1">
      <c r="A82" s="94" t="s">
        <v>644</v>
      </c>
      <c r="B82" s="96"/>
    </row>
    <row r="83" spans="1:2" ht="15.75" thickTop="1">
      <c r="A83" s="95" t="s">
        <v>542</v>
      </c>
      <c r="B83" s="1392"/>
    </row>
    <row r="84" spans="1:2">
      <c r="A84" s="1391" t="s">
        <v>546</v>
      </c>
      <c r="B84" s="1392"/>
    </row>
    <row r="85" spans="1:2">
      <c r="A85" s="1393" t="s">
        <v>549</v>
      </c>
      <c r="B85" s="1394"/>
    </row>
    <row r="86" spans="1:2">
      <c r="A86" s="1393" t="s">
        <v>552</v>
      </c>
      <c r="B86" s="1395"/>
    </row>
    <row r="87" spans="1:2" ht="15.75" thickBot="1">
      <c r="A87" s="1507" t="s">
        <v>645</v>
      </c>
      <c r="B87" s="1508"/>
    </row>
    <row r="88" spans="1:2" ht="15.75" thickTop="1"/>
    <row r="89" spans="1:2">
      <c r="A89" s="97"/>
      <c r="B89" s="1" t="s">
        <v>646</v>
      </c>
    </row>
    <row r="90" spans="1:2">
      <c r="A90" s="98"/>
      <c r="B90" s="1" t="s">
        <v>647</v>
      </c>
    </row>
  </sheetData>
  <mergeCells count="47">
    <mergeCell ref="A55:B55"/>
    <mergeCell ref="A59:B59"/>
    <mergeCell ref="A63:B63"/>
    <mergeCell ref="A67:B67"/>
    <mergeCell ref="A71:B71"/>
    <mergeCell ref="H6:I6"/>
    <mergeCell ref="N6:O6"/>
    <mergeCell ref="R7:S7"/>
    <mergeCell ref="R8:S8"/>
    <mergeCell ref="J7:K7"/>
    <mergeCell ref="H7:I7"/>
    <mergeCell ref="N7:O7"/>
    <mergeCell ref="L7:M7"/>
    <mergeCell ref="P7:Q7"/>
    <mergeCell ref="J8:K8"/>
    <mergeCell ref="H8:I8"/>
    <mergeCell ref="N8:O8"/>
    <mergeCell ref="L8:M8"/>
    <mergeCell ref="P8:Q8"/>
    <mergeCell ref="L6:M6"/>
    <mergeCell ref="P6:Q6"/>
    <mergeCell ref="J4:K4"/>
    <mergeCell ref="H4:I4"/>
    <mergeCell ref="N4:O4"/>
    <mergeCell ref="L4:M4"/>
    <mergeCell ref="P4:Q4"/>
    <mergeCell ref="J5:K5"/>
    <mergeCell ref="H5:I5"/>
    <mergeCell ref="N5:O5"/>
    <mergeCell ref="L5:M5"/>
    <mergeCell ref="P5:Q5"/>
    <mergeCell ref="R6:S6"/>
    <mergeCell ref="J6:K6"/>
    <mergeCell ref="R3:S3"/>
    <mergeCell ref="J2:K2"/>
    <mergeCell ref="H2:I2"/>
    <mergeCell ref="N2:O2"/>
    <mergeCell ref="L2:M2"/>
    <mergeCell ref="P2:Q2"/>
    <mergeCell ref="R2:S2"/>
    <mergeCell ref="J3:K3"/>
    <mergeCell ref="H3:I3"/>
    <mergeCell ref="N3:O3"/>
    <mergeCell ref="L3:M3"/>
    <mergeCell ref="P3:Q3"/>
    <mergeCell ref="R5:S5"/>
    <mergeCell ref="R4:S4"/>
  </mergeCells>
  <conditionalFormatting sqref="H20:H29">
    <cfRule type="cellIs" dxfId="1335" priority="15" operator="equal">
      <formula>"X"</formula>
    </cfRule>
    <cfRule type="cellIs" dxfId="1334" priority="16" operator="equal">
      <formula>"I"</formula>
    </cfRule>
  </conditionalFormatting>
  <conditionalFormatting sqref="H31:H46">
    <cfRule type="cellIs" dxfId="1333" priority="1" operator="equal">
      <formula>"X"</formula>
    </cfRule>
    <cfRule type="cellIs" dxfId="1332" priority="2" operator="equal">
      <formula>"I"</formula>
    </cfRule>
  </conditionalFormatting>
  <conditionalFormatting sqref="J20:J29">
    <cfRule type="cellIs" dxfId="1331" priority="17" operator="equal">
      <formula>"X"</formula>
    </cfRule>
    <cfRule type="cellIs" dxfId="1330" priority="18" operator="equal">
      <formula>"I"</formula>
    </cfRule>
  </conditionalFormatting>
  <conditionalFormatting sqref="J31:J46">
    <cfRule type="cellIs" dxfId="1329" priority="3" operator="equal">
      <formula>"X"</formula>
    </cfRule>
    <cfRule type="cellIs" dxfId="1328" priority="4" operator="equal">
      <formula>"I"</formula>
    </cfRule>
  </conditionalFormatting>
  <conditionalFormatting sqref="L20:L29">
    <cfRule type="cellIs" dxfId="1327" priority="19" operator="equal">
      <formula>"X"</formula>
    </cfRule>
    <cfRule type="cellIs" dxfId="1326" priority="20" operator="equal">
      <formula>"I"</formula>
    </cfRule>
  </conditionalFormatting>
  <conditionalFormatting sqref="L31:L46">
    <cfRule type="cellIs" dxfId="1325" priority="5" operator="equal">
      <formula>"X"</formula>
    </cfRule>
    <cfRule type="cellIs" dxfId="1324" priority="6" operator="equal">
      <formula>"I"</formula>
    </cfRule>
  </conditionalFormatting>
  <conditionalFormatting sqref="N20:N29">
    <cfRule type="cellIs" dxfId="1323" priority="21" operator="equal">
      <formula>"X"</formula>
    </cfRule>
    <cfRule type="cellIs" dxfId="1322" priority="22" operator="equal">
      <formula>"I"</formula>
    </cfRule>
  </conditionalFormatting>
  <conditionalFormatting sqref="N31:N46">
    <cfRule type="cellIs" dxfId="1321" priority="9" operator="equal">
      <formula>"X"</formula>
    </cfRule>
    <cfRule type="cellIs" dxfId="1320" priority="10" operator="equal">
      <formula>"I"</formula>
    </cfRule>
  </conditionalFormatting>
  <conditionalFormatting sqref="P20:P29">
    <cfRule type="cellIs" dxfId="1319" priority="23" operator="equal">
      <formula>"X"</formula>
    </cfRule>
    <cfRule type="cellIs" dxfId="1318" priority="24" operator="equal">
      <formula>"I"</formula>
    </cfRule>
  </conditionalFormatting>
  <conditionalFormatting sqref="P31:P46">
    <cfRule type="cellIs" dxfId="1317" priority="11" operator="equal">
      <formula>"X"</formula>
    </cfRule>
    <cfRule type="cellIs" dxfId="1316" priority="12" operator="equal">
      <formula>"I"</formula>
    </cfRule>
  </conditionalFormatting>
  <conditionalFormatting sqref="R20:R29">
    <cfRule type="cellIs" dxfId="1315" priority="25" operator="equal">
      <formula>"X"</formula>
    </cfRule>
    <cfRule type="cellIs" dxfId="1314" priority="26" operator="equal">
      <formula>"I"</formula>
    </cfRule>
  </conditionalFormatting>
  <conditionalFormatting sqref="R31:R46">
    <cfRule type="cellIs" dxfId="1313" priority="13" operator="equal">
      <formula>"X"</formula>
    </cfRule>
    <cfRule type="cellIs" dxfId="1312" priority="14" operator="equal">
      <formula>"I"</formula>
    </cfRule>
  </conditionalFormatting>
  <hyperlinks>
    <hyperlink ref="B3" location="'Cost Summary'!A1" display="BACK TO SUMMARY SHEET" xr:uid="{02A0D66C-847C-4530-A1DF-8DECDCBDE47B}"/>
  </hyperlinks>
  <pageMargins left="0.7" right="0.7" top="0.75" bottom="0.75" header="0.3" footer="0.3"/>
  <pageSetup paperSize="256" orientation="portrait"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rgb="FF92D050"/>
  </sheetPr>
  <dimension ref="A1:S95"/>
  <sheetViews>
    <sheetView zoomScale="85" zoomScaleNormal="85" workbookViewId="0">
      <pane xSplit="2" ySplit="9" topLeftCell="C19" activePane="bottomRight" state="frozen"/>
      <selection pane="bottomRight" activeCell="C5" sqref="C5"/>
      <selection pane="bottomLeft" activeCell="A10" sqref="A10"/>
      <selection pane="topRight" activeCell="C1" sqref="C1"/>
    </sheetView>
  </sheetViews>
  <sheetFormatPr defaultRowHeight="15"/>
  <cols>
    <col min="1" max="1" width="11" customWidth="1"/>
    <col min="2" max="2" width="70.7109375" style="1" customWidth="1"/>
    <col min="3" max="3" width="11.85546875" style="2" bestFit="1" customWidth="1"/>
    <col min="4" max="4" width="9.140625" style="2" customWidth="1"/>
    <col min="5" max="5" width="7.5703125" style="2" customWidth="1"/>
    <col min="6" max="6" width="7.7109375" style="2" customWidth="1"/>
    <col min="7" max="7" width="15.42578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57"/>
      <c r="M2" s="65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398" t="s">
        <v>544</v>
      </c>
      <c r="B5" s="1399" t="s">
        <v>868</v>
      </c>
      <c r="C5" s="1400"/>
      <c r="D5" s="1400"/>
      <c r="E5" s="1400"/>
      <c r="F5" s="1400"/>
      <c r="G5" s="514" t="s">
        <v>546</v>
      </c>
      <c r="H5" s="1401"/>
      <c r="I5" s="684"/>
      <c r="J5" s="1401"/>
      <c r="K5" s="684"/>
      <c r="L5" s="1401"/>
      <c r="M5" s="684"/>
      <c r="N5" s="1401"/>
      <c r="O5" s="684"/>
      <c r="P5" s="1401"/>
      <c r="Q5" s="684"/>
      <c r="R5" s="1401"/>
      <c r="S5" s="684"/>
    </row>
    <row r="6" spans="1:19">
      <c r="A6" s="1398" t="s">
        <v>548</v>
      </c>
      <c r="B6" s="1402" t="s">
        <v>387</v>
      </c>
      <c r="C6" s="1400"/>
      <c r="D6" s="1400"/>
      <c r="E6" s="1400"/>
      <c r="F6" s="1400"/>
      <c r="G6" s="514" t="s">
        <v>549</v>
      </c>
      <c r="H6" s="1404"/>
      <c r="I6" s="687"/>
      <c r="J6" s="1404"/>
      <c r="K6" s="687"/>
      <c r="L6" s="1404"/>
      <c r="M6" s="687"/>
      <c r="N6" s="1404"/>
      <c r="O6" s="687"/>
      <c r="P6" s="1404"/>
      <c r="Q6" s="687"/>
      <c r="R6" s="1404"/>
      <c r="S6" s="687"/>
    </row>
    <row r="7" spans="1:19">
      <c r="A7" s="1398" t="s">
        <v>551</v>
      </c>
      <c r="B7" s="1405"/>
      <c r="C7" s="1400"/>
      <c r="D7" s="1400"/>
      <c r="E7" s="1400"/>
      <c r="F7" s="1400"/>
      <c r="G7" s="514" t="s">
        <v>552</v>
      </c>
      <c r="H7" s="1406"/>
      <c r="I7" s="685"/>
      <c r="J7" s="1406"/>
      <c r="K7" s="685"/>
      <c r="L7" s="1406"/>
      <c r="M7" s="685"/>
      <c r="N7" s="1406"/>
      <c r="O7" s="685"/>
      <c r="P7" s="1406"/>
      <c r="Q7" s="685"/>
      <c r="R7" s="1406"/>
      <c r="S7" s="685"/>
    </row>
    <row r="8" spans="1:19" ht="15.75" thickBot="1">
      <c r="A8" s="356" t="s">
        <v>554</v>
      </c>
      <c r="B8" s="357"/>
      <c r="C8" s="188"/>
      <c r="D8" s="188"/>
      <c r="E8" s="188"/>
      <c r="F8" s="188"/>
      <c r="G8" s="298" t="s">
        <v>554</v>
      </c>
      <c r="H8" s="1407">
        <f>I56</f>
        <v>0</v>
      </c>
      <c r="I8" s="1408"/>
      <c r="J8" s="1407">
        <f>K56</f>
        <v>0</v>
      </c>
      <c r="K8" s="1408"/>
      <c r="L8" s="1407">
        <f>M56</f>
        <v>0</v>
      </c>
      <c r="M8" s="1408"/>
      <c r="N8" s="1407"/>
      <c r="O8" s="1408"/>
      <c r="P8" s="1407"/>
      <c r="Q8" s="1408"/>
      <c r="R8" s="1407"/>
      <c r="S8" s="1408"/>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409"/>
      <c r="B10" s="1535" t="s">
        <v>563</v>
      </c>
      <c r="C10" s="1400"/>
      <c r="D10" s="1400"/>
      <c r="E10" s="1400"/>
      <c r="F10" s="1400"/>
      <c r="G10" s="517"/>
      <c r="H10" s="1410"/>
      <c r="I10" s="1410"/>
      <c r="J10" s="1410"/>
      <c r="K10" s="1410"/>
      <c r="L10" s="1410"/>
      <c r="M10" s="1410"/>
      <c r="N10" s="1410"/>
      <c r="O10" s="1410"/>
      <c r="P10" s="1410"/>
      <c r="Q10" s="1410"/>
      <c r="R10" s="1410"/>
      <c r="S10" s="1410"/>
    </row>
    <row r="11" spans="1:19" hidden="1">
      <c r="A11" s="1409"/>
      <c r="B11" s="1399" t="str">
        <f>'Area Calculations'!L62</f>
        <v>Architectural Drawings  by</v>
      </c>
      <c r="C11" s="1411" t="s">
        <v>564</v>
      </c>
      <c r="D11" s="1400"/>
      <c r="E11" s="1400"/>
      <c r="F11" s="1400"/>
      <c r="G11" s="517"/>
      <c r="H11" s="1410"/>
      <c r="I11" s="1410"/>
      <c r="J11" s="1410"/>
      <c r="K11" s="1410"/>
      <c r="L11" s="1410"/>
      <c r="M11" s="1410"/>
      <c r="N11" s="1410"/>
      <c r="O11" s="1410"/>
      <c r="P11" s="1410"/>
      <c r="Q11" s="1410"/>
      <c r="R11" s="1410"/>
      <c r="S11" s="1410"/>
    </row>
    <row r="12" spans="1:19" hidden="1">
      <c r="A12" s="1409"/>
      <c r="B12" s="1399" t="str">
        <f>'Area Calculations'!L63</f>
        <v>Structural Drawings by</v>
      </c>
      <c r="C12" s="1411" t="s">
        <v>564</v>
      </c>
      <c r="D12" s="1400"/>
      <c r="E12" s="1400"/>
      <c r="F12" s="1400"/>
      <c r="G12" s="517"/>
      <c r="H12" s="1410"/>
      <c r="I12" s="1410"/>
      <c r="J12" s="1410"/>
      <c r="K12" s="1410"/>
      <c r="L12" s="1410"/>
      <c r="M12" s="1410"/>
      <c r="N12" s="1410"/>
      <c r="O12" s="1410"/>
      <c r="P12" s="1410"/>
      <c r="Q12" s="1410"/>
      <c r="R12" s="1410"/>
      <c r="S12" s="1410"/>
    </row>
    <row r="13" spans="1:19" hidden="1">
      <c r="A13" s="1409"/>
      <c r="B13" s="1399" t="str">
        <f>'Area Calculations'!L64</f>
        <v>MEP FA FP Drawings by</v>
      </c>
      <c r="C13" s="1411" t="s">
        <v>564</v>
      </c>
      <c r="D13" s="1400"/>
      <c r="E13" s="1400"/>
      <c r="F13" s="1400"/>
      <c r="G13" s="517"/>
      <c r="H13" s="1410"/>
      <c r="I13" s="1410"/>
      <c r="J13" s="1410"/>
      <c r="K13" s="1410"/>
      <c r="L13" s="1410"/>
      <c r="M13" s="1410"/>
      <c r="N13" s="1410"/>
      <c r="O13" s="1410"/>
      <c r="P13" s="1410"/>
      <c r="Q13" s="1410"/>
      <c r="R13" s="1410"/>
      <c r="S13" s="1410"/>
    </row>
    <row r="14" spans="1:19" ht="15" hidden="1" customHeight="1">
      <c r="A14" s="1409"/>
      <c r="B14" s="1399" t="str">
        <f>'Area Calculations'!L65</f>
        <v xml:space="preserve">Civil Drawings by </v>
      </c>
      <c r="C14" s="1411" t="s">
        <v>564</v>
      </c>
      <c r="D14" s="1400"/>
      <c r="E14" s="1400"/>
      <c r="F14" s="1400"/>
      <c r="G14" s="517"/>
      <c r="H14" s="1410"/>
      <c r="I14" s="1410"/>
      <c r="J14" s="1410"/>
      <c r="K14" s="1410"/>
      <c r="L14" s="1410"/>
      <c r="M14" s="1410"/>
      <c r="N14" s="1410"/>
      <c r="O14" s="1410"/>
      <c r="P14" s="1410"/>
      <c r="Q14" s="1410"/>
      <c r="R14" s="1410"/>
      <c r="S14" s="1410"/>
    </row>
    <row r="15" spans="1:19" hidden="1">
      <c r="A15" s="1409"/>
      <c r="B15" s="1399" t="str">
        <f>'Area Calculations'!L66</f>
        <v>Land scape Drawings by</v>
      </c>
      <c r="C15" s="1411" t="s">
        <v>564</v>
      </c>
      <c r="D15" s="1400"/>
      <c r="E15" s="1400"/>
      <c r="F15" s="1400"/>
      <c r="G15" s="517"/>
      <c r="H15" s="1410"/>
      <c r="I15" s="1410"/>
      <c r="J15" s="1410"/>
      <c r="K15" s="1410"/>
      <c r="L15" s="1410"/>
      <c r="M15" s="1410"/>
      <c r="N15" s="1410"/>
      <c r="O15" s="1410"/>
      <c r="P15" s="1410"/>
      <c r="Q15" s="1410"/>
      <c r="R15" s="1410"/>
      <c r="S15" s="1410"/>
    </row>
    <row r="16" spans="1:19" hidden="1">
      <c r="A16" s="1409"/>
      <c r="B16" s="1399" t="str">
        <f>'Area Calculations'!L67</f>
        <v>Kitchen Drawings by</v>
      </c>
      <c r="C16" s="1411" t="s">
        <v>564</v>
      </c>
      <c r="D16" s="1400"/>
      <c r="E16" s="1400"/>
      <c r="F16" s="1400"/>
      <c r="G16" s="517"/>
      <c r="H16" s="1410"/>
      <c r="I16" s="1410"/>
      <c r="J16" s="1410"/>
      <c r="K16" s="1410"/>
      <c r="L16" s="1410"/>
      <c r="M16" s="1410"/>
      <c r="N16" s="1410"/>
      <c r="O16" s="1410"/>
      <c r="P16" s="1410"/>
      <c r="Q16" s="1410"/>
      <c r="R16" s="1410"/>
      <c r="S16" s="1410"/>
    </row>
    <row r="17" spans="1:19" hidden="1">
      <c r="A17" s="1409"/>
      <c r="B17" s="1399" t="str">
        <f>'Area Calculations'!L68</f>
        <v>Storefront Designer by</v>
      </c>
      <c r="C17" s="1411" t="s">
        <v>564</v>
      </c>
      <c r="D17" s="1400"/>
      <c r="E17" s="1400"/>
      <c r="F17" s="1400"/>
      <c r="G17" s="517"/>
      <c r="H17" s="1410"/>
      <c r="I17" s="1410"/>
      <c r="J17" s="1410"/>
      <c r="K17" s="1410"/>
      <c r="L17" s="1410"/>
      <c r="M17" s="1410"/>
      <c r="N17" s="1410"/>
      <c r="O17" s="1410"/>
      <c r="P17" s="1410"/>
      <c r="Q17" s="1410"/>
      <c r="R17" s="1410"/>
      <c r="S17" s="1410"/>
    </row>
    <row r="18" spans="1:19" hidden="1">
      <c r="A18" s="1409"/>
      <c r="B18" s="1399" t="str">
        <f>'Area Calculations'!L69</f>
        <v>Geotech report by</v>
      </c>
      <c r="C18" s="1411" t="s">
        <v>564</v>
      </c>
      <c r="D18" s="1400"/>
      <c r="E18" s="1400"/>
      <c r="F18" s="1400"/>
      <c r="G18" s="517"/>
      <c r="H18" s="1410"/>
      <c r="I18" s="1410"/>
      <c r="J18" s="1410"/>
      <c r="K18" s="1410"/>
      <c r="L18" s="1410"/>
      <c r="M18" s="1410"/>
      <c r="N18" s="1410"/>
      <c r="O18" s="1410"/>
      <c r="P18" s="1410"/>
      <c r="Q18" s="1410"/>
      <c r="R18" s="1410"/>
      <c r="S18" s="1410"/>
    </row>
    <row r="19" spans="1:19" ht="15.75" thickTop="1">
      <c r="A19" s="1409"/>
      <c r="B19" s="1399"/>
      <c r="C19" s="1411"/>
      <c r="D19" s="1400"/>
      <c r="E19" s="1400"/>
      <c r="F19" s="1400"/>
      <c r="G19" s="517"/>
      <c r="H19" s="1436"/>
      <c r="I19" s="1410"/>
      <c r="J19" s="1436"/>
      <c r="K19" s="1410"/>
      <c r="L19" s="1436"/>
      <c r="M19" s="1410"/>
      <c r="N19" s="1436"/>
      <c r="O19" s="1410"/>
      <c r="P19" s="1436"/>
      <c r="Q19" s="1410"/>
      <c r="R19" s="1436"/>
      <c r="S19" s="1410"/>
    </row>
    <row r="20" spans="1:19" ht="15.75" thickBot="1">
      <c r="A20" s="1536"/>
      <c r="B20" s="1412" t="s">
        <v>868</v>
      </c>
      <c r="C20" s="1411"/>
      <c r="D20" s="1400"/>
      <c r="E20" s="1400"/>
      <c r="F20" s="1400"/>
      <c r="G20" s="517"/>
      <c r="H20" s="1436"/>
      <c r="I20" s="1537"/>
      <c r="J20" s="1436"/>
      <c r="K20" s="1537"/>
      <c r="L20" s="1436"/>
      <c r="M20" s="1537"/>
      <c r="N20" s="1436"/>
      <c r="O20" s="1537"/>
      <c r="P20" s="1436"/>
      <c r="Q20" s="1537"/>
      <c r="R20" s="1436"/>
      <c r="S20" s="1537"/>
    </row>
    <row r="21" spans="1:19" ht="15.75" thickBot="1">
      <c r="A21" s="1536"/>
      <c r="B21" s="1538" t="s">
        <v>567</v>
      </c>
      <c r="C21" s="1411"/>
      <c r="D21" s="1400"/>
      <c r="E21" s="1400"/>
      <c r="F21" s="1400"/>
      <c r="G21" s="517"/>
      <c r="H21" s="1436"/>
      <c r="I21" s="1537"/>
      <c r="J21" s="1436"/>
      <c r="K21" s="1537"/>
      <c r="L21" s="1436"/>
      <c r="M21" s="1537"/>
      <c r="N21" s="1436"/>
      <c r="O21" s="1537"/>
      <c r="P21" s="1436"/>
      <c r="Q21" s="1537"/>
      <c r="R21" s="1436"/>
      <c r="S21" s="1537"/>
    </row>
    <row r="22" spans="1:19">
      <c r="A22" s="1536"/>
      <c r="B22" s="1539" t="s">
        <v>568</v>
      </c>
      <c r="C22" s="1400"/>
      <c r="D22" s="1400"/>
      <c r="E22" s="1400"/>
      <c r="F22" s="1400"/>
      <c r="G22" s="517"/>
      <c r="H22" s="1436"/>
      <c r="I22" s="1540"/>
      <c r="J22" s="1436"/>
      <c r="K22" s="1540"/>
      <c r="L22" s="1436"/>
      <c r="M22" s="1540"/>
      <c r="N22" s="1436"/>
      <c r="O22" s="1540"/>
      <c r="P22" s="1436"/>
      <c r="Q22" s="1540"/>
      <c r="R22" s="1436"/>
      <c r="S22" s="1540"/>
    </row>
    <row r="23" spans="1:19">
      <c r="A23" s="1438"/>
      <c r="B23" s="1539" t="s">
        <v>569</v>
      </c>
      <c r="C23" s="1400"/>
      <c r="D23" s="1400"/>
      <c r="E23" s="1400"/>
      <c r="F23" s="1400"/>
      <c r="G23" s="517"/>
      <c r="H23" s="1436"/>
      <c r="I23" s="1540"/>
      <c r="J23" s="1436"/>
      <c r="K23" s="1537"/>
      <c r="L23" s="1436"/>
      <c r="M23" s="1537"/>
      <c r="N23" s="1436"/>
      <c r="O23" s="1537"/>
      <c r="P23" s="1436"/>
      <c r="Q23" s="1540"/>
      <c r="R23" s="1436"/>
      <c r="S23" s="1540"/>
    </row>
    <row r="24" spans="1:19">
      <c r="A24" s="1536"/>
      <c r="B24" s="1541" t="s">
        <v>570</v>
      </c>
      <c r="C24" s="1400"/>
      <c r="D24" s="1400"/>
      <c r="E24" s="1400"/>
      <c r="F24" s="1400"/>
      <c r="G24" s="517"/>
      <c r="H24" s="1436"/>
      <c r="I24" s="1540"/>
      <c r="J24" s="1436"/>
      <c r="K24" s="1540"/>
      <c r="L24" s="1436"/>
      <c r="M24" s="1537"/>
      <c r="N24" s="1436"/>
      <c r="O24" s="1537"/>
      <c r="P24" s="1436"/>
      <c r="Q24" s="1540"/>
      <c r="R24" s="1436"/>
      <c r="S24" s="1540"/>
    </row>
    <row r="25" spans="1:19">
      <c r="A25" s="1536"/>
      <c r="B25" s="1541" t="s">
        <v>571</v>
      </c>
      <c r="C25" s="1400"/>
      <c r="D25" s="1400"/>
      <c r="E25" s="1400"/>
      <c r="F25" s="1400"/>
      <c r="G25" s="517"/>
      <c r="H25" s="1436"/>
      <c r="I25" s="1540"/>
      <c r="J25" s="1436"/>
      <c r="K25" s="1540"/>
      <c r="L25" s="1436"/>
      <c r="M25" s="1537"/>
      <c r="N25" s="1436"/>
      <c r="O25" s="1537"/>
      <c r="P25" s="1436"/>
      <c r="Q25" s="1540"/>
      <c r="R25" s="1436"/>
      <c r="S25" s="1540"/>
    </row>
    <row r="26" spans="1:19">
      <c r="A26" s="1536"/>
      <c r="B26" s="1541" t="s">
        <v>572</v>
      </c>
      <c r="C26" s="1400"/>
      <c r="D26" s="1400"/>
      <c r="E26" s="1400"/>
      <c r="F26" s="1400"/>
      <c r="G26" s="517"/>
      <c r="H26" s="1436"/>
      <c r="I26" s="1540"/>
      <c r="J26" s="1436"/>
      <c r="K26" s="1540"/>
      <c r="L26" s="1436"/>
      <c r="M26" s="1537"/>
      <c r="N26" s="1436"/>
      <c r="O26" s="1537"/>
      <c r="P26" s="1436"/>
      <c r="Q26" s="1540"/>
      <c r="R26" s="1436"/>
      <c r="S26" s="1540"/>
    </row>
    <row r="27" spans="1:19">
      <c r="A27" s="1536"/>
      <c r="B27" s="1541" t="s">
        <v>573</v>
      </c>
      <c r="C27" s="1400"/>
      <c r="D27" s="1400"/>
      <c r="E27" s="1400"/>
      <c r="F27" s="1400"/>
      <c r="G27" s="517"/>
      <c r="H27" s="1436"/>
      <c r="I27" s="1540"/>
      <c r="J27" s="1436"/>
      <c r="K27" s="1540"/>
      <c r="L27" s="1436"/>
      <c r="M27" s="1537"/>
      <c r="N27" s="1436"/>
      <c r="O27" s="1537"/>
      <c r="P27" s="1436"/>
      <c r="Q27" s="1540"/>
      <c r="R27" s="1436"/>
      <c r="S27" s="1540"/>
    </row>
    <row r="28" spans="1:19">
      <c r="A28" s="1536"/>
      <c r="B28" s="1541" t="s">
        <v>648</v>
      </c>
      <c r="C28" s="1400"/>
      <c r="D28" s="1400"/>
      <c r="E28" s="1400"/>
      <c r="F28" s="1400"/>
      <c r="G28" s="517"/>
      <c r="H28" s="1436"/>
      <c r="I28" s="1540"/>
      <c r="J28" s="1436"/>
      <c r="K28" s="1540"/>
      <c r="L28" s="1436"/>
      <c r="M28" s="1537"/>
      <c r="N28" s="1436"/>
      <c r="O28" s="1537"/>
      <c r="P28" s="1436"/>
      <c r="Q28" s="1540"/>
      <c r="R28" s="1436"/>
      <c r="S28" s="1540"/>
    </row>
    <row r="29" spans="1:19" ht="13.5" customHeight="1">
      <c r="A29" s="1536"/>
      <c r="B29" s="1542" t="s">
        <v>574</v>
      </c>
      <c r="C29" s="1400"/>
      <c r="D29" s="1400"/>
      <c r="E29" s="1400"/>
      <c r="F29" s="1400"/>
      <c r="G29" s="517"/>
      <c r="H29" s="1436"/>
      <c r="I29" s="1540"/>
      <c r="J29" s="1436"/>
      <c r="K29" s="1540"/>
      <c r="L29" s="1436"/>
      <c r="M29" s="1537"/>
      <c r="N29" s="1436"/>
      <c r="O29" s="1537"/>
      <c r="P29" s="1436"/>
      <c r="Q29" s="1540"/>
      <c r="R29" s="1436"/>
      <c r="S29" s="1540"/>
    </row>
    <row r="30" spans="1:19">
      <c r="A30" s="1438"/>
      <c r="B30" s="1543" t="s">
        <v>575</v>
      </c>
      <c r="C30" s="1420"/>
      <c r="D30" s="1420"/>
      <c r="E30" s="1420"/>
      <c r="F30" s="1420"/>
      <c r="G30" s="542"/>
      <c r="H30" s="1442"/>
      <c r="I30" s="1544"/>
      <c r="J30" s="1442"/>
      <c r="K30" s="1544"/>
      <c r="L30" s="1442"/>
      <c r="M30" s="1544"/>
      <c r="N30" s="1442"/>
      <c r="O30" s="1545"/>
      <c r="P30" s="1442"/>
      <c r="Q30" s="1544"/>
      <c r="R30" s="1442"/>
      <c r="S30" s="1544"/>
    </row>
    <row r="31" spans="1:19">
      <c r="A31" s="1536"/>
      <c r="B31" s="1546" t="s">
        <v>706</v>
      </c>
      <c r="C31" s="1400"/>
      <c r="D31" s="1400"/>
      <c r="E31" s="1400"/>
      <c r="F31" s="1400"/>
      <c r="G31" s="517"/>
      <c r="H31" s="1436"/>
      <c r="I31" s="1540"/>
      <c r="J31" s="1436"/>
      <c r="K31" s="1540"/>
      <c r="L31" s="1436"/>
      <c r="M31" s="1537"/>
      <c r="N31" s="1436"/>
      <c r="O31" s="1537"/>
      <c r="P31" s="1436"/>
      <c r="Q31" s="1540"/>
      <c r="R31" s="1436"/>
      <c r="S31" s="1540"/>
    </row>
    <row r="32" spans="1:19" s="112" customFormat="1">
      <c r="A32" s="1438"/>
      <c r="B32" s="1516" t="s">
        <v>168</v>
      </c>
      <c r="C32" s="1400"/>
      <c r="D32" s="1400"/>
      <c r="E32" s="1400"/>
      <c r="F32" s="1400"/>
      <c r="G32" s="517"/>
      <c r="H32" s="1436"/>
      <c r="I32" s="1540"/>
      <c r="J32" s="1436"/>
      <c r="K32" s="1540"/>
      <c r="L32" s="1436"/>
      <c r="M32" s="1537"/>
      <c r="N32" s="1436"/>
      <c r="O32" s="1537"/>
      <c r="P32" s="1436"/>
      <c r="Q32" s="1540"/>
      <c r="R32" s="1436"/>
      <c r="S32" s="1540"/>
    </row>
    <row r="33" spans="1:19">
      <c r="A33" s="1536"/>
      <c r="B33" s="1547"/>
      <c r="C33" s="1423"/>
      <c r="D33" s="1400"/>
      <c r="E33" s="1400"/>
      <c r="F33" s="1400"/>
      <c r="G33" s="517"/>
      <c r="H33" s="1436"/>
      <c r="I33" s="1540"/>
      <c r="J33" s="1436"/>
      <c r="K33" s="1540"/>
      <c r="L33" s="1436"/>
      <c r="M33" s="1537"/>
      <c r="N33" s="1436"/>
      <c r="O33" s="1540"/>
      <c r="P33" s="1436"/>
      <c r="Q33" s="1540"/>
      <c r="R33" s="1436"/>
      <c r="S33" s="1540"/>
    </row>
    <row r="34" spans="1:19">
      <c r="A34" s="1536"/>
      <c r="B34" s="1548" t="s">
        <v>869</v>
      </c>
      <c r="C34" s="1400"/>
      <c r="D34" s="1400"/>
      <c r="E34" s="1400"/>
      <c r="F34" s="1400"/>
      <c r="G34" s="517"/>
      <c r="H34" s="1436"/>
      <c r="I34" s="1540"/>
      <c r="J34" s="1436"/>
      <c r="K34" s="1540"/>
      <c r="L34" s="1436"/>
      <c r="M34" s="1537"/>
      <c r="N34" s="1436"/>
      <c r="O34" s="1540"/>
      <c r="P34" s="1436"/>
      <c r="Q34" s="1540"/>
      <c r="R34" s="1436"/>
      <c r="S34" s="1540"/>
    </row>
    <row r="35" spans="1:19" ht="25.5">
      <c r="A35" s="1536"/>
      <c r="B35" s="1547" t="s">
        <v>870</v>
      </c>
      <c r="C35" s="1400"/>
      <c r="D35" s="1549"/>
      <c r="E35" s="1400"/>
      <c r="F35" s="1550"/>
      <c r="G35" s="535"/>
      <c r="H35" s="1436"/>
      <c r="I35" s="1540"/>
      <c r="J35" s="1436"/>
      <c r="K35" s="1540"/>
      <c r="L35" s="1436"/>
      <c r="M35" s="1537"/>
      <c r="N35" s="1436"/>
      <c r="O35" s="1540"/>
      <c r="P35" s="1436"/>
      <c r="Q35" s="1540"/>
      <c r="R35" s="1436"/>
      <c r="S35" s="1540"/>
    </row>
    <row r="36" spans="1:19">
      <c r="A36" s="1536"/>
      <c r="B36" s="1547" t="s">
        <v>871</v>
      </c>
      <c r="C36" s="1400"/>
      <c r="D36" s="1549"/>
      <c r="E36" s="1400"/>
      <c r="F36" s="1550"/>
      <c r="G36" s="535"/>
      <c r="H36" s="1436" t="s">
        <v>579</v>
      </c>
      <c r="I36" s="1540"/>
      <c r="J36" s="1436"/>
      <c r="K36" s="1540"/>
      <c r="L36" s="1436"/>
      <c r="M36" s="1537"/>
      <c r="N36" s="1436"/>
      <c r="O36" s="1540"/>
      <c r="P36" s="1436"/>
      <c r="Q36" s="1540"/>
      <c r="R36" s="1436"/>
      <c r="S36" s="1540"/>
    </row>
    <row r="37" spans="1:19">
      <c r="A37" s="1536"/>
      <c r="B37" s="1547" t="s">
        <v>872</v>
      </c>
      <c r="C37" s="1400"/>
      <c r="D37" s="1549"/>
      <c r="E37" s="1400"/>
      <c r="F37" s="1550"/>
      <c r="G37" s="535"/>
      <c r="H37" s="1436"/>
      <c r="I37" s="1540"/>
      <c r="J37" s="1436"/>
      <c r="K37" s="1540"/>
      <c r="L37" s="1436"/>
      <c r="M37" s="1537"/>
      <c r="N37" s="1436"/>
      <c r="O37" s="1540"/>
      <c r="P37" s="1436"/>
      <c r="Q37" s="1540"/>
      <c r="R37" s="1436"/>
      <c r="S37" s="1540"/>
    </row>
    <row r="38" spans="1:19" ht="25.5">
      <c r="A38" s="1536"/>
      <c r="B38" s="1547" t="s">
        <v>873</v>
      </c>
      <c r="C38" s="1400"/>
      <c r="D38" s="1400"/>
      <c r="E38" s="1400"/>
      <c r="F38" s="1550"/>
      <c r="G38" s="535"/>
      <c r="H38" s="1436"/>
      <c r="I38" s="1540"/>
      <c r="J38" s="1436"/>
      <c r="K38" s="1540"/>
      <c r="L38" s="1436"/>
      <c r="M38" s="1537"/>
      <c r="N38" s="1436"/>
      <c r="O38" s="1540"/>
      <c r="P38" s="1436"/>
      <c r="Q38" s="1540"/>
      <c r="R38" s="1436"/>
      <c r="S38" s="1540"/>
    </row>
    <row r="39" spans="1:19">
      <c r="A39" s="1536"/>
      <c r="B39" s="1547" t="s">
        <v>874</v>
      </c>
      <c r="C39" s="1551"/>
      <c r="D39" s="1551"/>
      <c r="E39" s="1551"/>
      <c r="F39" s="1551"/>
      <c r="G39" s="1552"/>
      <c r="H39" s="1436"/>
      <c r="I39" s="1540"/>
      <c r="J39" s="1436"/>
      <c r="K39" s="1540"/>
      <c r="L39" s="1436"/>
      <c r="M39" s="1537"/>
      <c r="N39" s="1436"/>
      <c r="O39" s="1537"/>
      <c r="P39" s="1436"/>
      <c r="Q39" s="1540"/>
      <c r="R39" s="1436"/>
      <c r="S39" s="1540"/>
    </row>
    <row r="40" spans="1:19" ht="25.5">
      <c r="A40" s="1536"/>
      <c r="B40" s="1547" t="s">
        <v>875</v>
      </c>
      <c r="C40" s="1551"/>
      <c r="D40" s="1551"/>
      <c r="E40" s="1551"/>
      <c r="F40" s="1551"/>
      <c r="G40" s="1552"/>
      <c r="H40" s="1436"/>
      <c r="I40" s="1540"/>
      <c r="J40" s="1436"/>
      <c r="K40" s="1540"/>
      <c r="L40" s="1436"/>
      <c r="M40" s="1537"/>
      <c r="N40" s="1436"/>
      <c r="O40" s="1537"/>
      <c r="P40" s="1436"/>
      <c r="Q40" s="1540"/>
      <c r="R40" s="1436"/>
      <c r="S40" s="1540"/>
    </row>
    <row r="41" spans="1:19">
      <c r="A41" s="1438"/>
      <c r="B41" s="1547" t="s">
        <v>876</v>
      </c>
      <c r="C41" s="1400"/>
      <c r="D41" s="1400"/>
      <c r="E41" s="1400"/>
      <c r="F41" s="1400"/>
      <c r="G41" s="517"/>
      <c r="H41" s="1436"/>
      <c r="I41" s="1540"/>
      <c r="J41" s="1436"/>
      <c r="K41" s="1540"/>
      <c r="L41" s="1436"/>
      <c r="M41" s="1537"/>
      <c r="N41" s="1436"/>
      <c r="O41" s="1537"/>
      <c r="P41" s="1436"/>
      <c r="Q41" s="1540"/>
      <c r="R41" s="1436"/>
      <c r="S41" s="1540"/>
    </row>
    <row r="42" spans="1:19">
      <c r="A42" s="1536"/>
      <c r="B42" s="1547" t="s">
        <v>877</v>
      </c>
      <c r="C42" s="1400"/>
      <c r="D42" s="1400"/>
      <c r="E42" s="1400"/>
      <c r="F42" s="1400"/>
      <c r="G42" s="517"/>
      <c r="H42" s="1436"/>
      <c r="I42" s="1540"/>
      <c r="J42" s="1436"/>
      <c r="K42" s="1540"/>
      <c r="L42" s="1436"/>
      <c r="M42" s="1540"/>
      <c r="N42" s="1436"/>
      <c r="O42" s="1537"/>
      <c r="P42" s="1436"/>
      <c r="Q42" s="1540"/>
      <c r="R42" s="1436"/>
      <c r="S42" s="1540"/>
    </row>
    <row r="43" spans="1:19">
      <c r="A43" s="1536"/>
      <c r="B43" s="1547" t="s">
        <v>796</v>
      </c>
      <c r="C43" s="1400"/>
      <c r="D43" s="1400"/>
      <c r="E43" s="1400"/>
      <c r="F43" s="1400"/>
      <c r="G43" s="517"/>
      <c r="H43" s="1436"/>
      <c r="I43" s="1540"/>
      <c r="J43" s="1436"/>
      <c r="K43" s="1540"/>
      <c r="L43" s="1436"/>
      <c r="M43" s="1540"/>
      <c r="N43" s="1436"/>
      <c r="O43" s="1553"/>
      <c r="P43" s="1436"/>
      <c r="Q43" s="1540"/>
      <c r="R43" s="1436"/>
      <c r="S43" s="1540"/>
    </row>
    <row r="44" spans="1:19">
      <c r="A44" s="1536"/>
      <c r="B44" s="1547"/>
      <c r="C44" s="1400"/>
      <c r="D44" s="1400"/>
      <c r="E44" s="1400"/>
      <c r="F44" s="1400"/>
      <c r="G44" s="517"/>
      <c r="H44" s="1436"/>
      <c r="I44" s="1540"/>
      <c r="J44" s="1436"/>
      <c r="K44" s="1540"/>
      <c r="L44" s="1436"/>
      <c r="M44" s="1540"/>
      <c r="N44" s="1436"/>
      <c r="O44" s="1537"/>
      <c r="P44" s="1436"/>
      <c r="Q44" s="1540"/>
      <c r="R44" s="1436"/>
      <c r="S44" s="1540"/>
    </row>
    <row r="45" spans="1:19">
      <c r="A45" s="1438"/>
      <c r="B45" s="1547"/>
      <c r="C45" s="1400"/>
      <c r="D45" s="1400"/>
      <c r="E45" s="1400"/>
      <c r="F45" s="1400"/>
      <c r="G45" s="517"/>
      <c r="H45" s="1436"/>
      <c r="I45" s="1537"/>
      <c r="J45" s="1436"/>
      <c r="K45" s="1540"/>
      <c r="L45" s="1436"/>
      <c r="M45" s="1537"/>
      <c r="N45" s="1436"/>
      <c r="O45" s="1537"/>
      <c r="P45" s="1436"/>
      <c r="Q45" s="1540"/>
      <c r="R45" s="1436"/>
      <c r="S45" s="1540"/>
    </row>
    <row r="46" spans="1:19">
      <c r="A46" s="1536"/>
      <c r="B46" s="1547"/>
      <c r="C46" s="1400"/>
      <c r="D46" s="1400"/>
      <c r="E46" s="1400"/>
      <c r="F46" s="1400"/>
      <c r="G46" s="517"/>
      <c r="H46" s="1436"/>
      <c r="I46" s="1540"/>
      <c r="J46" s="1436"/>
      <c r="K46" s="1540"/>
      <c r="L46" s="1436"/>
      <c r="M46" s="1537"/>
      <c r="N46" s="1436"/>
      <c r="O46" s="1537"/>
      <c r="P46" s="1436"/>
      <c r="Q46" s="1540"/>
      <c r="R46" s="1436"/>
      <c r="S46" s="1540"/>
    </row>
    <row r="47" spans="1:19">
      <c r="A47" s="1536"/>
      <c r="B47" s="1547"/>
      <c r="C47" s="1400"/>
      <c r="D47" s="1400"/>
      <c r="E47" s="1400"/>
      <c r="F47" s="1400"/>
      <c r="G47" s="517"/>
      <c r="H47" s="1436"/>
      <c r="I47" s="1540"/>
      <c r="J47" s="1436"/>
      <c r="K47" s="1540"/>
      <c r="L47" s="1436"/>
      <c r="M47" s="1537"/>
      <c r="N47" s="1436"/>
      <c r="O47" s="1537"/>
      <c r="P47" s="1436"/>
      <c r="Q47" s="1540"/>
      <c r="R47" s="1436"/>
      <c r="S47" s="1540"/>
    </row>
    <row r="48" spans="1:19">
      <c r="A48" s="1536"/>
      <c r="B48" s="1547"/>
      <c r="C48" s="1423"/>
      <c r="D48" s="1400"/>
      <c r="E48" s="1400"/>
      <c r="F48" s="1400"/>
      <c r="G48" s="517"/>
      <c r="H48" s="1436"/>
      <c r="I48" s="1540"/>
      <c r="J48" s="1436"/>
      <c r="K48" s="1540"/>
      <c r="L48" s="1436"/>
      <c r="M48" s="1537"/>
      <c r="N48" s="1436"/>
      <c r="O48" s="1540"/>
      <c r="P48" s="1436"/>
      <c r="Q48" s="1540"/>
      <c r="R48" s="1436"/>
      <c r="S48" s="1540"/>
    </row>
    <row r="49" spans="1:19">
      <c r="A49" s="1536"/>
      <c r="B49" s="1547"/>
      <c r="C49" s="1423"/>
      <c r="D49" s="1400"/>
      <c r="E49" s="1400"/>
      <c r="F49" s="1400"/>
      <c r="G49" s="517"/>
      <c r="H49" s="1436"/>
      <c r="I49" s="1540"/>
      <c r="J49" s="1436"/>
      <c r="K49" s="1540"/>
      <c r="L49" s="1436"/>
      <c r="M49" s="1537"/>
      <c r="N49" s="1436"/>
      <c r="O49" s="1540"/>
      <c r="P49" s="1436"/>
      <c r="Q49" s="1540"/>
      <c r="R49" s="1436"/>
      <c r="S49" s="1540"/>
    </row>
    <row r="50" spans="1:19">
      <c r="A50" s="1536"/>
      <c r="B50" s="1547"/>
      <c r="C50" s="1400"/>
      <c r="D50" s="1400"/>
      <c r="E50" s="1400"/>
      <c r="F50" s="1550"/>
      <c r="G50" s="535"/>
      <c r="H50" s="1436"/>
      <c r="I50" s="1540"/>
      <c r="J50" s="1436"/>
      <c r="K50" s="1537"/>
      <c r="L50" s="1436"/>
      <c r="M50" s="1537"/>
      <c r="N50" s="1436"/>
      <c r="O50" s="1540"/>
      <c r="P50" s="1436"/>
      <c r="Q50" s="1540"/>
      <c r="R50" s="1436"/>
      <c r="S50" s="1540"/>
    </row>
    <row r="51" spans="1:19" ht="15.75" thickBot="1">
      <c r="A51" s="1536"/>
      <c r="B51" s="1547"/>
      <c r="C51" s="1400"/>
      <c r="D51" s="1400"/>
      <c r="E51" s="1400"/>
      <c r="F51" s="1550"/>
      <c r="G51" s="535"/>
      <c r="H51" s="1436"/>
      <c r="I51" s="1537"/>
      <c r="J51" s="1436"/>
      <c r="K51" s="1540"/>
      <c r="L51" s="1436"/>
      <c r="M51" s="1537"/>
      <c r="N51" s="1436"/>
      <c r="O51" s="1537"/>
      <c r="P51" s="1436"/>
      <c r="Q51" s="1540"/>
      <c r="R51" s="1436"/>
      <c r="S51" s="1540"/>
    </row>
    <row r="52" spans="1:19" ht="15.75" thickTop="1">
      <c r="A52" s="14"/>
      <c r="B52" s="15"/>
      <c r="C52" s="16"/>
      <c r="D52" s="16"/>
      <c r="E52" s="17"/>
      <c r="F52" s="18" t="s">
        <v>625</v>
      </c>
      <c r="G52" s="19"/>
      <c r="H52" s="20"/>
      <c r="I52" s="62">
        <f>SUM(I22:I51)</f>
        <v>0</v>
      </c>
      <c r="J52" s="20"/>
      <c r="K52" s="62">
        <f>SUM(K22:K51)</f>
        <v>0</v>
      </c>
      <c r="L52" s="20"/>
      <c r="M52" s="62">
        <f>SUM(M22:M51)</f>
        <v>0</v>
      </c>
      <c r="N52" s="20"/>
      <c r="O52" s="62">
        <f>SUM(O22:O51)</f>
        <v>0</v>
      </c>
      <c r="P52" s="20"/>
      <c r="Q52" s="62">
        <f>SUM(Q22:Q51)</f>
        <v>0</v>
      </c>
      <c r="R52" s="20"/>
      <c r="S52" s="62">
        <f>SUM(S22:S51)</f>
        <v>0</v>
      </c>
    </row>
    <row r="53" spans="1:19">
      <c r="A53" s="1554"/>
      <c r="B53" s="1360"/>
      <c r="C53" s="1361"/>
      <c r="D53" s="1361"/>
      <c r="E53" s="1362"/>
      <c r="F53" s="1363" t="s">
        <v>626</v>
      </c>
      <c r="G53" s="506"/>
      <c r="H53" s="1555">
        <v>0</v>
      </c>
      <c r="I53" s="303"/>
      <c r="J53" s="1555">
        <v>0</v>
      </c>
      <c r="K53" s="303"/>
      <c r="L53" s="1555">
        <v>0</v>
      </c>
      <c r="M53" s="303"/>
      <c r="N53" s="1555">
        <v>0</v>
      </c>
      <c r="O53" s="303"/>
      <c r="P53" s="1555">
        <v>0</v>
      </c>
      <c r="Q53" s="303"/>
      <c r="R53" s="1555">
        <v>0</v>
      </c>
      <c r="S53" s="303"/>
    </row>
    <row r="54" spans="1:19">
      <c r="A54" s="1554"/>
      <c r="B54" s="1360"/>
      <c r="C54" s="1361"/>
      <c r="D54" s="1361"/>
      <c r="E54" s="1362"/>
      <c r="F54" s="1363" t="s">
        <v>627</v>
      </c>
      <c r="G54" s="506"/>
      <c r="H54" s="1556"/>
      <c r="I54" s="1557">
        <f>I52*H53</f>
        <v>0</v>
      </c>
      <c r="J54" s="1556"/>
      <c r="K54" s="1557">
        <f>K52*J53</f>
        <v>0</v>
      </c>
      <c r="L54" s="1556"/>
      <c r="M54" s="1557">
        <f>M52*L53</f>
        <v>0</v>
      </c>
      <c r="N54" s="1556"/>
      <c r="O54" s="1557">
        <f>O52*N53</f>
        <v>0</v>
      </c>
      <c r="P54" s="1556"/>
      <c r="Q54" s="1557">
        <f>Q52*P53</f>
        <v>0</v>
      </c>
      <c r="R54" s="1556"/>
      <c r="S54" s="1557">
        <f>S52*R53</f>
        <v>0</v>
      </c>
    </row>
    <row r="55" spans="1:19">
      <c r="A55" s="1554"/>
      <c r="B55" s="1360"/>
      <c r="C55" s="1361"/>
      <c r="D55" s="1361"/>
      <c r="E55" s="1362"/>
      <c r="F55" s="1363"/>
      <c r="G55" s="506"/>
      <c r="H55" s="1556"/>
      <c r="I55" s="1556"/>
      <c r="J55" s="1556"/>
      <c r="K55" s="1556"/>
      <c r="L55" s="1556"/>
      <c r="M55" s="1556"/>
      <c r="N55" s="1556"/>
      <c r="O55" s="1556"/>
      <c r="P55" s="1556"/>
      <c r="Q55" s="1556"/>
      <c r="R55" s="1556"/>
      <c r="S55" s="1556"/>
    </row>
    <row r="56" spans="1:19">
      <c r="A56" s="1554"/>
      <c r="B56" s="1360"/>
      <c r="C56" s="1361"/>
      <c r="D56" s="1361"/>
      <c r="E56" s="1362"/>
      <c r="F56" s="1363" t="s">
        <v>628</v>
      </c>
      <c r="G56" s="506"/>
      <c r="H56" s="1558"/>
      <c r="I56" s="1557">
        <f>SUM(I52:I54)</f>
        <v>0</v>
      </c>
      <c r="J56" s="1558"/>
      <c r="K56" s="1557">
        <f>SUM(K52:K54)</f>
        <v>0</v>
      </c>
      <c r="L56" s="1558"/>
      <c r="M56" s="1557">
        <f>SUM(M52:M54)</f>
        <v>0</v>
      </c>
      <c r="N56" s="1558"/>
      <c r="O56" s="1557">
        <f>SUM(O52:O54)</f>
        <v>0</v>
      </c>
      <c r="P56" s="1558"/>
      <c r="Q56" s="1557">
        <f>SUM(Q52:Q54)</f>
        <v>0</v>
      </c>
      <c r="R56" s="1558"/>
      <c r="S56" s="1557">
        <f>SUM(S52:S54)</f>
        <v>0</v>
      </c>
    </row>
    <row r="57" spans="1:19">
      <c r="A57" s="1554"/>
      <c r="B57" s="1360"/>
      <c r="C57" s="1361"/>
      <c r="D57" s="1361"/>
      <c r="E57" s="1362"/>
      <c r="F57" s="1371" t="s">
        <v>629</v>
      </c>
      <c r="G57" s="508"/>
      <c r="H57" s="1559"/>
      <c r="I57" s="1560" t="e">
        <f>I56/'Area Calculations'!$I$4</f>
        <v>#DIV/0!</v>
      </c>
      <c r="J57" s="1559"/>
      <c r="K57" s="1560" t="e">
        <f>K56/'Area Calculations'!$I$4</f>
        <v>#DIV/0!</v>
      </c>
      <c r="L57" s="1559"/>
      <c r="M57" s="1560" t="e">
        <f>M56/'Area Calculations'!$I$4</f>
        <v>#DIV/0!</v>
      </c>
      <c r="N57" s="1559"/>
      <c r="O57" s="1560" t="e">
        <f>O56/'Area Calculations'!$I$4</f>
        <v>#DIV/0!</v>
      </c>
      <c r="P57" s="1559"/>
      <c r="Q57" s="1560" t="e">
        <f>Q56/'Area Calculations'!$I$4</f>
        <v>#DIV/0!</v>
      </c>
      <c r="R57" s="1559"/>
      <c r="S57" s="1560" t="e">
        <f>S56/'Area Calculations'!$I$4</f>
        <v>#DIV/0!</v>
      </c>
    </row>
    <row r="58" spans="1:19">
      <c r="A58" s="1554"/>
      <c r="B58" s="1360"/>
      <c r="C58" s="1361"/>
      <c r="D58" s="1361"/>
      <c r="E58" s="1362"/>
      <c r="F58" s="1371" t="s">
        <v>630</v>
      </c>
      <c r="G58" s="509"/>
      <c r="H58" s="1559"/>
      <c r="I58" s="1560" t="e">
        <f>I56/'Area Calculations'!#REF!</f>
        <v>#REF!</v>
      </c>
      <c r="J58" s="1559"/>
      <c r="K58" s="1560" t="e">
        <f>K56/'Area Calculations'!#REF!</f>
        <v>#REF!</v>
      </c>
      <c r="L58" s="1559"/>
      <c r="M58" s="1560" t="e">
        <f>M56/'Area Calculations'!#REF!</f>
        <v>#REF!</v>
      </c>
      <c r="N58" s="1559"/>
      <c r="O58" s="1560" t="e">
        <f>O56/'Area Calculations'!#REF!</f>
        <v>#REF!</v>
      </c>
      <c r="P58" s="1559"/>
      <c r="Q58" s="1560" t="e">
        <f>Q56/'Area Calculations'!#REF!</f>
        <v>#REF!</v>
      </c>
      <c r="R58" s="1559"/>
      <c r="S58" s="1560" t="e">
        <f>S56/'Area Calculations'!#REF!</f>
        <v>#REF!</v>
      </c>
    </row>
    <row r="59" spans="1:19" ht="15.75" thickBot="1">
      <c r="A59" s="1554"/>
      <c r="B59" s="1360"/>
      <c r="C59" s="1361"/>
      <c r="D59" s="1361"/>
      <c r="E59" s="1362"/>
      <c r="F59" s="1363"/>
      <c r="G59" s="510"/>
      <c r="H59" s="1561"/>
      <c r="I59" s="1562"/>
      <c r="J59" s="1563"/>
      <c r="K59" s="1563"/>
      <c r="L59" s="1563"/>
      <c r="M59" s="1563"/>
      <c r="N59" s="1563"/>
      <c r="O59" s="1563"/>
      <c r="P59" s="1563"/>
      <c r="Q59" s="1563"/>
      <c r="R59" s="1563"/>
      <c r="S59" s="1563"/>
    </row>
    <row r="60" spans="1:19" ht="16.5" thickTop="1" thickBot="1">
      <c r="A60" s="652" t="s">
        <v>631</v>
      </c>
      <c r="B60" s="653"/>
      <c r="C60" s="12"/>
      <c r="D60" s="12"/>
      <c r="E60" s="12"/>
      <c r="F60" s="12"/>
      <c r="G60" s="13"/>
      <c r="H60" s="21"/>
      <c r="I60" s="21"/>
      <c r="J60" s="21"/>
      <c r="K60" s="21"/>
      <c r="L60" s="21"/>
      <c r="M60" s="21"/>
      <c r="N60" s="21"/>
      <c r="O60" s="21"/>
      <c r="P60" s="21"/>
      <c r="Q60" s="21"/>
      <c r="R60" s="21"/>
      <c r="S60" s="21"/>
    </row>
    <row r="61" spans="1:19" ht="15.75" thickTop="1">
      <c r="A61" s="1564"/>
      <c r="B61" s="1399"/>
      <c r="C61" s="1551"/>
      <c r="D61" s="1551"/>
      <c r="E61" s="1551"/>
      <c r="F61" s="1551"/>
      <c r="G61" s="1552"/>
      <c r="H61" s="1565"/>
      <c r="I61" s="1565"/>
      <c r="J61" s="1565"/>
      <c r="K61" s="1565"/>
      <c r="L61" s="1565"/>
      <c r="M61" s="1565"/>
      <c r="N61" s="1565"/>
      <c r="O61" s="1565"/>
      <c r="P61" s="1565"/>
      <c r="Q61" s="1565"/>
      <c r="R61" s="1565"/>
      <c r="S61" s="1565"/>
    </row>
    <row r="62" spans="1:19">
      <c r="A62" s="1564"/>
      <c r="B62" s="1399"/>
      <c r="C62" s="1551"/>
      <c r="D62" s="1551"/>
      <c r="E62" s="1551"/>
      <c r="F62" s="1551"/>
      <c r="G62" s="1552"/>
      <c r="H62" s="1565"/>
      <c r="I62" s="1565"/>
      <c r="J62" s="1565"/>
      <c r="K62" s="1565"/>
      <c r="L62" s="1565"/>
      <c r="M62" s="1565"/>
      <c r="N62" s="1565"/>
      <c r="O62" s="1565"/>
      <c r="P62" s="1565"/>
      <c r="Q62" s="1565"/>
      <c r="R62" s="1565"/>
      <c r="S62" s="1565"/>
    </row>
    <row r="63" spans="1:19" ht="15.75" thickBot="1">
      <c r="A63" s="1564"/>
      <c r="B63" s="1399"/>
      <c r="C63" s="1551"/>
      <c r="D63" s="1551"/>
      <c r="E63" s="1551"/>
      <c r="F63" s="1551"/>
      <c r="G63" s="1552"/>
      <c r="H63" s="1565"/>
      <c r="I63" s="1565"/>
      <c r="J63" s="1565"/>
      <c r="K63" s="1565"/>
      <c r="L63" s="1565"/>
      <c r="M63" s="1565"/>
      <c r="N63" s="1565"/>
      <c r="O63" s="1565"/>
      <c r="P63" s="1565"/>
      <c r="Q63" s="1565"/>
      <c r="R63" s="1565"/>
      <c r="S63" s="1565"/>
    </row>
    <row r="64" spans="1:19" s="2" customFormat="1" ht="16.5" thickTop="1" thickBot="1">
      <c r="A64" s="652" t="s">
        <v>632</v>
      </c>
      <c r="B64" s="653"/>
      <c r="C64" s="12"/>
      <c r="D64" s="12"/>
      <c r="E64" s="12"/>
      <c r="F64" s="12"/>
      <c r="G64" s="13"/>
      <c r="H64" s="21"/>
      <c r="I64" s="21"/>
      <c r="J64" s="21"/>
      <c r="K64" s="21"/>
      <c r="L64" s="21"/>
      <c r="M64" s="21"/>
      <c r="N64" s="21"/>
      <c r="O64" s="21"/>
      <c r="P64" s="21"/>
      <c r="Q64" s="21"/>
      <c r="R64" s="21"/>
      <c r="S64" s="21"/>
    </row>
    <row r="65" spans="1:19" s="2" customFormat="1" ht="15.75" thickTop="1">
      <c r="A65" s="1564"/>
      <c r="B65" s="1399"/>
      <c r="C65" s="1551"/>
      <c r="D65" s="1551"/>
      <c r="E65" s="1551"/>
      <c r="F65" s="1551"/>
      <c r="G65" s="1552"/>
      <c r="H65" s="1565"/>
      <c r="I65" s="1565"/>
      <c r="J65" s="1565"/>
      <c r="K65" s="1565"/>
      <c r="L65" s="1565"/>
      <c r="M65" s="1565"/>
      <c r="N65" s="1565"/>
      <c r="O65" s="1565"/>
      <c r="P65" s="1565"/>
      <c r="Q65" s="1565"/>
      <c r="R65" s="1565"/>
      <c r="S65" s="1565"/>
    </row>
    <row r="66" spans="1:19" s="2" customFormat="1">
      <c r="A66" s="1564"/>
      <c r="B66" s="1399"/>
      <c r="C66" s="1551"/>
      <c r="D66" s="1551"/>
      <c r="E66" s="1551"/>
      <c r="F66" s="1551"/>
      <c r="G66" s="1552"/>
      <c r="H66" s="1565"/>
      <c r="I66" s="1565"/>
      <c r="J66" s="1565"/>
      <c r="K66" s="1565"/>
      <c r="L66" s="1565"/>
      <c r="M66" s="1565"/>
      <c r="N66" s="1565"/>
      <c r="O66" s="1565"/>
      <c r="P66" s="1565"/>
      <c r="Q66" s="1565"/>
      <c r="R66" s="1565"/>
      <c r="S66" s="1565"/>
    </row>
    <row r="67" spans="1:19" ht="15.75" thickBot="1">
      <c r="A67" s="1564"/>
      <c r="B67" s="1399"/>
      <c r="C67" s="1551"/>
      <c r="D67" s="1551"/>
      <c r="E67" s="1551"/>
      <c r="F67" s="1551"/>
      <c r="G67" s="1552"/>
      <c r="H67" s="1565"/>
      <c r="I67" s="1565"/>
      <c r="J67" s="1565"/>
      <c r="K67" s="1565"/>
      <c r="L67" s="1565"/>
      <c r="M67" s="1565"/>
      <c r="N67" s="1565"/>
      <c r="O67" s="1565"/>
      <c r="P67" s="1565"/>
      <c r="Q67" s="1565"/>
      <c r="R67" s="1565"/>
      <c r="S67" s="1565"/>
    </row>
    <row r="68" spans="1:19" s="2" customFormat="1" ht="16.5" thickTop="1" thickBot="1">
      <c r="A68" s="652" t="s">
        <v>633</v>
      </c>
      <c r="B68" s="653"/>
      <c r="C68" s="12"/>
      <c r="D68" s="12"/>
      <c r="E68" s="12"/>
      <c r="F68" s="12"/>
      <c r="G68" s="13"/>
      <c r="H68" s="21"/>
      <c r="I68" s="21"/>
      <c r="J68" s="21"/>
      <c r="K68" s="21"/>
      <c r="L68" s="21"/>
      <c r="M68" s="21"/>
      <c r="N68" s="21"/>
      <c r="O68" s="21"/>
      <c r="P68" s="21"/>
      <c r="Q68" s="21"/>
      <c r="R68" s="21"/>
      <c r="S68" s="21"/>
    </row>
    <row r="69" spans="1:19" s="2" customFormat="1" ht="15.75" thickTop="1">
      <c r="A69" s="1564"/>
      <c r="B69" s="1399"/>
      <c r="C69" s="1551"/>
      <c r="D69" s="1551"/>
      <c r="E69" s="1551"/>
      <c r="F69" s="1551"/>
      <c r="G69" s="1552"/>
      <c r="H69" s="1565"/>
      <c r="I69" s="1565"/>
      <c r="J69" s="1565"/>
      <c r="K69" s="1565"/>
      <c r="L69" s="1565"/>
      <c r="M69" s="1565"/>
      <c r="N69" s="1565"/>
      <c r="O69" s="1565"/>
      <c r="P69" s="1565"/>
      <c r="Q69" s="1565"/>
      <c r="R69" s="1565"/>
      <c r="S69" s="1565"/>
    </row>
    <row r="70" spans="1:19" s="2" customFormat="1">
      <c r="A70" s="1409"/>
      <c r="B70" s="1399"/>
      <c r="C70" s="1400"/>
      <c r="D70" s="1400"/>
      <c r="E70" s="1400"/>
      <c r="F70" s="1400"/>
      <c r="G70" s="517"/>
      <c r="H70" s="1566"/>
      <c r="I70" s="1566"/>
      <c r="J70" s="1566"/>
      <c r="K70" s="1566"/>
      <c r="L70" s="1566"/>
      <c r="M70" s="1566"/>
      <c r="N70" s="1566"/>
      <c r="O70" s="1566"/>
      <c r="P70" s="1566"/>
      <c r="Q70" s="1566"/>
      <c r="R70" s="1566"/>
      <c r="S70" s="1566"/>
    </row>
    <row r="71" spans="1:19" s="2" customFormat="1" ht="15.75" thickBot="1">
      <c r="A71" s="1567"/>
      <c r="B71" s="1382"/>
      <c r="C71" s="1400"/>
      <c r="D71" s="1400"/>
      <c r="E71" s="1400"/>
      <c r="F71" s="1400"/>
      <c r="G71" s="517"/>
      <c r="H71" s="1568"/>
      <c r="I71" s="1568"/>
      <c r="J71" s="1568"/>
      <c r="K71" s="1568"/>
      <c r="L71" s="1568"/>
      <c r="M71" s="1568"/>
      <c r="N71" s="1568"/>
      <c r="O71" s="1568"/>
      <c r="P71" s="1568"/>
      <c r="Q71" s="1568"/>
      <c r="R71" s="1568"/>
      <c r="S71" s="1568"/>
    </row>
    <row r="72" spans="1:19" s="2" customFormat="1" ht="16.5" thickTop="1" thickBot="1">
      <c r="A72" s="652" t="s">
        <v>634</v>
      </c>
      <c r="B72" s="653"/>
      <c r="C72" s="12"/>
      <c r="D72" s="12"/>
      <c r="E72" s="12"/>
      <c r="F72" s="12"/>
      <c r="G72" s="13"/>
      <c r="H72" s="21"/>
      <c r="I72" s="21"/>
      <c r="J72" s="21"/>
      <c r="K72" s="21"/>
      <c r="L72" s="21"/>
      <c r="M72" s="21"/>
      <c r="N72" s="21"/>
      <c r="O72" s="21"/>
      <c r="P72" s="21"/>
      <c r="Q72" s="21"/>
      <c r="R72" s="21"/>
      <c r="S72" s="21"/>
    </row>
    <row r="73" spans="1:19" ht="15.75" thickTop="1">
      <c r="A73" s="1569"/>
      <c r="B73" s="1570"/>
      <c r="C73" s="1551"/>
      <c r="D73" s="1551"/>
      <c r="E73" s="1551"/>
      <c r="F73" s="1551"/>
      <c r="G73" s="1552"/>
      <c r="H73" s="1565"/>
      <c r="I73" s="1565"/>
      <c r="J73" s="1565"/>
      <c r="K73" s="1565"/>
      <c r="L73" s="1565"/>
      <c r="M73" s="1565"/>
      <c r="N73" s="1565"/>
      <c r="O73" s="1565"/>
      <c r="P73" s="1565"/>
      <c r="Q73" s="1565"/>
      <c r="R73" s="1565"/>
      <c r="S73" s="1565"/>
    </row>
    <row r="74" spans="1:19">
      <c r="A74" s="1567"/>
      <c r="B74" s="1382"/>
      <c r="C74" s="1400"/>
      <c r="D74" s="1400"/>
      <c r="E74" s="1400"/>
      <c r="F74" s="1400"/>
      <c r="G74" s="517"/>
      <c r="H74" s="1571"/>
      <c r="I74" s="1571"/>
      <c r="J74" s="1571"/>
      <c r="K74" s="1571"/>
      <c r="L74" s="1571"/>
      <c r="M74" s="1571"/>
      <c r="N74" s="1571"/>
      <c r="O74" s="1571"/>
      <c r="P74" s="1571"/>
      <c r="Q74" s="1571"/>
      <c r="R74" s="1571"/>
      <c r="S74" s="1571"/>
    </row>
    <row r="75" spans="1:19" ht="15.75" thickBot="1">
      <c r="A75" s="1567"/>
      <c r="B75" s="1382"/>
      <c r="C75" s="1400"/>
      <c r="D75" s="1400"/>
      <c r="E75" s="1400"/>
      <c r="F75" s="1400"/>
      <c r="G75" s="517"/>
      <c r="H75" s="1571"/>
      <c r="I75" s="1571"/>
      <c r="J75" s="1571"/>
      <c r="K75" s="1571"/>
      <c r="L75" s="1571"/>
      <c r="M75" s="1571"/>
      <c r="N75" s="1571"/>
      <c r="O75" s="1571"/>
      <c r="P75" s="1571"/>
      <c r="Q75" s="1571"/>
      <c r="R75" s="1571"/>
      <c r="S75" s="1571"/>
    </row>
    <row r="76" spans="1:19" ht="16.5" thickTop="1" thickBot="1">
      <c r="A76" s="652" t="s">
        <v>635</v>
      </c>
      <c r="B76" s="653"/>
      <c r="C76" s="12"/>
      <c r="D76" s="12"/>
      <c r="E76" s="12"/>
      <c r="F76" s="12"/>
      <c r="G76" s="13"/>
      <c r="H76" s="21"/>
      <c r="I76" s="21"/>
      <c r="J76" s="21"/>
      <c r="K76" s="21"/>
      <c r="L76" s="21"/>
      <c r="M76" s="21"/>
      <c r="N76" s="21"/>
      <c r="O76" s="21"/>
      <c r="P76" s="21"/>
      <c r="Q76" s="21"/>
      <c r="R76" s="21"/>
      <c r="S76" s="21"/>
    </row>
    <row r="77" spans="1:19" ht="15.75" thickTop="1">
      <c r="A77" s="1409"/>
      <c r="B77" s="1399" t="s">
        <v>636</v>
      </c>
      <c r="C77" s="1400"/>
      <c r="D77" s="1400"/>
      <c r="E77" s="1400"/>
      <c r="F77" s="1400"/>
      <c r="G77" s="517"/>
      <c r="H77" s="1571"/>
      <c r="I77" s="1571"/>
      <c r="J77" s="1571"/>
      <c r="K77" s="1571"/>
      <c r="L77" s="1571"/>
      <c r="M77" s="1571"/>
      <c r="N77" s="1571"/>
      <c r="O77" s="1571"/>
      <c r="P77" s="1571"/>
      <c r="Q77" s="1571"/>
      <c r="R77" s="1571"/>
      <c r="S77" s="1571"/>
    </row>
    <row r="78" spans="1:19">
      <c r="A78" s="1409"/>
      <c r="B78" s="1399" t="s">
        <v>637</v>
      </c>
      <c r="C78" s="1400"/>
      <c r="D78" s="1400"/>
      <c r="E78" s="1400"/>
      <c r="F78" s="1400"/>
      <c r="G78" s="517"/>
      <c r="H78" s="1571"/>
      <c r="I78" s="1571"/>
      <c r="J78" s="1571"/>
      <c r="K78" s="1571"/>
      <c r="L78" s="1571"/>
      <c r="M78" s="1571"/>
      <c r="N78" s="1571"/>
      <c r="O78" s="1571"/>
      <c r="P78" s="1571"/>
      <c r="Q78" s="1571"/>
      <c r="R78" s="1571"/>
      <c r="S78" s="1571"/>
    </row>
    <row r="79" spans="1:19">
      <c r="A79" s="1409"/>
      <c r="B79" s="1399" t="s">
        <v>638</v>
      </c>
      <c r="C79" s="1400"/>
      <c r="D79" s="1400"/>
      <c r="E79" s="1400"/>
      <c r="F79" s="1400"/>
      <c r="G79" s="517"/>
      <c r="H79" s="1571"/>
      <c r="I79" s="1571"/>
      <c r="J79" s="1571"/>
      <c r="K79" s="1571"/>
      <c r="L79" s="1571"/>
      <c r="M79" s="1571"/>
      <c r="N79" s="1571"/>
      <c r="O79" s="1571"/>
      <c r="P79" s="1571"/>
      <c r="Q79" s="1571"/>
      <c r="R79" s="1571"/>
      <c r="S79" s="1571"/>
    </row>
    <row r="80" spans="1:19">
      <c r="A80" s="1409"/>
      <c r="B80" s="1399" t="s">
        <v>639</v>
      </c>
      <c r="C80" s="1400"/>
      <c r="D80" s="1400"/>
      <c r="E80" s="1400"/>
      <c r="F80" s="1400"/>
      <c r="G80" s="517"/>
      <c r="H80" s="1571"/>
      <c r="I80" s="1571"/>
      <c r="J80" s="1571"/>
      <c r="K80" s="1571"/>
      <c r="L80" s="1571"/>
      <c r="M80" s="1571"/>
      <c r="N80" s="1571"/>
      <c r="O80" s="1571"/>
      <c r="P80" s="1571"/>
      <c r="Q80" s="1571"/>
      <c r="R80" s="1571"/>
      <c r="S80" s="1571"/>
    </row>
    <row r="81" spans="1:19" ht="15.75" thickBot="1">
      <c r="A81" s="358"/>
      <c r="B81" s="357"/>
      <c r="C81" s="188"/>
      <c r="D81" s="188"/>
      <c r="E81" s="188"/>
      <c r="F81" s="188"/>
      <c r="G81" s="359"/>
      <c r="H81" s="300"/>
      <c r="I81" s="300"/>
      <c r="J81" s="300"/>
      <c r="K81" s="300"/>
      <c r="L81" s="300"/>
      <c r="M81" s="300"/>
      <c r="N81" s="300"/>
      <c r="O81" s="300"/>
      <c r="P81" s="300"/>
      <c r="Q81" s="300"/>
      <c r="R81" s="300"/>
      <c r="S81" s="300"/>
    </row>
    <row r="82" spans="1:19" ht="16.5" thickTop="1" thickBot="1">
      <c r="A82" s="7" t="s">
        <v>640</v>
      </c>
      <c r="B82" s="8"/>
      <c r="C82" s="12"/>
      <c r="D82" s="12"/>
      <c r="E82" s="12"/>
      <c r="F82" s="12"/>
      <c r="G82" s="13"/>
      <c r="H82" s="21"/>
      <c r="I82" s="21"/>
      <c r="J82" s="21"/>
      <c r="K82" s="21"/>
      <c r="L82" s="21"/>
      <c r="M82" s="21"/>
      <c r="N82" s="21"/>
      <c r="O82" s="21"/>
      <c r="P82" s="21"/>
      <c r="Q82" s="21"/>
      <c r="R82" s="21"/>
      <c r="S82" s="21"/>
    </row>
    <row r="83" spans="1:19" ht="15.75" thickTop="1">
      <c r="A83" s="1564"/>
      <c r="B83" s="1572" t="s">
        <v>641</v>
      </c>
      <c r="C83" s="1551"/>
      <c r="D83" s="1551"/>
      <c r="E83" s="1551"/>
      <c r="F83" s="1551"/>
      <c r="G83" s="1552"/>
      <c r="H83" s="1573"/>
      <c r="I83" s="1573"/>
      <c r="J83" s="1573"/>
      <c r="K83" s="1573"/>
      <c r="L83" s="1573"/>
      <c r="M83" s="1573"/>
      <c r="N83" s="1573"/>
      <c r="O83" s="1573"/>
      <c r="P83" s="1573"/>
      <c r="Q83" s="1573"/>
      <c r="R83" s="1573"/>
      <c r="S83" s="1573"/>
    </row>
    <row r="84" spans="1:19">
      <c r="A84" s="1409"/>
      <c r="B84" s="1399" t="s">
        <v>642</v>
      </c>
      <c r="C84" s="1400"/>
      <c r="D84" s="1400"/>
      <c r="E84" s="1400"/>
      <c r="F84" s="1400"/>
      <c r="G84" s="517"/>
      <c r="H84" s="1574"/>
      <c r="I84" s="1574"/>
      <c r="J84" s="1574"/>
      <c r="K84" s="1574"/>
      <c r="L84" s="1574"/>
      <c r="M84" s="1574"/>
      <c r="N84" s="1574"/>
      <c r="O84" s="1574"/>
      <c r="P84" s="1574"/>
      <c r="Q84" s="1574"/>
      <c r="R84" s="1574"/>
      <c r="S84" s="1574"/>
    </row>
    <row r="85" spans="1:19" ht="15.75" thickBot="1">
      <c r="A85" s="1575"/>
      <c r="B85" s="1576" t="s">
        <v>643</v>
      </c>
      <c r="C85" s="1577"/>
      <c r="D85" s="1577"/>
      <c r="E85" s="1577"/>
      <c r="F85" s="1577"/>
      <c r="G85" s="1578"/>
      <c r="H85" s="1579"/>
      <c r="I85" s="1579"/>
      <c r="J85" s="1579"/>
      <c r="K85" s="1579"/>
      <c r="L85" s="1579"/>
      <c r="M85" s="1579"/>
      <c r="N85" s="1579"/>
      <c r="O85" s="1579"/>
      <c r="P85" s="1579"/>
      <c r="Q85" s="1579"/>
      <c r="R85" s="1579"/>
      <c r="S85" s="1579"/>
    </row>
    <row r="86" spans="1:19" ht="16.5" thickTop="1" thickBot="1"/>
    <row r="87" spans="1:19" ht="16.5" thickTop="1" thickBot="1">
      <c r="A87" s="94" t="s">
        <v>644</v>
      </c>
      <c r="B87" s="96"/>
    </row>
    <row r="88" spans="1:19" ht="15.75" thickTop="1">
      <c r="A88" s="95" t="s">
        <v>542</v>
      </c>
      <c r="B88" s="1580"/>
    </row>
    <row r="89" spans="1:19">
      <c r="A89" s="1581" t="s">
        <v>546</v>
      </c>
      <c r="B89" s="1580"/>
    </row>
    <row r="90" spans="1:19">
      <c r="A90" s="1582" t="s">
        <v>549</v>
      </c>
      <c r="B90" s="1583"/>
    </row>
    <row r="91" spans="1:19">
      <c r="A91" s="1582" t="s">
        <v>552</v>
      </c>
      <c r="B91" s="1584"/>
    </row>
    <row r="92" spans="1:19" ht="15.75" thickBot="1">
      <c r="A92" s="1585" t="s">
        <v>645</v>
      </c>
      <c r="B92" s="1586"/>
      <c r="C92" s="204"/>
    </row>
    <row r="93" spans="1:19" ht="15.75" thickTop="1"/>
    <row r="94" spans="1:19">
      <c r="A94" s="97"/>
      <c r="B94" s="1" t="s">
        <v>646</v>
      </c>
    </row>
    <row r="95" spans="1:19">
      <c r="A95" s="98"/>
      <c r="B95" s="1" t="s">
        <v>647</v>
      </c>
    </row>
  </sheetData>
  <mergeCells count="47">
    <mergeCell ref="A60:B60"/>
    <mergeCell ref="A64:B64"/>
    <mergeCell ref="A68:B68"/>
    <mergeCell ref="A72:B72"/>
    <mergeCell ref="A76:B76"/>
    <mergeCell ref="P4:Q4"/>
    <mergeCell ref="P5:Q5"/>
    <mergeCell ref="P6:Q6"/>
    <mergeCell ref="P7:Q7"/>
    <mergeCell ref="P8:Q8"/>
    <mergeCell ref="N4:O4"/>
    <mergeCell ref="N5:O5"/>
    <mergeCell ref="N6:O6"/>
    <mergeCell ref="N7:O7"/>
    <mergeCell ref="N8:O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H2:I2"/>
    <mergeCell ref="J2:K2"/>
    <mergeCell ref="L2:M2"/>
    <mergeCell ref="N2:O2"/>
    <mergeCell ref="P2:Q2"/>
    <mergeCell ref="H3:I3"/>
    <mergeCell ref="J3:K3"/>
    <mergeCell ref="L3:M3"/>
    <mergeCell ref="N3:O3"/>
    <mergeCell ref="P3:Q3"/>
    <mergeCell ref="R5:S5"/>
    <mergeCell ref="R6:S6"/>
    <mergeCell ref="R7:S7"/>
    <mergeCell ref="R8:S8"/>
    <mergeCell ref="R2:S2"/>
    <mergeCell ref="R3:S3"/>
    <mergeCell ref="R4:S4"/>
  </mergeCells>
  <conditionalFormatting sqref="H19:H29">
    <cfRule type="cellIs" dxfId="1311" priority="13" operator="equal">
      <formula>"X"</formula>
    </cfRule>
    <cfRule type="cellIs" dxfId="1310" priority="14" operator="equal">
      <formula>"I"</formula>
    </cfRule>
  </conditionalFormatting>
  <conditionalFormatting sqref="H31:H51">
    <cfRule type="cellIs" dxfId="1309" priority="1" operator="equal">
      <formula>"X"</formula>
    </cfRule>
    <cfRule type="cellIs" dxfId="1308" priority="2" operator="equal">
      <formula>"I"</formula>
    </cfRule>
  </conditionalFormatting>
  <conditionalFormatting sqref="J19:J29">
    <cfRule type="cellIs" dxfId="1307" priority="15" operator="equal">
      <formula>"X"</formula>
    </cfRule>
    <cfRule type="cellIs" dxfId="1306" priority="16" operator="equal">
      <formula>"I"</formula>
    </cfRule>
  </conditionalFormatting>
  <conditionalFormatting sqref="J31:J51">
    <cfRule type="cellIs" dxfId="1305" priority="3" operator="equal">
      <formula>"X"</formula>
    </cfRule>
    <cfRule type="cellIs" dxfId="1304" priority="4" operator="equal">
      <formula>"I"</formula>
    </cfRule>
  </conditionalFormatting>
  <conditionalFormatting sqref="L19:L29">
    <cfRule type="cellIs" dxfId="1303" priority="17" operator="equal">
      <formula>"X"</formula>
    </cfRule>
    <cfRule type="cellIs" dxfId="1302" priority="18" operator="equal">
      <formula>"I"</formula>
    </cfRule>
  </conditionalFormatting>
  <conditionalFormatting sqref="L31:L51">
    <cfRule type="cellIs" dxfId="1301" priority="5" operator="equal">
      <formula>"X"</formula>
    </cfRule>
    <cfRule type="cellIs" dxfId="1300" priority="6" operator="equal">
      <formula>"I"</formula>
    </cfRule>
  </conditionalFormatting>
  <conditionalFormatting sqref="N19:N29">
    <cfRule type="cellIs" dxfId="1299" priority="19" operator="equal">
      <formula>"X"</formula>
    </cfRule>
    <cfRule type="cellIs" dxfId="1298" priority="20" operator="equal">
      <formula>"I"</formula>
    </cfRule>
  </conditionalFormatting>
  <conditionalFormatting sqref="N31:N51">
    <cfRule type="cellIs" dxfId="1297" priority="7" operator="equal">
      <formula>"X"</formula>
    </cfRule>
    <cfRule type="cellIs" dxfId="1296" priority="8" operator="equal">
      <formula>"I"</formula>
    </cfRule>
  </conditionalFormatting>
  <conditionalFormatting sqref="P19:P29">
    <cfRule type="cellIs" dxfId="1295" priority="21" operator="equal">
      <formula>"X"</formula>
    </cfRule>
    <cfRule type="cellIs" dxfId="1294" priority="22" operator="equal">
      <formula>"I"</formula>
    </cfRule>
  </conditionalFormatting>
  <conditionalFormatting sqref="P31:P51">
    <cfRule type="cellIs" dxfId="1293" priority="9" operator="equal">
      <formula>"X"</formula>
    </cfRule>
    <cfRule type="cellIs" dxfId="1292" priority="10" operator="equal">
      <formula>"I"</formula>
    </cfRule>
  </conditionalFormatting>
  <conditionalFormatting sqref="R19:R29">
    <cfRule type="cellIs" dxfId="1291" priority="23" operator="equal">
      <formula>"X"</formula>
    </cfRule>
    <cfRule type="cellIs" dxfId="1290" priority="24" operator="equal">
      <formula>"I"</formula>
    </cfRule>
  </conditionalFormatting>
  <conditionalFormatting sqref="R31:R51">
    <cfRule type="cellIs" dxfId="1289" priority="11" operator="equal">
      <formula>"X"</formula>
    </cfRule>
    <cfRule type="cellIs" dxfId="1288" priority="12" operator="equal">
      <formula>"I"</formula>
    </cfRule>
  </conditionalFormatting>
  <hyperlinks>
    <hyperlink ref="B3" location="'Cost Summary'!A1" display="BACK TO SUMMARY SHEET" xr:uid="{02B795C9-1A02-4211-9FAE-0C6BAB6B354F}"/>
  </hyperlinks>
  <pageMargins left="0.7" right="0.7" top="0.75" bottom="0.75" header="0.3" footer="0.3"/>
  <pageSetup scale="71" orientation="portrait" horizontalDpi="1200" verticalDpi="1200" r:id="rId1"/>
  <colBreaks count="1" manualBreakCount="1">
    <brk id="7" max="1048575"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rgb="FF92D050"/>
  </sheetPr>
  <dimension ref="A1:S90"/>
  <sheetViews>
    <sheetView zoomScale="85" zoomScaleNormal="85" workbookViewId="0">
      <pane xSplit="2" ySplit="9" topLeftCell="H20" activePane="bottomRight" state="frozen"/>
      <selection pane="bottomRight" activeCell="B27" sqref="B27"/>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47"/>
      <c r="I2" s="647"/>
      <c r="J2" s="674"/>
      <c r="K2" s="674"/>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587" t="s">
        <v>544</v>
      </c>
      <c r="B5" s="1399" t="s">
        <v>390</v>
      </c>
      <c r="C5" s="1400"/>
      <c r="D5" s="1400"/>
      <c r="E5" s="1400"/>
      <c r="F5" s="1400"/>
      <c r="G5" s="514" t="s">
        <v>546</v>
      </c>
      <c r="H5" s="1588"/>
      <c r="I5" s="684"/>
      <c r="J5" s="1588"/>
      <c r="K5" s="684"/>
      <c r="L5" s="1588"/>
      <c r="M5" s="684"/>
      <c r="N5" s="1588"/>
      <c r="O5" s="684"/>
      <c r="P5" s="1588"/>
      <c r="Q5" s="684"/>
      <c r="R5" s="1588"/>
      <c r="S5" s="684"/>
    </row>
    <row r="6" spans="1:19">
      <c r="A6" s="1587" t="s">
        <v>548</v>
      </c>
      <c r="B6" s="1402" t="s">
        <v>389</v>
      </c>
      <c r="C6" s="1400"/>
      <c r="D6" s="1400"/>
      <c r="E6" s="1400"/>
      <c r="F6" s="1400"/>
      <c r="G6" s="514" t="s">
        <v>549</v>
      </c>
      <c r="H6" s="1589"/>
      <c r="I6" s="687"/>
      <c r="J6" s="1589"/>
      <c r="K6" s="687"/>
      <c r="L6" s="1589"/>
      <c r="M6" s="687"/>
      <c r="N6" s="1589"/>
      <c r="O6" s="687"/>
      <c r="P6" s="1589"/>
      <c r="Q6" s="687"/>
      <c r="R6" s="1589"/>
      <c r="S6" s="687"/>
    </row>
    <row r="7" spans="1:19">
      <c r="A7" s="1587" t="s">
        <v>551</v>
      </c>
      <c r="B7" s="1405"/>
      <c r="C7" s="1400"/>
      <c r="D7" s="1400"/>
      <c r="E7" s="1400"/>
      <c r="F7" s="1400"/>
      <c r="G7" s="514" t="s">
        <v>552</v>
      </c>
      <c r="H7" s="1590"/>
      <c r="I7" s="685"/>
      <c r="J7" s="1590"/>
      <c r="K7" s="685"/>
      <c r="L7" s="1590"/>
      <c r="M7" s="685"/>
      <c r="N7" s="1590"/>
      <c r="O7" s="685"/>
      <c r="P7" s="1590"/>
      <c r="Q7" s="685"/>
      <c r="R7" s="1590"/>
      <c r="S7" s="685"/>
    </row>
    <row r="8" spans="1:19" ht="15.75" thickBot="1">
      <c r="A8" s="356" t="s">
        <v>554</v>
      </c>
      <c r="B8" s="357"/>
      <c r="C8" s="188"/>
      <c r="D8" s="188"/>
      <c r="E8" s="188"/>
      <c r="F8" s="188"/>
      <c r="G8" s="298" t="s">
        <v>554</v>
      </c>
      <c r="H8" s="1591"/>
      <c r="I8" s="1592"/>
      <c r="J8" s="1591"/>
      <c r="K8" s="1592"/>
      <c r="L8" s="1591"/>
      <c r="M8" s="1592"/>
      <c r="N8" s="1591"/>
      <c r="O8" s="1592"/>
      <c r="P8" s="1591"/>
      <c r="Q8" s="1592"/>
      <c r="R8" s="1591"/>
      <c r="S8" s="159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593"/>
      <c r="B10" s="1594" t="s">
        <v>563</v>
      </c>
      <c r="C10" s="1400"/>
      <c r="D10" s="1400"/>
      <c r="E10" s="1400"/>
      <c r="F10" s="1400"/>
      <c r="G10" s="517"/>
      <c r="H10" s="1595"/>
      <c r="I10" s="1595"/>
      <c r="J10" s="1595"/>
      <c r="K10" s="1595"/>
      <c r="L10" s="1595"/>
      <c r="M10" s="1595"/>
      <c r="N10" s="1595"/>
      <c r="O10" s="1595"/>
      <c r="P10" s="1595"/>
      <c r="Q10" s="1595"/>
      <c r="R10" s="1595"/>
      <c r="S10" s="1595"/>
    </row>
    <row r="11" spans="1:19" ht="15.75" hidden="1" thickTop="1">
      <c r="A11" s="1593"/>
      <c r="B11" s="1399" t="str">
        <f>'Area Calculations'!L62</f>
        <v>Architectural Drawings  by</v>
      </c>
      <c r="C11" s="1411" t="s">
        <v>564</v>
      </c>
      <c r="D11" s="1400"/>
      <c r="E11" s="1400"/>
      <c r="F11" s="1400"/>
      <c r="G11" s="517"/>
      <c r="H11" s="1595"/>
      <c r="I11" s="1595"/>
      <c r="J11" s="1595"/>
      <c r="K11" s="1595"/>
      <c r="L11" s="1595"/>
      <c r="M11" s="1595"/>
      <c r="N11" s="1595"/>
      <c r="O11" s="1595"/>
      <c r="P11" s="1595"/>
      <c r="Q11" s="1595"/>
      <c r="R11" s="1595"/>
      <c r="S11" s="1595"/>
    </row>
    <row r="12" spans="1:19" ht="15.75" hidden="1" thickTop="1">
      <c r="A12" s="1593"/>
      <c r="B12" s="1399" t="str">
        <f>'Area Calculations'!L63</f>
        <v>Structural Drawings by</v>
      </c>
      <c r="C12" s="1411" t="s">
        <v>564</v>
      </c>
      <c r="D12" s="1400"/>
      <c r="E12" s="1400"/>
      <c r="F12" s="1400"/>
      <c r="G12" s="517"/>
      <c r="H12" s="1595"/>
      <c r="I12" s="1595"/>
      <c r="J12" s="1595"/>
      <c r="K12" s="1595"/>
      <c r="L12" s="1595"/>
      <c r="M12" s="1595"/>
      <c r="N12" s="1595"/>
      <c r="O12" s="1595"/>
      <c r="P12" s="1595"/>
      <c r="Q12" s="1595"/>
      <c r="R12" s="1595"/>
      <c r="S12" s="1595"/>
    </row>
    <row r="13" spans="1:19" ht="15.75" hidden="1" thickTop="1">
      <c r="A13" s="1593"/>
      <c r="B13" s="1399" t="str">
        <f>'Area Calculations'!L64</f>
        <v>MEP FA FP Drawings by</v>
      </c>
      <c r="C13" s="1411" t="s">
        <v>564</v>
      </c>
      <c r="D13" s="1400"/>
      <c r="E13" s="1400"/>
      <c r="F13" s="1400"/>
      <c r="G13" s="517"/>
      <c r="H13" s="1595"/>
      <c r="I13" s="1595"/>
      <c r="J13" s="1595"/>
      <c r="K13" s="1595"/>
      <c r="L13" s="1595"/>
      <c r="M13" s="1595"/>
      <c r="N13" s="1595"/>
      <c r="O13" s="1595"/>
      <c r="P13" s="1595"/>
      <c r="Q13" s="1595"/>
      <c r="R13" s="1595"/>
      <c r="S13" s="1595"/>
    </row>
    <row r="14" spans="1:19" ht="15.75" hidden="1" thickTop="1">
      <c r="A14" s="1593"/>
      <c r="B14" s="1399" t="str">
        <f>'Area Calculations'!L65</f>
        <v xml:space="preserve">Civil Drawings by </v>
      </c>
      <c r="C14" s="1411" t="s">
        <v>564</v>
      </c>
      <c r="D14" s="1400"/>
      <c r="E14" s="1400"/>
      <c r="F14" s="1400"/>
      <c r="G14" s="517"/>
      <c r="H14" s="1595"/>
      <c r="I14" s="1595"/>
      <c r="J14" s="1595"/>
      <c r="K14" s="1595"/>
      <c r="L14" s="1595"/>
      <c r="M14" s="1595"/>
      <c r="N14" s="1595"/>
      <c r="O14" s="1595"/>
      <c r="P14" s="1595"/>
      <c r="Q14" s="1595"/>
      <c r="R14" s="1595"/>
      <c r="S14" s="1595"/>
    </row>
    <row r="15" spans="1:19" ht="15.75" hidden="1" thickTop="1">
      <c r="A15" s="1593"/>
      <c r="B15" s="1399" t="str">
        <f>'Area Calculations'!L66</f>
        <v>Land scape Drawings by</v>
      </c>
      <c r="C15" s="1411" t="s">
        <v>564</v>
      </c>
      <c r="D15" s="1400"/>
      <c r="E15" s="1400"/>
      <c r="F15" s="1400"/>
      <c r="G15" s="517"/>
      <c r="H15" s="1595"/>
      <c r="I15" s="1595"/>
      <c r="J15" s="1595"/>
      <c r="K15" s="1595"/>
      <c r="L15" s="1595"/>
      <c r="M15" s="1595"/>
      <c r="N15" s="1595"/>
      <c r="O15" s="1595"/>
      <c r="P15" s="1595"/>
      <c r="Q15" s="1595"/>
      <c r="R15" s="1595"/>
      <c r="S15" s="1595"/>
    </row>
    <row r="16" spans="1:19" ht="15.75" hidden="1" thickTop="1">
      <c r="A16" s="1593"/>
      <c r="B16" s="1399" t="str">
        <f>'Area Calculations'!L67</f>
        <v>Kitchen Drawings by</v>
      </c>
      <c r="C16" s="1411" t="s">
        <v>564</v>
      </c>
      <c r="D16" s="1400"/>
      <c r="E16" s="1400"/>
      <c r="F16" s="1400"/>
      <c r="G16" s="517"/>
      <c r="H16" s="1595"/>
      <c r="I16" s="1595"/>
      <c r="J16" s="1595"/>
      <c r="K16" s="1595"/>
      <c r="L16" s="1595"/>
      <c r="M16" s="1595"/>
      <c r="N16" s="1595"/>
      <c r="O16" s="1595"/>
      <c r="P16" s="1595"/>
      <c r="Q16" s="1595"/>
      <c r="R16" s="1595"/>
      <c r="S16" s="1595"/>
    </row>
    <row r="17" spans="1:19" ht="15.75" hidden="1" thickTop="1">
      <c r="A17" s="1593"/>
      <c r="B17" s="1399" t="str">
        <f>'Area Calculations'!L68</f>
        <v>Storefront Designer by</v>
      </c>
      <c r="C17" s="1411" t="s">
        <v>564</v>
      </c>
      <c r="D17" s="1400"/>
      <c r="E17" s="1400"/>
      <c r="F17" s="1400"/>
      <c r="G17" s="517"/>
      <c r="H17" s="1595"/>
      <c r="I17" s="1595"/>
      <c r="J17" s="1595"/>
      <c r="K17" s="1595"/>
      <c r="L17" s="1595"/>
      <c r="M17" s="1595"/>
      <c r="N17" s="1595"/>
      <c r="O17" s="1595"/>
      <c r="P17" s="1595"/>
      <c r="Q17" s="1595"/>
      <c r="R17" s="1595"/>
      <c r="S17" s="1595"/>
    </row>
    <row r="18" spans="1:19" ht="15.75" hidden="1" thickTop="1">
      <c r="A18" s="1593"/>
      <c r="B18" s="1399" t="str">
        <f>'Area Calculations'!L69</f>
        <v>Geotech report by</v>
      </c>
      <c r="C18" s="1411" t="s">
        <v>564</v>
      </c>
      <c r="D18" s="1400"/>
      <c r="E18" s="1400"/>
      <c r="F18" s="1400"/>
      <c r="G18" s="517"/>
      <c r="H18" s="1595"/>
      <c r="I18" s="1595"/>
      <c r="J18" s="1595"/>
      <c r="K18" s="1595"/>
      <c r="L18" s="1595"/>
      <c r="M18" s="1595"/>
      <c r="N18" s="1595"/>
      <c r="O18" s="1595"/>
      <c r="P18" s="1595"/>
      <c r="Q18" s="1595"/>
      <c r="R18" s="1595"/>
      <c r="S18" s="1595"/>
    </row>
    <row r="19" spans="1:19" ht="15.75" hidden="1" thickTop="1">
      <c r="A19" s="1593"/>
      <c r="B19" s="1399" t="str">
        <f>'Area Calculations'!L70</f>
        <v>Specifications</v>
      </c>
      <c r="C19" s="1411" t="s">
        <v>564</v>
      </c>
      <c r="D19" s="1400"/>
      <c r="E19" s="1400"/>
      <c r="F19" s="1400"/>
      <c r="G19" s="517"/>
      <c r="H19" s="1595"/>
      <c r="I19" s="1595"/>
      <c r="J19" s="1595"/>
      <c r="K19" s="1595"/>
      <c r="L19" s="1595"/>
      <c r="M19" s="1595"/>
      <c r="N19" s="1595"/>
      <c r="O19" s="1595"/>
      <c r="P19" s="1595"/>
      <c r="Q19" s="1595"/>
      <c r="R19" s="1595"/>
      <c r="S19" s="1595"/>
    </row>
    <row r="20" spans="1:19" ht="15.75" thickTop="1">
      <c r="A20" s="1593"/>
      <c r="B20" s="1399"/>
      <c r="C20" s="1411"/>
      <c r="D20" s="1400"/>
      <c r="E20" s="1400"/>
      <c r="F20" s="1400"/>
      <c r="G20" s="517"/>
      <c r="H20" s="1596"/>
      <c r="I20" s="1595"/>
      <c r="J20" s="1596"/>
      <c r="K20" s="1595"/>
      <c r="L20" s="1596"/>
      <c r="M20" s="1595"/>
      <c r="N20" s="1596"/>
      <c r="O20" s="1595"/>
      <c r="P20" s="1596"/>
      <c r="Q20" s="1595"/>
      <c r="R20" s="1596"/>
      <c r="S20" s="1595"/>
    </row>
    <row r="21" spans="1:19" ht="15.75" thickBot="1">
      <c r="A21" s="60"/>
      <c r="B21" s="1412" t="s">
        <v>390</v>
      </c>
      <c r="C21" s="57"/>
      <c r="D21" s="58"/>
      <c r="E21" s="58"/>
      <c r="F21" s="58"/>
      <c r="G21" s="64"/>
      <c r="H21" s="1596"/>
      <c r="I21" s="1595"/>
      <c r="J21" s="1596"/>
      <c r="K21" s="1595"/>
      <c r="L21" s="1596"/>
      <c r="M21" s="1595"/>
      <c r="N21" s="1596"/>
      <c r="O21" s="1595"/>
      <c r="P21" s="1596"/>
      <c r="Q21" s="1595"/>
      <c r="R21" s="1596"/>
      <c r="S21" s="1595"/>
    </row>
    <row r="22" spans="1:19" ht="15.75" thickBot="1">
      <c r="A22" s="1597"/>
      <c r="B22" s="1187" t="s">
        <v>567</v>
      </c>
      <c r="C22" s="1411"/>
      <c r="D22" s="1400"/>
      <c r="E22" s="1400"/>
      <c r="F22" s="1400"/>
      <c r="G22" s="517"/>
      <c r="H22" s="1596"/>
      <c r="I22" s="1574"/>
      <c r="J22" s="1596"/>
      <c r="K22" s="532"/>
      <c r="L22" s="1596"/>
      <c r="M22" s="532"/>
      <c r="N22" s="1596"/>
      <c r="O22" s="532"/>
      <c r="P22" s="1596"/>
      <c r="Q22" s="532"/>
      <c r="R22" s="1596"/>
      <c r="S22" s="532"/>
    </row>
    <row r="23" spans="1:19">
      <c r="A23" s="1597"/>
      <c r="B23" s="1097" t="s">
        <v>568</v>
      </c>
      <c r="C23" s="1451"/>
      <c r="D23" s="543"/>
      <c r="E23" s="1400"/>
      <c r="F23" s="1400"/>
      <c r="G23" s="517"/>
      <c r="H23" s="1596"/>
      <c r="I23" s="1540"/>
      <c r="J23" s="1596"/>
      <c r="K23" s="1540"/>
      <c r="L23" s="1596"/>
      <c r="M23" s="1540"/>
      <c r="N23" s="1596"/>
      <c r="O23" s="1598"/>
      <c r="P23" s="1596"/>
      <c r="Q23" s="1598"/>
      <c r="R23" s="1596"/>
      <c r="S23" s="1598"/>
    </row>
    <row r="24" spans="1:19">
      <c r="A24" s="1597"/>
      <c r="B24" s="1539" t="s">
        <v>569</v>
      </c>
      <c r="C24" s="1451"/>
      <c r="D24" s="543"/>
      <c r="E24" s="1400"/>
      <c r="F24" s="1400"/>
      <c r="G24" s="517"/>
      <c r="H24" s="1596"/>
      <c r="I24" s="1598"/>
      <c r="J24" s="1596"/>
      <c r="K24" s="1540"/>
      <c r="L24" s="1596"/>
      <c r="M24" s="1540"/>
      <c r="N24" s="1596"/>
      <c r="O24" s="1598"/>
      <c r="P24" s="1596"/>
      <c r="Q24" s="1598"/>
      <c r="R24" s="1596"/>
      <c r="S24" s="1598"/>
    </row>
    <row r="25" spans="1:19">
      <c r="A25" s="1597"/>
      <c r="B25" s="1541" t="s">
        <v>570</v>
      </c>
      <c r="C25" s="517"/>
      <c r="D25" s="1400"/>
      <c r="E25" s="1400"/>
      <c r="F25" s="1400"/>
      <c r="G25" s="517"/>
      <c r="H25" s="1596"/>
      <c r="I25" s="1598"/>
      <c r="J25" s="1596"/>
      <c r="K25" s="1598"/>
      <c r="L25" s="1596"/>
      <c r="M25" s="1540"/>
      <c r="N25" s="1596"/>
      <c r="O25" s="1598"/>
      <c r="P25" s="1596"/>
      <c r="Q25" s="1598"/>
      <c r="R25" s="1596"/>
      <c r="S25" s="1598"/>
    </row>
    <row r="26" spans="1:19">
      <c r="A26" s="1597"/>
      <c r="B26" s="1541" t="s">
        <v>571</v>
      </c>
      <c r="C26" s="517"/>
      <c r="D26" s="1400"/>
      <c r="E26" s="1400"/>
      <c r="F26" s="1400"/>
      <c r="G26" s="517"/>
      <c r="H26" s="1596"/>
      <c r="I26" s="1540"/>
      <c r="J26" s="1596"/>
      <c r="K26" s="1540"/>
      <c r="L26" s="1596"/>
      <c r="M26" s="1540"/>
      <c r="N26" s="1596"/>
      <c r="O26" s="1540"/>
      <c r="P26" s="1596"/>
      <c r="Q26" s="1540"/>
      <c r="R26" s="1596"/>
      <c r="S26" s="1540"/>
    </row>
    <row r="27" spans="1:19">
      <c r="A27" s="1597"/>
      <c r="B27" s="1541" t="s">
        <v>572</v>
      </c>
      <c r="C27" s="517"/>
      <c r="D27" s="1400"/>
      <c r="E27" s="1400"/>
      <c r="F27" s="1400"/>
      <c r="G27" s="517"/>
      <c r="H27" s="1596"/>
      <c r="I27" s="1540"/>
      <c r="J27" s="1596"/>
      <c r="K27" s="1540"/>
      <c r="L27" s="1596"/>
      <c r="M27" s="1540"/>
      <c r="N27" s="1596"/>
      <c r="O27" s="1540"/>
      <c r="P27" s="1596"/>
      <c r="Q27" s="1540"/>
      <c r="R27" s="1596"/>
      <c r="S27" s="1540"/>
    </row>
    <row r="28" spans="1:19">
      <c r="A28" s="1597"/>
      <c r="B28" s="1541" t="s">
        <v>573</v>
      </c>
      <c r="C28" s="517"/>
      <c r="D28" s="1400"/>
      <c r="E28" s="1400"/>
      <c r="F28" s="1400"/>
      <c r="G28" s="517"/>
      <c r="H28" s="1596"/>
      <c r="I28" s="1540"/>
      <c r="J28" s="1596"/>
      <c r="K28" s="1540"/>
      <c r="L28" s="1596"/>
      <c r="M28" s="1540"/>
      <c r="N28" s="1596"/>
      <c r="O28" s="1540"/>
      <c r="P28" s="1596"/>
      <c r="Q28" s="1540"/>
      <c r="R28" s="1596"/>
      <c r="S28" s="1540"/>
    </row>
    <row r="29" spans="1:19">
      <c r="A29" s="1536"/>
      <c r="B29" s="1541" t="s">
        <v>648</v>
      </c>
      <c r="C29" s="517"/>
      <c r="D29" s="1400"/>
      <c r="E29" s="1400"/>
      <c r="F29" s="1400"/>
      <c r="G29" s="517"/>
      <c r="H29" s="1596"/>
      <c r="I29" s="1540"/>
      <c r="J29" s="1596"/>
      <c r="K29" s="1540"/>
      <c r="L29" s="1596"/>
      <c r="M29" s="1540"/>
      <c r="N29" s="1596"/>
      <c r="O29" s="1540"/>
      <c r="P29" s="1596"/>
      <c r="Q29" s="1540"/>
      <c r="R29" s="1596"/>
      <c r="S29" s="1540"/>
    </row>
    <row r="30" spans="1:19">
      <c r="A30" s="1597"/>
      <c r="B30" s="1542" t="s">
        <v>574</v>
      </c>
      <c r="C30" s="517"/>
      <c r="D30" s="1400"/>
      <c r="E30" s="1400"/>
      <c r="F30" s="1400"/>
      <c r="G30" s="517"/>
      <c r="H30" s="1596"/>
      <c r="I30" s="1540"/>
      <c r="J30" s="1596"/>
      <c r="K30" s="1540"/>
      <c r="L30" s="1596"/>
      <c r="M30" s="1540"/>
      <c r="N30" s="1596"/>
      <c r="O30" s="1540"/>
      <c r="P30" s="1596"/>
      <c r="Q30" s="1540"/>
      <c r="R30" s="1596"/>
      <c r="S30" s="1540"/>
    </row>
    <row r="31" spans="1:19">
      <c r="A31" s="1597"/>
      <c r="B31" s="1599" t="s">
        <v>575</v>
      </c>
      <c r="C31" s="964"/>
      <c r="D31" s="1420"/>
      <c r="E31" s="1420"/>
      <c r="F31" s="1420"/>
      <c r="G31" s="964"/>
      <c r="H31" s="1600"/>
      <c r="I31" s="1544"/>
      <c r="J31" s="1600"/>
      <c r="K31" s="1544"/>
      <c r="L31" s="1600"/>
      <c r="M31" s="1544"/>
      <c r="N31" s="1600"/>
      <c r="O31" s="1544"/>
      <c r="P31" s="1600"/>
      <c r="Q31" s="1544"/>
      <c r="R31" s="1600"/>
      <c r="S31" s="1544"/>
    </row>
    <row r="32" spans="1:19">
      <c r="A32" s="1597"/>
      <c r="B32" s="1601" t="s">
        <v>168</v>
      </c>
      <c r="C32" s="517"/>
      <c r="D32" s="1400"/>
      <c r="E32" s="1400"/>
      <c r="F32" s="1400"/>
      <c r="G32" s="517"/>
      <c r="H32" s="1596"/>
      <c r="I32" s="1540"/>
      <c r="J32" s="1596"/>
      <c r="K32" s="1540"/>
      <c r="L32" s="1596"/>
      <c r="M32" s="1540"/>
      <c r="N32" s="1596"/>
      <c r="O32" s="1540"/>
      <c r="P32" s="1596"/>
      <c r="Q32" s="1540"/>
      <c r="R32" s="1596"/>
      <c r="S32" s="1540"/>
    </row>
    <row r="33" spans="1:19">
      <c r="A33" s="1597"/>
      <c r="B33" s="1602" t="s">
        <v>168</v>
      </c>
      <c r="C33" s="517"/>
      <c r="D33" s="1400"/>
      <c r="E33" s="1400"/>
      <c r="F33" s="1400"/>
      <c r="G33" s="517"/>
      <c r="H33" s="1596"/>
      <c r="I33" s="1540"/>
      <c r="J33" s="1596"/>
      <c r="K33" s="1540"/>
      <c r="L33" s="1596"/>
      <c r="M33" s="1540"/>
      <c r="N33" s="1596"/>
      <c r="O33" s="1540"/>
      <c r="P33" s="1596"/>
      <c r="Q33" s="1540"/>
      <c r="R33" s="1596"/>
      <c r="S33" s="1540"/>
    </row>
    <row r="34" spans="1:19">
      <c r="A34" s="1597"/>
      <c r="B34" s="1603" t="s">
        <v>878</v>
      </c>
      <c r="C34" s="517"/>
      <c r="D34" s="1400"/>
      <c r="E34" s="1400"/>
      <c r="F34" s="1400"/>
      <c r="G34" s="517"/>
      <c r="H34" s="1596"/>
      <c r="I34" s="1540"/>
      <c r="J34" s="1596"/>
      <c r="K34" s="1540"/>
      <c r="L34" s="1596"/>
      <c r="M34" s="1540"/>
      <c r="N34" s="1596"/>
      <c r="O34" s="1540"/>
      <c r="P34" s="1596"/>
      <c r="Q34" s="1540"/>
      <c r="R34" s="1596"/>
      <c r="S34" s="1540"/>
    </row>
    <row r="35" spans="1:19">
      <c r="A35" s="1597"/>
      <c r="B35" s="1604" t="s">
        <v>879</v>
      </c>
      <c r="C35" s="517"/>
      <c r="D35" s="1400"/>
      <c r="E35" s="1400"/>
      <c r="F35" s="1400"/>
      <c r="G35" s="517"/>
      <c r="H35" s="1596"/>
      <c r="I35" s="1540"/>
      <c r="J35" s="1596"/>
      <c r="K35" s="1540"/>
      <c r="L35" s="1596"/>
      <c r="M35" s="1540"/>
      <c r="N35" s="1596"/>
      <c r="O35" s="1540"/>
      <c r="P35" s="1596"/>
      <c r="Q35" s="1540"/>
      <c r="R35" s="1596"/>
      <c r="S35" s="1540"/>
    </row>
    <row r="36" spans="1:19">
      <c r="A36" s="1597"/>
      <c r="B36" s="1604" t="s">
        <v>871</v>
      </c>
      <c r="C36" s="517"/>
      <c r="D36" s="1400"/>
      <c r="E36" s="1400"/>
      <c r="F36" s="1400"/>
      <c r="G36" s="517"/>
      <c r="H36" s="1596" t="s">
        <v>579</v>
      </c>
      <c r="I36" s="1540"/>
      <c r="J36" s="1596"/>
      <c r="K36" s="1540"/>
      <c r="L36" s="1596"/>
      <c r="M36" s="1540"/>
      <c r="N36" s="1596"/>
      <c r="O36" s="1540"/>
      <c r="P36" s="1596"/>
      <c r="Q36" s="1540"/>
      <c r="R36" s="1596"/>
      <c r="S36" s="1540"/>
    </row>
    <row r="37" spans="1:19">
      <c r="A37" s="1597"/>
      <c r="B37" s="1604" t="s">
        <v>880</v>
      </c>
      <c r="C37" s="517"/>
      <c r="D37" s="1400"/>
      <c r="E37" s="1400"/>
      <c r="F37" s="1400"/>
      <c r="G37" s="517"/>
      <c r="H37" s="1596"/>
      <c r="I37" s="1540"/>
      <c r="J37" s="1596"/>
      <c r="K37" s="1540"/>
      <c r="L37" s="1596"/>
      <c r="M37" s="1540"/>
      <c r="N37" s="1596"/>
      <c r="O37" s="1540"/>
      <c r="P37" s="1596"/>
      <c r="Q37" s="1540"/>
      <c r="R37" s="1596"/>
      <c r="S37" s="1540"/>
    </row>
    <row r="38" spans="1:19">
      <c r="A38" s="1597"/>
      <c r="B38" s="1604" t="s">
        <v>881</v>
      </c>
      <c r="C38" s="517"/>
      <c r="D38" s="1400"/>
      <c r="E38" s="1400"/>
      <c r="F38" s="1400"/>
      <c r="G38" s="517"/>
      <c r="H38" s="1596"/>
      <c r="I38" s="1540"/>
      <c r="J38" s="1596"/>
      <c r="K38" s="1540"/>
      <c r="L38" s="1596"/>
      <c r="M38" s="1540"/>
      <c r="N38" s="1596"/>
      <c r="O38" s="1540"/>
      <c r="P38" s="1596"/>
      <c r="Q38" s="1540"/>
      <c r="R38" s="1596"/>
      <c r="S38" s="1540"/>
    </row>
    <row r="39" spans="1:19">
      <c r="A39" s="1597"/>
      <c r="B39" s="1604" t="s">
        <v>867</v>
      </c>
      <c r="C39" s="517"/>
      <c r="D39" s="1400"/>
      <c r="E39" s="1400"/>
      <c r="F39" s="1400"/>
      <c r="G39" s="517"/>
      <c r="H39" s="1596"/>
      <c r="I39" s="1540"/>
      <c r="J39" s="1596"/>
      <c r="K39" s="1540"/>
      <c r="L39" s="1596"/>
      <c r="M39" s="1540"/>
      <c r="N39" s="1596"/>
      <c r="O39" s="1540"/>
      <c r="P39" s="1596"/>
      <c r="Q39" s="1540"/>
      <c r="R39" s="1596"/>
      <c r="S39" s="1540"/>
    </row>
    <row r="40" spans="1:19">
      <c r="A40" s="1597"/>
      <c r="B40" s="292"/>
      <c r="C40" s="517"/>
      <c r="D40" s="1400"/>
      <c r="E40" s="1400"/>
      <c r="F40" s="1400"/>
      <c r="G40" s="517"/>
      <c r="H40" s="1596"/>
      <c r="I40" s="1540"/>
      <c r="J40" s="1596"/>
      <c r="K40" s="1540"/>
      <c r="L40" s="1596"/>
      <c r="M40" s="1540"/>
      <c r="N40" s="1596"/>
      <c r="O40" s="1540"/>
      <c r="P40" s="1596"/>
      <c r="Q40" s="1540"/>
      <c r="R40" s="1596"/>
      <c r="S40" s="1540"/>
    </row>
    <row r="41" spans="1:19">
      <c r="A41" s="1605"/>
      <c r="B41" s="1606" t="s">
        <v>882</v>
      </c>
      <c r="C41" s="1607"/>
      <c r="D41" s="1400"/>
      <c r="E41" s="1400"/>
      <c r="F41" s="1400"/>
      <c r="G41" s="517"/>
      <c r="H41" s="1596"/>
      <c r="I41" s="1540"/>
      <c r="J41" s="1596"/>
      <c r="K41" s="1540"/>
      <c r="L41" s="1596"/>
      <c r="M41" s="1540"/>
      <c r="N41" s="1596"/>
      <c r="O41" s="1540"/>
      <c r="P41" s="1596"/>
      <c r="Q41" s="1540"/>
      <c r="R41" s="1596"/>
      <c r="S41" s="1540"/>
    </row>
    <row r="42" spans="1:19">
      <c r="A42" s="1597"/>
      <c r="B42" s="1608" t="s">
        <v>883</v>
      </c>
      <c r="C42" s="1607"/>
      <c r="D42" s="1400"/>
      <c r="E42" s="1400"/>
      <c r="F42" s="1400"/>
      <c r="G42" s="517"/>
      <c r="H42" s="1596"/>
      <c r="I42" s="1540"/>
      <c r="J42" s="1596"/>
      <c r="K42" s="1540"/>
      <c r="L42" s="1596"/>
      <c r="M42" s="1540"/>
      <c r="N42" s="1596"/>
      <c r="O42" s="1540"/>
      <c r="P42" s="1596"/>
      <c r="Q42" s="1540"/>
      <c r="R42" s="1596"/>
      <c r="S42" s="1540"/>
    </row>
    <row r="43" spans="1:19">
      <c r="A43" s="1597"/>
      <c r="B43" s="293" t="s">
        <v>884</v>
      </c>
      <c r="C43" s="1607"/>
      <c r="D43" s="1400"/>
      <c r="E43" s="1400"/>
      <c r="F43" s="1400"/>
      <c r="G43" s="517"/>
      <c r="H43" s="1596"/>
      <c r="I43" s="1540"/>
      <c r="J43" s="1596"/>
      <c r="K43" s="1540"/>
      <c r="L43" s="1596"/>
      <c r="M43" s="1540"/>
      <c r="N43" s="1596"/>
      <c r="O43" s="1540"/>
      <c r="P43" s="1596"/>
      <c r="Q43" s="1540"/>
      <c r="R43" s="1596"/>
      <c r="S43" s="1540"/>
    </row>
    <row r="44" spans="1:19">
      <c r="A44" s="1605"/>
      <c r="B44" s="1609"/>
      <c r="C44" s="1607"/>
      <c r="D44" s="1400"/>
      <c r="E44" s="1400"/>
      <c r="F44" s="1400"/>
      <c r="G44" s="517"/>
      <c r="H44" s="1596"/>
      <c r="I44" s="1540"/>
      <c r="J44" s="1596"/>
      <c r="K44" s="1540"/>
      <c r="L44" s="1596"/>
      <c r="M44" s="1540"/>
      <c r="N44" s="1596"/>
      <c r="O44" s="1540"/>
      <c r="P44" s="1596"/>
      <c r="Q44" s="1540"/>
      <c r="R44" s="1596"/>
      <c r="S44" s="1540"/>
    </row>
    <row r="45" spans="1:19">
      <c r="A45" s="1605"/>
      <c r="B45" s="1609"/>
      <c r="C45" s="1607"/>
      <c r="D45" s="1400"/>
      <c r="E45" s="1400"/>
      <c r="F45" s="1400"/>
      <c r="G45" s="517"/>
      <c r="H45" s="1596"/>
      <c r="I45" s="1540"/>
      <c r="J45" s="1596"/>
      <c r="K45" s="1540"/>
      <c r="L45" s="1596"/>
      <c r="M45" s="1540"/>
      <c r="N45" s="1596"/>
      <c r="O45" s="1540"/>
      <c r="P45" s="1596"/>
      <c r="Q45" s="1540"/>
      <c r="R45" s="1596"/>
      <c r="S45" s="1540"/>
    </row>
    <row r="46" spans="1:19" ht="15.75" thickBot="1">
      <c r="A46" s="1597"/>
      <c r="B46" s="294" t="s">
        <v>168</v>
      </c>
      <c r="C46" s="1607"/>
      <c r="D46" s="1400"/>
      <c r="E46" s="1400"/>
      <c r="F46" s="1400"/>
      <c r="G46" s="517"/>
      <c r="H46" s="1596"/>
      <c r="I46" s="1540"/>
      <c r="J46" s="1596"/>
      <c r="K46" s="1540"/>
      <c r="L46" s="1596"/>
      <c r="M46" s="1540"/>
      <c r="N46" s="1596"/>
      <c r="O46" s="1540"/>
      <c r="P46" s="1596"/>
      <c r="Q46" s="1540"/>
      <c r="R46" s="1596"/>
      <c r="S46" s="1540"/>
    </row>
    <row r="47" spans="1:19" ht="15.75" thickTop="1">
      <c r="A47" s="14"/>
      <c r="B47" s="15"/>
      <c r="C47" s="16"/>
      <c r="D47" s="16"/>
      <c r="E47" s="17"/>
      <c r="F47" s="18" t="s">
        <v>625</v>
      </c>
      <c r="G47" s="19"/>
      <c r="H47" s="20"/>
      <c r="I47" s="62">
        <f>SUM(I23:I46)</f>
        <v>0</v>
      </c>
      <c r="J47" s="20"/>
      <c r="K47" s="62">
        <f>SUM(K23:K46)</f>
        <v>0</v>
      </c>
      <c r="L47" s="20"/>
      <c r="M47" s="62">
        <f>SUM(M23:M46)</f>
        <v>0</v>
      </c>
      <c r="N47" s="20"/>
      <c r="O47" s="62">
        <f>SUM(O26:O46)</f>
        <v>0</v>
      </c>
      <c r="P47" s="20"/>
      <c r="Q47" s="62">
        <f>SUM(Q26:Q46)</f>
        <v>0</v>
      </c>
      <c r="R47" s="20"/>
      <c r="S47" s="62">
        <f>SUM(S26:S46)</f>
        <v>0</v>
      </c>
    </row>
    <row r="48" spans="1:19">
      <c r="A48" s="1610"/>
      <c r="B48" s="1611"/>
      <c r="C48" s="1612"/>
      <c r="D48" s="1612"/>
      <c r="E48" s="1613"/>
      <c r="F48" s="1614" t="s">
        <v>626</v>
      </c>
      <c r="G48" s="1615"/>
      <c r="H48" s="1616">
        <v>0</v>
      </c>
      <c r="I48" s="1617"/>
      <c r="J48" s="1618">
        <v>0</v>
      </c>
      <c r="K48" s="1617"/>
      <c r="L48" s="1618">
        <v>0</v>
      </c>
      <c r="M48" s="1617"/>
      <c r="N48" s="1616">
        <v>0</v>
      </c>
      <c r="O48" s="1617"/>
      <c r="P48" s="1616">
        <v>0</v>
      </c>
      <c r="Q48" s="1617"/>
      <c r="R48" s="1616">
        <v>0</v>
      </c>
      <c r="S48" s="1617"/>
    </row>
    <row r="49" spans="1:19">
      <c r="A49" s="1610"/>
      <c r="B49" s="1611"/>
      <c r="C49" s="1612"/>
      <c r="D49" s="1612"/>
      <c r="E49" s="1613"/>
      <c r="F49" s="1614" t="s">
        <v>627</v>
      </c>
      <c r="G49" s="1615"/>
      <c r="H49" s="1619"/>
      <c r="I49" s="1620">
        <f>H48*I47</f>
        <v>0</v>
      </c>
      <c r="J49" s="1619"/>
      <c r="K49" s="1620">
        <f>J48*K47</f>
        <v>0</v>
      </c>
      <c r="L49" s="1619"/>
      <c r="M49" s="1620">
        <f>L48*M47</f>
        <v>0</v>
      </c>
      <c r="N49" s="1619"/>
      <c r="O49" s="1620">
        <f>N48*O47</f>
        <v>0</v>
      </c>
      <c r="P49" s="1619"/>
      <c r="Q49" s="1620">
        <f>P48*Q47</f>
        <v>0</v>
      </c>
      <c r="R49" s="1619"/>
      <c r="S49" s="1620">
        <f>R48*S47</f>
        <v>0</v>
      </c>
    </row>
    <row r="50" spans="1:19">
      <c r="A50" s="1610"/>
      <c r="B50" s="1611"/>
      <c r="C50" s="1612"/>
      <c r="D50" s="1612"/>
      <c r="E50" s="1613"/>
      <c r="F50" s="1614"/>
      <c r="G50" s="1615"/>
      <c r="H50" s="1619"/>
      <c r="I50" s="1621"/>
      <c r="J50" s="1619"/>
      <c r="K50" s="1621"/>
      <c r="L50" s="1619"/>
      <c r="M50" s="1621"/>
      <c r="N50" s="1619"/>
      <c r="O50" s="1621"/>
      <c r="P50" s="1619"/>
      <c r="Q50" s="1621"/>
      <c r="R50" s="1619"/>
      <c r="S50" s="1621"/>
    </row>
    <row r="51" spans="1:19">
      <c r="A51" s="1610"/>
      <c r="B51" s="1611"/>
      <c r="C51" s="1612"/>
      <c r="D51" s="1612"/>
      <c r="E51" s="1613"/>
      <c r="F51" s="1614" t="s">
        <v>628</v>
      </c>
      <c r="G51" s="1615"/>
      <c r="H51" s="1622"/>
      <c r="I51" s="1623">
        <f>SUM(I47:I49)</f>
        <v>0</v>
      </c>
      <c r="J51" s="1622"/>
      <c r="K51" s="1623">
        <f>SUM(K47:K49)</f>
        <v>0</v>
      </c>
      <c r="L51" s="1622"/>
      <c r="M51" s="1623">
        <f>SUM(M47:M49)</f>
        <v>0</v>
      </c>
      <c r="N51" s="1622"/>
      <c r="O51" s="1623">
        <f>SUM(O47:O49)</f>
        <v>0</v>
      </c>
      <c r="P51" s="1622"/>
      <c r="Q51" s="1623">
        <f>SUM(Q47:Q49)</f>
        <v>0</v>
      </c>
      <c r="R51" s="1622"/>
      <c r="S51" s="1623">
        <f>SUM(S47:S49)</f>
        <v>0</v>
      </c>
    </row>
    <row r="52" spans="1:19">
      <c r="A52" s="1610"/>
      <c r="B52" s="1611"/>
      <c r="C52" s="1612"/>
      <c r="D52" s="1612"/>
      <c r="E52" s="1613"/>
      <c r="F52" s="1624" t="s">
        <v>629</v>
      </c>
      <c r="G52" s="1625"/>
      <c r="H52" s="1626"/>
      <c r="I52" s="1627" t="e">
        <f>I51/'Area Calculations'!$I$4</f>
        <v>#DIV/0!</v>
      </c>
      <c r="J52" s="1626"/>
      <c r="K52" s="1627" t="e">
        <f>K51/'Area Calculations'!$I$4</f>
        <v>#DIV/0!</v>
      </c>
      <c r="L52" s="1626"/>
      <c r="M52" s="1627" t="e">
        <f>M51/'Area Calculations'!$I$4</f>
        <v>#DIV/0!</v>
      </c>
      <c r="N52" s="1626"/>
      <c r="O52" s="1627" t="e">
        <f>O51/'Area Calculations'!$I$4</f>
        <v>#DIV/0!</v>
      </c>
      <c r="P52" s="1626"/>
      <c r="Q52" s="1627" t="e">
        <f>Q51/'Area Calculations'!$I$4</f>
        <v>#DIV/0!</v>
      </c>
      <c r="R52" s="1626"/>
      <c r="S52" s="1627" t="e">
        <f>S51/'Area Calculations'!$I$4</f>
        <v>#DIV/0!</v>
      </c>
    </row>
    <row r="53" spans="1:19">
      <c r="A53" s="1610"/>
      <c r="B53" s="1611"/>
      <c r="C53" s="1612"/>
      <c r="D53" s="1612"/>
      <c r="E53" s="1613"/>
      <c r="F53" s="1624" t="s">
        <v>630</v>
      </c>
      <c r="G53" s="1628"/>
      <c r="H53" s="1626"/>
      <c r="I53" s="1627" t="e">
        <f>I51/'Area Calculations'!#REF!</f>
        <v>#REF!</v>
      </c>
      <c r="J53" s="1626"/>
      <c r="K53" s="1627" t="e">
        <f>K51/'Area Calculations'!#REF!</f>
        <v>#REF!</v>
      </c>
      <c r="L53" s="1626"/>
      <c r="M53" s="1627" t="e">
        <f>M51/'Area Calculations'!#REF!</f>
        <v>#REF!</v>
      </c>
      <c r="N53" s="1626"/>
      <c r="O53" s="1627" t="e">
        <f>O51/'Area Calculations'!#REF!</f>
        <v>#REF!</v>
      </c>
      <c r="P53" s="1626"/>
      <c r="Q53" s="1627" t="e">
        <f>Q51/'Area Calculations'!#REF!</f>
        <v>#REF!</v>
      </c>
      <c r="R53" s="1626"/>
      <c r="S53" s="1627" t="e">
        <f>S51/'Area Calculations'!#REF!</f>
        <v>#REF!</v>
      </c>
    </row>
    <row r="54" spans="1:19" ht="15.75" thickBot="1">
      <c r="A54" s="1610"/>
      <c r="B54" s="1611"/>
      <c r="C54" s="1612"/>
      <c r="D54" s="1612"/>
      <c r="E54" s="1613"/>
      <c r="F54" s="1614"/>
      <c r="G54" s="1629"/>
      <c r="H54" s="1630"/>
      <c r="I54" s="1631"/>
      <c r="J54" s="1632"/>
      <c r="K54" s="1632"/>
      <c r="L54" s="1632"/>
      <c r="M54" s="1632"/>
      <c r="N54" s="1632"/>
      <c r="O54" s="1633"/>
      <c r="P54" s="1632"/>
      <c r="Q54" s="1633"/>
      <c r="R54" s="1632"/>
      <c r="S54" s="1633"/>
    </row>
    <row r="55" spans="1:19" ht="16.5" thickTop="1" thickBot="1">
      <c r="A55" s="652" t="s">
        <v>631</v>
      </c>
      <c r="B55" s="653"/>
      <c r="C55" s="12"/>
      <c r="D55" s="12"/>
      <c r="E55" s="12"/>
      <c r="F55" s="12"/>
      <c r="G55" s="13"/>
      <c r="H55" s="21"/>
      <c r="I55" s="21"/>
      <c r="J55" s="21"/>
      <c r="K55" s="21"/>
      <c r="L55" s="21"/>
      <c r="M55" s="21"/>
      <c r="N55" s="21"/>
      <c r="O55" s="21"/>
      <c r="P55" s="21"/>
      <c r="Q55" s="21"/>
      <c r="R55" s="21"/>
      <c r="S55" s="21"/>
    </row>
    <row r="56" spans="1:19" ht="15.75" thickTop="1">
      <c r="A56" s="1564"/>
      <c r="B56" s="1399"/>
      <c r="C56" s="1551"/>
      <c r="D56" s="1551"/>
      <c r="E56" s="1551"/>
      <c r="F56" s="1551"/>
      <c r="G56" s="1552"/>
      <c r="H56" s="1565"/>
      <c r="I56" s="1565"/>
      <c r="J56" s="1565"/>
      <c r="K56" s="1565"/>
      <c r="L56" s="1565"/>
      <c r="M56" s="1565"/>
      <c r="N56" s="1565"/>
      <c r="O56" s="1565"/>
      <c r="P56" s="1565"/>
      <c r="Q56" s="1565"/>
      <c r="R56" s="1565"/>
      <c r="S56" s="1565"/>
    </row>
    <row r="57" spans="1:19">
      <c r="A57" s="1564"/>
      <c r="B57" s="1399"/>
      <c r="C57" s="1551"/>
      <c r="D57" s="1551"/>
      <c r="E57" s="1551"/>
      <c r="F57" s="1551"/>
      <c r="G57" s="1552"/>
      <c r="H57" s="1565"/>
      <c r="I57" s="1565"/>
      <c r="J57" s="1565"/>
      <c r="K57" s="1565"/>
      <c r="L57" s="1565"/>
      <c r="M57" s="1565"/>
      <c r="N57" s="1565"/>
      <c r="O57" s="1565"/>
      <c r="P57" s="1565"/>
      <c r="Q57" s="1565"/>
      <c r="R57" s="1565"/>
      <c r="S57" s="1565"/>
    </row>
    <row r="58" spans="1:19" ht="15.75" thickBot="1">
      <c r="A58" s="1564"/>
      <c r="B58" s="1399"/>
      <c r="C58" s="1551"/>
      <c r="D58" s="1551"/>
      <c r="E58" s="1551"/>
      <c r="F58" s="1551"/>
      <c r="G58" s="1552"/>
      <c r="H58" s="1565"/>
      <c r="I58" s="1565"/>
      <c r="J58" s="1565"/>
      <c r="K58" s="1565"/>
      <c r="L58" s="1565"/>
      <c r="M58" s="1565"/>
      <c r="N58" s="1565"/>
      <c r="O58" s="1565"/>
      <c r="P58" s="1565"/>
      <c r="Q58" s="1565"/>
      <c r="R58" s="1565"/>
      <c r="S58" s="1565"/>
    </row>
    <row r="59" spans="1:19" s="2" customFormat="1" ht="16.5" thickTop="1" thickBot="1">
      <c r="A59" s="652" t="s">
        <v>632</v>
      </c>
      <c r="B59" s="653"/>
      <c r="C59" s="12"/>
      <c r="D59" s="12"/>
      <c r="E59" s="12"/>
      <c r="F59" s="12"/>
      <c r="G59" s="13"/>
      <c r="H59" s="21"/>
      <c r="I59" s="21"/>
      <c r="J59" s="21"/>
      <c r="K59" s="21"/>
      <c r="L59" s="21"/>
      <c r="M59" s="21"/>
      <c r="N59" s="21"/>
      <c r="O59" s="21"/>
      <c r="P59" s="21"/>
      <c r="Q59" s="21"/>
      <c r="R59" s="21"/>
      <c r="S59" s="21"/>
    </row>
    <row r="60" spans="1:19" s="2" customFormat="1" ht="15.75" thickTop="1">
      <c r="A60" s="1564"/>
      <c r="B60" s="1399"/>
      <c r="C60" s="1551"/>
      <c r="D60" s="1551"/>
      <c r="E60" s="1551"/>
      <c r="F60" s="1551"/>
      <c r="G60" s="1552"/>
      <c r="H60" s="1565"/>
      <c r="I60" s="1565"/>
      <c r="J60" s="1565"/>
      <c r="K60" s="1565"/>
      <c r="L60" s="1565"/>
      <c r="M60" s="1565"/>
      <c r="N60" s="1565"/>
      <c r="O60" s="1565"/>
      <c r="P60" s="1565"/>
      <c r="Q60" s="1565"/>
      <c r="R60" s="1565"/>
      <c r="S60" s="1565"/>
    </row>
    <row r="61" spans="1:19" s="2" customFormat="1">
      <c r="A61" s="1564"/>
      <c r="B61" s="1399"/>
      <c r="C61" s="1551"/>
      <c r="D61" s="1551"/>
      <c r="E61" s="1551"/>
      <c r="F61" s="1551"/>
      <c r="G61" s="1552"/>
      <c r="H61" s="1565"/>
      <c r="I61" s="1565"/>
      <c r="J61" s="1565"/>
      <c r="K61" s="1565"/>
      <c r="L61" s="1565"/>
      <c r="M61" s="1565"/>
      <c r="N61" s="1565"/>
      <c r="O61" s="1565"/>
      <c r="P61" s="1565"/>
      <c r="Q61" s="1565"/>
      <c r="R61" s="1565"/>
      <c r="S61" s="1565"/>
    </row>
    <row r="62" spans="1:19" ht="15.75" thickBot="1">
      <c r="A62" s="1564"/>
      <c r="B62" s="1399"/>
      <c r="C62" s="1551"/>
      <c r="D62" s="1551"/>
      <c r="E62" s="1551"/>
      <c r="F62" s="1551"/>
      <c r="G62" s="1552"/>
      <c r="H62" s="1565"/>
      <c r="I62" s="1565"/>
      <c r="J62" s="1565"/>
      <c r="K62" s="1565"/>
      <c r="L62" s="1565"/>
      <c r="M62" s="1565"/>
      <c r="N62" s="1565"/>
      <c r="O62" s="1565"/>
      <c r="P62" s="1565"/>
      <c r="Q62" s="1565"/>
      <c r="R62" s="1565"/>
      <c r="S62" s="1565"/>
    </row>
    <row r="63" spans="1:19" s="2" customFormat="1" ht="16.5" thickTop="1" thickBot="1">
      <c r="A63" s="652" t="s">
        <v>633</v>
      </c>
      <c r="B63" s="653"/>
      <c r="C63" s="12"/>
      <c r="D63" s="12"/>
      <c r="E63" s="12"/>
      <c r="F63" s="12"/>
      <c r="G63" s="13"/>
      <c r="H63" s="21"/>
      <c r="I63" s="21"/>
      <c r="J63" s="21"/>
      <c r="K63" s="21"/>
      <c r="L63" s="21"/>
      <c r="M63" s="21"/>
      <c r="N63" s="21"/>
      <c r="O63" s="21"/>
      <c r="P63" s="21"/>
      <c r="Q63" s="21"/>
      <c r="R63" s="21"/>
      <c r="S63" s="21"/>
    </row>
    <row r="64" spans="1:19" s="2" customFormat="1" ht="15.75" thickTop="1">
      <c r="A64" s="1564"/>
      <c r="B64" s="1399"/>
      <c r="C64" s="1551"/>
      <c r="D64" s="1551"/>
      <c r="E64" s="1551"/>
      <c r="F64" s="1551"/>
      <c r="G64" s="1552"/>
      <c r="H64" s="1565"/>
      <c r="I64" s="1565"/>
      <c r="J64" s="1565"/>
      <c r="K64" s="1565"/>
      <c r="L64" s="1565"/>
      <c r="M64" s="1565"/>
      <c r="N64" s="1565"/>
      <c r="O64" s="1565"/>
      <c r="P64" s="1565"/>
      <c r="Q64" s="1565"/>
      <c r="R64" s="1565"/>
      <c r="S64" s="1565"/>
    </row>
    <row r="65" spans="1:19" s="2" customFormat="1">
      <c r="A65" s="1593"/>
      <c r="B65" s="1399"/>
      <c r="C65" s="1400"/>
      <c r="D65" s="1400"/>
      <c r="E65" s="1400"/>
      <c r="F65" s="1400"/>
      <c r="G65" s="517"/>
      <c r="H65" s="1634"/>
      <c r="I65" s="1634"/>
      <c r="J65" s="1634"/>
      <c r="K65" s="1634"/>
      <c r="L65" s="1634"/>
      <c r="M65" s="1634"/>
      <c r="N65" s="1634"/>
      <c r="O65" s="1634"/>
      <c r="P65" s="1634"/>
      <c r="Q65" s="1634"/>
      <c r="R65" s="1634"/>
      <c r="S65" s="1634"/>
    </row>
    <row r="66" spans="1:19" s="2" customFormat="1" ht="15.75" thickBot="1">
      <c r="A66" s="1635"/>
      <c r="B66" s="1636"/>
      <c r="C66" s="1400"/>
      <c r="D66" s="1400"/>
      <c r="E66" s="1400"/>
      <c r="F66" s="1400"/>
      <c r="G66" s="517"/>
      <c r="H66" s="1637"/>
      <c r="I66" s="1637"/>
      <c r="J66" s="1637"/>
      <c r="K66" s="1637"/>
      <c r="L66" s="1637"/>
      <c r="M66" s="1637"/>
      <c r="N66" s="1637"/>
      <c r="O66" s="1637"/>
      <c r="P66" s="1637"/>
      <c r="Q66" s="1637"/>
      <c r="R66" s="1637"/>
      <c r="S66" s="1637"/>
    </row>
    <row r="67" spans="1:19" s="2" customFormat="1" ht="16.5" thickTop="1" thickBot="1">
      <c r="A67" s="652" t="s">
        <v>634</v>
      </c>
      <c r="B67" s="653"/>
      <c r="C67" s="12"/>
      <c r="D67" s="12"/>
      <c r="E67" s="12"/>
      <c r="F67" s="12"/>
      <c r="G67" s="13"/>
      <c r="H67" s="21"/>
      <c r="I67" s="21"/>
      <c r="J67" s="21"/>
      <c r="K67" s="21"/>
      <c r="L67" s="21"/>
      <c r="M67" s="21"/>
      <c r="N67" s="21"/>
      <c r="O67" s="21"/>
      <c r="P67" s="21"/>
      <c r="Q67" s="21"/>
      <c r="R67" s="21"/>
      <c r="S67" s="21"/>
    </row>
    <row r="68" spans="1:19" ht="15.75" thickTop="1">
      <c r="A68" s="1569"/>
      <c r="B68" s="1570"/>
      <c r="C68" s="1551"/>
      <c r="D68" s="1551"/>
      <c r="E68" s="1551"/>
      <c r="F68" s="1551"/>
      <c r="G68" s="1552"/>
      <c r="H68" s="1565"/>
      <c r="I68" s="1565"/>
      <c r="J68" s="1565"/>
      <c r="K68" s="1565"/>
      <c r="L68" s="1565"/>
      <c r="M68" s="1565"/>
      <c r="N68" s="1565"/>
      <c r="O68" s="1565"/>
      <c r="P68" s="1565"/>
      <c r="Q68" s="1565"/>
      <c r="R68" s="1565"/>
      <c r="S68" s="1565"/>
    </row>
    <row r="69" spans="1:19">
      <c r="A69" s="1635"/>
      <c r="B69" s="1636"/>
      <c r="C69" s="1400"/>
      <c r="D69" s="1400"/>
      <c r="E69" s="1400"/>
      <c r="F69" s="1400"/>
      <c r="G69" s="517"/>
      <c r="H69" s="1638"/>
      <c r="I69" s="1638"/>
      <c r="J69" s="1638"/>
      <c r="K69" s="1638"/>
      <c r="L69" s="1638"/>
      <c r="M69" s="1638"/>
      <c r="N69" s="1638"/>
      <c r="O69" s="1638"/>
      <c r="P69" s="1638"/>
      <c r="Q69" s="1638"/>
      <c r="R69" s="1638"/>
      <c r="S69" s="1638"/>
    </row>
    <row r="70" spans="1:19" ht="15.75" thickBot="1">
      <c r="A70" s="1635"/>
      <c r="B70" s="1636"/>
      <c r="C70" s="1400"/>
      <c r="D70" s="1400"/>
      <c r="E70" s="1400"/>
      <c r="F70" s="1400"/>
      <c r="G70" s="517"/>
      <c r="H70" s="1638"/>
      <c r="I70" s="1638"/>
      <c r="J70" s="1638"/>
      <c r="K70" s="1638"/>
      <c r="L70" s="1638"/>
      <c r="M70" s="1638"/>
      <c r="N70" s="1638"/>
      <c r="O70" s="1638"/>
      <c r="P70" s="1638"/>
      <c r="Q70" s="1638"/>
      <c r="R70" s="1638"/>
      <c r="S70" s="1638"/>
    </row>
    <row r="71" spans="1:19" ht="16.5" thickTop="1" thickBot="1">
      <c r="A71" s="652" t="s">
        <v>635</v>
      </c>
      <c r="B71" s="653"/>
      <c r="C71" s="12"/>
      <c r="D71" s="12"/>
      <c r="E71" s="12"/>
      <c r="F71" s="12"/>
      <c r="G71" s="13"/>
      <c r="H71" s="21"/>
      <c r="I71" s="21"/>
      <c r="J71" s="21"/>
      <c r="K71" s="21"/>
      <c r="L71" s="21"/>
      <c r="M71" s="21"/>
      <c r="N71" s="21"/>
      <c r="O71" s="21"/>
      <c r="P71" s="21"/>
      <c r="Q71" s="21"/>
      <c r="R71" s="21"/>
      <c r="S71" s="21"/>
    </row>
    <row r="72" spans="1:19" ht="15.75" thickTop="1">
      <c r="A72" s="1593"/>
      <c r="B72" s="1399" t="s">
        <v>636</v>
      </c>
      <c r="C72" s="1400"/>
      <c r="D72" s="1400"/>
      <c r="E72" s="1400"/>
      <c r="F72" s="1400"/>
      <c r="G72" s="517"/>
      <c r="H72" s="1638"/>
      <c r="I72" s="1638"/>
      <c r="J72" s="1638"/>
      <c r="K72" s="1638"/>
      <c r="L72" s="1638"/>
      <c r="M72" s="1638"/>
      <c r="N72" s="1638"/>
      <c r="O72" s="1638"/>
      <c r="P72" s="1638"/>
      <c r="Q72" s="1638"/>
      <c r="R72" s="1638"/>
      <c r="S72" s="1638"/>
    </row>
    <row r="73" spans="1:19">
      <c r="A73" s="1593"/>
      <c r="B73" s="1399" t="s">
        <v>637</v>
      </c>
      <c r="C73" s="1400"/>
      <c r="D73" s="1400"/>
      <c r="E73" s="1400"/>
      <c r="F73" s="1400"/>
      <c r="G73" s="517"/>
      <c r="H73" s="1638"/>
      <c r="I73" s="1638"/>
      <c r="J73" s="1638"/>
      <c r="K73" s="1638"/>
      <c r="L73" s="1638"/>
      <c r="M73" s="1638"/>
      <c r="N73" s="1638"/>
      <c r="O73" s="1638"/>
      <c r="P73" s="1638"/>
      <c r="Q73" s="1638"/>
      <c r="R73" s="1638"/>
      <c r="S73" s="1638"/>
    </row>
    <row r="74" spans="1:19">
      <c r="A74" s="1593"/>
      <c r="B74" s="1399" t="s">
        <v>638</v>
      </c>
      <c r="C74" s="1400"/>
      <c r="D74" s="1400"/>
      <c r="E74" s="1400"/>
      <c r="F74" s="1400"/>
      <c r="G74" s="517"/>
      <c r="H74" s="1638"/>
      <c r="I74" s="1638"/>
      <c r="J74" s="1638"/>
      <c r="K74" s="1638"/>
      <c r="L74" s="1638"/>
      <c r="M74" s="1638"/>
      <c r="N74" s="1638"/>
      <c r="O74" s="1638"/>
      <c r="P74" s="1638"/>
      <c r="Q74" s="1638"/>
      <c r="R74" s="1638"/>
      <c r="S74" s="1638"/>
    </row>
    <row r="75" spans="1:19">
      <c r="A75" s="1593"/>
      <c r="B75" s="1399" t="s">
        <v>639</v>
      </c>
      <c r="C75" s="1400"/>
      <c r="D75" s="1400"/>
      <c r="E75" s="1400"/>
      <c r="F75" s="1400"/>
      <c r="G75" s="517"/>
      <c r="H75" s="1638"/>
      <c r="I75" s="1638"/>
      <c r="J75" s="1638"/>
      <c r="K75" s="1638"/>
      <c r="L75" s="1638"/>
      <c r="M75" s="1638"/>
      <c r="N75" s="1638"/>
      <c r="O75" s="1638"/>
      <c r="P75" s="1638"/>
      <c r="Q75" s="1638"/>
      <c r="R75" s="1638"/>
      <c r="S75" s="1638"/>
    </row>
    <row r="76" spans="1:19" ht="15.75" thickBot="1">
      <c r="A76" s="358"/>
      <c r="B76" s="357"/>
      <c r="C76" s="188"/>
      <c r="D76" s="188"/>
      <c r="E76" s="188"/>
      <c r="F76" s="188"/>
      <c r="G76" s="359"/>
      <c r="H76" s="300"/>
      <c r="I76" s="300"/>
      <c r="J76" s="300"/>
      <c r="K76" s="300"/>
      <c r="L76" s="300"/>
      <c r="M76" s="300"/>
      <c r="N76" s="300"/>
      <c r="O76" s="300"/>
      <c r="P76" s="300"/>
      <c r="Q76" s="300"/>
      <c r="R76" s="300"/>
      <c r="S76" s="300"/>
    </row>
    <row r="77" spans="1:19" ht="16.5" thickTop="1" thickBot="1">
      <c r="A77" s="7" t="s">
        <v>640</v>
      </c>
      <c r="B77" s="8"/>
      <c r="C77" s="12"/>
      <c r="D77" s="12"/>
      <c r="E77" s="12"/>
      <c r="F77" s="12"/>
      <c r="G77" s="13"/>
      <c r="H77" s="21"/>
      <c r="I77" s="21"/>
      <c r="J77" s="21"/>
      <c r="K77" s="21"/>
      <c r="L77" s="21"/>
      <c r="M77" s="21"/>
      <c r="N77" s="21"/>
      <c r="O77" s="21"/>
      <c r="P77" s="21"/>
      <c r="Q77" s="21"/>
      <c r="R77" s="21"/>
      <c r="S77" s="21"/>
    </row>
    <row r="78" spans="1:19" ht="15.75" thickTop="1">
      <c r="A78" s="1564"/>
      <c r="B78" s="1572" t="s">
        <v>641</v>
      </c>
      <c r="C78" s="1551"/>
      <c r="D78" s="1551"/>
      <c r="E78" s="1551"/>
      <c r="F78" s="1551"/>
      <c r="G78" s="1552"/>
      <c r="H78" s="1573"/>
      <c r="I78" s="1573"/>
      <c r="J78" s="1573"/>
      <c r="K78" s="1573"/>
      <c r="L78" s="1573"/>
      <c r="M78" s="1573"/>
      <c r="N78" s="1573"/>
      <c r="O78" s="1573"/>
      <c r="P78" s="1573"/>
      <c r="Q78" s="1573"/>
      <c r="R78" s="1573"/>
      <c r="S78" s="1573"/>
    </row>
    <row r="79" spans="1:19">
      <c r="A79" s="1593"/>
      <c r="B79" s="1399" t="s">
        <v>642</v>
      </c>
      <c r="C79" s="1400"/>
      <c r="D79" s="1400"/>
      <c r="E79" s="1400"/>
      <c r="F79" s="1400"/>
      <c r="G79" s="517"/>
      <c r="H79" s="1574"/>
      <c r="I79" s="1574"/>
      <c r="J79" s="1574"/>
      <c r="K79" s="1574"/>
      <c r="L79" s="1574"/>
      <c r="M79" s="1574"/>
      <c r="N79" s="1574"/>
      <c r="O79" s="1574"/>
      <c r="P79" s="1574"/>
      <c r="Q79" s="1574"/>
      <c r="R79" s="1574"/>
      <c r="S79" s="1574"/>
    </row>
    <row r="80" spans="1:19" ht="15.75" thickBot="1">
      <c r="A80" s="1639"/>
      <c r="B80" s="1640" t="s">
        <v>643</v>
      </c>
      <c r="C80" s="1641"/>
      <c r="D80" s="1641"/>
      <c r="E80" s="1641"/>
      <c r="F80" s="1641"/>
      <c r="G80" s="1642"/>
      <c r="H80" s="1643"/>
      <c r="I80" s="1643"/>
      <c r="J80" s="1643"/>
      <c r="K80" s="1643"/>
      <c r="L80" s="1643"/>
      <c r="M80" s="1643"/>
      <c r="N80" s="1643"/>
      <c r="O80" s="1643"/>
      <c r="P80" s="1643"/>
      <c r="Q80" s="1643"/>
      <c r="R80" s="1643"/>
      <c r="S80" s="1643"/>
    </row>
    <row r="81" spans="1:2" ht="16.5" thickTop="1" thickBot="1"/>
    <row r="82" spans="1:2" ht="16.5" thickTop="1" thickBot="1">
      <c r="A82" s="94" t="s">
        <v>644</v>
      </c>
      <c r="B82" s="96"/>
    </row>
    <row r="83" spans="1:2" ht="15.75" thickTop="1">
      <c r="A83" s="95" t="s">
        <v>542</v>
      </c>
      <c r="B83" s="1644"/>
    </row>
    <row r="84" spans="1:2">
      <c r="A84" s="1645" t="s">
        <v>546</v>
      </c>
      <c r="B84" s="1644"/>
    </row>
    <row r="85" spans="1:2">
      <c r="A85" s="1646" t="s">
        <v>549</v>
      </c>
      <c r="B85" s="1647"/>
    </row>
    <row r="86" spans="1:2">
      <c r="A86" s="1646" t="s">
        <v>552</v>
      </c>
      <c r="B86" s="1648"/>
    </row>
    <row r="87" spans="1:2" ht="15.75" thickBot="1">
      <c r="A87" s="1649" t="s">
        <v>645</v>
      </c>
      <c r="B87" s="1650"/>
    </row>
    <row r="88" spans="1:2" ht="15.75" thickTop="1"/>
    <row r="89" spans="1:2">
      <c r="A89" s="97"/>
      <c r="B89" s="1" t="s">
        <v>646</v>
      </c>
    </row>
    <row r="90" spans="1:2">
      <c r="A90" s="98"/>
      <c r="B90" s="1" t="s">
        <v>647</v>
      </c>
    </row>
  </sheetData>
  <mergeCells count="47">
    <mergeCell ref="A55:B55"/>
    <mergeCell ref="A59:B59"/>
    <mergeCell ref="A63:B63"/>
    <mergeCell ref="A67:B67"/>
    <mergeCell ref="A71:B71"/>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287" priority="13" operator="equal">
      <formula>"X"</formula>
    </cfRule>
    <cfRule type="cellIs" dxfId="1286" priority="14" operator="equal">
      <formula>"I"</formula>
    </cfRule>
  </conditionalFormatting>
  <conditionalFormatting sqref="H32:H46">
    <cfRule type="cellIs" dxfId="1285" priority="1" operator="equal">
      <formula>"X"</formula>
    </cfRule>
    <cfRule type="cellIs" dxfId="1284" priority="2" operator="equal">
      <formula>"I"</formula>
    </cfRule>
  </conditionalFormatting>
  <conditionalFormatting sqref="J20:J30">
    <cfRule type="cellIs" dxfId="1283" priority="15" operator="equal">
      <formula>"X"</formula>
    </cfRule>
    <cfRule type="cellIs" dxfId="1282" priority="16" operator="equal">
      <formula>"I"</formula>
    </cfRule>
  </conditionalFormatting>
  <conditionalFormatting sqref="J32:J46">
    <cfRule type="cellIs" dxfId="1281" priority="3" operator="equal">
      <formula>"X"</formula>
    </cfRule>
    <cfRule type="cellIs" dxfId="1280" priority="4" operator="equal">
      <formula>"I"</formula>
    </cfRule>
  </conditionalFormatting>
  <conditionalFormatting sqref="L20:L30">
    <cfRule type="cellIs" dxfId="1279" priority="17" operator="equal">
      <formula>"X"</formula>
    </cfRule>
    <cfRule type="cellIs" dxfId="1278" priority="18" operator="equal">
      <formula>"I"</formula>
    </cfRule>
  </conditionalFormatting>
  <conditionalFormatting sqref="L32:L46">
    <cfRule type="cellIs" dxfId="1277" priority="5" operator="equal">
      <formula>"X"</formula>
    </cfRule>
    <cfRule type="cellIs" dxfId="1276" priority="6" operator="equal">
      <formula>"I"</formula>
    </cfRule>
  </conditionalFormatting>
  <conditionalFormatting sqref="N20:N30">
    <cfRule type="cellIs" dxfId="1275" priority="19" operator="equal">
      <formula>"X"</formula>
    </cfRule>
    <cfRule type="cellIs" dxfId="1274" priority="20" operator="equal">
      <formula>"I"</formula>
    </cfRule>
  </conditionalFormatting>
  <conditionalFormatting sqref="N32:N46">
    <cfRule type="cellIs" dxfId="1273" priority="7" operator="equal">
      <formula>"X"</formula>
    </cfRule>
    <cfRule type="cellIs" dxfId="1272" priority="8" operator="equal">
      <formula>"I"</formula>
    </cfRule>
  </conditionalFormatting>
  <conditionalFormatting sqref="P20:P30">
    <cfRule type="cellIs" dxfId="1271" priority="21" operator="equal">
      <formula>"X"</formula>
    </cfRule>
    <cfRule type="cellIs" dxfId="1270" priority="22" operator="equal">
      <formula>"I"</formula>
    </cfRule>
  </conditionalFormatting>
  <conditionalFormatting sqref="P32:P46">
    <cfRule type="cellIs" dxfId="1269" priority="9" operator="equal">
      <formula>"X"</formula>
    </cfRule>
    <cfRule type="cellIs" dxfId="1268" priority="10" operator="equal">
      <formula>"I"</formula>
    </cfRule>
  </conditionalFormatting>
  <conditionalFormatting sqref="R20:R30">
    <cfRule type="cellIs" dxfId="1267" priority="23" operator="equal">
      <formula>"X"</formula>
    </cfRule>
    <cfRule type="cellIs" dxfId="1266" priority="24" operator="equal">
      <formula>"I"</formula>
    </cfRule>
  </conditionalFormatting>
  <conditionalFormatting sqref="R32:R46">
    <cfRule type="cellIs" dxfId="1265" priority="11" operator="equal">
      <formula>"X"</formula>
    </cfRule>
    <cfRule type="cellIs" dxfId="1264" priority="12" operator="equal">
      <formula>"I"</formula>
    </cfRule>
  </conditionalFormatting>
  <hyperlinks>
    <hyperlink ref="B3" location="'Cost Summary'!A1" display="BACK TO SUMMARY SHEET" xr:uid="{E0ACE514-37BF-4917-AB2F-70C7C702F143}"/>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06CE-E4E7-43D5-A11A-0EDA81C6E9D6}">
  <sheetPr>
    <tabColor rgb="FF92D050"/>
  </sheetPr>
  <dimension ref="A1:S90"/>
  <sheetViews>
    <sheetView zoomScale="85" zoomScaleNormal="85" workbookViewId="0">
      <pane xSplit="2" ySplit="9" topLeftCell="C20" activePane="bottomRight" state="frozen"/>
      <selection pane="bottomRight" activeCell="B31" sqref="B31"/>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c r="E2" s="179"/>
      <c r="F2" s="149" t="s">
        <v>530</v>
      </c>
      <c r="G2" s="150" t="s">
        <v>531</v>
      </c>
      <c r="H2" s="647"/>
      <c r="I2" s="647"/>
      <c r="J2" s="674"/>
      <c r="K2" s="674"/>
      <c r="L2" s="674"/>
      <c r="M2" s="674"/>
      <c r="N2" s="674"/>
      <c r="O2" s="674"/>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651" t="s">
        <v>544</v>
      </c>
      <c r="B5" s="1652" t="s">
        <v>885</v>
      </c>
      <c r="C5" s="1653"/>
      <c r="D5" s="1653"/>
      <c r="E5" s="1653"/>
      <c r="F5" s="1653"/>
      <c r="G5" s="514" t="s">
        <v>546</v>
      </c>
      <c r="H5" s="1654"/>
      <c r="I5" s="684"/>
      <c r="J5" s="1654"/>
      <c r="K5" s="684"/>
      <c r="L5" s="1654"/>
      <c r="M5" s="684"/>
      <c r="N5" s="1654"/>
      <c r="O5" s="684"/>
      <c r="P5" s="1654"/>
      <c r="Q5" s="684"/>
      <c r="R5" s="1654"/>
      <c r="S5" s="684"/>
    </row>
    <row r="6" spans="1:19">
      <c r="A6" s="1651" t="s">
        <v>548</v>
      </c>
      <c r="B6" s="1655" t="s">
        <v>391</v>
      </c>
      <c r="C6" s="1653"/>
      <c r="D6" s="1653"/>
      <c r="E6" s="1653"/>
      <c r="F6" s="1653"/>
      <c r="G6" s="514" t="s">
        <v>549</v>
      </c>
      <c r="H6" s="1656"/>
      <c r="I6" s="687"/>
      <c r="J6" s="1656"/>
      <c r="K6" s="687"/>
      <c r="L6" s="1656"/>
      <c r="M6" s="687"/>
      <c r="N6" s="1656"/>
      <c r="O6" s="687"/>
      <c r="P6" s="1656"/>
      <c r="Q6" s="687"/>
      <c r="R6" s="1656"/>
      <c r="S6" s="687"/>
    </row>
    <row r="7" spans="1:19">
      <c r="A7" s="1651" t="s">
        <v>551</v>
      </c>
      <c r="B7" s="1657"/>
      <c r="C7" s="1653"/>
      <c r="D7" s="1653"/>
      <c r="E7" s="1653"/>
      <c r="F7" s="1653"/>
      <c r="G7" s="514" t="s">
        <v>552</v>
      </c>
      <c r="H7" s="1658"/>
      <c r="I7" s="685"/>
      <c r="J7" s="1658"/>
      <c r="K7" s="685"/>
      <c r="L7" s="1658"/>
      <c r="M7" s="685"/>
      <c r="N7" s="1658"/>
      <c r="O7" s="685"/>
      <c r="P7" s="1658"/>
      <c r="Q7" s="685"/>
      <c r="R7" s="1658"/>
      <c r="S7" s="685"/>
    </row>
    <row r="8" spans="1:19">
      <c r="A8" s="356" t="s">
        <v>554</v>
      </c>
      <c r="B8" s="357"/>
      <c r="C8" s="188"/>
      <c r="D8" s="188"/>
      <c r="E8" s="188"/>
      <c r="F8" s="188"/>
      <c r="G8" s="298" t="s">
        <v>554</v>
      </c>
      <c r="H8" s="1659"/>
      <c r="I8" s="1660"/>
      <c r="J8" s="1659"/>
      <c r="K8" s="1660"/>
      <c r="L8" s="1659"/>
      <c r="M8" s="1660"/>
      <c r="N8" s="1659"/>
      <c r="O8" s="1660"/>
      <c r="P8" s="1659"/>
      <c r="Q8" s="1660"/>
      <c r="R8" s="1659"/>
      <c r="S8" s="1660"/>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661"/>
      <c r="B10" s="1594" t="s">
        <v>563</v>
      </c>
      <c r="C10" s="1653"/>
      <c r="D10" s="1653"/>
      <c r="E10" s="1653"/>
      <c r="F10" s="1653"/>
      <c r="G10" s="517"/>
      <c r="H10" s="1662"/>
      <c r="I10" s="1662"/>
      <c r="J10" s="1662"/>
      <c r="K10" s="1662"/>
      <c r="L10" s="1662"/>
      <c r="M10" s="1662"/>
      <c r="N10" s="1662"/>
      <c r="O10" s="1662"/>
      <c r="P10" s="1662"/>
      <c r="Q10" s="1662"/>
      <c r="R10" s="1662"/>
      <c r="S10" s="1662"/>
    </row>
    <row r="11" spans="1:19" hidden="1">
      <c r="A11" s="1661"/>
      <c r="B11" s="1652" t="str">
        <f>'Area Calculations'!L62</f>
        <v>Architectural Drawings  by</v>
      </c>
      <c r="C11" s="1663" t="s">
        <v>564</v>
      </c>
      <c r="D11" s="1653"/>
      <c r="E11" s="1653"/>
      <c r="F11" s="1653"/>
      <c r="G11" s="517"/>
      <c r="H11" s="1662"/>
      <c r="I11" s="1662"/>
      <c r="J11" s="1662"/>
      <c r="K11" s="1662"/>
      <c r="L11" s="1662"/>
      <c r="M11" s="1662"/>
      <c r="N11" s="1662"/>
      <c r="O11" s="1662"/>
      <c r="P11" s="1662"/>
      <c r="Q11" s="1662"/>
      <c r="R11" s="1662"/>
      <c r="S11" s="1662"/>
    </row>
    <row r="12" spans="1:19" hidden="1">
      <c r="A12" s="1661"/>
      <c r="B12" s="1652" t="str">
        <f>'Area Calculations'!L63</f>
        <v>Structural Drawings by</v>
      </c>
      <c r="C12" s="1663" t="s">
        <v>564</v>
      </c>
      <c r="D12" s="1653"/>
      <c r="E12" s="1653"/>
      <c r="F12" s="1653"/>
      <c r="G12" s="517"/>
      <c r="H12" s="1662"/>
      <c r="I12" s="1662"/>
      <c r="J12" s="1662"/>
      <c r="K12" s="1662"/>
      <c r="L12" s="1662"/>
      <c r="M12" s="1662"/>
      <c r="N12" s="1662"/>
      <c r="O12" s="1662"/>
      <c r="P12" s="1662"/>
      <c r="Q12" s="1662"/>
      <c r="R12" s="1662"/>
      <c r="S12" s="1662"/>
    </row>
    <row r="13" spans="1:19" hidden="1">
      <c r="A13" s="1661"/>
      <c r="B13" s="1652" t="str">
        <f>'Area Calculations'!L64</f>
        <v>MEP FA FP Drawings by</v>
      </c>
      <c r="C13" s="1663" t="s">
        <v>564</v>
      </c>
      <c r="D13" s="1653"/>
      <c r="E13" s="1653"/>
      <c r="F13" s="1653"/>
      <c r="G13" s="517"/>
      <c r="H13" s="1662"/>
      <c r="I13" s="1662"/>
      <c r="J13" s="1662"/>
      <c r="K13" s="1662"/>
      <c r="L13" s="1662"/>
      <c r="M13" s="1662"/>
      <c r="N13" s="1662"/>
      <c r="O13" s="1662"/>
      <c r="P13" s="1662"/>
      <c r="Q13" s="1662"/>
      <c r="R13" s="1662"/>
      <c r="S13" s="1662"/>
    </row>
    <row r="14" spans="1:19" hidden="1">
      <c r="A14" s="1661"/>
      <c r="B14" s="1652" t="str">
        <f>'Area Calculations'!L65</f>
        <v xml:space="preserve">Civil Drawings by </v>
      </c>
      <c r="C14" s="1663" t="s">
        <v>564</v>
      </c>
      <c r="D14" s="1653"/>
      <c r="E14" s="1653"/>
      <c r="F14" s="1653"/>
      <c r="G14" s="517"/>
      <c r="H14" s="1662"/>
      <c r="I14" s="1662"/>
      <c r="J14" s="1662"/>
      <c r="K14" s="1662"/>
      <c r="L14" s="1662"/>
      <c r="M14" s="1662"/>
      <c r="N14" s="1662"/>
      <c r="O14" s="1662"/>
      <c r="P14" s="1662"/>
      <c r="Q14" s="1662"/>
      <c r="R14" s="1662"/>
      <c r="S14" s="1662"/>
    </row>
    <row r="15" spans="1:19" hidden="1">
      <c r="A15" s="1661"/>
      <c r="B15" s="1652" t="str">
        <f>'Area Calculations'!L66</f>
        <v>Land scape Drawings by</v>
      </c>
      <c r="C15" s="1663" t="s">
        <v>564</v>
      </c>
      <c r="D15" s="1653"/>
      <c r="E15" s="1653"/>
      <c r="F15" s="1653"/>
      <c r="G15" s="517"/>
      <c r="H15" s="1662"/>
      <c r="I15" s="1662"/>
      <c r="J15" s="1662"/>
      <c r="K15" s="1662"/>
      <c r="L15" s="1662"/>
      <c r="M15" s="1662"/>
      <c r="N15" s="1662"/>
      <c r="O15" s="1662"/>
      <c r="P15" s="1662"/>
      <c r="Q15" s="1662"/>
      <c r="R15" s="1662"/>
      <c r="S15" s="1662"/>
    </row>
    <row r="16" spans="1:19" hidden="1">
      <c r="A16" s="1661"/>
      <c r="B16" s="1652" t="str">
        <f>'Area Calculations'!L67</f>
        <v>Kitchen Drawings by</v>
      </c>
      <c r="C16" s="1663" t="s">
        <v>564</v>
      </c>
      <c r="D16" s="1653"/>
      <c r="E16" s="1653"/>
      <c r="F16" s="1653"/>
      <c r="G16" s="517"/>
      <c r="H16" s="1662"/>
      <c r="I16" s="1662"/>
      <c r="J16" s="1662"/>
      <c r="K16" s="1662"/>
      <c r="L16" s="1662"/>
      <c r="M16" s="1662"/>
      <c r="N16" s="1662"/>
      <c r="O16" s="1662"/>
      <c r="P16" s="1662"/>
      <c r="Q16" s="1662"/>
      <c r="R16" s="1662"/>
      <c r="S16" s="1662"/>
    </row>
    <row r="17" spans="1:19" hidden="1">
      <c r="A17" s="1661"/>
      <c r="B17" s="1652" t="str">
        <f>'Area Calculations'!L68</f>
        <v>Storefront Designer by</v>
      </c>
      <c r="C17" s="1663" t="s">
        <v>564</v>
      </c>
      <c r="D17" s="1653"/>
      <c r="E17" s="1653"/>
      <c r="F17" s="1653"/>
      <c r="G17" s="517"/>
      <c r="H17" s="1662"/>
      <c r="I17" s="1662"/>
      <c r="J17" s="1662"/>
      <c r="K17" s="1662"/>
      <c r="L17" s="1662"/>
      <c r="M17" s="1662"/>
      <c r="N17" s="1662"/>
      <c r="O17" s="1662"/>
      <c r="P17" s="1662"/>
      <c r="Q17" s="1662"/>
      <c r="R17" s="1662"/>
      <c r="S17" s="1662"/>
    </row>
    <row r="18" spans="1:19" hidden="1">
      <c r="A18" s="1661"/>
      <c r="B18" s="1652" t="str">
        <f>'Area Calculations'!L69</f>
        <v>Geotech report by</v>
      </c>
      <c r="C18" s="1663" t="s">
        <v>564</v>
      </c>
      <c r="D18" s="1653"/>
      <c r="E18" s="1653"/>
      <c r="F18" s="1653"/>
      <c r="G18" s="517"/>
      <c r="H18" s="1662"/>
      <c r="I18" s="1662"/>
      <c r="J18" s="1662"/>
      <c r="K18" s="1662"/>
      <c r="L18" s="1662"/>
      <c r="M18" s="1662"/>
      <c r="N18" s="1662"/>
      <c r="O18" s="1662"/>
      <c r="P18" s="1662"/>
      <c r="Q18" s="1662"/>
      <c r="R18" s="1662"/>
      <c r="S18" s="1662"/>
    </row>
    <row r="19" spans="1:19" hidden="1">
      <c r="A19" s="1661"/>
      <c r="B19" s="1652" t="str">
        <f>'Area Calculations'!L70</f>
        <v>Specifications</v>
      </c>
      <c r="C19" s="1663" t="s">
        <v>564</v>
      </c>
      <c r="D19" s="1653"/>
      <c r="E19" s="1653"/>
      <c r="F19" s="1653"/>
      <c r="G19" s="517"/>
      <c r="H19" s="1662"/>
      <c r="I19" s="1662"/>
      <c r="J19" s="1662"/>
      <c r="K19" s="1662"/>
      <c r="L19" s="1662"/>
      <c r="M19" s="1662"/>
      <c r="N19" s="1662"/>
      <c r="O19" s="1662"/>
      <c r="P19" s="1662"/>
      <c r="Q19" s="1662"/>
      <c r="R19" s="1662"/>
      <c r="S19" s="1662"/>
    </row>
    <row r="20" spans="1:19">
      <c r="A20" s="1661"/>
      <c r="B20" s="1652"/>
      <c r="C20" s="1663"/>
      <c r="D20" s="1653"/>
      <c r="E20" s="1653"/>
      <c r="F20" s="1653"/>
      <c r="G20" s="517"/>
      <c r="H20" s="1664"/>
      <c r="I20" s="1662"/>
      <c r="J20" s="1664"/>
      <c r="K20" s="1662"/>
      <c r="L20" s="1664"/>
      <c r="M20" s="1662"/>
      <c r="N20" s="1664"/>
      <c r="O20" s="1662"/>
      <c r="P20" s="1664"/>
      <c r="Q20" s="1662"/>
      <c r="R20" s="1664"/>
      <c r="S20" s="1662"/>
    </row>
    <row r="21" spans="1:19">
      <c r="A21" s="60"/>
      <c r="B21" s="1665" t="s">
        <v>885</v>
      </c>
      <c r="C21" s="57"/>
      <c r="D21" s="58"/>
      <c r="E21" s="58"/>
      <c r="F21" s="58"/>
      <c r="G21" s="64"/>
      <c r="H21" s="1664"/>
      <c r="I21" s="1662"/>
      <c r="J21" s="1664"/>
      <c r="K21" s="1662"/>
      <c r="L21" s="1664"/>
      <c r="M21" s="1662"/>
      <c r="N21" s="1664"/>
      <c r="O21" s="1662"/>
      <c r="P21" s="1664"/>
      <c r="Q21" s="1662"/>
      <c r="R21" s="1664"/>
      <c r="S21" s="1662"/>
    </row>
    <row r="22" spans="1:19">
      <c r="A22" s="1597"/>
      <c r="B22" s="1187" t="s">
        <v>567</v>
      </c>
      <c r="C22" s="1663"/>
      <c r="D22" s="1653"/>
      <c r="E22" s="1653"/>
      <c r="F22" s="1653"/>
      <c r="G22" s="517"/>
      <c r="H22" s="1664"/>
      <c r="I22" s="1666"/>
      <c r="J22" s="1664"/>
      <c r="K22" s="532"/>
      <c r="L22" s="1664"/>
      <c r="M22" s="532"/>
      <c r="N22" s="1664"/>
      <c r="O22" s="532"/>
      <c r="P22" s="1664"/>
      <c r="Q22" s="532"/>
      <c r="R22" s="1664"/>
      <c r="S22" s="532"/>
    </row>
    <row r="23" spans="1:19">
      <c r="A23" s="1597"/>
      <c r="B23" s="1097" t="s">
        <v>568</v>
      </c>
      <c r="C23" s="1667"/>
      <c r="D23" s="543"/>
      <c r="E23" s="1653"/>
      <c r="F23" s="1653"/>
      <c r="G23" s="517"/>
      <c r="H23" s="1664"/>
      <c r="I23" s="1540"/>
      <c r="J23" s="1664"/>
      <c r="K23" s="1540"/>
      <c r="L23" s="1664"/>
      <c r="M23" s="1540"/>
      <c r="N23" s="1664"/>
      <c r="O23" s="1598"/>
      <c r="P23" s="1664"/>
      <c r="Q23" s="1598"/>
      <c r="R23" s="1664"/>
      <c r="S23" s="1598"/>
    </row>
    <row r="24" spans="1:19">
      <c r="A24" s="1597"/>
      <c r="B24" s="1539" t="s">
        <v>569</v>
      </c>
      <c r="C24" s="1667"/>
      <c r="D24" s="543"/>
      <c r="E24" s="1653"/>
      <c r="F24" s="1653"/>
      <c r="G24" s="517"/>
      <c r="H24" s="1664"/>
      <c r="I24" s="1598"/>
      <c r="J24" s="1664"/>
      <c r="K24" s="1540"/>
      <c r="L24" s="1664"/>
      <c r="M24" s="1540"/>
      <c r="N24" s="1664"/>
      <c r="O24" s="1598"/>
      <c r="P24" s="1664"/>
      <c r="Q24" s="1598"/>
      <c r="R24" s="1664"/>
      <c r="S24" s="1598"/>
    </row>
    <row r="25" spans="1:19">
      <c r="A25" s="1597"/>
      <c r="B25" s="1541" t="s">
        <v>570</v>
      </c>
      <c r="C25" s="517"/>
      <c r="D25" s="1653"/>
      <c r="E25" s="1653"/>
      <c r="F25" s="1653"/>
      <c r="G25" s="517"/>
      <c r="H25" s="1664"/>
      <c r="I25" s="1598"/>
      <c r="J25" s="1664"/>
      <c r="K25" s="1598"/>
      <c r="L25" s="1664"/>
      <c r="M25" s="1540"/>
      <c r="N25" s="1664"/>
      <c r="O25" s="1598"/>
      <c r="P25" s="1664"/>
      <c r="Q25" s="1598"/>
      <c r="R25" s="1664"/>
      <c r="S25" s="1598"/>
    </row>
    <row r="26" spans="1:19">
      <c r="A26" s="1597"/>
      <c r="B26" s="1541" t="s">
        <v>571</v>
      </c>
      <c r="C26" s="517"/>
      <c r="D26" s="1653"/>
      <c r="E26" s="1653"/>
      <c r="F26" s="1653"/>
      <c r="G26" s="517"/>
      <c r="H26" s="1664"/>
      <c r="I26" s="1540"/>
      <c r="J26" s="1664"/>
      <c r="K26" s="1540"/>
      <c r="L26" s="1664"/>
      <c r="M26" s="1540"/>
      <c r="N26" s="1664"/>
      <c r="O26" s="1540"/>
      <c r="P26" s="1664"/>
      <c r="Q26" s="1540"/>
      <c r="R26" s="1664"/>
      <c r="S26" s="1540"/>
    </row>
    <row r="27" spans="1:19" hidden="1">
      <c r="A27" s="1597"/>
      <c r="B27" s="1541" t="s">
        <v>572</v>
      </c>
      <c r="C27" s="517"/>
      <c r="D27" s="1653"/>
      <c r="E27" s="1653"/>
      <c r="F27" s="1653"/>
      <c r="G27" s="517"/>
      <c r="H27" s="1664"/>
      <c r="I27" s="1540"/>
      <c r="J27" s="1664"/>
      <c r="K27" s="1540"/>
      <c r="L27" s="1664"/>
      <c r="M27" s="1540"/>
      <c r="N27" s="1664"/>
      <c r="O27" s="1540"/>
      <c r="P27" s="1664"/>
      <c r="Q27" s="1540"/>
      <c r="R27" s="1664"/>
      <c r="S27" s="1540"/>
    </row>
    <row r="28" spans="1:19">
      <c r="A28" s="1597"/>
      <c r="B28" s="1541" t="s">
        <v>573</v>
      </c>
      <c r="C28" s="517"/>
      <c r="D28" s="1653"/>
      <c r="E28" s="1653"/>
      <c r="F28" s="1653"/>
      <c r="G28" s="517"/>
      <c r="H28" s="1664"/>
      <c r="I28" s="1540"/>
      <c r="J28" s="1664"/>
      <c r="K28" s="1540"/>
      <c r="L28" s="1664"/>
      <c r="M28" s="1540"/>
      <c r="N28" s="1664"/>
      <c r="O28" s="1540"/>
      <c r="P28" s="1664"/>
      <c r="Q28" s="1540"/>
      <c r="R28" s="1664"/>
      <c r="S28" s="1540"/>
    </row>
    <row r="29" spans="1:19">
      <c r="A29" s="1597"/>
      <c r="B29" s="1541" t="s">
        <v>648</v>
      </c>
      <c r="C29" s="517"/>
      <c r="D29" s="1653"/>
      <c r="E29" s="1653"/>
      <c r="F29" s="1653"/>
      <c r="G29" s="517"/>
      <c r="H29" s="1664"/>
      <c r="I29" s="1540"/>
      <c r="J29" s="1664"/>
      <c r="K29" s="1540"/>
      <c r="L29" s="1664"/>
      <c r="M29" s="1540"/>
      <c r="N29" s="1664"/>
      <c r="O29" s="1540"/>
      <c r="P29" s="1664"/>
      <c r="Q29" s="1540"/>
      <c r="R29" s="1664"/>
      <c r="S29" s="1540"/>
    </row>
    <row r="30" spans="1:19">
      <c r="A30" s="1597"/>
      <c r="B30" s="1542" t="s">
        <v>574</v>
      </c>
      <c r="C30" s="517"/>
      <c r="D30" s="1653"/>
      <c r="E30" s="1653"/>
      <c r="F30" s="1653"/>
      <c r="G30" s="517"/>
      <c r="H30" s="1664"/>
      <c r="I30" s="1540"/>
      <c r="J30" s="1664"/>
      <c r="K30" s="1540"/>
      <c r="L30" s="1664"/>
      <c r="M30" s="1540"/>
      <c r="N30" s="1664"/>
      <c r="O30" s="1540"/>
      <c r="P30" s="1664"/>
      <c r="Q30" s="1540"/>
      <c r="R30" s="1664"/>
      <c r="S30" s="1540"/>
    </row>
    <row r="31" spans="1:19">
      <c r="A31" s="1597"/>
      <c r="B31" s="1668" t="s">
        <v>575</v>
      </c>
      <c r="C31" s="964"/>
      <c r="D31" s="1669"/>
      <c r="E31" s="1669"/>
      <c r="F31" s="1669"/>
      <c r="G31" s="964"/>
      <c r="H31" s="1670"/>
      <c r="I31" s="1544"/>
      <c r="J31" s="1670"/>
      <c r="K31" s="1544"/>
      <c r="L31" s="1670"/>
      <c r="M31" s="1544"/>
      <c r="N31" s="1670"/>
      <c r="O31" s="1544"/>
      <c r="P31" s="1670"/>
      <c r="Q31" s="1544"/>
      <c r="R31" s="1670"/>
      <c r="S31" s="1544"/>
    </row>
    <row r="32" spans="1:19">
      <c r="A32" s="1597"/>
      <c r="B32" s="1671" t="s">
        <v>168</v>
      </c>
      <c r="C32" s="517"/>
      <c r="D32" s="1653"/>
      <c r="E32" s="1653"/>
      <c r="F32" s="1653"/>
      <c r="G32" s="517"/>
      <c r="H32" s="1664"/>
      <c r="I32" s="1540"/>
      <c r="J32" s="1664"/>
      <c r="K32" s="1540"/>
      <c r="L32" s="1664"/>
      <c r="M32" s="1540"/>
      <c r="N32" s="1664"/>
      <c r="O32" s="1540"/>
      <c r="P32" s="1664"/>
      <c r="Q32" s="1540"/>
      <c r="R32" s="1664"/>
      <c r="S32" s="1540"/>
    </row>
    <row r="33" spans="1:19">
      <c r="A33" s="1597"/>
      <c r="B33" s="1672" t="s">
        <v>168</v>
      </c>
      <c r="C33" s="517"/>
      <c r="D33" s="1653"/>
      <c r="E33" s="1653"/>
      <c r="F33" s="1653"/>
      <c r="G33" s="517"/>
      <c r="H33" s="1664"/>
      <c r="I33" s="1540"/>
      <c r="J33" s="1664"/>
      <c r="K33" s="1540"/>
      <c r="L33" s="1664"/>
      <c r="M33" s="1540"/>
      <c r="N33" s="1664"/>
      <c r="O33" s="1540"/>
      <c r="P33" s="1664"/>
      <c r="Q33" s="1540"/>
      <c r="R33" s="1664"/>
      <c r="S33" s="1540"/>
    </row>
    <row r="34" spans="1:19">
      <c r="A34" s="1597"/>
      <c r="B34" s="1673" t="s">
        <v>878</v>
      </c>
      <c r="C34" s="517"/>
      <c r="D34" s="1653"/>
      <c r="E34" s="1653"/>
      <c r="F34" s="1653"/>
      <c r="G34" s="517"/>
      <c r="H34" s="1664"/>
      <c r="I34" s="1540"/>
      <c r="J34" s="1664"/>
      <c r="K34" s="1540"/>
      <c r="L34" s="1664"/>
      <c r="M34" s="1540"/>
      <c r="N34" s="1664"/>
      <c r="O34" s="1540"/>
      <c r="P34" s="1664"/>
      <c r="Q34" s="1540"/>
      <c r="R34" s="1664"/>
      <c r="S34" s="1540"/>
    </row>
    <row r="35" spans="1:19">
      <c r="A35" s="1597"/>
      <c r="B35" s="1674" t="s">
        <v>879</v>
      </c>
      <c r="C35" s="517"/>
      <c r="D35" s="1653"/>
      <c r="E35" s="1653"/>
      <c r="F35" s="1653"/>
      <c r="G35" s="517"/>
      <c r="H35" s="1664"/>
      <c r="I35" s="1540"/>
      <c r="J35" s="1664"/>
      <c r="K35" s="1540"/>
      <c r="L35" s="1664"/>
      <c r="M35" s="1540"/>
      <c r="N35" s="1664"/>
      <c r="O35" s="1540"/>
      <c r="P35" s="1664"/>
      <c r="Q35" s="1540"/>
      <c r="R35" s="1664"/>
      <c r="S35" s="1540"/>
    </row>
    <row r="36" spans="1:19">
      <c r="A36" s="1597"/>
      <c r="B36" s="1674" t="s">
        <v>871</v>
      </c>
      <c r="C36" s="517"/>
      <c r="D36" s="1653"/>
      <c r="E36" s="1653"/>
      <c r="F36" s="1653"/>
      <c r="G36" s="517"/>
      <c r="H36" s="1664" t="s">
        <v>579</v>
      </c>
      <c r="I36" s="1540"/>
      <c r="J36" s="1664"/>
      <c r="K36" s="1540"/>
      <c r="L36" s="1664"/>
      <c r="M36" s="1540"/>
      <c r="N36" s="1664"/>
      <c r="O36" s="1540"/>
      <c r="P36" s="1664"/>
      <c r="Q36" s="1540"/>
      <c r="R36" s="1664"/>
      <c r="S36" s="1540"/>
    </row>
    <row r="37" spans="1:19">
      <c r="A37" s="1597"/>
      <c r="B37" s="1674" t="s">
        <v>880</v>
      </c>
      <c r="C37" s="517"/>
      <c r="D37" s="1653"/>
      <c r="E37" s="1653"/>
      <c r="F37" s="1653"/>
      <c r="G37" s="517"/>
      <c r="H37" s="1664"/>
      <c r="I37" s="1540"/>
      <c r="J37" s="1664"/>
      <c r="K37" s="1540"/>
      <c r="L37" s="1664"/>
      <c r="M37" s="1540"/>
      <c r="N37" s="1664"/>
      <c r="O37" s="1540"/>
      <c r="P37" s="1664"/>
      <c r="Q37" s="1540"/>
      <c r="R37" s="1664"/>
      <c r="S37" s="1540"/>
    </row>
    <row r="38" spans="1:19">
      <c r="A38" s="1597"/>
      <c r="B38" s="1674" t="s">
        <v>881</v>
      </c>
      <c r="C38" s="517"/>
      <c r="D38" s="1653"/>
      <c r="E38" s="1653"/>
      <c r="F38" s="1653"/>
      <c r="G38" s="517"/>
      <c r="H38" s="1664"/>
      <c r="I38" s="1540"/>
      <c r="J38" s="1664"/>
      <c r="K38" s="1540"/>
      <c r="L38" s="1664"/>
      <c r="M38" s="1540"/>
      <c r="N38" s="1664"/>
      <c r="O38" s="1540"/>
      <c r="P38" s="1664"/>
      <c r="Q38" s="1540"/>
      <c r="R38" s="1664"/>
      <c r="S38" s="1540"/>
    </row>
    <row r="39" spans="1:19">
      <c r="A39" s="1597"/>
      <c r="B39" s="1674" t="s">
        <v>867</v>
      </c>
      <c r="C39" s="517"/>
      <c r="D39" s="1653"/>
      <c r="E39" s="1653"/>
      <c r="F39" s="1653"/>
      <c r="G39" s="517"/>
      <c r="H39" s="1664"/>
      <c r="I39" s="1540"/>
      <c r="J39" s="1664"/>
      <c r="K39" s="1540"/>
      <c r="L39" s="1664"/>
      <c r="M39" s="1540"/>
      <c r="N39" s="1664"/>
      <c r="O39" s="1540"/>
      <c r="P39" s="1664"/>
      <c r="Q39" s="1540"/>
      <c r="R39" s="1664"/>
      <c r="S39" s="1540"/>
    </row>
    <row r="40" spans="1:19">
      <c r="A40" s="1597"/>
      <c r="B40" s="292"/>
      <c r="C40" s="517"/>
      <c r="D40" s="1653"/>
      <c r="E40" s="1653"/>
      <c r="F40" s="1653"/>
      <c r="G40" s="517"/>
      <c r="H40" s="1664"/>
      <c r="I40" s="1540"/>
      <c r="J40" s="1664"/>
      <c r="K40" s="1540"/>
      <c r="L40" s="1664"/>
      <c r="M40" s="1540"/>
      <c r="N40" s="1664"/>
      <c r="O40" s="1540"/>
      <c r="P40" s="1664"/>
      <c r="Q40" s="1540"/>
      <c r="R40" s="1664"/>
      <c r="S40" s="1540"/>
    </row>
    <row r="41" spans="1:19">
      <c r="A41" s="1675"/>
      <c r="B41" s="1676" t="s">
        <v>882</v>
      </c>
      <c r="C41" s="1677"/>
      <c r="D41" s="1653"/>
      <c r="E41" s="1653"/>
      <c r="F41" s="1653"/>
      <c r="G41" s="517"/>
      <c r="H41" s="1664"/>
      <c r="I41" s="1540"/>
      <c r="J41" s="1664"/>
      <c r="K41" s="1540"/>
      <c r="L41" s="1664"/>
      <c r="M41" s="1540"/>
      <c r="N41" s="1664"/>
      <c r="O41" s="1540"/>
      <c r="P41" s="1664"/>
      <c r="Q41" s="1540"/>
      <c r="R41" s="1664"/>
      <c r="S41" s="1540"/>
    </row>
    <row r="42" spans="1:19">
      <c r="A42" s="1597"/>
      <c r="B42" s="1678" t="s">
        <v>883</v>
      </c>
      <c r="C42" s="1677"/>
      <c r="D42" s="1653"/>
      <c r="E42" s="1653"/>
      <c r="F42" s="1653"/>
      <c r="G42" s="517"/>
      <c r="H42" s="1664"/>
      <c r="I42" s="1540"/>
      <c r="J42" s="1664"/>
      <c r="K42" s="1540"/>
      <c r="L42" s="1664"/>
      <c r="M42" s="1540"/>
      <c r="N42" s="1664"/>
      <c r="O42" s="1540"/>
      <c r="P42" s="1664"/>
      <c r="Q42" s="1540"/>
      <c r="R42" s="1664"/>
      <c r="S42" s="1540"/>
    </row>
    <row r="43" spans="1:19">
      <c r="A43" s="1597"/>
      <c r="B43" s="293" t="s">
        <v>884</v>
      </c>
      <c r="C43" s="1677"/>
      <c r="D43" s="1653"/>
      <c r="E43" s="1653"/>
      <c r="F43" s="1653"/>
      <c r="G43" s="517"/>
      <c r="H43" s="1664"/>
      <c r="I43" s="1540"/>
      <c r="J43" s="1664"/>
      <c r="K43" s="1540"/>
      <c r="L43" s="1664"/>
      <c r="M43" s="1540"/>
      <c r="N43" s="1664"/>
      <c r="O43" s="1540"/>
      <c r="P43" s="1664"/>
      <c r="Q43" s="1540"/>
      <c r="R43" s="1664"/>
      <c r="S43" s="1540"/>
    </row>
    <row r="44" spans="1:19">
      <c r="A44" s="1675"/>
      <c r="B44" s="1679"/>
      <c r="C44" s="1677"/>
      <c r="D44" s="1653"/>
      <c r="E44" s="1653"/>
      <c r="F44" s="1653"/>
      <c r="G44" s="517"/>
      <c r="H44" s="1664"/>
      <c r="I44" s="1540"/>
      <c r="J44" s="1664"/>
      <c r="K44" s="1540"/>
      <c r="L44" s="1664"/>
      <c r="M44" s="1540"/>
      <c r="N44" s="1664"/>
      <c r="O44" s="1540"/>
      <c r="P44" s="1664"/>
      <c r="Q44" s="1540"/>
      <c r="R44" s="1664"/>
      <c r="S44" s="1540"/>
    </row>
    <row r="45" spans="1:19">
      <c r="A45" s="1675"/>
      <c r="B45" s="1679"/>
      <c r="C45" s="1677"/>
      <c r="D45" s="1653"/>
      <c r="E45" s="1653"/>
      <c r="F45" s="1653"/>
      <c r="G45" s="517"/>
      <c r="H45" s="1664"/>
      <c r="I45" s="1540"/>
      <c r="J45" s="1664"/>
      <c r="K45" s="1540"/>
      <c r="L45" s="1664"/>
      <c r="M45" s="1540"/>
      <c r="N45" s="1664"/>
      <c r="O45" s="1540"/>
      <c r="P45" s="1664"/>
      <c r="Q45" s="1540"/>
      <c r="R45" s="1664"/>
      <c r="S45" s="1540"/>
    </row>
    <row r="46" spans="1:19">
      <c r="A46" s="1597"/>
      <c r="B46" s="294" t="s">
        <v>168</v>
      </c>
      <c r="C46" s="1677"/>
      <c r="D46" s="1653"/>
      <c r="E46" s="1653"/>
      <c r="F46" s="1653"/>
      <c r="G46" s="517"/>
      <c r="H46" s="1664"/>
      <c r="I46" s="1540"/>
      <c r="J46" s="1664"/>
      <c r="K46" s="1540"/>
      <c r="L46" s="1664"/>
      <c r="M46" s="1540"/>
      <c r="N46" s="1664"/>
      <c r="O46" s="1540"/>
      <c r="P46" s="1664"/>
      <c r="Q46" s="1540"/>
      <c r="R46" s="1664"/>
      <c r="S46" s="1540"/>
    </row>
    <row r="47" spans="1:19">
      <c r="A47" s="14"/>
      <c r="B47" s="15"/>
      <c r="C47" s="16"/>
      <c r="D47" s="16"/>
      <c r="E47" s="17"/>
      <c r="F47" s="18" t="s">
        <v>625</v>
      </c>
      <c r="G47" s="19"/>
      <c r="H47" s="20"/>
      <c r="I47" s="62">
        <f>SUM(I23:I46)</f>
        <v>0</v>
      </c>
      <c r="J47" s="20"/>
      <c r="K47" s="62">
        <f>SUM(K23:K46)</f>
        <v>0</v>
      </c>
      <c r="L47" s="20"/>
      <c r="M47" s="62">
        <f>SUM(M23:M46)</f>
        <v>0</v>
      </c>
      <c r="N47" s="20"/>
      <c r="O47" s="62">
        <f>SUM(O26:O46)</f>
        <v>0</v>
      </c>
      <c r="P47" s="20"/>
      <c r="Q47" s="62">
        <f>SUM(Q26:Q46)</f>
        <v>0</v>
      </c>
      <c r="R47" s="20"/>
      <c r="S47" s="62">
        <f>SUM(S26:S46)</f>
        <v>0</v>
      </c>
    </row>
    <row r="48" spans="1:19">
      <c r="A48" s="1680"/>
      <c r="B48" s="1681"/>
      <c r="C48" s="1682"/>
      <c r="D48" s="1682"/>
      <c r="E48" s="1683"/>
      <c r="F48" s="1684" t="s">
        <v>626</v>
      </c>
      <c r="G48" s="1685"/>
      <c r="H48" s="1686">
        <v>0</v>
      </c>
      <c r="I48" s="1687"/>
      <c r="J48" s="1688">
        <v>0</v>
      </c>
      <c r="K48" s="1687"/>
      <c r="L48" s="1688">
        <v>0</v>
      </c>
      <c r="M48" s="1687"/>
      <c r="N48" s="1686">
        <v>0</v>
      </c>
      <c r="O48" s="1687"/>
      <c r="P48" s="1686">
        <v>0</v>
      </c>
      <c r="Q48" s="1687"/>
      <c r="R48" s="1686">
        <v>0</v>
      </c>
      <c r="S48" s="1687"/>
    </row>
    <row r="49" spans="1:19">
      <c r="A49" s="1680"/>
      <c r="B49" s="1681"/>
      <c r="C49" s="1682"/>
      <c r="D49" s="1682"/>
      <c r="E49" s="1683"/>
      <c r="F49" s="1684" t="s">
        <v>627</v>
      </c>
      <c r="G49" s="1685"/>
      <c r="H49" s="1689"/>
      <c r="I49" s="1690">
        <f>H48*I47</f>
        <v>0</v>
      </c>
      <c r="J49" s="1689"/>
      <c r="K49" s="1690">
        <f>J48*K47</f>
        <v>0</v>
      </c>
      <c r="L49" s="1689"/>
      <c r="M49" s="1690">
        <f>L48*M47</f>
        <v>0</v>
      </c>
      <c r="N49" s="1689"/>
      <c r="O49" s="1690">
        <f>N48*O47</f>
        <v>0</v>
      </c>
      <c r="P49" s="1689"/>
      <c r="Q49" s="1690">
        <f>P48*Q47</f>
        <v>0</v>
      </c>
      <c r="R49" s="1689"/>
      <c r="S49" s="1690">
        <f>R48*S47</f>
        <v>0</v>
      </c>
    </row>
    <row r="50" spans="1:19">
      <c r="A50" s="1680"/>
      <c r="B50" s="1681"/>
      <c r="C50" s="1682"/>
      <c r="D50" s="1682"/>
      <c r="E50" s="1683"/>
      <c r="F50" s="1684"/>
      <c r="G50" s="1685"/>
      <c r="H50" s="1689"/>
      <c r="I50" s="1691"/>
      <c r="J50" s="1689"/>
      <c r="K50" s="1691"/>
      <c r="L50" s="1689"/>
      <c r="M50" s="1691"/>
      <c r="N50" s="1689"/>
      <c r="O50" s="1691"/>
      <c r="P50" s="1689"/>
      <c r="Q50" s="1691"/>
      <c r="R50" s="1689"/>
      <c r="S50" s="1691"/>
    </row>
    <row r="51" spans="1:19">
      <c r="A51" s="1680"/>
      <c r="B51" s="1681"/>
      <c r="C51" s="1682"/>
      <c r="D51" s="1682"/>
      <c r="E51" s="1683"/>
      <c r="F51" s="1684" t="s">
        <v>628</v>
      </c>
      <c r="G51" s="1685"/>
      <c r="H51" s="1692"/>
      <c r="I51" s="1693">
        <f>SUM(I47:I49)</f>
        <v>0</v>
      </c>
      <c r="J51" s="1692"/>
      <c r="K51" s="1693">
        <f>SUM(K47:K49)</f>
        <v>0</v>
      </c>
      <c r="L51" s="1692"/>
      <c r="M51" s="1693">
        <f>SUM(M47:M49)</f>
        <v>0</v>
      </c>
      <c r="N51" s="1692"/>
      <c r="O51" s="1693">
        <f>SUM(O47:O49)</f>
        <v>0</v>
      </c>
      <c r="P51" s="1692"/>
      <c r="Q51" s="1693">
        <f>SUM(Q47:Q49)</f>
        <v>0</v>
      </c>
      <c r="R51" s="1692"/>
      <c r="S51" s="1693">
        <f>SUM(S47:S49)</f>
        <v>0</v>
      </c>
    </row>
    <row r="52" spans="1:19">
      <c r="A52" s="1680"/>
      <c r="B52" s="1681"/>
      <c r="C52" s="1682"/>
      <c r="D52" s="1682"/>
      <c r="E52" s="1683"/>
      <c r="F52" s="1694" t="s">
        <v>629</v>
      </c>
      <c r="G52" s="1695"/>
      <c r="H52" s="1696"/>
      <c r="I52" s="1697" t="e">
        <f>I51/'Area Calculations'!$I$4</f>
        <v>#DIV/0!</v>
      </c>
      <c r="J52" s="1696"/>
      <c r="K52" s="1697" t="e">
        <f>K51/'Area Calculations'!$I$4</f>
        <v>#DIV/0!</v>
      </c>
      <c r="L52" s="1696"/>
      <c r="M52" s="1697" t="e">
        <f>M51/'Area Calculations'!$I$4</f>
        <v>#DIV/0!</v>
      </c>
      <c r="N52" s="1696"/>
      <c r="O52" s="1697" t="e">
        <f>O51/'Area Calculations'!$I$4</f>
        <v>#DIV/0!</v>
      </c>
      <c r="P52" s="1696"/>
      <c r="Q52" s="1697" t="e">
        <f>Q51/'Area Calculations'!$I$4</f>
        <v>#DIV/0!</v>
      </c>
      <c r="R52" s="1696"/>
      <c r="S52" s="1697" t="e">
        <f>S51/'Area Calculations'!$I$4</f>
        <v>#DIV/0!</v>
      </c>
    </row>
    <row r="53" spans="1:19">
      <c r="A53" s="1680"/>
      <c r="B53" s="1681"/>
      <c r="C53" s="1682"/>
      <c r="D53" s="1682"/>
      <c r="E53" s="1683"/>
      <c r="F53" s="1694" t="s">
        <v>630</v>
      </c>
      <c r="G53" s="1698"/>
      <c r="H53" s="1696"/>
      <c r="I53" s="1697" t="e">
        <f>I51/'Area Calculations'!#REF!</f>
        <v>#REF!</v>
      </c>
      <c r="J53" s="1696"/>
      <c r="K53" s="1697" t="e">
        <f>K51/'Area Calculations'!#REF!</f>
        <v>#REF!</v>
      </c>
      <c r="L53" s="1696"/>
      <c r="M53" s="1697" t="e">
        <f>M51/'Area Calculations'!#REF!</f>
        <v>#REF!</v>
      </c>
      <c r="N53" s="1696"/>
      <c r="O53" s="1697" t="e">
        <f>O51/'Area Calculations'!#REF!</f>
        <v>#REF!</v>
      </c>
      <c r="P53" s="1696"/>
      <c r="Q53" s="1697" t="e">
        <f>Q51/'Area Calculations'!#REF!</f>
        <v>#REF!</v>
      </c>
      <c r="R53" s="1696"/>
      <c r="S53" s="1697" t="e">
        <f>S51/'Area Calculations'!#REF!</f>
        <v>#REF!</v>
      </c>
    </row>
    <row r="54" spans="1:19">
      <c r="A54" s="1680"/>
      <c r="B54" s="1681"/>
      <c r="C54" s="1682"/>
      <c r="D54" s="1682"/>
      <c r="E54" s="1683"/>
      <c r="F54" s="1684"/>
      <c r="G54" s="1699"/>
      <c r="H54" s="1700"/>
      <c r="I54" s="1701"/>
      <c r="J54" s="1702"/>
      <c r="K54" s="1702"/>
      <c r="L54" s="1702"/>
      <c r="M54" s="1702"/>
      <c r="N54" s="1702"/>
      <c r="O54" s="1703"/>
      <c r="P54" s="1702"/>
      <c r="Q54" s="1703"/>
      <c r="R54" s="1702"/>
      <c r="S54" s="1703"/>
    </row>
    <row r="55" spans="1:19">
      <c r="A55" s="652" t="s">
        <v>631</v>
      </c>
      <c r="B55" s="653"/>
      <c r="C55" s="12"/>
      <c r="D55" s="12"/>
      <c r="E55" s="12"/>
      <c r="F55" s="12"/>
      <c r="G55" s="13"/>
      <c r="H55" s="21"/>
      <c r="I55" s="21"/>
      <c r="J55" s="21"/>
      <c r="K55" s="21"/>
      <c r="L55" s="21"/>
      <c r="M55" s="21"/>
      <c r="N55" s="21"/>
      <c r="O55" s="21"/>
      <c r="P55" s="21"/>
      <c r="Q55" s="21"/>
      <c r="R55" s="21"/>
      <c r="S55" s="21"/>
    </row>
    <row r="56" spans="1:19">
      <c r="A56" s="1526"/>
      <c r="B56" s="1652"/>
      <c r="C56" s="442"/>
      <c r="D56" s="442"/>
      <c r="E56" s="442"/>
      <c r="F56" s="442"/>
      <c r="G56" s="432"/>
      <c r="H56" s="1529"/>
      <c r="I56" s="1529"/>
      <c r="J56" s="1529"/>
      <c r="K56" s="1529"/>
      <c r="L56" s="1529"/>
      <c r="M56" s="1529"/>
      <c r="N56" s="1529"/>
      <c r="O56" s="1529"/>
      <c r="P56" s="1529"/>
      <c r="Q56" s="1529"/>
      <c r="R56" s="1529"/>
      <c r="S56" s="1529"/>
    </row>
    <row r="57" spans="1:19">
      <c r="A57" s="1526"/>
      <c r="B57" s="1652"/>
      <c r="C57" s="442"/>
      <c r="D57" s="442"/>
      <c r="E57" s="442"/>
      <c r="F57" s="442"/>
      <c r="G57" s="432"/>
      <c r="H57" s="1529"/>
      <c r="I57" s="1529"/>
      <c r="J57" s="1529"/>
      <c r="K57" s="1529"/>
      <c r="L57" s="1529"/>
      <c r="M57" s="1529"/>
      <c r="N57" s="1529"/>
      <c r="O57" s="1529"/>
      <c r="P57" s="1529"/>
      <c r="Q57" s="1529"/>
      <c r="R57" s="1529"/>
      <c r="S57" s="1529"/>
    </row>
    <row r="58" spans="1:19">
      <c r="A58" s="1526"/>
      <c r="B58" s="1652"/>
      <c r="C58" s="442"/>
      <c r="D58" s="442"/>
      <c r="E58" s="442"/>
      <c r="F58" s="442"/>
      <c r="G58" s="432"/>
      <c r="H58" s="1529"/>
      <c r="I58" s="1529"/>
      <c r="J58" s="1529"/>
      <c r="K58" s="1529"/>
      <c r="L58" s="1529"/>
      <c r="M58" s="1529"/>
      <c r="N58" s="1529"/>
      <c r="O58" s="1529"/>
      <c r="P58" s="1529"/>
      <c r="Q58" s="1529"/>
      <c r="R58" s="1529"/>
      <c r="S58" s="1529"/>
    </row>
    <row r="59" spans="1:19" s="2" customFormat="1">
      <c r="A59" s="652" t="s">
        <v>632</v>
      </c>
      <c r="B59" s="653"/>
      <c r="C59" s="12"/>
      <c r="D59" s="12"/>
      <c r="E59" s="12"/>
      <c r="F59" s="12"/>
      <c r="G59" s="13"/>
      <c r="H59" s="21"/>
      <c r="I59" s="21"/>
      <c r="J59" s="21"/>
      <c r="K59" s="21"/>
      <c r="L59" s="21"/>
      <c r="M59" s="21"/>
      <c r="N59" s="21"/>
      <c r="O59" s="21"/>
      <c r="P59" s="21"/>
      <c r="Q59" s="21"/>
      <c r="R59" s="21"/>
      <c r="S59" s="21"/>
    </row>
    <row r="60" spans="1:19" s="2" customFormat="1">
      <c r="A60" s="1526"/>
      <c r="B60" s="1652"/>
      <c r="C60" s="442"/>
      <c r="D60" s="442"/>
      <c r="E60" s="442"/>
      <c r="F60" s="442"/>
      <c r="G60" s="432"/>
      <c r="H60" s="1529"/>
      <c r="I60" s="1529"/>
      <c r="J60" s="1529"/>
      <c r="K60" s="1529"/>
      <c r="L60" s="1529"/>
      <c r="M60" s="1529"/>
      <c r="N60" s="1529"/>
      <c r="O60" s="1529"/>
      <c r="P60" s="1529"/>
      <c r="Q60" s="1529"/>
      <c r="R60" s="1529"/>
      <c r="S60" s="1529"/>
    </row>
    <row r="61" spans="1:19" s="2" customFormat="1">
      <c r="A61" s="1526"/>
      <c r="B61" s="1652"/>
      <c r="C61" s="442"/>
      <c r="D61" s="442"/>
      <c r="E61" s="442"/>
      <c r="F61" s="442"/>
      <c r="G61" s="432"/>
      <c r="H61" s="1529"/>
      <c r="I61" s="1529"/>
      <c r="J61" s="1529"/>
      <c r="K61" s="1529"/>
      <c r="L61" s="1529"/>
      <c r="M61" s="1529"/>
      <c r="N61" s="1529"/>
      <c r="O61" s="1529"/>
      <c r="P61" s="1529"/>
      <c r="Q61" s="1529"/>
      <c r="R61" s="1529"/>
      <c r="S61" s="1529"/>
    </row>
    <row r="62" spans="1:19">
      <c r="A62" s="1526"/>
      <c r="B62" s="1652"/>
      <c r="C62" s="442"/>
      <c r="D62" s="442"/>
      <c r="E62" s="442"/>
      <c r="F62" s="442"/>
      <c r="G62" s="432"/>
      <c r="H62" s="1529"/>
      <c r="I62" s="1529"/>
      <c r="J62" s="1529"/>
      <c r="K62" s="1529"/>
      <c r="L62" s="1529"/>
      <c r="M62" s="1529"/>
      <c r="N62" s="1529"/>
      <c r="O62" s="1529"/>
      <c r="P62" s="1529"/>
      <c r="Q62" s="1529"/>
      <c r="R62" s="1529"/>
      <c r="S62" s="1529"/>
    </row>
    <row r="63" spans="1:19" s="2" customFormat="1">
      <c r="A63" s="652" t="s">
        <v>633</v>
      </c>
      <c r="B63" s="653"/>
      <c r="C63" s="12"/>
      <c r="D63" s="12"/>
      <c r="E63" s="12"/>
      <c r="F63" s="12"/>
      <c r="G63" s="13"/>
      <c r="H63" s="21"/>
      <c r="I63" s="21"/>
      <c r="J63" s="21"/>
      <c r="K63" s="21"/>
      <c r="L63" s="21"/>
      <c r="M63" s="21"/>
      <c r="N63" s="21"/>
      <c r="O63" s="21"/>
      <c r="P63" s="21"/>
      <c r="Q63" s="21"/>
      <c r="R63" s="21"/>
      <c r="S63" s="21"/>
    </row>
    <row r="64" spans="1:19" s="2" customFormat="1">
      <c r="A64" s="1526"/>
      <c r="B64" s="1652"/>
      <c r="C64" s="442"/>
      <c r="D64" s="442"/>
      <c r="E64" s="442"/>
      <c r="F64" s="442"/>
      <c r="G64" s="432"/>
      <c r="H64" s="1529"/>
      <c r="I64" s="1529"/>
      <c r="J64" s="1529"/>
      <c r="K64" s="1529"/>
      <c r="L64" s="1529"/>
      <c r="M64" s="1529"/>
      <c r="N64" s="1529"/>
      <c r="O64" s="1529"/>
      <c r="P64" s="1529"/>
      <c r="Q64" s="1529"/>
      <c r="R64" s="1529"/>
      <c r="S64" s="1529"/>
    </row>
    <row r="65" spans="1:19" s="2" customFormat="1">
      <c r="A65" s="1661"/>
      <c r="B65" s="1652"/>
      <c r="C65" s="1653"/>
      <c r="D65" s="1653"/>
      <c r="E65" s="1653"/>
      <c r="F65" s="1653"/>
      <c r="G65" s="517"/>
      <c r="H65" s="1704"/>
      <c r="I65" s="1704"/>
      <c r="J65" s="1704"/>
      <c r="K65" s="1704"/>
      <c r="L65" s="1704"/>
      <c r="M65" s="1704"/>
      <c r="N65" s="1704"/>
      <c r="O65" s="1704"/>
      <c r="P65" s="1704"/>
      <c r="Q65" s="1704"/>
      <c r="R65" s="1704"/>
      <c r="S65" s="1704"/>
    </row>
    <row r="66" spans="1:19" s="2" customFormat="1">
      <c r="A66" s="1705"/>
      <c r="B66" s="1706"/>
      <c r="C66" s="1653"/>
      <c r="D66" s="1653"/>
      <c r="E66" s="1653"/>
      <c r="F66" s="1653"/>
      <c r="G66" s="517"/>
      <c r="H66" s="1707"/>
      <c r="I66" s="1707"/>
      <c r="J66" s="1707"/>
      <c r="K66" s="1707"/>
      <c r="L66" s="1707"/>
      <c r="M66" s="1707"/>
      <c r="N66" s="1707"/>
      <c r="O66" s="1707"/>
      <c r="P66" s="1707"/>
      <c r="Q66" s="1707"/>
      <c r="R66" s="1707"/>
      <c r="S66" s="1707"/>
    </row>
    <row r="67" spans="1:19" s="2" customFormat="1">
      <c r="A67" s="652" t="s">
        <v>634</v>
      </c>
      <c r="B67" s="653"/>
      <c r="C67" s="12"/>
      <c r="D67" s="12"/>
      <c r="E67" s="12"/>
      <c r="F67" s="12"/>
      <c r="G67" s="13"/>
      <c r="H67" s="21"/>
      <c r="I67" s="21"/>
      <c r="J67" s="21"/>
      <c r="K67" s="21"/>
      <c r="L67" s="21"/>
      <c r="M67" s="21"/>
      <c r="N67" s="21"/>
      <c r="O67" s="21"/>
      <c r="P67" s="21"/>
      <c r="Q67" s="21"/>
      <c r="R67" s="21"/>
      <c r="S67" s="21"/>
    </row>
    <row r="68" spans="1:19">
      <c r="A68" s="1531"/>
      <c r="B68" s="445"/>
      <c r="C68" s="442"/>
      <c r="D68" s="442"/>
      <c r="E68" s="442"/>
      <c r="F68" s="442"/>
      <c r="G68" s="432"/>
      <c r="H68" s="1529"/>
      <c r="I68" s="1529"/>
      <c r="J68" s="1529"/>
      <c r="K68" s="1529"/>
      <c r="L68" s="1529"/>
      <c r="M68" s="1529"/>
      <c r="N68" s="1529"/>
      <c r="O68" s="1529"/>
      <c r="P68" s="1529"/>
      <c r="Q68" s="1529"/>
      <c r="R68" s="1529"/>
      <c r="S68" s="1529"/>
    </row>
    <row r="69" spans="1:19">
      <c r="A69" s="1705"/>
      <c r="B69" s="1706"/>
      <c r="C69" s="1653"/>
      <c r="D69" s="1653"/>
      <c r="E69" s="1653"/>
      <c r="F69" s="1653"/>
      <c r="G69" s="517"/>
      <c r="H69" s="1708"/>
      <c r="I69" s="1708"/>
      <c r="J69" s="1708"/>
      <c r="K69" s="1708"/>
      <c r="L69" s="1708"/>
      <c r="M69" s="1708"/>
      <c r="N69" s="1708"/>
      <c r="O69" s="1708"/>
      <c r="P69" s="1708"/>
      <c r="Q69" s="1708"/>
      <c r="R69" s="1708"/>
      <c r="S69" s="1708"/>
    </row>
    <row r="70" spans="1:19">
      <c r="A70" s="1705"/>
      <c r="B70" s="1706"/>
      <c r="C70" s="1653"/>
      <c r="D70" s="1653"/>
      <c r="E70" s="1653"/>
      <c r="F70" s="1653"/>
      <c r="G70" s="517"/>
      <c r="H70" s="1708"/>
      <c r="I70" s="1708"/>
      <c r="J70" s="1708"/>
      <c r="K70" s="1708"/>
      <c r="L70" s="1708"/>
      <c r="M70" s="1708"/>
      <c r="N70" s="1708"/>
      <c r="O70" s="1708"/>
      <c r="P70" s="1708"/>
      <c r="Q70" s="1708"/>
      <c r="R70" s="1708"/>
      <c r="S70" s="1708"/>
    </row>
    <row r="71" spans="1:19">
      <c r="A71" s="652" t="s">
        <v>635</v>
      </c>
      <c r="B71" s="653"/>
      <c r="C71" s="12"/>
      <c r="D71" s="12"/>
      <c r="E71" s="12"/>
      <c r="F71" s="12"/>
      <c r="G71" s="13"/>
      <c r="H71" s="21"/>
      <c r="I71" s="21"/>
      <c r="J71" s="21"/>
      <c r="K71" s="21"/>
      <c r="L71" s="21"/>
      <c r="M71" s="21"/>
      <c r="N71" s="21"/>
      <c r="O71" s="21"/>
      <c r="P71" s="21"/>
      <c r="Q71" s="21"/>
      <c r="R71" s="21"/>
      <c r="S71" s="21"/>
    </row>
    <row r="72" spans="1:19">
      <c r="A72" s="1661"/>
      <c r="B72" s="1652" t="s">
        <v>636</v>
      </c>
      <c r="C72" s="1653"/>
      <c r="D72" s="1653"/>
      <c r="E72" s="1653"/>
      <c r="F72" s="1653"/>
      <c r="G72" s="517"/>
      <c r="H72" s="1708"/>
      <c r="I72" s="1708"/>
      <c r="J72" s="1708"/>
      <c r="K72" s="1708"/>
      <c r="L72" s="1708"/>
      <c r="M72" s="1708"/>
      <c r="N72" s="1708"/>
      <c r="O72" s="1708"/>
      <c r="P72" s="1708"/>
      <c r="Q72" s="1708"/>
      <c r="R72" s="1708"/>
      <c r="S72" s="1708"/>
    </row>
    <row r="73" spans="1:19">
      <c r="A73" s="1661"/>
      <c r="B73" s="1652" t="s">
        <v>637</v>
      </c>
      <c r="C73" s="1653"/>
      <c r="D73" s="1653"/>
      <c r="E73" s="1653"/>
      <c r="F73" s="1653"/>
      <c r="G73" s="517"/>
      <c r="H73" s="1708"/>
      <c r="I73" s="1708"/>
      <c r="J73" s="1708"/>
      <c r="K73" s="1708"/>
      <c r="L73" s="1708"/>
      <c r="M73" s="1708"/>
      <c r="N73" s="1708"/>
      <c r="O73" s="1708"/>
      <c r="P73" s="1708"/>
      <c r="Q73" s="1708"/>
      <c r="R73" s="1708"/>
      <c r="S73" s="1708"/>
    </row>
    <row r="74" spans="1:19">
      <c r="A74" s="1661"/>
      <c r="B74" s="1652" t="s">
        <v>638</v>
      </c>
      <c r="C74" s="1653"/>
      <c r="D74" s="1653"/>
      <c r="E74" s="1653"/>
      <c r="F74" s="1653"/>
      <c r="G74" s="517"/>
      <c r="H74" s="1708"/>
      <c r="I74" s="1708"/>
      <c r="J74" s="1708"/>
      <c r="K74" s="1708"/>
      <c r="L74" s="1708"/>
      <c r="M74" s="1708"/>
      <c r="N74" s="1708"/>
      <c r="O74" s="1708"/>
      <c r="P74" s="1708"/>
      <c r="Q74" s="1708"/>
      <c r="R74" s="1708"/>
      <c r="S74" s="1708"/>
    </row>
    <row r="75" spans="1:19">
      <c r="A75" s="1661"/>
      <c r="B75" s="1652" t="s">
        <v>639</v>
      </c>
      <c r="C75" s="1653"/>
      <c r="D75" s="1653"/>
      <c r="E75" s="1653"/>
      <c r="F75" s="1653"/>
      <c r="G75" s="517"/>
      <c r="H75" s="1708"/>
      <c r="I75" s="1708"/>
      <c r="J75" s="1708"/>
      <c r="K75" s="1708"/>
      <c r="L75" s="1708"/>
      <c r="M75" s="1708"/>
      <c r="N75" s="1708"/>
      <c r="O75" s="1708"/>
      <c r="P75" s="1708"/>
      <c r="Q75" s="1708"/>
      <c r="R75" s="1708"/>
      <c r="S75" s="1708"/>
    </row>
    <row r="76" spans="1:19">
      <c r="A76" s="358"/>
      <c r="B76" s="357"/>
      <c r="C76" s="188"/>
      <c r="D76" s="188"/>
      <c r="E76" s="188"/>
      <c r="F76" s="188"/>
      <c r="G76" s="359"/>
      <c r="H76" s="300"/>
      <c r="I76" s="300"/>
      <c r="J76" s="300"/>
      <c r="K76" s="300"/>
      <c r="L76" s="300"/>
      <c r="M76" s="300"/>
      <c r="N76" s="300"/>
      <c r="O76" s="300"/>
      <c r="P76" s="300"/>
      <c r="Q76" s="300"/>
      <c r="R76" s="300"/>
      <c r="S76" s="300"/>
    </row>
    <row r="77" spans="1:19">
      <c r="A77" s="7" t="s">
        <v>640</v>
      </c>
      <c r="B77" s="8"/>
      <c r="C77" s="12"/>
      <c r="D77" s="12"/>
      <c r="E77" s="12"/>
      <c r="F77" s="12"/>
      <c r="G77" s="13"/>
      <c r="H77" s="21"/>
      <c r="I77" s="21"/>
      <c r="J77" s="21"/>
      <c r="K77" s="21"/>
      <c r="L77" s="21"/>
      <c r="M77" s="21"/>
      <c r="N77" s="21"/>
      <c r="O77" s="21"/>
      <c r="P77" s="21"/>
      <c r="Q77" s="21"/>
      <c r="R77" s="21"/>
      <c r="S77" s="21"/>
    </row>
    <row r="78" spans="1:19">
      <c r="A78" s="1526"/>
      <c r="B78" s="446" t="s">
        <v>641</v>
      </c>
      <c r="C78" s="442"/>
      <c r="D78" s="442"/>
      <c r="E78" s="442"/>
      <c r="F78" s="442"/>
      <c r="G78" s="432"/>
      <c r="H78" s="1534"/>
      <c r="I78" s="1534"/>
      <c r="J78" s="1534"/>
      <c r="K78" s="1534"/>
      <c r="L78" s="1534"/>
      <c r="M78" s="1534"/>
      <c r="N78" s="1534"/>
      <c r="O78" s="1534"/>
      <c r="P78" s="1534"/>
      <c r="Q78" s="1534"/>
      <c r="R78" s="1534"/>
      <c r="S78" s="1534"/>
    </row>
    <row r="79" spans="1:19">
      <c r="A79" s="1661"/>
      <c r="B79" s="1652" t="s">
        <v>642</v>
      </c>
      <c r="C79" s="1653"/>
      <c r="D79" s="1653"/>
      <c r="E79" s="1653"/>
      <c r="F79" s="1653"/>
      <c r="G79" s="517"/>
      <c r="H79" s="1666"/>
      <c r="I79" s="1666"/>
      <c r="J79" s="1666"/>
      <c r="K79" s="1666"/>
      <c r="L79" s="1666"/>
      <c r="M79" s="1666"/>
      <c r="N79" s="1666"/>
      <c r="O79" s="1666"/>
      <c r="P79" s="1666"/>
      <c r="Q79" s="1666"/>
      <c r="R79" s="1666"/>
      <c r="S79" s="1666"/>
    </row>
    <row r="80" spans="1:19">
      <c r="A80" s="1709"/>
      <c r="B80" s="1710" t="s">
        <v>643</v>
      </c>
      <c r="C80" s="1711"/>
      <c r="D80" s="1711"/>
      <c r="E80" s="1711"/>
      <c r="F80" s="1711"/>
      <c r="G80" s="1712"/>
      <c r="H80" s="1713"/>
      <c r="I80" s="1713"/>
      <c r="J80" s="1713"/>
      <c r="K80" s="1713"/>
      <c r="L80" s="1713"/>
      <c r="M80" s="1713"/>
      <c r="N80" s="1713"/>
      <c r="O80" s="1713"/>
      <c r="P80" s="1713"/>
      <c r="Q80" s="1713"/>
      <c r="R80" s="1713"/>
      <c r="S80" s="1713"/>
    </row>
    <row r="82" spans="1:2">
      <c r="A82" s="94" t="s">
        <v>644</v>
      </c>
      <c r="B82" s="96"/>
    </row>
    <row r="83" spans="1:2">
      <c r="A83" s="95" t="s">
        <v>542</v>
      </c>
      <c r="B83" s="1714"/>
    </row>
    <row r="84" spans="1:2">
      <c r="A84" s="1715" t="s">
        <v>546</v>
      </c>
      <c r="B84" s="1714"/>
    </row>
    <row r="85" spans="1:2">
      <c r="A85" s="1716" t="s">
        <v>549</v>
      </c>
      <c r="B85" s="1717"/>
    </row>
    <row r="86" spans="1:2">
      <c r="A86" s="1716" t="s">
        <v>552</v>
      </c>
      <c r="B86" s="1718"/>
    </row>
    <row r="87" spans="1:2">
      <c r="A87" s="1719" t="s">
        <v>645</v>
      </c>
      <c r="B87" s="1720"/>
    </row>
    <row r="89" spans="1:2">
      <c r="A89" s="97"/>
      <c r="B89" s="1" t="s">
        <v>646</v>
      </c>
    </row>
    <row r="90" spans="1:2">
      <c r="A90" s="98"/>
      <c r="B90" s="1" t="s">
        <v>647</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263" priority="13" operator="equal">
      <formula>"X"</formula>
    </cfRule>
    <cfRule type="cellIs" dxfId="1262" priority="14" operator="equal">
      <formula>"I"</formula>
    </cfRule>
  </conditionalFormatting>
  <conditionalFormatting sqref="H32:H46">
    <cfRule type="cellIs" dxfId="1261" priority="1" operator="equal">
      <formula>"X"</formula>
    </cfRule>
    <cfRule type="cellIs" dxfId="1260" priority="2" operator="equal">
      <formula>"I"</formula>
    </cfRule>
  </conditionalFormatting>
  <conditionalFormatting sqref="J20:J30">
    <cfRule type="cellIs" dxfId="1259" priority="15" operator="equal">
      <formula>"X"</formula>
    </cfRule>
    <cfRule type="cellIs" dxfId="1258" priority="16" operator="equal">
      <formula>"I"</formula>
    </cfRule>
  </conditionalFormatting>
  <conditionalFormatting sqref="J32:J46">
    <cfRule type="cellIs" dxfId="1257" priority="3" operator="equal">
      <formula>"X"</formula>
    </cfRule>
    <cfRule type="cellIs" dxfId="1256" priority="4" operator="equal">
      <formula>"I"</formula>
    </cfRule>
  </conditionalFormatting>
  <conditionalFormatting sqref="L20:L30">
    <cfRule type="cellIs" dxfId="1255" priority="17" operator="equal">
      <formula>"X"</formula>
    </cfRule>
    <cfRule type="cellIs" dxfId="1254" priority="18" operator="equal">
      <formula>"I"</formula>
    </cfRule>
  </conditionalFormatting>
  <conditionalFormatting sqref="L32:L46">
    <cfRule type="cellIs" dxfId="1253" priority="5" operator="equal">
      <formula>"X"</formula>
    </cfRule>
    <cfRule type="cellIs" dxfId="1252" priority="6" operator="equal">
      <formula>"I"</formula>
    </cfRule>
  </conditionalFormatting>
  <conditionalFormatting sqref="N20:N30">
    <cfRule type="cellIs" dxfId="1251" priority="19" operator="equal">
      <formula>"X"</formula>
    </cfRule>
    <cfRule type="cellIs" dxfId="1250" priority="20" operator="equal">
      <formula>"I"</formula>
    </cfRule>
  </conditionalFormatting>
  <conditionalFormatting sqref="N32:N46">
    <cfRule type="cellIs" dxfId="1249" priority="7" operator="equal">
      <formula>"X"</formula>
    </cfRule>
    <cfRule type="cellIs" dxfId="1248" priority="8" operator="equal">
      <formula>"I"</formula>
    </cfRule>
  </conditionalFormatting>
  <conditionalFormatting sqref="P20:P30">
    <cfRule type="cellIs" dxfId="1247" priority="21" operator="equal">
      <formula>"X"</formula>
    </cfRule>
    <cfRule type="cellIs" dxfId="1246" priority="22" operator="equal">
      <formula>"I"</formula>
    </cfRule>
  </conditionalFormatting>
  <conditionalFormatting sqref="P32:P46">
    <cfRule type="cellIs" dxfId="1245" priority="9" operator="equal">
      <formula>"X"</formula>
    </cfRule>
    <cfRule type="cellIs" dxfId="1244" priority="10" operator="equal">
      <formula>"I"</formula>
    </cfRule>
  </conditionalFormatting>
  <conditionalFormatting sqref="R20:R30">
    <cfRule type="cellIs" dxfId="1243" priority="23" operator="equal">
      <formula>"X"</formula>
    </cfRule>
    <cfRule type="cellIs" dxfId="1242" priority="24" operator="equal">
      <formula>"I"</formula>
    </cfRule>
  </conditionalFormatting>
  <conditionalFormatting sqref="R32:R46">
    <cfRule type="cellIs" dxfId="1241" priority="11" operator="equal">
      <formula>"X"</formula>
    </cfRule>
    <cfRule type="cellIs" dxfId="1240" priority="12" operator="equal">
      <formula>"I"</formula>
    </cfRule>
  </conditionalFormatting>
  <hyperlinks>
    <hyperlink ref="B3" location="'Cost Summary'!A1" display="BACK TO SUMMARY SHEET" xr:uid="{54D883F3-E6DB-40EA-8333-B146D94766CE}"/>
  </hyperlinks>
  <pageMargins left="0.7" right="0.7" top="0.75" bottom="0.75" header="0.3" footer="0.3"/>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rgb="FF92D050"/>
  </sheetPr>
  <dimension ref="A1:S119"/>
  <sheetViews>
    <sheetView zoomScale="91" zoomScaleNormal="91" workbookViewId="0">
      <pane xSplit="2" ySplit="9" topLeftCell="C20" activePane="bottomRight" state="frozen"/>
      <selection pane="bottomRight" activeCell="F37" sqref="F37"/>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4" width="10.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47"/>
      <c r="I2" s="647"/>
      <c r="J2" s="674"/>
      <c r="K2" s="674"/>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55"/>
      <c r="K4" s="656"/>
      <c r="L4" s="648"/>
      <c r="M4" s="649"/>
      <c r="N4" s="648"/>
      <c r="O4" s="649"/>
      <c r="P4" s="648"/>
      <c r="Q4" s="649"/>
      <c r="R4" s="648"/>
      <c r="S4" s="649"/>
    </row>
    <row r="5" spans="1:19">
      <c r="A5" s="1721" t="s">
        <v>544</v>
      </c>
      <c r="B5" s="1722" t="s">
        <v>394</v>
      </c>
      <c r="C5" s="1723"/>
      <c r="D5" s="1723"/>
      <c r="E5" s="1723"/>
      <c r="F5" s="1723"/>
      <c r="G5" s="1724" t="s">
        <v>546</v>
      </c>
      <c r="H5" s="1725"/>
      <c r="I5" s="684"/>
      <c r="J5" s="1726"/>
      <c r="K5" s="692"/>
      <c r="L5" s="1725"/>
      <c r="M5" s="684"/>
      <c r="N5" s="1725"/>
      <c r="O5" s="684"/>
      <c r="P5" s="1725"/>
      <c r="Q5" s="684"/>
      <c r="R5" s="1725"/>
      <c r="S5" s="684"/>
    </row>
    <row r="6" spans="1:19" ht="15" customHeight="1">
      <c r="A6" s="1721" t="s">
        <v>548</v>
      </c>
      <c r="B6" s="1727" t="s">
        <v>393</v>
      </c>
      <c r="C6" s="1723"/>
      <c r="D6" s="1723"/>
      <c r="E6" s="1723"/>
      <c r="F6" s="1723"/>
      <c r="G6" s="1724" t="s">
        <v>549</v>
      </c>
      <c r="H6" s="1728"/>
      <c r="I6" s="687"/>
      <c r="J6" s="1729"/>
      <c r="K6" s="1730"/>
      <c r="L6" s="1728"/>
      <c r="M6" s="687"/>
      <c r="N6" s="1728"/>
      <c r="O6" s="687"/>
      <c r="P6" s="1728"/>
      <c r="Q6" s="687"/>
      <c r="R6" s="1728"/>
      <c r="S6" s="687"/>
    </row>
    <row r="7" spans="1:19">
      <c r="A7" s="1721" t="s">
        <v>551</v>
      </c>
      <c r="B7" s="1731"/>
      <c r="C7" s="1723"/>
      <c r="D7" s="1723"/>
      <c r="E7" s="1723"/>
      <c r="F7" s="1723"/>
      <c r="G7" s="1724" t="s">
        <v>552</v>
      </c>
      <c r="H7" s="1732"/>
      <c r="I7" s="685"/>
      <c r="J7" s="1733"/>
      <c r="K7" s="693"/>
      <c r="L7" s="1732"/>
      <c r="M7" s="685"/>
      <c r="N7" s="1732"/>
      <c r="O7" s="685"/>
      <c r="P7" s="1732"/>
      <c r="Q7" s="685"/>
      <c r="R7" s="1732"/>
      <c r="S7" s="685"/>
    </row>
    <row r="8" spans="1:19" ht="15.75" thickBot="1">
      <c r="A8" s="356" t="s">
        <v>554</v>
      </c>
      <c r="B8" s="357"/>
      <c r="C8" s="188"/>
      <c r="D8" s="188"/>
      <c r="E8" s="188"/>
      <c r="F8" s="188"/>
      <c r="G8" s="298" t="s">
        <v>554</v>
      </c>
      <c r="H8" s="1734">
        <f>I80</f>
        <v>0</v>
      </c>
      <c r="I8" s="1735"/>
      <c r="J8" s="1734">
        <f>K80</f>
        <v>0</v>
      </c>
      <c r="K8" s="1735"/>
      <c r="L8" s="1734"/>
      <c r="M8" s="1735"/>
      <c r="N8" s="1734"/>
      <c r="O8" s="1735"/>
      <c r="P8" s="1734"/>
      <c r="Q8" s="1735"/>
      <c r="R8" s="1734"/>
      <c r="S8" s="1735"/>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736"/>
      <c r="B10" s="448" t="s">
        <v>563</v>
      </c>
      <c r="C10" s="1723"/>
      <c r="D10" s="1723"/>
      <c r="E10" s="1723"/>
      <c r="F10" s="1723"/>
      <c r="G10" s="1737"/>
      <c r="H10" s="1738"/>
      <c r="I10" s="1738"/>
      <c r="J10" s="1738"/>
      <c r="K10" s="1738"/>
      <c r="L10" s="1738"/>
      <c r="M10" s="1738"/>
      <c r="N10" s="1738"/>
      <c r="O10" s="1738"/>
      <c r="P10" s="1738"/>
      <c r="Q10" s="1738"/>
      <c r="R10" s="1738"/>
      <c r="S10" s="1738"/>
    </row>
    <row r="11" spans="1:19" ht="15.75" hidden="1" thickTop="1">
      <c r="A11" s="1736"/>
      <c r="B11" s="1722" t="str">
        <f>'Area Calculations'!L62</f>
        <v>Architectural Drawings  by</v>
      </c>
      <c r="C11" s="1739" t="s">
        <v>564</v>
      </c>
      <c r="D11" s="1723"/>
      <c r="E11" s="1723"/>
      <c r="F11" s="1723"/>
      <c r="G11" s="1737"/>
      <c r="H11" s="1738"/>
      <c r="I11" s="1738"/>
      <c r="J11" s="1738"/>
      <c r="K11" s="1738"/>
      <c r="L11" s="1738"/>
      <c r="M11" s="1738"/>
      <c r="N11" s="1738"/>
      <c r="O11" s="1738"/>
      <c r="P11" s="1738"/>
      <c r="Q11" s="1738"/>
      <c r="R11" s="1738"/>
      <c r="S11" s="1738"/>
    </row>
    <row r="12" spans="1:19" ht="15.75" hidden="1" thickTop="1">
      <c r="A12" s="1736"/>
      <c r="B12" s="1722" t="str">
        <f>'Area Calculations'!L63</f>
        <v>Structural Drawings by</v>
      </c>
      <c r="C12" s="1739" t="s">
        <v>564</v>
      </c>
      <c r="D12" s="1723"/>
      <c r="E12" s="1723"/>
      <c r="F12" s="1723"/>
      <c r="G12" s="1737"/>
      <c r="H12" s="1738"/>
      <c r="I12" s="1738"/>
      <c r="J12" s="1738"/>
      <c r="K12" s="1738"/>
      <c r="L12" s="1738"/>
      <c r="M12" s="1738"/>
      <c r="N12" s="1738"/>
      <c r="O12" s="1738"/>
      <c r="P12" s="1738"/>
      <c r="Q12" s="1738"/>
      <c r="R12" s="1738"/>
      <c r="S12" s="1738"/>
    </row>
    <row r="13" spans="1:19" ht="15.75" hidden="1" thickTop="1">
      <c r="A13" s="1736"/>
      <c r="B13" s="1722" t="str">
        <f>'Area Calculations'!L64</f>
        <v>MEP FA FP Drawings by</v>
      </c>
      <c r="C13" s="1739" t="s">
        <v>564</v>
      </c>
      <c r="D13" s="1723"/>
      <c r="E13" s="1723"/>
      <c r="F13" s="1723"/>
      <c r="G13" s="1737"/>
      <c r="H13" s="1738"/>
      <c r="I13" s="1738"/>
      <c r="J13" s="1738"/>
      <c r="K13" s="1738"/>
      <c r="L13" s="1738"/>
      <c r="M13" s="1738"/>
      <c r="N13" s="1738"/>
      <c r="O13" s="1738"/>
      <c r="P13" s="1738"/>
      <c r="Q13" s="1738"/>
      <c r="R13" s="1738"/>
      <c r="S13" s="1738"/>
    </row>
    <row r="14" spans="1:19" ht="15.75" hidden="1" thickTop="1">
      <c r="A14" s="1736"/>
      <c r="B14" s="1722" t="str">
        <f>'Area Calculations'!L65</f>
        <v xml:space="preserve">Civil Drawings by </v>
      </c>
      <c r="C14" s="1739" t="s">
        <v>564</v>
      </c>
      <c r="D14" s="1723"/>
      <c r="E14" s="1723"/>
      <c r="F14" s="1723"/>
      <c r="G14" s="1737"/>
      <c r="H14" s="1738"/>
      <c r="I14" s="1738"/>
      <c r="J14" s="1738"/>
      <c r="K14" s="1738"/>
      <c r="L14" s="1738"/>
      <c r="M14" s="1738"/>
      <c r="N14" s="1738"/>
      <c r="O14" s="1738"/>
      <c r="P14" s="1738"/>
      <c r="Q14" s="1738"/>
      <c r="R14" s="1738"/>
      <c r="S14" s="1738"/>
    </row>
    <row r="15" spans="1:19" ht="15.75" hidden="1" thickTop="1">
      <c r="A15" s="1736"/>
      <c r="B15" s="1722" t="str">
        <f>'Area Calculations'!L66</f>
        <v>Land scape Drawings by</v>
      </c>
      <c r="C15" s="1739" t="s">
        <v>564</v>
      </c>
      <c r="D15" s="1723"/>
      <c r="E15" s="1723"/>
      <c r="F15" s="1723"/>
      <c r="G15" s="1737"/>
      <c r="H15" s="1738"/>
      <c r="I15" s="1738"/>
      <c r="J15" s="1738"/>
      <c r="K15" s="1738"/>
      <c r="L15" s="1738"/>
      <c r="M15" s="1738"/>
      <c r="N15" s="1738"/>
      <c r="O15" s="1738"/>
      <c r="P15" s="1738"/>
      <c r="Q15" s="1738"/>
      <c r="R15" s="1738"/>
      <c r="S15" s="1738"/>
    </row>
    <row r="16" spans="1:19" ht="15.75" hidden="1" thickTop="1">
      <c r="A16" s="1736"/>
      <c r="B16" s="1722" t="str">
        <f>'Area Calculations'!L67</f>
        <v>Kitchen Drawings by</v>
      </c>
      <c r="C16" s="1739" t="s">
        <v>564</v>
      </c>
      <c r="D16" s="1723"/>
      <c r="E16" s="1723"/>
      <c r="F16" s="1723"/>
      <c r="G16" s="1737"/>
      <c r="H16" s="1738"/>
      <c r="I16" s="1738"/>
      <c r="J16" s="1738"/>
      <c r="K16" s="1738"/>
      <c r="L16" s="1738"/>
      <c r="M16" s="1738"/>
      <c r="N16" s="1738"/>
      <c r="O16" s="1738"/>
      <c r="P16" s="1738"/>
      <c r="Q16" s="1738"/>
      <c r="R16" s="1738"/>
      <c r="S16" s="1738"/>
    </row>
    <row r="17" spans="1:19" ht="15.75" hidden="1" thickTop="1">
      <c r="A17" s="1736"/>
      <c r="B17" s="1722" t="str">
        <f>'Area Calculations'!L68</f>
        <v>Storefront Designer by</v>
      </c>
      <c r="C17" s="1739" t="s">
        <v>564</v>
      </c>
      <c r="D17" s="1723"/>
      <c r="E17" s="1723"/>
      <c r="F17" s="1723"/>
      <c r="G17" s="1737"/>
      <c r="H17" s="1738"/>
      <c r="I17" s="1738"/>
      <c r="J17" s="1738"/>
      <c r="K17" s="1738"/>
      <c r="L17" s="1738"/>
      <c r="M17" s="1738"/>
      <c r="N17" s="1738"/>
      <c r="O17" s="1738"/>
      <c r="P17" s="1738"/>
      <c r="Q17" s="1738"/>
      <c r="R17" s="1738"/>
      <c r="S17" s="1738"/>
    </row>
    <row r="18" spans="1:19" ht="15.75" hidden="1" thickTop="1">
      <c r="A18" s="1736"/>
      <c r="B18" s="1722" t="str">
        <f>'Area Calculations'!L69</f>
        <v>Geotech report by</v>
      </c>
      <c r="C18" s="1739" t="s">
        <v>564</v>
      </c>
      <c r="D18" s="1723"/>
      <c r="E18" s="1723"/>
      <c r="F18" s="1723"/>
      <c r="G18" s="1737"/>
      <c r="H18" s="1738"/>
      <c r="I18" s="1738"/>
      <c r="J18" s="1738"/>
      <c r="K18" s="1738"/>
      <c r="L18" s="1738"/>
      <c r="M18" s="1738"/>
      <c r="N18" s="1738"/>
      <c r="O18" s="1738"/>
      <c r="P18" s="1738"/>
      <c r="Q18" s="1738"/>
      <c r="R18" s="1738"/>
      <c r="S18" s="1738"/>
    </row>
    <row r="19" spans="1:19" ht="15.75" hidden="1" thickTop="1">
      <c r="A19" s="1736"/>
      <c r="B19" s="1722" t="str">
        <f>'Area Calculations'!L70</f>
        <v>Specifications</v>
      </c>
      <c r="C19" s="1739" t="s">
        <v>564</v>
      </c>
      <c r="D19" s="1723"/>
      <c r="E19" s="1723"/>
      <c r="F19" s="1723"/>
      <c r="G19" s="1737"/>
      <c r="H19" s="1738"/>
      <c r="I19" s="1738"/>
      <c r="J19" s="1738"/>
      <c r="K19" s="1738"/>
      <c r="L19" s="1738"/>
      <c r="M19" s="1738"/>
      <c r="N19" s="1738"/>
      <c r="O19" s="1738"/>
      <c r="P19" s="1738"/>
      <c r="Q19" s="1738"/>
      <c r="R19" s="1738"/>
      <c r="S19" s="1738"/>
    </row>
    <row r="20" spans="1:19" ht="15.75" thickTop="1">
      <c r="A20" s="1736"/>
      <c r="B20" s="1722"/>
      <c r="C20" s="1739"/>
      <c r="D20" s="1723"/>
      <c r="E20" s="1723"/>
      <c r="F20" s="1723"/>
      <c r="G20" s="1737"/>
      <c r="H20" s="1740"/>
      <c r="I20" s="1738"/>
      <c r="J20" s="1740"/>
      <c r="K20" s="1738"/>
      <c r="L20" s="1740"/>
      <c r="M20" s="1738"/>
      <c r="N20" s="1740"/>
      <c r="O20" s="1738"/>
      <c r="P20" s="1740"/>
      <c r="Q20" s="1738"/>
      <c r="R20" s="1740"/>
      <c r="S20" s="1738"/>
    </row>
    <row r="21" spans="1:19" ht="15.75" thickBot="1">
      <c r="A21" s="60"/>
      <c r="B21" s="1741" t="s">
        <v>394</v>
      </c>
      <c r="C21" s="57"/>
      <c r="D21" s="58"/>
      <c r="E21" s="58"/>
      <c r="F21" s="58"/>
      <c r="G21" s="64"/>
      <c r="H21" s="1740"/>
      <c r="I21" s="1738"/>
      <c r="J21" s="1740"/>
      <c r="K21" s="1738"/>
      <c r="L21" s="1740"/>
      <c r="M21" s="1738"/>
      <c r="N21" s="1740"/>
      <c r="O21" s="1738"/>
      <c r="P21" s="1740"/>
      <c r="Q21" s="1738"/>
      <c r="R21" s="1740"/>
      <c r="S21" s="1738"/>
    </row>
    <row r="22" spans="1:19" ht="15.75" thickBot="1">
      <c r="A22" s="1536"/>
      <c r="B22" s="1187" t="s">
        <v>567</v>
      </c>
      <c r="C22" s="1739"/>
      <c r="D22" s="1723"/>
      <c r="E22" s="1723"/>
      <c r="F22" s="1723"/>
      <c r="G22" s="1737"/>
      <c r="H22" s="1740"/>
      <c r="I22" s="1742"/>
      <c r="J22" s="1740"/>
      <c r="K22" s="532"/>
      <c r="L22" s="1740"/>
      <c r="M22" s="532"/>
      <c r="N22" s="1740"/>
      <c r="O22" s="532"/>
      <c r="P22" s="1740"/>
      <c r="Q22" s="532"/>
      <c r="R22" s="1740"/>
      <c r="S22" s="532"/>
    </row>
    <row r="23" spans="1:19">
      <c r="A23" s="1536"/>
      <c r="B23" s="1097" t="s">
        <v>568</v>
      </c>
      <c r="C23" s="1743"/>
      <c r="D23" s="543"/>
      <c r="E23" s="1723"/>
      <c r="F23" s="1723"/>
      <c r="G23" s="1737"/>
      <c r="H23" s="1740"/>
      <c r="I23" s="407"/>
      <c r="J23" s="1740"/>
      <c r="K23" s="407"/>
      <c r="L23" s="1740"/>
      <c r="M23" s="407"/>
      <c r="N23" s="1740"/>
      <c r="O23" s="406"/>
      <c r="P23" s="1740"/>
      <c r="Q23" s="406"/>
      <c r="R23" s="1740"/>
      <c r="S23" s="406"/>
    </row>
    <row r="24" spans="1:19">
      <c r="A24" s="1536"/>
      <c r="B24" s="1539" t="s">
        <v>569</v>
      </c>
      <c r="C24" s="1743"/>
      <c r="D24" s="543"/>
      <c r="E24" s="1723"/>
      <c r="F24" s="1723"/>
      <c r="G24" s="1737"/>
      <c r="H24" s="1740"/>
      <c r="I24" s="406"/>
      <c r="J24" s="1740"/>
      <c r="K24" s="407"/>
      <c r="L24" s="1740"/>
      <c r="M24" s="407"/>
      <c r="N24" s="1740"/>
      <c r="O24" s="406"/>
      <c r="P24" s="1740"/>
      <c r="Q24" s="406"/>
      <c r="R24" s="1740"/>
      <c r="S24" s="406"/>
    </row>
    <row r="25" spans="1:19">
      <c r="A25" s="1536"/>
      <c r="B25" s="1541" t="s">
        <v>570</v>
      </c>
      <c r="C25" s="1737"/>
      <c r="D25" s="1723"/>
      <c r="E25" s="1723"/>
      <c r="F25" s="1723"/>
      <c r="G25" s="1737"/>
      <c r="H25" s="1740"/>
      <c r="I25" s="406"/>
      <c r="J25" s="1740"/>
      <c r="K25" s="406"/>
      <c r="L25" s="1740"/>
      <c r="M25" s="407"/>
      <c r="N25" s="1740"/>
      <c r="O25" s="406"/>
      <c r="P25" s="1740"/>
      <c r="Q25" s="406"/>
      <c r="R25" s="1740"/>
      <c r="S25" s="406"/>
    </row>
    <row r="26" spans="1:19">
      <c r="A26" s="1536"/>
      <c r="B26" s="1541" t="s">
        <v>571</v>
      </c>
      <c r="C26" s="1737"/>
      <c r="D26" s="1723"/>
      <c r="E26" s="1723"/>
      <c r="F26" s="1723"/>
      <c r="G26" s="1737"/>
      <c r="H26" s="1740"/>
      <c r="I26" s="407"/>
      <c r="J26" s="1740"/>
      <c r="K26" s="407"/>
      <c r="L26" s="1740"/>
      <c r="M26" s="407"/>
      <c r="N26" s="1740"/>
      <c r="O26" s="407"/>
      <c r="P26" s="1740"/>
      <c r="Q26" s="407"/>
      <c r="R26" s="1740"/>
      <c r="S26" s="407"/>
    </row>
    <row r="27" spans="1:19" hidden="1">
      <c r="A27" s="1536"/>
      <c r="B27" s="1541" t="s">
        <v>572</v>
      </c>
      <c r="C27" s="1737"/>
      <c r="D27" s="1723"/>
      <c r="E27" s="1723"/>
      <c r="F27" s="1723"/>
      <c r="G27" s="1737"/>
      <c r="H27" s="1740"/>
      <c r="I27" s="407"/>
      <c r="J27" s="1740"/>
      <c r="K27" s="407"/>
      <c r="L27" s="1740"/>
      <c r="M27" s="407"/>
      <c r="N27" s="1740"/>
      <c r="O27" s="407"/>
      <c r="P27" s="1740"/>
      <c r="Q27" s="407"/>
      <c r="R27" s="1740"/>
      <c r="S27" s="407"/>
    </row>
    <row r="28" spans="1:19">
      <c r="A28" s="1536"/>
      <c r="B28" s="1541" t="s">
        <v>573</v>
      </c>
      <c r="C28" s="1737"/>
      <c r="D28" s="1723"/>
      <c r="E28" s="1723"/>
      <c r="F28" s="1723"/>
      <c r="G28" s="1737"/>
      <c r="H28" s="1740"/>
      <c r="I28" s="407"/>
      <c r="J28" s="1740"/>
      <c r="K28" s="407"/>
      <c r="L28" s="1740"/>
      <c r="M28" s="407"/>
      <c r="N28" s="1740"/>
      <c r="O28" s="407"/>
      <c r="P28" s="1740"/>
      <c r="Q28" s="407"/>
      <c r="R28" s="1740"/>
      <c r="S28" s="407"/>
    </row>
    <row r="29" spans="1:19">
      <c r="A29" s="1536"/>
      <c r="B29" s="1541" t="s">
        <v>648</v>
      </c>
      <c r="C29" s="1737"/>
      <c r="D29" s="1723"/>
      <c r="E29" s="1723"/>
      <c r="F29" s="1723"/>
      <c r="G29" s="1737"/>
      <c r="H29" s="1740"/>
      <c r="I29" s="407"/>
      <c r="J29" s="1740"/>
      <c r="K29" s="407"/>
      <c r="L29" s="1740"/>
      <c r="M29" s="407"/>
      <c r="N29" s="1740"/>
      <c r="O29" s="407"/>
      <c r="P29" s="1740"/>
      <c r="Q29" s="407"/>
      <c r="R29" s="1740"/>
      <c r="S29" s="407"/>
    </row>
    <row r="30" spans="1:19">
      <c r="A30" s="1536"/>
      <c r="B30" s="1542" t="s">
        <v>574</v>
      </c>
      <c r="C30" s="1737"/>
      <c r="D30" s="1723"/>
      <c r="E30" s="1723"/>
      <c r="F30" s="1723"/>
      <c r="G30" s="1737"/>
      <c r="H30" s="1740"/>
      <c r="I30" s="407"/>
      <c r="J30" s="1740"/>
      <c r="K30" s="407"/>
      <c r="L30" s="1740"/>
      <c r="M30" s="407"/>
      <c r="N30" s="1740"/>
      <c r="O30" s="407"/>
      <c r="P30" s="1740"/>
      <c r="Q30" s="407"/>
      <c r="R30" s="1740"/>
      <c r="S30" s="407"/>
    </row>
    <row r="31" spans="1:19">
      <c r="A31" s="1536"/>
      <c r="B31" s="1744" t="s">
        <v>575</v>
      </c>
      <c r="C31" s="1745"/>
      <c r="D31" s="1746"/>
      <c r="E31" s="1746"/>
      <c r="F31" s="1746"/>
      <c r="G31" s="1747"/>
      <c r="H31" s="1748"/>
      <c r="I31" s="1544"/>
      <c r="J31" s="1748"/>
      <c r="K31" s="1749"/>
      <c r="L31" s="1748"/>
      <c r="M31" s="1544"/>
      <c r="N31" s="1748"/>
      <c r="O31" s="1544"/>
      <c r="P31" s="1748"/>
      <c r="Q31" s="1544"/>
      <c r="R31" s="1748"/>
      <c r="S31" s="1544"/>
    </row>
    <row r="32" spans="1:19">
      <c r="A32" s="1536"/>
      <c r="B32" s="1750" t="s">
        <v>706</v>
      </c>
      <c r="C32" s="1737"/>
      <c r="D32" s="1723"/>
      <c r="E32" s="1723"/>
      <c r="F32" s="1723"/>
      <c r="G32" s="1737"/>
      <c r="H32" s="1740"/>
      <c r="I32" s="407"/>
      <c r="J32" s="1740"/>
      <c r="K32" s="407"/>
      <c r="L32" s="1740"/>
      <c r="M32" s="407"/>
      <c r="N32" s="1740"/>
      <c r="O32" s="407"/>
      <c r="P32" s="1740"/>
      <c r="Q32" s="407"/>
      <c r="R32" s="1740"/>
      <c r="S32" s="407"/>
    </row>
    <row r="33" spans="1:19">
      <c r="A33" s="1536"/>
      <c r="B33" s="1751"/>
      <c r="C33" s="1737"/>
      <c r="D33" s="1752"/>
      <c r="E33" s="1723"/>
      <c r="F33" s="1753"/>
      <c r="G33" s="1754"/>
      <c r="H33" s="1740"/>
      <c r="I33" s="1755"/>
      <c r="J33" s="1740"/>
      <c r="K33" s="1756"/>
      <c r="L33" s="1740"/>
      <c r="M33" s="407"/>
      <c r="N33" s="1740"/>
      <c r="O33" s="407"/>
      <c r="P33" s="1740"/>
      <c r="Q33" s="407"/>
      <c r="R33" s="1740"/>
      <c r="S33" s="407"/>
    </row>
    <row r="34" spans="1:19">
      <c r="A34" s="1536"/>
      <c r="B34" s="1751" t="s">
        <v>886</v>
      </c>
      <c r="C34" s="1737"/>
      <c r="D34" s="1752"/>
      <c r="E34" s="1723"/>
      <c r="F34" s="1753"/>
      <c r="G34" s="1754"/>
      <c r="H34" s="1740"/>
      <c r="I34" s="1755"/>
      <c r="J34" s="1740"/>
      <c r="L34" s="1740"/>
      <c r="M34" s="407"/>
      <c r="N34" s="1740"/>
      <c r="O34" s="407"/>
      <c r="P34" s="1740"/>
      <c r="Q34" s="407"/>
      <c r="R34" s="1740"/>
      <c r="S34" s="407"/>
    </row>
    <row r="35" spans="1:19">
      <c r="A35" s="1536"/>
      <c r="B35" s="1751"/>
      <c r="C35" s="1737"/>
      <c r="D35" s="1752"/>
      <c r="E35" s="1723"/>
      <c r="F35" s="1753"/>
      <c r="G35" s="1754"/>
      <c r="H35" s="1740"/>
      <c r="I35" s="1755"/>
      <c r="J35" s="1740"/>
      <c r="K35" s="1756"/>
      <c r="L35" s="1740"/>
      <c r="M35" s="407"/>
      <c r="N35" s="1740"/>
      <c r="O35" s="407"/>
      <c r="P35" s="1740"/>
      <c r="Q35" s="407"/>
      <c r="R35" s="1740"/>
      <c r="S35" s="407"/>
    </row>
    <row r="36" spans="1:19">
      <c r="A36" s="1536"/>
      <c r="B36" s="1751"/>
      <c r="C36" s="1737"/>
      <c r="D36" s="1752"/>
      <c r="E36" s="1723"/>
      <c r="F36" s="1753"/>
      <c r="G36" s="1754"/>
      <c r="H36" s="1740"/>
      <c r="I36" s="1755"/>
      <c r="J36" s="1740"/>
      <c r="K36" s="1756"/>
      <c r="L36" s="1740"/>
      <c r="M36" s="407"/>
      <c r="N36" s="1740"/>
      <c r="O36" s="407"/>
      <c r="P36" s="1740"/>
      <c r="Q36" s="407"/>
      <c r="R36" s="1740"/>
      <c r="S36" s="407"/>
    </row>
    <row r="37" spans="1:19">
      <c r="A37" s="1536"/>
      <c r="B37" s="1751"/>
      <c r="C37" s="1737"/>
      <c r="D37" s="1752"/>
      <c r="E37" s="1723"/>
      <c r="F37" s="1753"/>
      <c r="G37" s="1754"/>
      <c r="H37" s="1740"/>
      <c r="I37" s="1755"/>
      <c r="J37" s="1740"/>
      <c r="K37" s="1756"/>
      <c r="L37" s="1740"/>
      <c r="M37" s="407"/>
      <c r="N37" s="1740"/>
      <c r="O37" s="407"/>
      <c r="P37" s="1740"/>
      <c r="Q37" s="407"/>
      <c r="R37" s="1740"/>
      <c r="S37" s="407"/>
    </row>
    <row r="38" spans="1:19">
      <c r="A38" s="1536"/>
      <c r="B38" s="1757" t="s">
        <v>887</v>
      </c>
      <c r="C38" s="1737"/>
      <c r="D38" s="1752"/>
      <c r="E38" s="1723"/>
      <c r="F38" s="1753"/>
      <c r="G38" s="1754"/>
      <c r="H38" s="1740"/>
      <c r="I38" s="1755"/>
      <c r="J38" s="1740"/>
      <c r="K38" s="1756"/>
      <c r="L38" s="1740"/>
      <c r="M38" s="407"/>
      <c r="N38" s="1740"/>
      <c r="O38" s="407"/>
      <c r="P38" s="1740"/>
      <c r="Q38" s="407"/>
      <c r="R38" s="1740"/>
      <c r="S38" s="407"/>
    </row>
    <row r="39" spans="1:19">
      <c r="A39" s="1536"/>
      <c r="B39" s="1751"/>
      <c r="C39" s="1737"/>
      <c r="D39" s="1737"/>
      <c r="E39" s="1723"/>
      <c r="F39" s="1753"/>
      <c r="G39" s="1754"/>
      <c r="H39" s="1740"/>
      <c r="I39" s="1755"/>
      <c r="J39" s="1740"/>
      <c r="K39" s="1756"/>
      <c r="L39" s="1740"/>
      <c r="M39" s="407"/>
      <c r="N39" s="1740"/>
      <c r="O39" s="407"/>
      <c r="P39" s="1740"/>
      <c r="Q39" s="407"/>
      <c r="R39" s="1740"/>
      <c r="S39" s="407"/>
    </row>
    <row r="40" spans="1:19">
      <c r="A40" s="1536"/>
      <c r="B40" s="1678"/>
      <c r="C40" s="1758"/>
      <c r="D40" s="1752"/>
      <c r="E40" s="1723"/>
      <c r="F40" s="1753"/>
      <c r="G40" s="1754"/>
      <c r="H40" s="1740"/>
      <c r="I40" s="1755"/>
      <c r="J40" s="1740"/>
      <c r="K40" s="1756"/>
      <c r="L40" s="1740"/>
      <c r="M40" s="407"/>
      <c r="N40" s="1740"/>
      <c r="O40" s="407"/>
      <c r="P40" s="1740"/>
      <c r="Q40" s="407"/>
      <c r="R40" s="1740"/>
      <c r="S40" s="407"/>
    </row>
    <row r="41" spans="1:19">
      <c r="A41" s="1536"/>
      <c r="B41" s="205" t="s">
        <v>888</v>
      </c>
      <c r="C41" s="1758"/>
      <c r="D41" s="1752"/>
      <c r="E41" s="1723"/>
      <c r="F41" s="1753"/>
      <c r="G41" s="1754"/>
      <c r="H41" s="1740"/>
      <c r="I41" s="1755"/>
      <c r="J41" s="1740"/>
      <c r="K41" s="1756"/>
      <c r="L41" s="1740"/>
      <c r="M41" s="407"/>
      <c r="N41" s="1740"/>
      <c r="O41" s="407"/>
      <c r="P41" s="1740"/>
      <c r="Q41" s="407"/>
      <c r="R41" s="1740"/>
      <c r="S41" s="407"/>
    </row>
    <row r="42" spans="1:19">
      <c r="A42" s="1536"/>
      <c r="B42" s="1751"/>
      <c r="C42" s="1758"/>
      <c r="D42" s="1752"/>
      <c r="E42" s="1723"/>
      <c r="F42" s="1753"/>
      <c r="G42" s="1754"/>
      <c r="H42" s="1740" t="s">
        <v>579</v>
      </c>
      <c r="I42" s="1755"/>
      <c r="J42" s="1740"/>
      <c r="K42" s="1756"/>
      <c r="L42" s="1740"/>
      <c r="M42" s="407"/>
      <c r="N42" s="1740"/>
      <c r="O42" s="407"/>
      <c r="P42" s="1740"/>
      <c r="Q42" s="407"/>
      <c r="R42" s="1740"/>
      <c r="S42" s="407"/>
    </row>
    <row r="43" spans="1:19">
      <c r="A43" s="1536"/>
      <c r="B43" s="1678"/>
      <c r="C43" s="1737"/>
      <c r="D43" s="1723"/>
      <c r="E43" s="1723"/>
      <c r="F43" s="1723"/>
      <c r="G43" s="1737"/>
      <c r="H43" s="1740"/>
      <c r="I43" s="1755"/>
      <c r="J43" s="1740"/>
      <c r="K43" s="1756"/>
      <c r="L43" s="1740"/>
      <c r="M43" s="407"/>
      <c r="N43" s="1740"/>
      <c r="O43" s="407"/>
      <c r="P43" s="1740"/>
      <c r="Q43" s="407"/>
      <c r="R43" s="1740"/>
      <c r="S43" s="407"/>
    </row>
    <row r="44" spans="1:19">
      <c r="A44" s="1536"/>
      <c r="B44" s="1759" t="s">
        <v>889</v>
      </c>
      <c r="C44" s="1737"/>
      <c r="D44" s="1723"/>
      <c r="E44" s="1723"/>
      <c r="F44" s="1723"/>
      <c r="G44" s="1737"/>
      <c r="H44" s="1740"/>
      <c r="I44" s="1755"/>
      <c r="J44" s="1740"/>
      <c r="K44" s="1756"/>
      <c r="L44" s="1740"/>
      <c r="M44" s="407"/>
      <c r="N44" s="1740"/>
      <c r="O44" s="407"/>
      <c r="P44" s="1740"/>
      <c r="Q44" s="407"/>
      <c r="R44" s="1740"/>
      <c r="S44" s="407"/>
    </row>
    <row r="45" spans="1:19">
      <c r="A45" s="1536"/>
      <c r="B45" s="1760" t="s">
        <v>848</v>
      </c>
      <c r="C45" s="1737"/>
      <c r="D45" s="1723"/>
      <c r="E45" s="1723"/>
      <c r="F45" s="1723"/>
      <c r="G45" s="1737"/>
      <c r="H45" s="1740"/>
      <c r="I45" s="1755"/>
      <c r="J45" s="1740"/>
      <c r="K45" s="1756"/>
      <c r="L45" s="1740"/>
      <c r="M45" s="407"/>
      <c r="N45" s="1740"/>
      <c r="O45" s="407"/>
      <c r="P45" s="1740"/>
      <c r="Q45" s="407"/>
      <c r="R45" s="1740"/>
      <c r="S45" s="407"/>
    </row>
    <row r="46" spans="1:19">
      <c r="A46" s="1536"/>
      <c r="B46" s="1761" t="s">
        <v>890</v>
      </c>
      <c r="C46" s="1737"/>
      <c r="D46" s="1723"/>
      <c r="E46" s="1723"/>
      <c r="F46" s="1723"/>
      <c r="G46" s="1737"/>
      <c r="H46" s="1740"/>
      <c r="I46" s="1755"/>
      <c r="J46" s="1740"/>
      <c r="K46" s="1756"/>
      <c r="L46" s="1740"/>
      <c r="M46" s="407"/>
      <c r="N46" s="1740"/>
      <c r="O46" s="407"/>
      <c r="P46" s="1740"/>
      <c r="Q46" s="407"/>
      <c r="R46" s="1740"/>
      <c r="S46" s="407"/>
    </row>
    <row r="47" spans="1:19">
      <c r="A47" s="1536"/>
      <c r="B47" s="1762" t="s">
        <v>891</v>
      </c>
      <c r="C47" s="1737"/>
      <c r="D47" s="1723"/>
      <c r="E47" s="1723"/>
      <c r="F47" s="1723"/>
      <c r="G47" s="1737"/>
      <c r="H47" s="1740"/>
      <c r="I47" s="1755"/>
      <c r="J47" s="1740"/>
      <c r="K47" s="1756"/>
      <c r="L47" s="1740"/>
      <c r="M47" s="407"/>
      <c r="N47" s="1740"/>
      <c r="O47" s="407"/>
      <c r="P47" s="1740"/>
      <c r="Q47" s="407"/>
      <c r="R47" s="1740"/>
      <c r="S47" s="407"/>
    </row>
    <row r="48" spans="1:19">
      <c r="A48" s="1536"/>
      <c r="B48" s="1763"/>
      <c r="C48" s="1737"/>
      <c r="D48" s="1723"/>
      <c r="E48" s="1723"/>
      <c r="F48" s="1723"/>
      <c r="G48" s="1737"/>
      <c r="H48" s="1740"/>
      <c r="I48" s="1755"/>
      <c r="J48" s="1740"/>
      <c r="K48" s="1756"/>
      <c r="L48" s="1740"/>
      <c r="M48" s="407"/>
      <c r="N48" s="1740"/>
      <c r="O48" s="407"/>
      <c r="P48" s="1740"/>
      <c r="Q48" s="407"/>
      <c r="R48" s="1740"/>
      <c r="S48" s="407"/>
    </row>
    <row r="49" spans="1:19">
      <c r="A49" s="1536"/>
      <c r="B49" s="1764"/>
      <c r="C49" s="1737"/>
      <c r="D49" s="1723"/>
      <c r="E49" s="1723"/>
      <c r="F49" s="1723"/>
      <c r="G49" s="1737"/>
      <c r="H49" s="1740"/>
      <c r="I49" s="407"/>
      <c r="J49" s="1740"/>
      <c r="K49" s="407"/>
      <c r="L49" s="1740"/>
      <c r="M49" s="407"/>
      <c r="N49" s="1740"/>
      <c r="O49" s="407"/>
      <c r="P49" s="1740"/>
      <c r="Q49" s="407"/>
      <c r="R49" s="1740"/>
      <c r="S49" s="407"/>
    </row>
    <row r="50" spans="1:19">
      <c r="A50" s="1536"/>
      <c r="B50" s="1764"/>
      <c r="C50" s="1737"/>
      <c r="D50" s="1723"/>
      <c r="E50" s="1723"/>
      <c r="F50" s="1723"/>
      <c r="G50" s="1737"/>
      <c r="H50" s="1740"/>
      <c r="I50" s="407"/>
      <c r="J50" s="1740"/>
      <c r="K50" s="407"/>
      <c r="L50" s="1740"/>
      <c r="M50" s="407"/>
      <c r="N50" s="1740"/>
      <c r="O50" s="407"/>
      <c r="P50" s="1740"/>
      <c r="Q50" s="407"/>
      <c r="R50" s="1740"/>
      <c r="S50" s="407"/>
    </row>
    <row r="51" spans="1:19">
      <c r="A51" s="1536"/>
      <c r="B51" s="1764"/>
      <c r="C51" s="1737"/>
      <c r="D51" s="1723"/>
      <c r="E51" s="1723"/>
      <c r="F51" s="1723"/>
      <c r="G51" s="1737"/>
      <c r="H51" s="1740"/>
      <c r="I51" s="407"/>
      <c r="J51" s="1740"/>
      <c r="K51" s="407"/>
      <c r="L51" s="1740"/>
      <c r="M51" s="407"/>
      <c r="N51" s="1740"/>
      <c r="O51" s="407"/>
      <c r="P51" s="1740"/>
      <c r="Q51" s="407"/>
      <c r="R51" s="1740"/>
      <c r="S51" s="407"/>
    </row>
    <row r="52" spans="1:19">
      <c r="A52" s="1536"/>
      <c r="B52" s="1764"/>
      <c r="C52" s="1737"/>
      <c r="D52" s="1723"/>
      <c r="E52" s="1723"/>
      <c r="F52" s="1723"/>
      <c r="G52" s="1737"/>
      <c r="H52" s="1740"/>
      <c r="I52" s="407"/>
      <c r="J52" s="1740"/>
      <c r="K52" s="407"/>
      <c r="L52" s="1740"/>
      <c r="M52" s="407"/>
      <c r="N52" s="1740"/>
      <c r="O52" s="407"/>
      <c r="P52" s="1740"/>
      <c r="Q52" s="407"/>
      <c r="R52" s="1740"/>
      <c r="S52" s="407"/>
    </row>
    <row r="53" spans="1:19">
      <c r="A53" s="1536"/>
      <c r="B53" s="1762"/>
      <c r="C53" s="1737"/>
      <c r="D53" s="1723"/>
      <c r="E53" s="1723"/>
      <c r="F53" s="1723"/>
      <c r="G53" s="1754"/>
      <c r="H53" s="1740"/>
      <c r="I53" s="407"/>
      <c r="J53" s="1740"/>
      <c r="K53" s="407"/>
      <c r="L53" s="1740"/>
      <c r="M53" s="407"/>
      <c r="N53" s="1740"/>
      <c r="O53" s="407"/>
      <c r="P53" s="1740"/>
      <c r="Q53" s="407"/>
      <c r="R53" s="1740"/>
      <c r="S53" s="407"/>
    </row>
    <row r="54" spans="1:19">
      <c r="A54" s="1536"/>
      <c r="B54" s="1765"/>
      <c r="C54" s="1737"/>
      <c r="D54" s="1752"/>
      <c r="E54" s="1723"/>
      <c r="F54" s="1753"/>
      <c r="G54" s="1754"/>
      <c r="H54" s="1740"/>
      <c r="I54" s="407"/>
      <c r="J54" s="1740"/>
      <c r="K54" s="407"/>
      <c r="L54" s="1740"/>
      <c r="M54" s="407"/>
      <c r="N54" s="1740"/>
      <c r="O54" s="407"/>
      <c r="P54" s="1740"/>
      <c r="Q54" s="407"/>
      <c r="R54" s="1740"/>
      <c r="S54" s="407"/>
    </row>
    <row r="55" spans="1:19">
      <c r="A55" s="1536"/>
      <c r="B55" s="1751"/>
      <c r="C55" s="1737"/>
      <c r="D55" s="1752"/>
      <c r="E55" s="1723"/>
      <c r="F55" s="1753"/>
      <c r="G55" s="1754"/>
      <c r="H55" s="1740"/>
      <c r="I55" s="407"/>
      <c r="J55" s="1740"/>
      <c r="K55" s="407"/>
      <c r="L55" s="1740"/>
      <c r="M55" s="407"/>
      <c r="N55" s="1740"/>
      <c r="O55" s="407"/>
      <c r="P55" s="1740"/>
      <c r="Q55" s="407"/>
      <c r="R55" s="1740"/>
      <c r="S55" s="407"/>
    </row>
    <row r="56" spans="1:19">
      <c r="A56" s="1536"/>
      <c r="B56" s="1751"/>
      <c r="C56" s="1737"/>
      <c r="D56" s="1752"/>
      <c r="E56" s="1723"/>
      <c r="F56" s="1753"/>
      <c r="G56" s="1754"/>
      <c r="H56" s="1740"/>
      <c r="I56" s="407"/>
      <c r="J56" s="1740"/>
      <c r="K56" s="407"/>
      <c r="L56" s="1740"/>
      <c r="M56" s="407"/>
      <c r="N56" s="1740"/>
      <c r="O56" s="407"/>
      <c r="P56" s="1740"/>
      <c r="Q56" s="407"/>
      <c r="R56" s="1740"/>
      <c r="S56" s="407"/>
    </row>
    <row r="57" spans="1:19">
      <c r="A57" s="1536"/>
      <c r="B57" s="1751"/>
      <c r="C57" s="1737"/>
      <c r="D57" s="1752"/>
      <c r="E57" s="1723"/>
      <c r="F57" s="1753"/>
      <c r="G57" s="1754"/>
      <c r="H57" s="1740"/>
      <c r="I57" s="407"/>
      <c r="J57" s="1740"/>
      <c r="K57" s="407"/>
      <c r="L57" s="1740"/>
      <c r="M57" s="407"/>
      <c r="N57" s="1740"/>
      <c r="O57" s="407"/>
      <c r="P57" s="1740"/>
      <c r="Q57" s="407"/>
      <c r="R57" s="1740"/>
      <c r="S57" s="407"/>
    </row>
    <row r="58" spans="1:19">
      <c r="A58" s="1536"/>
      <c r="B58" s="1751"/>
      <c r="C58" s="1737"/>
      <c r="D58" s="1737"/>
      <c r="E58" s="1723"/>
      <c r="F58" s="1753"/>
      <c r="G58" s="1754"/>
      <c r="H58" s="1740"/>
      <c r="I58" s="407"/>
      <c r="J58" s="1740"/>
      <c r="K58" s="407"/>
      <c r="L58" s="1740"/>
      <c r="M58" s="407"/>
      <c r="N58" s="1740"/>
      <c r="O58" s="407"/>
      <c r="P58" s="1740"/>
      <c r="Q58" s="407"/>
      <c r="R58" s="1740"/>
      <c r="S58" s="407"/>
    </row>
    <row r="59" spans="1:19">
      <c r="A59" s="1536"/>
      <c r="B59" s="1751"/>
      <c r="D59" s="1752"/>
      <c r="E59" s="1723"/>
      <c r="F59" s="1753"/>
      <c r="G59" s="1754"/>
      <c r="H59" s="1740"/>
      <c r="I59" s="407"/>
      <c r="J59" s="1740"/>
      <c r="K59" s="407"/>
      <c r="L59" s="1740"/>
      <c r="M59" s="407"/>
      <c r="N59" s="1740"/>
      <c r="O59" s="407"/>
      <c r="P59" s="1740"/>
      <c r="Q59" s="407"/>
      <c r="R59" s="1740"/>
      <c r="S59" s="407"/>
    </row>
    <row r="60" spans="1:19">
      <c r="A60" s="1536"/>
      <c r="B60" s="1678"/>
      <c r="C60" s="1737"/>
      <c r="D60" s="1723"/>
      <c r="E60" s="1723"/>
      <c r="F60" s="1723"/>
      <c r="G60" s="1737"/>
      <c r="H60" s="1740"/>
      <c r="I60" s="407"/>
      <c r="J60" s="1740"/>
      <c r="K60" s="407"/>
      <c r="L60" s="1740"/>
      <c r="M60" s="407"/>
      <c r="N60" s="1740"/>
      <c r="O60" s="407"/>
      <c r="P60" s="1740"/>
      <c r="Q60" s="407"/>
      <c r="R60" s="1740"/>
      <c r="S60" s="407"/>
    </row>
    <row r="61" spans="1:19">
      <c r="A61" s="1536"/>
      <c r="B61" s="1678"/>
      <c r="D61" s="1752"/>
      <c r="E61" s="1723"/>
      <c r="F61" s="1753"/>
      <c r="G61" s="1754"/>
      <c r="H61" s="1740"/>
      <c r="I61" s="407"/>
      <c r="J61" s="1740"/>
      <c r="K61" s="407"/>
      <c r="L61" s="1740"/>
      <c r="M61" s="407"/>
      <c r="N61" s="1740"/>
      <c r="O61" s="407"/>
      <c r="P61" s="1740"/>
      <c r="Q61" s="407"/>
      <c r="R61" s="1740"/>
      <c r="S61" s="407"/>
    </row>
    <row r="62" spans="1:19">
      <c r="A62" s="1536"/>
      <c r="B62" s="1762"/>
      <c r="C62" s="1737"/>
      <c r="D62" s="1723"/>
      <c r="E62" s="1723"/>
      <c r="F62" s="1723"/>
      <c r="G62" s="1737"/>
      <c r="H62" s="1740"/>
      <c r="I62" s="407"/>
      <c r="J62" s="1740"/>
      <c r="K62" s="407"/>
      <c r="L62" s="1740"/>
      <c r="M62" s="407"/>
      <c r="N62" s="1740"/>
      <c r="O62" s="407"/>
      <c r="P62" s="1740"/>
      <c r="Q62" s="407"/>
      <c r="R62" s="1740"/>
      <c r="S62" s="407"/>
    </row>
    <row r="63" spans="1:19">
      <c r="A63" s="1536"/>
      <c r="B63" s="1763"/>
      <c r="C63" s="1737"/>
      <c r="D63" s="1723"/>
      <c r="E63" s="1723"/>
      <c r="F63" s="1723"/>
      <c r="G63" s="1737"/>
      <c r="H63" s="1740"/>
      <c r="I63" s="407"/>
      <c r="J63" s="1740"/>
      <c r="K63" s="407"/>
      <c r="L63" s="1740"/>
      <c r="M63" s="407"/>
      <c r="N63" s="1740"/>
      <c r="O63" s="407"/>
      <c r="P63" s="1740"/>
      <c r="Q63" s="407"/>
      <c r="R63" s="1740"/>
      <c r="S63" s="407"/>
    </row>
    <row r="64" spans="1:19">
      <c r="A64" s="1536"/>
      <c r="B64" s="1762"/>
      <c r="C64" s="1737"/>
      <c r="D64" s="1723"/>
      <c r="E64" s="1723"/>
      <c r="F64" s="1723"/>
      <c r="G64" s="1737"/>
      <c r="H64" s="1740"/>
      <c r="I64" s="407"/>
      <c r="J64" s="1740"/>
      <c r="K64" s="407"/>
      <c r="L64" s="1740"/>
      <c r="M64" s="407"/>
      <c r="N64" s="1740"/>
      <c r="O64" s="407"/>
      <c r="P64" s="1740"/>
      <c r="Q64" s="407"/>
      <c r="R64" s="1740"/>
      <c r="S64" s="407"/>
    </row>
    <row r="65" spans="1:19">
      <c r="A65" s="1536"/>
      <c r="B65" s="1760"/>
      <c r="C65" s="1737"/>
      <c r="D65" s="1723"/>
      <c r="E65" s="1723"/>
      <c r="F65" s="1723"/>
      <c r="G65" s="1737"/>
      <c r="H65" s="1740"/>
      <c r="I65" s="407"/>
      <c r="J65" s="1740"/>
      <c r="K65" s="407"/>
      <c r="L65" s="1740"/>
      <c r="M65" s="407"/>
      <c r="N65" s="1740"/>
      <c r="O65" s="407"/>
      <c r="P65" s="1740"/>
      <c r="Q65" s="407"/>
      <c r="R65" s="1740"/>
      <c r="S65" s="407"/>
    </row>
    <row r="66" spans="1:19">
      <c r="A66" s="1536"/>
      <c r="B66" s="1750" t="s">
        <v>168</v>
      </c>
      <c r="C66" s="1737"/>
      <c r="D66" s="1723"/>
      <c r="E66" s="1723"/>
      <c r="F66" s="1723"/>
      <c r="G66" s="1737"/>
      <c r="H66" s="1740"/>
      <c r="I66" s="407"/>
      <c r="J66" s="1740"/>
      <c r="K66" s="407"/>
      <c r="L66" s="1740"/>
      <c r="M66" s="407"/>
      <c r="N66" s="1740"/>
      <c r="O66" s="407"/>
      <c r="P66" s="1740"/>
      <c r="Q66" s="407"/>
      <c r="R66" s="1740"/>
      <c r="S66" s="407"/>
    </row>
    <row r="67" spans="1:19">
      <c r="A67" s="1536"/>
      <c r="B67" s="1760" t="s">
        <v>168</v>
      </c>
      <c r="C67" s="1737"/>
      <c r="D67" s="1723"/>
      <c r="E67" s="1723"/>
      <c r="F67" s="1723"/>
      <c r="G67" s="1737"/>
      <c r="H67" s="1740"/>
      <c r="I67" s="407"/>
      <c r="J67" s="1740"/>
      <c r="K67" s="407"/>
      <c r="L67" s="1740"/>
      <c r="M67" s="407"/>
      <c r="N67" s="1740"/>
      <c r="O67" s="407"/>
      <c r="P67" s="1740"/>
      <c r="Q67" s="407"/>
      <c r="R67" s="1740"/>
      <c r="S67" s="407"/>
    </row>
    <row r="68" spans="1:19">
      <c r="A68" s="1536"/>
      <c r="B68" s="1750" t="s">
        <v>168</v>
      </c>
      <c r="C68" s="1737"/>
      <c r="D68" s="1723"/>
      <c r="E68" s="1723"/>
      <c r="F68" s="1723"/>
      <c r="G68" s="1737"/>
      <c r="H68" s="1740"/>
      <c r="I68" s="407"/>
      <c r="J68" s="1740"/>
      <c r="K68" s="407"/>
      <c r="L68" s="1740"/>
      <c r="M68" s="407"/>
      <c r="N68" s="1740"/>
      <c r="O68" s="407"/>
      <c r="P68" s="1740"/>
      <c r="Q68" s="407"/>
      <c r="R68" s="1740"/>
      <c r="S68" s="407"/>
    </row>
    <row r="69" spans="1:19">
      <c r="A69" s="1536"/>
      <c r="B69" s="1760" t="s">
        <v>168</v>
      </c>
      <c r="C69" s="1766"/>
      <c r="D69" s="1723"/>
      <c r="E69" s="1723"/>
      <c r="F69" s="1723"/>
      <c r="G69" s="1737"/>
      <c r="H69" s="1740"/>
      <c r="I69" s="407"/>
      <c r="J69" s="1740"/>
      <c r="K69" s="407"/>
      <c r="L69" s="1740"/>
      <c r="M69" s="407"/>
      <c r="N69" s="1740"/>
      <c r="O69" s="407"/>
      <c r="P69" s="1740"/>
      <c r="Q69" s="407"/>
      <c r="R69" s="1740"/>
      <c r="S69" s="407"/>
    </row>
    <row r="70" spans="1:19">
      <c r="A70" s="1536"/>
      <c r="B70" s="1750" t="s">
        <v>168</v>
      </c>
      <c r="C70" s="1743"/>
      <c r="D70" s="543"/>
      <c r="E70" s="1723"/>
      <c r="F70" s="1723"/>
      <c r="G70" s="1737"/>
      <c r="H70" s="1740"/>
      <c r="I70" s="407"/>
      <c r="J70" s="1740"/>
      <c r="K70" s="407"/>
      <c r="L70" s="1740"/>
      <c r="M70" s="407"/>
      <c r="N70" s="1740"/>
      <c r="O70" s="407"/>
      <c r="P70" s="1740"/>
      <c r="Q70" s="407"/>
      <c r="R70" s="1740"/>
      <c r="S70" s="407"/>
    </row>
    <row r="71" spans="1:19">
      <c r="A71" s="1536"/>
      <c r="B71" s="1761"/>
      <c r="C71" s="1743"/>
      <c r="D71" s="543"/>
      <c r="E71" s="1723"/>
      <c r="F71" s="1723"/>
      <c r="G71" s="1737"/>
      <c r="H71" s="1740"/>
      <c r="I71" s="407"/>
      <c r="J71" s="1740"/>
      <c r="K71" s="407"/>
      <c r="L71" s="1740"/>
      <c r="M71" s="407"/>
      <c r="N71" s="1740"/>
      <c r="O71" s="407"/>
      <c r="P71" s="1740"/>
      <c r="Q71" s="407"/>
      <c r="R71" s="1740"/>
      <c r="S71" s="407"/>
    </row>
    <row r="72" spans="1:19">
      <c r="A72" s="1536"/>
      <c r="B72" s="1762"/>
      <c r="C72" s="1743"/>
      <c r="D72" s="543"/>
      <c r="E72" s="1723"/>
      <c r="F72" s="1723"/>
      <c r="G72" s="1737"/>
      <c r="H72" s="1740"/>
      <c r="I72" s="407"/>
      <c r="J72" s="1740"/>
      <c r="K72" s="407"/>
      <c r="L72" s="1740"/>
      <c r="M72" s="407"/>
      <c r="N72" s="1740"/>
      <c r="O72" s="407"/>
      <c r="P72" s="1740"/>
      <c r="Q72" s="407"/>
      <c r="R72" s="1740"/>
      <c r="S72" s="407"/>
    </row>
    <row r="73" spans="1:19">
      <c r="A73" s="1536"/>
      <c r="B73" s="1763"/>
      <c r="C73" s="1743"/>
      <c r="D73" s="543"/>
      <c r="E73" s="1723"/>
      <c r="F73" s="1723"/>
      <c r="G73" s="1737"/>
      <c r="H73" s="1740"/>
      <c r="I73" s="407"/>
      <c r="J73" s="1740"/>
      <c r="K73" s="407"/>
      <c r="L73" s="1740"/>
      <c r="M73" s="407"/>
      <c r="N73" s="1740"/>
      <c r="O73" s="407"/>
      <c r="P73" s="1740"/>
      <c r="Q73" s="407"/>
      <c r="R73" s="1740"/>
      <c r="S73" s="407"/>
    </row>
    <row r="74" spans="1:19">
      <c r="A74" s="1536"/>
      <c r="B74" s="1762"/>
      <c r="C74" s="1743"/>
      <c r="D74" s="543"/>
      <c r="E74" s="1723"/>
      <c r="F74" s="1723"/>
      <c r="G74" s="1737"/>
      <c r="H74" s="1740"/>
      <c r="I74" s="407"/>
      <c r="J74" s="1740"/>
      <c r="K74" s="407"/>
      <c r="L74" s="1740"/>
      <c r="M74" s="407"/>
      <c r="N74" s="1740"/>
      <c r="O74" s="407"/>
      <c r="P74" s="1740"/>
      <c r="Q74" s="407"/>
      <c r="R74" s="1740"/>
      <c r="S74" s="407"/>
    </row>
    <row r="75" spans="1:19" ht="15.75" thickBot="1">
      <c r="A75" s="1767"/>
      <c r="B75" s="1763"/>
      <c r="C75" s="1743"/>
      <c r="D75" s="543"/>
      <c r="E75" s="1723"/>
      <c r="F75" s="1723"/>
      <c r="G75" s="1737"/>
      <c r="H75" s="1740"/>
      <c r="I75" s="407"/>
      <c r="J75" s="1740"/>
      <c r="K75" s="407"/>
      <c r="L75" s="1740"/>
      <c r="M75" s="406"/>
      <c r="N75" s="1740"/>
      <c r="O75" s="407"/>
      <c r="P75" s="1740"/>
      <c r="Q75" s="407"/>
      <c r="R75" s="1740"/>
      <c r="S75" s="407"/>
    </row>
    <row r="76" spans="1:19" ht="15.75" thickTop="1">
      <c r="A76" s="14"/>
      <c r="B76" s="15"/>
      <c r="C76" s="16"/>
      <c r="D76" s="16"/>
      <c r="E76" s="17"/>
      <c r="F76" s="18" t="s">
        <v>625</v>
      </c>
      <c r="G76" s="19"/>
      <c r="H76" s="20"/>
      <c r="I76" s="62">
        <f>SUM(I23:I75)</f>
        <v>0</v>
      </c>
      <c r="J76" s="20"/>
      <c r="K76" s="62">
        <f>SUM(K23:K75)</f>
        <v>0</v>
      </c>
      <c r="L76" s="20"/>
      <c r="M76" s="62">
        <f>SUM(M23:M75)</f>
        <v>0</v>
      </c>
      <c r="N76" s="20"/>
      <c r="O76" s="62">
        <f>SUM(O26:O75)</f>
        <v>0</v>
      </c>
      <c r="P76" s="20"/>
      <c r="Q76" s="62">
        <f>SUM(Q26:Q75)</f>
        <v>0</v>
      </c>
      <c r="R76" s="20"/>
      <c r="S76" s="62">
        <f>SUM(S26:S75)</f>
        <v>0</v>
      </c>
    </row>
    <row r="77" spans="1:19">
      <c r="A77" s="1768"/>
      <c r="B77" s="1681"/>
      <c r="C77" s="1682"/>
      <c r="D77" s="1682"/>
      <c r="E77" s="1683"/>
      <c r="F77" s="1684" t="s">
        <v>626</v>
      </c>
      <c r="G77" s="1685"/>
      <c r="H77" s="1769">
        <v>0</v>
      </c>
      <c r="I77" s="1770"/>
      <c r="J77" s="1771">
        <v>0</v>
      </c>
      <c r="K77" s="1770"/>
      <c r="L77" s="1771">
        <v>0</v>
      </c>
      <c r="M77" s="1770"/>
      <c r="N77" s="1769">
        <v>0</v>
      </c>
      <c r="O77" s="1770"/>
      <c r="P77" s="1769">
        <v>0</v>
      </c>
      <c r="Q77" s="1770"/>
      <c r="R77" s="1769">
        <v>0</v>
      </c>
      <c r="S77" s="1770"/>
    </row>
    <row r="78" spans="1:19">
      <c r="A78" s="1768"/>
      <c r="B78" s="1681"/>
      <c r="C78" s="1682"/>
      <c r="D78" s="1682"/>
      <c r="E78" s="1683"/>
      <c r="F78" s="1684" t="s">
        <v>627</v>
      </c>
      <c r="G78" s="1685"/>
      <c r="H78" s="1772"/>
      <c r="I78" s="1773">
        <f>H77*I76</f>
        <v>0</v>
      </c>
      <c r="J78" s="1772"/>
      <c r="K78" s="1773">
        <f>J77*K76</f>
        <v>0</v>
      </c>
      <c r="L78" s="1772"/>
      <c r="M78" s="1773">
        <f>L77*M76</f>
        <v>0</v>
      </c>
      <c r="N78" s="1772"/>
      <c r="O78" s="1773">
        <f>N77*O76</f>
        <v>0</v>
      </c>
      <c r="P78" s="1772"/>
      <c r="Q78" s="1773">
        <f>P77*Q76</f>
        <v>0</v>
      </c>
      <c r="R78" s="1772"/>
      <c r="S78" s="1773">
        <f>R77*S76</f>
        <v>0</v>
      </c>
    </row>
    <row r="79" spans="1:19">
      <c r="A79" s="1768"/>
      <c r="B79" s="1681"/>
      <c r="C79" s="1682"/>
      <c r="D79" s="1682"/>
      <c r="E79" s="1683"/>
      <c r="F79" s="1684"/>
      <c r="G79" s="1685"/>
      <c r="H79" s="1772"/>
      <c r="I79" s="1774"/>
      <c r="J79" s="1772"/>
      <c r="K79" s="1774"/>
      <c r="L79" s="1772"/>
      <c r="M79" s="1774"/>
      <c r="N79" s="1772"/>
      <c r="O79" s="1774"/>
      <c r="P79" s="1772"/>
      <c r="Q79" s="1774"/>
      <c r="R79" s="1772"/>
      <c r="S79" s="1774"/>
    </row>
    <row r="80" spans="1:19">
      <c r="A80" s="1768"/>
      <c r="B80" s="1681"/>
      <c r="C80" s="1682"/>
      <c r="D80" s="1682"/>
      <c r="E80" s="1683"/>
      <c r="F80" s="1684" t="s">
        <v>628</v>
      </c>
      <c r="G80" s="1685"/>
      <c r="H80" s="1775"/>
      <c r="I80" s="1776">
        <f>SUM(I76:I78)</f>
        <v>0</v>
      </c>
      <c r="J80" s="1775"/>
      <c r="K80" s="1776">
        <f>SUM(K76:K78)</f>
        <v>0</v>
      </c>
      <c r="L80" s="1775"/>
      <c r="M80" s="1776">
        <f>SUM(M76:M78)</f>
        <v>0</v>
      </c>
      <c r="N80" s="1775"/>
      <c r="O80" s="1776">
        <f>SUM(O76:O78)</f>
        <v>0</v>
      </c>
      <c r="P80" s="1775"/>
      <c r="Q80" s="1776">
        <f>SUM(Q76:Q78)</f>
        <v>0</v>
      </c>
      <c r="R80" s="1775"/>
      <c r="S80" s="1776">
        <f>SUM(S76:S78)</f>
        <v>0</v>
      </c>
    </row>
    <row r="81" spans="1:19">
      <c r="A81" s="1768"/>
      <c r="B81" s="1681"/>
      <c r="C81" s="1682"/>
      <c r="D81" s="1682"/>
      <c r="E81" s="1683"/>
      <c r="F81" s="1694" t="s">
        <v>629</v>
      </c>
      <c r="G81" s="1695"/>
      <c r="H81" s="1777"/>
      <c r="I81" s="1778" t="e">
        <f>I80/'Area Calculations'!$I$4</f>
        <v>#DIV/0!</v>
      </c>
      <c r="J81" s="1777"/>
      <c r="K81" s="1778" t="e">
        <f>K80/'Area Calculations'!$I$4</f>
        <v>#DIV/0!</v>
      </c>
      <c r="L81" s="1777"/>
      <c r="M81" s="1778" t="e">
        <f>M80/'Area Calculations'!$I$4</f>
        <v>#DIV/0!</v>
      </c>
      <c r="N81" s="1777"/>
      <c r="O81" s="1778" t="e">
        <f>O80/'Area Calculations'!$I$4</f>
        <v>#DIV/0!</v>
      </c>
      <c r="P81" s="1777"/>
      <c r="Q81" s="1778" t="e">
        <f>Q80/'Area Calculations'!$I$4</f>
        <v>#DIV/0!</v>
      </c>
      <c r="R81" s="1777"/>
      <c r="S81" s="1778" t="e">
        <f>S80/'Area Calculations'!$I$4</f>
        <v>#DIV/0!</v>
      </c>
    </row>
    <row r="82" spans="1:19">
      <c r="A82" s="1768"/>
      <c r="B82" s="1681"/>
      <c r="C82" s="1682"/>
      <c r="D82" s="1682"/>
      <c r="E82" s="1683"/>
      <c r="F82" s="1694" t="s">
        <v>630</v>
      </c>
      <c r="G82" s="1698"/>
      <c r="H82" s="1777"/>
      <c r="I82" s="1778" t="e">
        <f>I80/'Area Calculations'!#REF!</f>
        <v>#REF!</v>
      </c>
      <c r="J82" s="1777"/>
      <c r="K82" s="1778" t="e">
        <f>K80/'Area Calculations'!#REF!</f>
        <v>#REF!</v>
      </c>
      <c r="L82" s="1777"/>
      <c r="M82" s="1778" t="e">
        <f>M80/'Area Calculations'!#REF!</f>
        <v>#REF!</v>
      </c>
      <c r="N82" s="1777"/>
      <c r="O82" s="1778" t="e">
        <f>O80/'Area Calculations'!#REF!</f>
        <v>#REF!</v>
      </c>
      <c r="P82" s="1777"/>
      <c r="Q82" s="1778" t="e">
        <f>Q80/'Area Calculations'!#REF!</f>
        <v>#REF!</v>
      </c>
      <c r="R82" s="1777"/>
      <c r="S82" s="1778" t="e">
        <f>S80/'Area Calculations'!#REF!</f>
        <v>#REF!</v>
      </c>
    </row>
    <row r="83" spans="1:19" ht="15.75" thickBot="1">
      <c r="A83" s="1768"/>
      <c r="B83" s="1681"/>
      <c r="C83" s="1682"/>
      <c r="D83" s="1682"/>
      <c r="E83" s="1683"/>
      <c r="F83" s="1684"/>
      <c r="G83" s="1699"/>
      <c r="H83" s="1779"/>
      <c r="I83" s="1780"/>
      <c r="J83" s="1781"/>
      <c r="K83" s="1781"/>
      <c r="L83" s="1781"/>
      <c r="M83" s="1781"/>
      <c r="N83" s="1781"/>
      <c r="O83" s="1782"/>
      <c r="P83" s="1781"/>
      <c r="Q83" s="1782"/>
      <c r="R83" s="1781"/>
      <c r="S83" s="1782"/>
    </row>
    <row r="84" spans="1:19" ht="16.5" thickTop="1" thickBot="1">
      <c r="A84" s="652" t="s">
        <v>631</v>
      </c>
      <c r="B84" s="653"/>
      <c r="C84" s="12"/>
      <c r="D84" s="12"/>
      <c r="E84" s="12"/>
      <c r="F84" s="12"/>
      <c r="G84" s="13"/>
      <c r="H84" s="21"/>
      <c r="I84" s="21"/>
      <c r="J84" s="21"/>
      <c r="K84" s="21"/>
      <c r="L84" s="21"/>
      <c r="M84" s="21"/>
      <c r="N84" s="21"/>
      <c r="O84" s="21"/>
      <c r="P84" s="21"/>
      <c r="Q84" s="21"/>
      <c r="R84" s="21"/>
      <c r="S84" s="21"/>
    </row>
    <row r="85" spans="1:19" ht="15.75" thickTop="1">
      <c r="A85" s="1526"/>
      <c r="B85" s="1722"/>
      <c r="C85" s="442"/>
      <c r="D85" s="442"/>
      <c r="E85" s="442"/>
      <c r="F85" s="442"/>
      <c r="G85" s="432"/>
      <c r="H85" s="1529"/>
      <c r="I85" s="1529"/>
      <c r="J85" s="1529"/>
      <c r="K85" s="1529"/>
      <c r="L85" s="1529"/>
      <c r="M85" s="1529"/>
      <c r="N85" s="1529"/>
      <c r="O85" s="1529"/>
      <c r="P85" s="1529"/>
      <c r="Q85" s="1529"/>
      <c r="R85" s="1529"/>
      <c r="S85" s="1529"/>
    </row>
    <row r="86" spans="1:19">
      <c r="A86" s="1526"/>
      <c r="B86" s="1722"/>
      <c r="C86" s="442"/>
      <c r="D86" s="442"/>
      <c r="E86" s="442"/>
      <c r="F86" s="442"/>
      <c r="G86" s="432"/>
      <c r="H86" s="1529"/>
      <c r="I86" s="1529"/>
      <c r="J86" s="1529"/>
      <c r="K86" s="1529"/>
      <c r="L86" s="1529"/>
      <c r="M86" s="1529"/>
      <c r="N86" s="1529"/>
      <c r="O86" s="1529"/>
      <c r="P86" s="1529"/>
      <c r="Q86" s="1529"/>
      <c r="R86" s="1529"/>
      <c r="S86" s="1529"/>
    </row>
    <row r="87" spans="1:19" ht="15.75" thickBot="1">
      <c r="A87" s="1526"/>
      <c r="B87" s="1722"/>
      <c r="C87" s="442"/>
      <c r="D87" s="442"/>
      <c r="E87" s="442"/>
      <c r="F87" s="442"/>
      <c r="G87" s="432"/>
      <c r="H87" s="1529"/>
      <c r="I87" s="1529"/>
      <c r="J87" s="1529"/>
      <c r="K87" s="1529"/>
      <c r="L87" s="1529"/>
      <c r="M87" s="1529"/>
      <c r="N87" s="1529"/>
      <c r="O87" s="1529"/>
      <c r="P87" s="1529"/>
      <c r="Q87" s="1529"/>
      <c r="R87" s="1529"/>
      <c r="S87" s="1529"/>
    </row>
    <row r="88" spans="1:19" s="2" customFormat="1" ht="16.5" thickTop="1" thickBot="1">
      <c r="A88" s="652" t="s">
        <v>632</v>
      </c>
      <c r="B88" s="653"/>
      <c r="C88" s="12"/>
      <c r="D88" s="12"/>
      <c r="E88" s="12"/>
      <c r="F88" s="12"/>
      <c r="G88" s="13"/>
      <c r="H88" s="21"/>
      <c r="I88" s="21"/>
      <c r="J88" s="21"/>
      <c r="K88" s="21"/>
      <c r="L88" s="21"/>
      <c r="M88" s="21"/>
      <c r="N88" s="21"/>
      <c r="O88" s="21"/>
      <c r="P88" s="21"/>
      <c r="Q88" s="21"/>
      <c r="R88" s="21"/>
      <c r="S88" s="21"/>
    </row>
    <row r="89" spans="1:19" s="2" customFormat="1" ht="15.75" thickTop="1">
      <c r="A89" s="1526"/>
      <c r="B89" s="1722"/>
      <c r="C89" s="442"/>
      <c r="D89" s="442"/>
      <c r="E89" s="442"/>
      <c r="F89" s="442"/>
      <c r="G89" s="432"/>
      <c r="H89" s="1529"/>
      <c r="I89" s="1529"/>
      <c r="J89" s="1529"/>
      <c r="K89" s="1529"/>
      <c r="L89" s="1529"/>
      <c r="M89" s="1529"/>
      <c r="N89" s="1529"/>
      <c r="O89" s="1529"/>
      <c r="P89" s="1529"/>
      <c r="Q89" s="1529"/>
      <c r="R89" s="1529"/>
      <c r="S89" s="1529"/>
    </row>
    <row r="90" spans="1:19" s="2" customFormat="1">
      <c r="A90" s="1526"/>
      <c r="B90" s="1722"/>
      <c r="C90" s="442"/>
      <c r="D90" s="442"/>
      <c r="E90" s="442"/>
      <c r="F90" s="442"/>
      <c r="G90" s="432"/>
      <c r="H90" s="1529"/>
      <c r="I90" s="1529"/>
      <c r="J90" s="1529"/>
      <c r="K90" s="1529"/>
      <c r="L90" s="1529"/>
      <c r="M90" s="1529"/>
      <c r="N90" s="1529"/>
      <c r="O90" s="1529"/>
      <c r="P90" s="1529"/>
      <c r="Q90" s="1529"/>
      <c r="R90" s="1529"/>
      <c r="S90" s="1529"/>
    </row>
    <row r="91" spans="1:19" ht="15.75" thickBot="1">
      <c r="A91" s="1526"/>
      <c r="B91" s="1722"/>
      <c r="C91" s="442"/>
      <c r="D91" s="442"/>
      <c r="E91" s="442"/>
      <c r="F91" s="442"/>
      <c r="G91" s="432"/>
      <c r="H91" s="1529"/>
      <c r="I91" s="1529"/>
      <c r="J91" s="1529"/>
      <c r="K91" s="1529"/>
      <c r="L91" s="1529"/>
      <c r="M91" s="1529"/>
      <c r="N91" s="1529"/>
      <c r="O91" s="1529"/>
      <c r="P91" s="1529"/>
      <c r="Q91" s="1529"/>
      <c r="R91" s="1529"/>
      <c r="S91" s="1529"/>
    </row>
    <row r="92" spans="1:19" s="2" customFormat="1" ht="16.5" thickTop="1" thickBot="1">
      <c r="A92" s="652" t="s">
        <v>633</v>
      </c>
      <c r="B92" s="653"/>
      <c r="C92" s="12"/>
      <c r="D92" s="12"/>
      <c r="E92" s="12"/>
      <c r="F92" s="12"/>
      <c r="G92" s="13"/>
      <c r="H92" s="21"/>
      <c r="I92" s="21"/>
      <c r="J92" s="21"/>
      <c r="K92" s="21"/>
      <c r="L92" s="21"/>
      <c r="M92" s="21"/>
      <c r="N92" s="21"/>
      <c r="O92" s="21"/>
      <c r="P92" s="21"/>
      <c r="Q92" s="21"/>
      <c r="R92" s="21"/>
      <c r="S92" s="21"/>
    </row>
    <row r="93" spans="1:19" s="2" customFormat="1" ht="15.75" thickTop="1">
      <c r="A93" s="1526"/>
      <c r="B93" s="1722"/>
      <c r="C93" s="442"/>
      <c r="D93" s="442"/>
      <c r="E93" s="442"/>
      <c r="F93" s="442"/>
      <c r="G93" s="432"/>
      <c r="H93" s="1529"/>
      <c r="I93" s="1529"/>
      <c r="J93" s="1529"/>
      <c r="K93" s="1529"/>
      <c r="L93" s="1529"/>
      <c r="M93" s="1529"/>
      <c r="N93" s="1529"/>
      <c r="O93" s="1529"/>
      <c r="P93" s="1529"/>
      <c r="Q93" s="1529"/>
      <c r="R93" s="1529"/>
      <c r="S93" s="1529"/>
    </row>
    <row r="94" spans="1:19" s="2" customFormat="1">
      <c r="A94" s="1736"/>
      <c r="B94" s="1722"/>
      <c r="C94" s="1723"/>
      <c r="D94" s="1723"/>
      <c r="E94" s="1723"/>
      <c r="F94" s="1723"/>
      <c r="G94" s="1737"/>
      <c r="H94" s="1783"/>
      <c r="I94" s="1783"/>
      <c r="J94" s="1783"/>
      <c r="K94" s="1783"/>
      <c r="L94" s="1783"/>
      <c r="M94" s="1783"/>
      <c r="N94" s="1783"/>
      <c r="O94" s="1783"/>
      <c r="P94" s="1783"/>
      <c r="Q94" s="1783"/>
      <c r="R94" s="1783"/>
      <c r="S94" s="1783"/>
    </row>
    <row r="95" spans="1:19" s="2" customFormat="1" ht="15.75" thickBot="1">
      <c r="A95" s="1784"/>
      <c r="B95" s="1706"/>
      <c r="C95" s="1723"/>
      <c r="D95" s="1723"/>
      <c r="E95" s="1723"/>
      <c r="F95" s="1723"/>
      <c r="G95" s="1737"/>
      <c r="H95" s="1785"/>
      <c r="I95" s="1785"/>
      <c r="J95" s="1785"/>
      <c r="K95" s="1785"/>
      <c r="L95" s="1785"/>
      <c r="M95" s="1785"/>
      <c r="N95" s="1785"/>
      <c r="O95" s="1785"/>
      <c r="P95" s="1785"/>
      <c r="Q95" s="1785"/>
      <c r="R95" s="1785"/>
      <c r="S95" s="1785"/>
    </row>
    <row r="96" spans="1:19" s="2" customFormat="1" ht="16.5" thickTop="1" thickBot="1">
      <c r="A96" s="652" t="s">
        <v>634</v>
      </c>
      <c r="B96" s="653"/>
      <c r="C96" s="12"/>
      <c r="D96" s="12"/>
      <c r="E96" s="12"/>
      <c r="F96" s="12"/>
      <c r="G96" s="13"/>
      <c r="H96" s="21"/>
      <c r="I96" s="21"/>
      <c r="J96" s="21"/>
      <c r="K96" s="21"/>
      <c r="L96" s="21"/>
      <c r="M96" s="21"/>
      <c r="N96" s="21"/>
      <c r="O96" s="21"/>
      <c r="P96" s="21"/>
      <c r="Q96" s="21"/>
      <c r="R96" s="21"/>
      <c r="S96" s="21"/>
    </row>
    <row r="97" spans="1:19" ht="15.75" thickTop="1">
      <c r="A97" s="1531"/>
      <c r="B97" s="445"/>
      <c r="C97" s="442"/>
      <c r="D97" s="442"/>
      <c r="E97" s="442"/>
      <c r="F97" s="442"/>
      <c r="G97" s="432"/>
      <c r="H97" s="1529"/>
      <c r="I97" s="1529"/>
      <c r="J97" s="1529"/>
      <c r="K97" s="1529"/>
      <c r="L97" s="1529"/>
      <c r="M97" s="1529"/>
      <c r="N97" s="1529"/>
      <c r="O97" s="1529"/>
      <c r="P97" s="1529"/>
      <c r="Q97" s="1529"/>
      <c r="R97" s="1529"/>
      <c r="S97" s="1529"/>
    </row>
    <row r="98" spans="1:19">
      <c r="A98" s="1784"/>
      <c r="B98" s="1706"/>
      <c r="C98" s="1723"/>
      <c r="D98" s="1723"/>
      <c r="E98" s="1723"/>
      <c r="F98" s="1723"/>
      <c r="G98" s="1737"/>
      <c r="H98" s="1786"/>
      <c r="I98" s="1786"/>
      <c r="J98" s="1786"/>
      <c r="K98" s="1786"/>
      <c r="L98" s="1786"/>
      <c r="M98" s="1786"/>
      <c r="N98" s="1786"/>
      <c r="O98" s="1786"/>
      <c r="P98" s="1786"/>
      <c r="Q98" s="1786"/>
      <c r="R98" s="1786"/>
      <c r="S98" s="1786"/>
    </row>
    <row r="99" spans="1:19" ht="15.75" thickBot="1">
      <c r="A99" s="1784"/>
      <c r="B99" s="1706"/>
      <c r="C99" s="1723"/>
      <c r="D99" s="1723"/>
      <c r="E99" s="1723"/>
      <c r="F99" s="1723"/>
      <c r="G99" s="1737"/>
      <c r="H99" s="1786"/>
      <c r="I99" s="1786"/>
      <c r="J99" s="1786"/>
      <c r="K99" s="1786"/>
      <c r="L99" s="1786"/>
      <c r="M99" s="1786"/>
      <c r="N99" s="1786"/>
      <c r="O99" s="1786"/>
      <c r="P99" s="1786"/>
      <c r="Q99" s="1786"/>
      <c r="R99" s="1786"/>
      <c r="S99" s="1786"/>
    </row>
    <row r="100" spans="1:19" ht="16.5" thickTop="1" thickBot="1">
      <c r="A100" s="652" t="s">
        <v>635</v>
      </c>
      <c r="B100" s="653"/>
      <c r="C100" s="12"/>
      <c r="D100" s="12"/>
      <c r="E100" s="12"/>
      <c r="F100" s="12"/>
      <c r="G100" s="13"/>
      <c r="H100" s="21"/>
      <c r="I100" s="21"/>
      <c r="J100" s="21"/>
      <c r="K100" s="21"/>
      <c r="L100" s="21"/>
      <c r="M100" s="21"/>
      <c r="N100" s="21"/>
      <c r="O100" s="21"/>
      <c r="P100" s="21"/>
      <c r="Q100" s="21"/>
      <c r="R100" s="21"/>
      <c r="S100" s="21"/>
    </row>
    <row r="101" spans="1:19" ht="15.75" thickTop="1">
      <c r="A101" s="1736"/>
      <c r="B101" s="1722" t="s">
        <v>636</v>
      </c>
      <c r="C101" s="1723"/>
      <c r="D101" s="1723"/>
      <c r="E101" s="1723"/>
      <c r="F101" s="1723"/>
      <c r="G101" s="1737"/>
      <c r="H101" s="1786"/>
      <c r="I101" s="1786"/>
      <c r="J101" s="1786"/>
      <c r="K101" s="1786"/>
      <c r="L101" s="1786"/>
      <c r="M101" s="1786"/>
      <c r="N101" s="1786"/>
      <c r="O101" s="1786"/>
      <c r="P101" s="1786"/>
      <c r="Q101" s="1786"/>
      <c r="R101" s="1786"/>
      <c r="S101" s="1786"/>
    </row>
    <row r="102" spans="1:19">
      <c r="A102" s="1736"/>
      <c r="B102" s="1722" t="s">
        <v>637</v>
      </c>
      <c r="C102" s="1723"/>
      <c r="D102" s="1723"/>
      <c r="E102" s="1723"/>
      <c r="F102" s="1723"/>
      <c r="G102" s="1737"/>
      <c r="H102" s="1786"/>
      <c r="I102" s="1786"/>
      <c r="J102" s="1786"/>
      <c r="K102" s="1786"/>
      <c r="L102" s="1786"/>
      <c r="M102" s="1786"/>
      <c r="N102" s="1786"/>
      <c r="O102" s="1786"/>
      <c r="P102" s="1786"/>
      <c r="Q102" s="1786"/>
      <c r="R102" s="1786"/>
      <c r="S102" s="1786"/>
    </row>
    <row r="103" spans="1:19">
      <c r="A103" s="1736"/>
      <c r="B103" s="1722" t="s">
        <v>638</v>
      </c>
      <c r="C103" s="1723"/>
      <c r="D103" s="1723"/>
      <c r="E103" s="1723"/>
      <c r="F103" s="1723"/>
      <c r="G103" s="1737"/>
      <c r="H103" s="1786"/>
      <c r="I103" s="1786"/>
      <c r="J103" s="1786"/>
      <c r="K103" s="1786"/>
      <c r="L103" s="1786"/>
      <c r="M103" s="1786"/>
      <c r="N103" s="1786"/>
      <c r="O103" s="1786"/>
      <c r="P103" s="1786"/>
      <c r="Q103" s="1786"/>
      <c r="R103" s="1786"/>
      <c r="S103" s="1786"/>
    </row>
    <row r="104" spans="1:19">
      <c r="A104" s="1736"/>
      <c r="B104" s="1722" t="s">
        <v>639</v>
      </c>
      <c r="C104" s="1723"/>
      <c r="D104" s="1723"/>
      <c r="E104" s="1723"/>
      <c r="F104" s="1723"/>
      <c r="G104" s="1737"/>
      <c r="H104" s="1786"/>
      <c r="I104" s="1786"/>
      <c r="J104" s="1786"/>
      <c r="K104" s="1786"/>
      <c r="L104" s="1786"/>
      <c r="M104" s="1786"/>
      <c r="N104" s="1786"/>
      <c r="O104" s="1786"/>
      <c r="P104" s="1786"/>
      <c r="Q104" s="1786"/>
      <c r="R104" s="1786"/>
      <c r="S104" s="1786"/>
    </row>
    <row r="105" spans="1:19" ht="15.75" thickBot="1">
      <c r="A105" s="358"/>
      <c r="B105" s="357"/>
      <c r="C105" s="188"/>
      <c r="D105" s="188"/>
      <c r="E105" s="188"/>
      <c r="F105" s="188"/>
      <c r="G105" s="359"/>
      <c r="H105" s="300"/>
      <c r="I105" s="300"/>
      <c r="J105" s="300"/>
      <c r="K105" s="300"/>
      <c r="L105" s="300"/>
      <c r="M105" s="300"/>
      <c r="N105" s="300"/>
      <c r="O105" s="300"/>
      <c r="P105" s="300"/>
      <c r="Q105" s="300"/>
      <c r="R105" s="300"/>
      <c r="S105" s="300"/>
    </row>
    <row r="106" spans="1:19" ht="16.5" thickTop="1" thickBot="1">
      <c r="A106" s="7" t="s">
        <v>640</v>
      </c>
      <c r="B106" s="8"/>
      <c r="C106" s="12"/>
      <c r="D106" s="12"/>
      <c r="E106" s="12"/>
      <c r="F106" s="12"/>
      <c r="G106" s="13"/>
      <c r="H106" s="21"/>
      <c r="I106" s="21"/>
      <c r="J106" s="21"/>
      <c r="K106" s="21"/>
      <c r="L106" s="21"/>
      <c r="M106" s="21"/>
      <c r="N106" s="21"/>
      <c r="O106" s="21"/>
      <c r="P106" s="21"/>
      <c r="Q106" s="21"/>
      <c r="R106" s="21"/>
      <c r="S106" s="21"/>
    </row>
    <row r="107" spans="1:19" ht="15.75" thickTop="1">
      <c r="A107" s="1526"/>
      <c r="B107" s="446" t="s">
        <v>641</v>
      </c>
      <c r="C107" s="442"/>
      <c r="D107" s="442"/>
      <c r="E107" s="442"/>
      <c r="F107" s="442"/>
      <c r="G107" s="432"/>
      <c r="H107" s="1573"/>
      <c r="I107" s="1573"/>
      <c r="J107" s="1573"/>
      <c r="K107" s="1573"/>
      <c r="L107" s="1573"/>
      <c r="M107" s="1573"/>
      <c r="N107" s="1573"/>
      <c r="O107" s="1573"/>
      <c r="P107" s="1573"/>
      <c r="Q107" s="1573"/>
      <c r="R107" s="1573"/>
      <c r="S107" s="1573"/>
    </row>
    <row r="108" spans="1:19">
      <c r="A108" s="1736"/>
      <c r="B108" s="1722" t="s">
        <v>642</v>
      </c>
      <c r="C108" s="1723"/>
      <c r="D108" s="1723"/>
      <c r="E108" s="1723"/>
      <c r="F108" s="1723"/>
      <c r="G108" s="1737"/>
      <c r="H108" s="1742"/>
      <c r="I108" s="1742"/>
      <c r="J108" s="1742"/>
      <c r="K108" s="1742"/>
      <c r="L108" s="1742"/>
      <c r="M108" s="1742"/>
      <c r="N108" s="1742"/>
      <c r="O108" s="1742"/>
      <c r="P108" s="1742"/>
      <c r="Q108" s="1742"/>
      <c r="R108" s="1742"/>
      <c r="S108" s="1742"/>
    </row>
    <row r="109" spans="1:19" ht="15.75" thickBot="1">
      <c r="A109" s="1787"/>
      <c r="B109" s="1788" t="s">
        <v>643</v>
      </c>
      <c r="C109" s="1789"/>
      <c r="D109" s="1789"/>
      <c r="E109" s="1789"/>
      <c r="F109" s="1789"/>
      <c r="G109" s="1790"/>
      <c r="H109" s="1791"/>
      <c r="I109" s="1791"/>
      <c r="J109" s="1791"/>
      <c r="K109" s="1791"/>
      <c r="L109" s="1791"/>
      <c r="M109" s="1791"/>
      <c r="N109" s="1791"/>
      <c r="O109" s="1791"/>
      <c r="P109" s="1791"/>
      <c r="Q109" s="1791"/>
      <c r="R109" s="1791"/>
      <c r="S109" s="1791"/>
    </row>
    <row r="110" spans="1:19" ht="16.5" thickTop="1" thickBot="1"/>
    <row r="111" spans="1:19" ht="16.5" thickTop="1" thickBot="1">
      <c r="A111" s="94" t="s">
        <v>644</v>
      </c>
      <c r="B111" s="96"/>
    </row>
    <row r="112" spans="1:19" ht="15.75" thickTop="1">
      <c r="A112" s="95" t="s">
        <v>542</v>
      </c>
      <c r="B112" s="1792"/>
    </row>
    <row r="113" spans="1:2">
      <c r="A113" s="1793" t="s">
        <v>546</v>
      </c>
      <c r="B113" s="1792"/>
    </row>
    <row r="114" spans="1:2">
      <c r="A114" s="1794" t="s">
        <v>549</v>
      </c>
      <c r="B114" s="1795"/>
    </row>
    <row r="115" spans="1:2">
      <c r="A115" s="1794" t="s">
        <v>552</v>
      </c>
      <c r="B115" s="1796"/>
    </row>
    <row r="116" spans="1:2" ht="15.75" thickBot="1">
      <c r="A116" s="1797" t="s">
        <v>645</v>
      </c>
      <c r="B116" s="1798"/>
    </row>
    <row r="117" spans="1:2" ht="15.75" thickTop="1">
      <c r="B117" s="202"/>
    </row>
    <row r="118" spans="1:2">
      <c r="A118" s="97"/>
      <c r="B118" s="1" t="s">
        <v>646</v>
      </c>
    </row>
    <row r="119" spans="1:2">
      <c r="A119" s="98"/>
      <c r="B119" s="1" t="s">
        <v>647</v>
      </c>
    </row>
  </sheetData>
  <mergeCells count="47">
    <mergeCell ref="A84:B84"/>
    <mergeCell ref="A88:B88"/>
    <mergeCell ref="A92:B92"/>
    <mergeCell ref="A96:B96"/>
    <mergeCell ref="A100:B100"/>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239" priority="13" operator="equal">
      <formula>"X"</formula>
    </cfRule>
    <cfRule type="cellIs" dxfId="1238" priority="14" operator="equal">
      <formula>"I"</formula>
    </cfRule>
  </conditionalFormatting>
  <conditionalFormatting sqref="H32:H75">
    <cfRule type="cellIs" dxfId="1237" priority="1" operator="equal">
      <formula>"X"</formula>
    </cfRule>
    <cfRule type="cellIs" dxfId="1236" priority="2" operator="equal">
      <formula>"I"</formula>
    </cfRule>
  </conditionalFormatting>
  <conditionalFormatting sqref="J20:J30">
    <cfRule type="cellIs" dxfId="1235" priority="15" operator="equal">
      <formula>"X"</formula>
    </cfRule>
    <cfRule type="cellIs" dxfId="1234" priority="16" operator="equal">
      <formula>"I"</formula>
    </cfRule>
  </conditionalFormatting>
  <conditionalFormatting sqref="J32:J75">
    <cfRule type="cellIs" dxfId="1233" priority="3" operator="equal">
      <formula>"X"</formula>
    </cfRule>
    <cfRule type="cellIs" dxfId="1232" priority="4" operator="equal">
      <formula>"I"</formula>
    </cfRule>
  </conditionalFormatting>
  <conditionalFormatting sqref="L20:L30">
    <cfRule type="cellIs" dxfId="1231" priority="17" operator="equal">
      <formula>"X"</formula>
    </cfRule>
    <cfRule type="cellIs" dxfId="1230" priority="18" operator="equal">
      <formula>"I"</formula>
    </cfRule>
  </conditionalFormatting>
  <conditionalFormatting sqref="L32:L75">
    <cfRule type="cellIs" dxfId="1229" priority="5" operator="equal">
      <formula>"X"</formula>
    </cfRule>
    <cfRule type="cellIs" dxfId="1228" priority="6" operator="equal">
      <formula>"I"</formula>
    </cfRule>
  </conditionalFormatting>
  <conditionalFormatting sqref="N20:N30">
    <cfRule type="cellIs" dxfId="1227" priority="19" operator="equal">
      <formula>"X"</formula>
    </cfRule>
    <cfRule type="cellIs" dxfId="1226" priority="20" operator="equal">
      <formula>"I"</formula>
    </cfRule>
  </conditionalFormatting>
  <conditionalFormatting sqref="N32:N75">
    <cfRule type="cellIs" dxfId="1225" priority="7" operator="equal">
      <formula>"X"</formula>
    </cfRule>
    <cfRule type="cellIs" dxfId="1224" priority="8" operator="equal">
      <formula>"I"</formula>
    </cfRule>
  </conditionalFormatting>
  <conditionalFormatting sqref="P20:P30">
    <cfRule type="cellIs" dxfId="1223" priority="21" operator="equal">
      <formula>"X"</formula>
    </cfRule>
    <cfRule type="cellIs" dxfId="1222" priority="22" operator="equal">
      <formula>"I"</formula>
    </cfRule>
  </conditionalFormatting>
  <conditionalFormatting sqref="P32:P75">
    <cfRule type="cellIs" dxfId="1221" priority="9" operator="equal">
      <formula>"X"</formula>
    </cfRule>
    <cfRule type="cellIs" dxfId="1220" priority="10" operator="equal">
      <formula>"I"</formula>
    </cfRule>
  </conditionalFormatting>
  <conditionalFormatting sqref="R20:R30">
    <cfRule type="cellIs" dxfId="1219" priority="23" operator="equal">
      <formula>"X"</formula>
    </cfRule>
    <cfRule type="cellIs" dxfId="1218" priority="24" operator="equal">
      <formula>"I"</formula>
    </cfRule>
  </conditionalFormatting>
  <conditionalFormatting sqref="R32:R75">
    <cfRule type="cellIs" dxfId="1217" priority="11" operator="equal">
      <formula>"X"</formula>
    </cfRule>
    <cfRule type="cellIs" dxfId="1216" priority="12" operator="equal">
      <formula>"I"</formula>
    </cfRule>
  </conditionalFormatting>
  <hyperlinks>
    <hyperlink ref="B3" location="'Cost Summary'!A1" display="BACK TO SUMMARY SHEET" xr:uid="{8548A2B4-670A-4E1F-B6F6-4192B5F41D75}"/>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8ADF-0F7A-49EC-8D08-DC8622E8BE5B}">
  <sheetPr>
    <tabColor rgb="FF92D050"/>
  </sheetPr>
  <dimension ref="A1:S106"/>
  <sheetViews>
    <sheetView zoomScale="87" zoomScaleNormal="87" workbookViewId="0">
      <pane xSplit="2" ySplit="9" topLeftCell="Z20" activePane="bottomRight" state="frozen"/>
      <selection pane="bottomRight" activeCell="E39" sqref="E39"/>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4" width="9.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c r="L1" s="681"/>
      <c r="M1" s="681"/>
    </row>
    <row r="2" spans="1:19" ht="15.75" thickBot="1">
      <c r="E2" s="179"/>
      <c r="F2" s="149" t="s">
        <v>530</v>
      </c>
      <c r="G2" s="150" t="s">
        <v>531</v>
      </c>
      <c r="H2" s="647"/>
      <c r="I2" s="647"/>
      <c r="J2" s="674"/>
      <c r="K2" s="674"/>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55"/>
      <c r="K4" s="656"/>
      <c r="L4" s="648"/>
      <c r="M4" s="649"/>
      <c r="N4" s="648"/>
      <c r="O4" s="649"/>
      <c r="P4" s="648"/>
      <c r="Q4" s="649"/>
      <c r="R4" s="648"/>
      <c r="S4" s="649"/>
    </row>
    <row r="5" spans="1:19">
      <c r="A5" s="1799" t="s">
        <v>544</v>
      </c>
      <c r="B5" s="1722" t="s">
        <v>892</v>
      </c>
      <c r="C5" s="1723"/>
      <c r="D5" s="1723"/>
      <c r="E5" s="1723"/>
      <c r="F5" s="1723"/>
      <c r="G5" s="1724" t="s">
        <v>546</v>
      </c>
      <c r="H5" s="1800"/>
      <c r="I5" s="684"/>
      <c r="J5" s="1801"/>
      <c r="K5" s="692"/>
      <c r="L5" s="1800"/>
      <c r="M5" s="684"/>
      <c r="N5" s="1800"/>
      <c r="O5" s="684"/>
      <c r="P5" s="1800"/>
      <c r="Q5" s="684"/>
      <c r="R5" s="1800"/>
      <c r="S5" s="684"/>
    </row>
    <row r="6" spans="1:19">
      <c r="A6" s="1799" t="s">
        <v>548</v>
      </c>
      <c r="B6" s="1727" t="s">
        <v>395</v>
      </c>
      <c r="C6" s="1723"/>
      <c r="D6" s="1723"/>
      <c r="E6" s="1723"/>
      <c r="F6" s="1723"/>
      <c r="G6" s="1724" t="s">
        <v>549</v>
      </c>
      <c r="H6" s="1802"/>
      <c r="I6" s="687"/>
      <c r="J6" s="1803"/>
      <c r="K6" s="1730"/>
      <c r="L6" s="1802"/>
      <c r="M6" s="687"/>
      <c r="N6" s="1802"/>
      <c r="O6" s="687"/>
      <c r="P6" s="1802"/>
      <c r="Q6" s="687"/>
      <c r="R6" s="1802"/>
      <c r="S6" s="687"/>
    </row>
    <row r="7" spans="1:19">
      <c r="A7" s="1799" t="s">
        <v>551</v>
      </c>
      <c r="B7" s="1731"/>
      <c r="C7" s="1723"/>
      <c r="D7" s="1723"/>
      <c r="E7" s="1723"/>
      <c r="F7" s="1723"/>
      <c r="G7" s="1724" t="s">
        <v>552</v>
      </c>
      <c r="H7" s="1804"/>
      <c r="I7" s="685"/>
      <c r="J7" s="1805"/>
      <c r="K7" s="693"/>
      <c r="L7" s="1804"/>
      <c r="M7" s="685"/>
      <c r="N7" s="1804"/>
      <c r="O7" s="685"/>
      <c r="P7" s="1804"/>
      <c r="Q7" s="685"/>
      <c r="R7" s="1804"/>
      <c r="S7" s="685"/>
    </row>
    <row r="8" spans="1:19" ht="15.75" thickBot="1">
      <c r="A8" s="356" t="s">
        <v>554</v>
      </c>
      <c r="B8" s="357"/>
      <c r="C8" s="188"/>
      <c r="D8" s="188"/>
      <c r="E8" s="188"/>
      <c r="F8" s="188"/>
      <c r="G8" s="298" t="s">
        <v>554</v>
      </c>
      <c r="H8" s="1806">
        <f>I67</f>
        <v>0</v>
      </c>
      <c r="I8" s="1807"/>
      <c r="J8" s="1806">
        <f>K67</f>
        <v>0</v>
      </c>
      <c r="K8" s="1807"/>
      <c r="L8" s="1806">
        <f>M67</f>
        <v>0</v>
      </c>
      <c r="M8" s="1807"/>
      <c r="N8" s="1806"/>
      <c r="O8" s="1807"/>
      <c r="P8" s="1806"/>
      <c r="Q8" s="1807"/>
      <c r="R8" s="1806"/>
      <c r="S8" s="1807"/>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808"/>
      <c r="B10" s="448" t="s">
        <v>563</v>
      </c>
      <c r="C10" s="1723"/>
      <c r="D10" s="1723"/>
      <c r="E10" s="1723"/>
      <c r="F10" s="1723"/>
      <c r="G10" s="1737"/>
      <c r="H10" s="1809"/>
      <c r="I10" s="1809"/>
      <c r="J10" s="1809"/>
      <c r="K10" s="1809"/>
      <c r="L10" s="1809"/>
      <c r="M10" s="1809"/>
      <c r="N10" s="1809"/>
      <c r="O10" s="1809"/>
      <c r="P10" s="1809"/>
      <c r="Q10" s="1809"/>
      <c r="R10" s="1809"/>
      <c r="S10" s="1809"/>
    </row>
    <row r="11" spans="1:19" ht="15.75" hidden="1" thickTop="1">
      <c r="A11" s="1808"/>
      <c r="B11" s="1722" t="str">
        <f>'Area Calculations'!L62</f>
        <v>Architectural Drawings  by</v>
      </c>
      <c r="C11" s="1739" t="s">
        <v>564</v>
      </c>
      <c r="D11" s="1723"/>
      <c r="E11" s="1723"/>
      <c r="F11" s="1723"/>
      <c r="G11" s="1737"/>
      <c r="H11" s="1809"/>
      <c r="I11" s="1809"/>
      <c r="J11" s="1809"/>
      <c r="K11" s="1809"/>
      <c r="L11" s="1809"/>
      <c r="M11" s="1809"/>
      <c r="N11" s="1809"/>
      <c r="O11" s="1809"/>
      <c r="P11" s="1809"/>
      <c r="Q11" s="1809"/>
      <c r="R11" s="1809"/>
      <c r="S11" s="1809"/>
    </row>
    <row r="12" spans="1:19" ht="15.75" hidden="1" thickTop="1">
      <c r="A12" s="1808"/>
      <c r="B12" s="1722" t="str">
        <f>'Area Calculations'!L63</f>
        <v>Structural Drawings by</v>
      </c>
      <c r="C12" s="1739" t="s">
        <v>564</v>
      </c>
      <c r="D12" s="1723"/>
      <c r="E12" s="1723"/>
      <c r="F12" s="1723"/>
      <c r="G12" s="1737"/>
      <c r="H12" s="1809"/>
      <c r="I12" s="1809"/>
      <c r="J12" s="1809"/>
      <c r="K12" s="1809"/>
      <c r="L12" s="1809"/>
      <c r="M12" s="1809"/>
      <c r="N12" s="1809"/>
      <c r="O12" s="1809"/>
      <c r="P12" s="1809"/>
      <c r="Q12" s="1809"/>
      <c r="R12" s="1809"/>
      <c r="S12" s="1809"/>
    </row>
    <row r="13" spans="1:19" ht="15.75" hidden="1" thickTop="1">
      <c r="A13" s="1808"/>
      <c r="B13" s="1722" t="str">
        <f>'Area Calculations'!L64</f>
        <v>MEP FA FP Drawings by</v>
      </c>
      <c r="C13" s="1739" t="s">
        <v>564</v>
      </c>
      <c r="D13" s="1723"/>
      <c r="E13" s="1723"/>
      <c r="F13" s="1723"/>
      <c r="G13" s="1737"/>
      <c r="H13" s="1809"/>
      <c r="I13" s="1809"/>
      <c r="J13" s="1809"/>
      <c r="K13" s="1809"/>
      <c r="L13" s="1809"/>
      <c r="M13" s="1809"/>
      <c r="N13" s="1809"/>
      <c r="O13" s="1809"/>
      <c r="P13" s="1809"/>
      <c r="Q13" s="1809"/>
      <c r="R13" s="1809"/>
      <c r="S13" s="1809"/>
    </row>
    <row r="14" spans="1:19" ht="15.75" hidden="1" thickTop="1">
      <c r="A14" s="1808"/>
      <c r="B14" s="1722" t="str">
        <f>'Area Calculations'!L65</f>
        <v xml:space="preserve">Civil Drawings by </v>
      </c>
      <c r="C14" s="1739" t="s">
        <v>564</v>
      </c>
      <c r="D14" s="1723"/>
      <c r="E14" s="1723"/>
      <c r="F14" s="1723"/>
      <c r="G14" s="1737"/>
      <c r="H14" s="1809"/>
      <c r="I14" s="1809"/>
      <c r="J14" s="1809"/>
      <c r="K14" s="1809"/>
      <c r="L14" s="1809"/>
      <c r="M14" s="1809"/>
      <c r="N14" s="1809"/>
      <c r="O14" s="1809"/>
      <c r="P14" s="1809"/>
      <c r="Q14" s="1809"/>
      <c r="R14" s="1809"/>
      <c r="S14" s="1809"/>
    </row>
    <row r="15" spans="1:19" ht="15.75" hidden="1" thickTop="1">
      <c r="A15" s="1808"/>
      <c r="B15" s="1722" t="str">
        <f>'Area Calculations'!L66</f>
        <v>Land scape Drawings by</v>
      </c>
      <c r="C15" s="1739" t="s">
        <v>564</v>
      </c>
      <c r="D15" s="1723"/>
      <c r="E15" s="1723"/>
      <c r="F15" s="1723"/>
      <c r="G15" s="1737"/>
      <c r="H15" s="1809"/>
      <c r="I15" s="1809"/>
      <c r="J15" s="1809"/>
      <c r="K15" s="1809"/>
      <c r="L15" s="1809"/>
      <c r="M15" s="1809"/>
      <c r="N15" s="1809"/>
      <c r="O15" s="1809"/>
      <c r="P15" s="1809"/>
      <c r="Q15" s="1809"/>
      <c r="R15" s="1809"/>
      <c r="S15" s="1809"/>
    </row>
    <row r="16" spans="1:19" ht="15.75" hidden="1" thickTop="1">
      <c r="A16" s="1808"/>
      <c r="B16" s="1722" t="str">
        <f>'Area Calculations'!L67</f>
        <v>Kitchen Drawings by</v>
      </c>
      <c r="C16" s="1739" t="s">
        <v>564</v>
      </c>
      <c r="D16" s="1723"/>
      <c r="E16" s="1723"/>
      <c r="F16" s="1723"/>
      <c r="G16" s="1737"/>
      <c r="H16" s="1809"/>
      <c r="I16" s="1809"/>
      <c r="J16" s="1809"/>
      <c r="K16" s="1809"/>
      <c r="L16" s="1809"/>
      <c r="M16" s="1809"/>
      <c r="N16" s="1809"/>
      <c r="O16" s="1809"/>
      <c r="P16" s="1809"/>
      <c r="Q16" s="1809"/>
      <c r="R16" s="1809"/>
      <c r="S16" s="1809"/>
    </row>
    <row r="17" spans="1:19" ht="15.75" hidden="1" thickTop="1">
      <c r="A17" s="1808"/>
      <c r="B17" s="1722" t="str">
        <f>'Area Calculations'!L68</f>
        <v>Storefront Designer by</v>
      </c>
      <c r="C17" s="1739" t="s">
        <v>564</v>
      </c>
      <c r="D17" s="1723"/>
      <c r="E17" s="1723"/>
      <c r="F17" s="1723"/>
      <c r="G17" s="1737"/>
      <c r="H17" s="1809"/>
      <c r="I17" s="1809"/>
      <c r="J17" s="1809"/>
      <c r="K17" s="1809"/>
      <c r="L17" s="1809"/>
      <c r="M17" s="1809"/>
      <c r="N17" s="1809"/>
      <c r="O17" s="1809"/>
      <c r="P17" s="1809"/>
      <c r="Q17" s="1809"/>
      <c r="R17" s="1809"/>
      <c r="S17" s="1809"/>
    </row>
    <row r="18" spans="1:19" ht="15.75" hidden="1" thickTop="1">
      <c r="A18" s="1808"/>
      <c r="B18" s="1722" t="str">
        <f>'Area Calculations'!L69</f>
        <v>Geotech report by</v>
      </c>
      <c r="C18" s="1739" t="s">
        <v>564</v>
      </c>
      <c r="D18" s="1723"/>
      <c r="E18" s="1723"/>
      <c r="F18" s="1723"/>
      <c r="G18" s="1737"/>
      <c r="H18" s="1809"/>
      <c r="I18" s="1809"/>
      <c r="J18" s="1809"/>
      <c r="K18" s="1809"/>
      <c r="L18" s="1809"/>
      <c r="M18" s="1809"/>
      <c r="N18" s="1809"/>
      <c r="O18" s="1809"/>
      <c r="P18" s="1809"/>
      <c r="Q18" s="1809"/>
      <c r="R18" s="1809"/>
      <c r="S18" s="1809"/>
    </row>
    <row r="19" spans="1:19" ht="15.75" hidden="1" thickTop="1">
      <c r="A19" s="1808"/>
      <c r="B19" s="1722" t="str">
        <f>'Area Calculations'!L70</f>
        <v>Specifications</v>
      </c>
      <c r="C19" s="1739" t="s">
        <v>564</v>
      </c>
      <c r="D19" s="1723"/>
      <c r="E19" s="1723"/>
      <c r="F19" s="1723"/>
      <c r="G19" s="1737"/>
      <c r="H19" s="1809"/>
      <c r="I19" s="1809"/>
      <c r="J19" s="1809"/>
      <c r="K19" s="1809"/>
      <c r="L19" s="1809"/>
      <c r="M19" s="1809"/>
      <c r="N19" s="1809"/>
      <c r="O19" s="1809"/>
      <c r="P19" s="1809"/>
      <c r="Q19" s="1809"/>
      <c r="R19" s="1809"/>
      <c r="S19" s="1809"/>
    </row>
    <row r="20" spans="1:19" ht="15.75" thickTop="1">
      <c r="A20" s="1808"/>
      <c r="B20" s="1722"/>
      <c r="C20" s="1739"/>
      <c r="D20" s="1723"/>
      <c r="E20" s="1723"/>
      <c r="F20" s="1723"/>
      <c r="G20" s="1737"/>
      <c r="H20" s="1810"/>
      <c r="I20" s="1809"/>
      <c r="J20" s="1810"/>
      <c r="K20" s="1809"/>
      <c r="L20" s="1810"/>
      <c r="M20" s="1809"/>
      <c r="N20" s="1810"/>
      <c r="O20" s="1809"/>
      <c r="P20" s="1810"/>
      <c r="Q20" s="1809"/>
      <c r="R20" s="1810"/>
      <c r="S20" s="1809"/>
    </row>
    <row r="21" spans="1:19" ht="15.75" thickBot="1">
      <c r="A21" s="60"/>
      <c r="B21" s="1741" t="s">
        <v>892</v>
      </c>
      <c r="C21" s="57"/>
      <c r="D21" s="58"/>
      <c r="E21" s="58"/>
      <c r="F21" s="58"/>
      <c r="G21" s="64"/>
      <c r="H21" s="1810"/>
      <c r="I21" s="1809"/>
      <c r="J21" s="1810"/>
      <c r="K21" s="1809"/>
      <c r="L21" s="1810"/>
      <c r="M21" s="1809"/>
      <c r="N21" s="1810"/>
      <c r="O21" s="1809"/>
      <c r="P21" s="1810"/>
      <c r="Q21" s="1809"/>
      <c r="R21" s="1810"/>
      <c r="S21" s="1809"/>
    </row>
    <row r="22" spans="1:19" ht="15.75" thickBot="1">
      <c r="A22" s="1536"/>
      <c r="B22" s="1187" t="s">
        <v>567</v>
      </c>
      <c r="C22" s="1739"/>
      <c r="D22" s="1723"/>
      <c r="E22" s="1723"/>
      <c r="F22" s="1723"/>
      <c r="G22" s="1737"/>
      <c r="H22" s="1810"/>
      <c r="I22" s="1811"/>
      <c r="J22" s="1810"/>
      <c r="K22" s="532"/>
      <c r="L22" s="1810"/>
      <c r="M22" s="532"/>
      <c r="N22" s="1810"/>
      <c r="O22" s="532"/>
      <c r="P22" s="1810"/>
      <c r="Q22" s="532"/>
      <c r="R22" s="1810"/>
      <c r="S22" s="532"/>
    </row>
    <row r="23" spans="1:19">
      <c r="A23" s="1536"/>
      <c r="B23" s="1097" t="s">
        <v>568</v>
      </c>
      <c r="C23" s="1743"/>
      <c r="D23" s="543"/>
      <c r="E23" s="1723"/>
      <c r="F23" s="1723"/>
      <c r="G23" s="1737"/>
      <c r="H23" s="1810"/>
      <c r="I23" s="407"/>
      <c r="J23" s="1810"/>
      <c r="K23" s="407"/>
      <c r="L23" s="1810"/>
      <c r="M23" s="407"/>
      <c r="N23" s="1810"/>
      <c r="O23" s="406"/>
      <c r="P23" s="1810"/>
      <c r="Q23" s="406"/>
      <c r="R23" s="1810"/>
      <c r="S23" s="406"/>
    </row>
    <row r="24" spans="1:19">
      <c r="A24" s="1536"/>
      <c r="B24" s="1812" t="s">
        <v>569</v>
      </c>
      <c r="C24" s="1743"/>
      <c r="D24" s="543"/>
      <c r="E24" s="1723"/>
      <c r="F24" s="1723"/>
      <c r="G24" s="1737"/>
      <c r="H24" s="1810"/>
      <c r="I24" s="406"/>
      <c r="J24" s="1810"/>
      <c r="K24" s="407"/>
      <c r="L24" s="1810"/>
      <c r="M24" s="407"/>
      <c r="N24" s="1810"/>
      <c r="O24" s="406"/>
      <c r="P24" s="1810"/>
      <c r="Q24" s="406"/>
      <c r="R24" s="1810"/>
      <c r="S24" s="406"/>
    </row>
    <row r="25" spans="1:19">
      <c r="A25" s="1536"/>
      <c r="B25" s="1813" t="s">
        <v>570</v>
      </c>
      <c r="C25" s="1737"/>
      <c r="D25" s="1723"/>
      <c r="E25" s="1723"/>
      <c r="F25" s="1723"/>
      <c r="G25" s="1737"/>
      <c r="H25" s="1810"/>
      <c r="I25" s="406"/>
      <c r="J25" s="1810"/>
      <c r="K25" s="406"/>
      <c r="L25" s="1810"/>
      <c r="M25" s="407"/>
      <c r="N25" s="1810"/>
      <c r="O25" s="406"/>
      <c r="P25" s="1810"/>
      <c r="Q25" s="406"/>
      <c r="R25" s="1810"/>
      <c r="S25" s="406"/>
    </row>
    <row r="26" spans="1:19">
      <c r="A26" s="1536"/>
      <c r="B26" s="1813" t="s">
        <v>571</v>
      </c>
      <c r="C26" s="1737"/>
      <c r="D26" s="1723"/>
      <c r="E26" s="1723"/>
      <c r="F26" s="1723"/>
      <c r="G26" s="1737"/>
      <c r="H26" s="1810"/>
      <c r="I26" s="407"/>
      <c r="J26" s="1810"/>
      <c r="K26" s="407"/>
      <c r="L26" s="1810"/>
      <c r="M26" s="407"/>
      <c r="N26" s="1810"/>
      <c r="O26" s="407"/>
      <c r="P26" s="1810"/>
      <c r="Q26" s="407"/>
      <c r="R26" s="1810"/>
      <c r="S26" s="407"/>
    </row>
    <row r="27" spans="1:19" hidden="1">
      <c r="A27" s="1536"/>
      <c r="B27" s="1813" t="s">
        <v>572</v>
      </c>
      <c r="C27" s="1737"/>
      <c r="D27" s="1723"/>
      <c r="E27" s="1723"/>
      <c r="F27" s="1723"/>
      <c r="G27" s="1737"/>
      <c r="H27" s="1810"/>
      <c r="I27" s="407"/>
      <c r="J27" s="1810"/>
      <c r="K27" s="407"/>
      <c r="L27" s="1810"/>
      <c r="M27" s="407"/>
      <c r="N27" s="1810"/>
      <c r="O27" s="407"/>
      <c r="P27" s="1810"/>
      <c r="Q27" s="407"/>
      <c r="R27" s="1810"/>
      <c r="S27" s="407"/>
    </row>
    <row r="28" spans="1:19">
      <c r="A28" s="1536"/>
      <c r="B28" s="1813" t="s">
        <v>573</v>
      </c>
      <c r="C28" s="1737"/>
      <c r="D28" s="1723"/>
      <c r="E28" s="1723"/>
      <c r="F28" s="1723"/>
      <c r="G28" s="1737"/>
      <c r="H28" s="1810"/>
      <c r="I28" s="407"/>
      <c r="J28" s="1810"/>
      <c r="K28" s="407"/>
      <c r="L28" s="1810"/>
      <c r="M28" s="407"/>
      <c r="N28" s="1810"/>
      <c r="O28" s="407"/>
      <c r="P28" s="1810"/>
      <c r="Q28" s="407"/>
      <c r="R28" s="1810"/>
      <c r="S28" s="407"/>
    </row>
    <row r="29" spans="1:19">
      <c r="A29" s="1536"/>
      <c r="B29" s="1813" t="s">
        <v>648</v>
      </c>
      <c r="C29" s="1737"/>
      <c r="D29" s="1723"/>
      <c r="E29" s="1723"/>
      <c r="F29" s="1723"/>
      <c r="G29" s="1737"/>
      <c r="H29" s="1810"/>
      <c r="I29" s="407"/>
      <c r="J29" s="1810"/>
      <c r="K29" s="407"/>
      <c r="L29" s="1810"/>
      <c r="M29" s="407"/>
      <c r="N29" s="1810"/>
      <c r="O29" s="407"/>
      <c r="P29" s="1810"/>
      <c r="Q29" s="407"/>
      <c r="R29" s="1810"/>
      <c r="S29" s="407"/>
    </row>
    <row r="30" spans="1:19">
      <c r="A30" s="1536"/>
      <c r="B30" s="1814" t="s">
        <v>574</v>
      </c>
      <c r="C30" s="1737"/>
      <c r="D30" s="1723"/>
      <c r="E30" s="1723"/>
      <c r="F30" s="1723"/>
      <c r="G30" s="1737"/>
      <c r="H30" s="1810"/>
      <c r="I30" s="407"/>
      <c r="J30" s="1810"/>
      <c r="K30" s="407"/>
      <c r="L30" s="1810"/>
      <c r="M30" s="407"/>
      <c r="N30" s="1810"/>
      <c r="O30" s="407"/>
      <c r="P30" s="1810"/>
      <c r="Q30" s="407"/>
      <c r="R30" s="1810"/>
      <c r="S30" s="407"/>
    </row>
    <row r="31" spans="1:19">
      <c r="A31" s="1536"/>
      <c r="B31" s="1815" t="s">
        <v>575</v>
      </c>
      <c r="C31" s="1745"/>
      <c r="D31" s="1746"/>
      <c r="E31" s="1746"/>
      <c r="F31" s="1746"/>
      <c r="G31" s="1747"/>
      <c r="H31" s="1816"/>
      <c r="I31" s="1817"/>
      <c r="J31" s="1816"/>
      <c r="K31" s="1817"/>
      <c r="L31" s="1816"/>
      <c r="M31" s="1817"/>
      <c r="N31" s="1816"/>
      <c r="O31" s="1817"/>
      <c r="P31" s="1816"/>
      <c r="Q31" s="1817"/>
      <c r="R31" s="1816"/>
      <c r="S31" s="1817"/>
    </row>
    <row r="32" spans="1:19">
      <c r="A32" s="1536"/>
      <c r="B32" s="1818" t="s">
        <v>706</v>
      </c>
      <c r="C32" s="1737"/>
      <c r="D32" s="1723"/>
      <c r="E32" s="1723"/>
      <c r="F32" s="1723"/>
      <c r="G32" s="1737"/>
      <c r="H32" s="1810"/>
      <c r="I32" s="407"/>
      <c r="J32" s="1810"/>
      <c r="K32" s="407"/>
      <c r="L32" s="1810"/>
      <c r="M32" s="407"/>
      <c r="N32" s="1810"/>
      <c r="O32" s="407"/>
      <c r="P32" s="1810"/>
      <c r="Q32" s="407"/>
      <c r="R32" s="1810"/>
      <c r="S32" s="407"/>
    </row>
    <row r="33" spans="1:19">
      <c r="A33" s="1536"/>
      <c r="B33" s="1819" t="s">
        <v>168</v>
      </c>
      <c r="C33" s="1737"/>
      <c r="D33" s="1723"/>
      <c r="E33" s="1723"/>
      <c r="F33" s="1723"/>
      <c r="G33" s="1737"/>
      <c r="H33" s="1810"/>
      <c r="I33" s="407"/>
      <c r="J33" s="1810"/>
      <c r="K33" s="407"/>
      <c r="L33" s="1810"/>
      <c r="M33" s="407"/>
      <c r="N33" s="1810"/>
      <c r="O33" s="407"/>
      <c r="P33" s="1810"/>
      <c r="Q33" s="407"/>
      <c r="R33" s="1810"/>
      <c r="S33" s="407"/>
    </row>
    <row r="34" spans="1:19">
      <c r="A34" s="1536"/>
      <c r="B34" s="1820"/>
      <c r="D34" s="1752"/>
      <c r="E34" s="1723"/>
      <c r="F34" s="1753"/>
      <c r="G34" s="1754"/>
      <c r="H34" s="1810"/>
      <c r="I34" s="407"/>
      <c r="J34" s="1810"/>
      <c r="K34" s="407"/>
      <c r="L34" s="1810"/>
      <c r="M34" s="407"/>
      <c r="N34" s="1810"/>
      <c r="O34" s="407"/>
      <c r="P34" s="1810"/>
      <c r="Q34" s="407"/>
      <c r="R34" s="1810"/>
      <c r="S34" s="407"/>
    </row>
    <row r="35" spans="1:19">
      <c r="A35" s="1536"/>
      <c r="B35" s="1820"/>
      <c r="C35" s="1737"/>
      <c r="D35" s="1752"/>
      <c r="E35" s="1723"/>
      <c r="F35" s="1753"/>
      <c r="G35" s="1754"/>
      <c r="H35" s="1810"/>
      <c r="I35" s="407"/>
      <c r="J35" s="1810"/>
      <c r="K35" s="407"/>
      <c r="L35" s="1810"/>
      <c r="M35" s="407"/>
      <c r="N35" s="1810"/>
      <c r="O35" s="407"/>
      <c r="P35" s="1810"/>
      <c r="Q35" s="407"/>
      <c r="R35" s="1810"/>
      <c r="S35" s="407"/>
    </row>
    <row r="36" spans="1:19">
      <c r="A36" s="1536"/>
      <c r="B36" s="1821"/>
      <c r="C36" s="1737"/>
      <c r="D36" s="1752"/>
      <c r="E36" s="1723"/>
      <c r="F36" s="1753"/>
      <c r="G36" s="1754"/>
      <c r="H36" s="1810"/>
      <c r="I36" s="407"/>
      <c r="J36" s="1810"/>
      <c r="K36" s="407"/>
      <c r="L36" s="1810"/>
      <c r="M36" s="407"/>
      <c r="N36" s="1810"/>
      <c r="O36" s="407"/>
      <c r="P36" s="1810"/>
      <c r="Q36" s="407"/>
      <c r="R36" s="1810"/>
      <c r="S36" s="407"/>
    </row>
    <row r="37" spans="1:19">
      <c r="A37" s="1536"/>
      <c r="B37" s="1821"/>
      <c r="C37" s="1737"/>
      <c r="D37" s="1723"/>
      <c r="E37" s="1723"/>
      <c r="F37" s="1723"/>
      <c r="G37" s="1737"/>
      <c r="H37" s="1810"/>
      <c r="I37" s="407"/>
      <c r="J37" s="1810"/>
      <c r="K37" s="407"/>
      <c r="L37" s="1810"/>
      <c r="M37" s="407"/>
      <c r="N37" s="1810"/>
      <c r="O37" s="407"/>
      <c r="P37" s="1810"/>
      <c r="Q37" s="407"/>
      <c r="R37" s="1810"/>
      <c r="S37" s="407"/>
    </row>
    <row r="38" spans="1:19">
      <c r="A38" s="1536"/>
      <c r="B38" s="1821"/>
      <c r="C38" s="1737"/>
      <c r="D38" s="1723"/>
      <c r="E38" s="1723"/>
      <c r="F38" s="1723"/>
      <c r="G38" s="1737"/>
      <c r="H38" s="1810"/>
      <c r="I38" s="407"/>
      <c r="J38" s="1810"/>
      <c r="K38" s="407"/>
      <c r="L38" s="1810"/>
      <c r="M38" s="407"/>
      <c r="N38" s="1810"/>
      <c r="O38" s="407"/>
      <c r="P38" s="1810"/>
      <c r="Q38" s="407"/>
      <c r="R38" s="1810"/>
      <c r="S38" s="407"/>
    </row>
    <row r="39" spans="1:19">
      <c r="A39" s="1536"/>
      <c r="B39" s="1821"/>
      <c r="C39" s="1737"/>
      <c r="D39" s="1723"/>
      <c r="E39" s="1723"/>
      <c r="F39" s="1723"/>
      <c r="G39" s="1737"/>
      <c r="H39" s="1810"/>
      <c r="I39" s="407"/>
      <c r="J39" s="1810"/>
      <c r="K39" s="407"/>
      <c r="L39" s="1810"/>
      <c r="M39" s="407"/>
      <c r="N39" s="1810"/>
      <c r="O39" s="407"/>
      <c r="P39" s="1810"/>
      <c r="Q39" s="407"/>
      <c r="R39" s="1810"/>
      <c r="S39" s="407"/>
    </row>
    <row r="40" spans="1:19">
      <c r="A40" s="1536"/>
      <c r="B40" s="1608"/>
      <c r="C40" s="1737"/>
      <c r="D40" s="1723"/>
      <c r="E40" s="1723"/>
      <c r="F40" s="1723"/>
      <c r="G40" s="1737"/>
      <c r="H40" s="1810" t="s">
        <v>579</v>
      </c>
      <c r="I40" s="407"/>
      <c r="J40" s="1810"/>
      <c r="K40" s="407"/>
      <c r="L40" s="1810"/>
      <c r="M40" s="407"/>
      <c r="N40" s="1810"/>
      <c r="O40" s="407"/>
      <c r="P40" s="1810"/>
      <c r="Q40" s="407"/>
      <c r="R40" s="1810"/>
      <c r="S40" s="407"/>
    </row>
    <row r="41" spans="1:19">
      <c r="A41" s="1536"/>
      <c r="B41" s="1608"/>
      <c r="C41" s="1737"/>
      <c r="D41" s="1723"/>
      <c r="E41" s="1723"/>
      <c r="F41" s="1723"/>
      <c r="G41" s="1737"/>
      <c r="H41" s="1810"/>
      <c r="I41" s="407"/>
      <c r="J41" s="1810"/>
      <c r="K41" s="407"/>
      <c r="L41" s="1810"/>
      <c r="M41" s="407"/>
      <c r="N41" s="1810"/>
      <c r="O41" s="407"/>
      <c r="P41" s="1810"/>
      <c r="Q41" s="407"/>
      <c r="R41" s="1810"/>
      <c r="S41" s="407"/>
    </row>
    <row r="42" spans="1:19">
      <c r="A42" s="1536"/>
      <c r="B42" s="1608"/>
      <c r="C42" s="1737"/>
      <c r="D42" s="1723"/>
      <c r="E42" s="1723"/>
      <c r="F42" s="1723"/>
      <c r="G42" s="1737"/>
      <c r="H42" s="1810"/>
      <c r="I42" s="407"/>
      <c r="J42" s="1810"/>
      <c r="K42" s="407"/>
      <c r="L42" s="1810"/>
      <c r="M42" s="407"/>
      <c r="N42" s="1810"/>
      <c r="O42" s="407"/>
      <c r="P42" s="1810"/>
      <c r="Q42" s="407"/>
      <c r="R42" s="1810"/>
      <c r="S42" s="407"/>
    </row>
    <row r="43" spans="1:19">
      <c r="A43" s="1536"/>
      <c r="B43" s="1608"/>
      <c r="C43" s="1737"/>
      <c r="D43" s="1723"/>
      <c r="E43" s="1723"/>
      <c r="F43" s="1723"/>
      <c r="G43" s="1737"/>
      <c r="H43" s="1810"/>
      <c r="I43" s="407"/>
      <c r="J43" s="1810"/>
      <c r="K43" s="407"/>
      <c r="L43" s="1810"/>
      <c r="M43" s="407"/>
      <c r="N43" s="1810"/>
      <c r="O43" s="407"/>
      <c r="P43" s="1810"/>
      <c r="Q43" s="407"/>
      <c r="R43" s="1810"/>
      <c r="S43" s="407"/>
    </row>
    <row r="44" spans="1:19">
      <c r="A44" s="1536"/>
      <c r="B44" s="1819"/>
      <c r="C44" s="1737"/>
      <c r="D44" s="1723"/>
      <c r="E44" s="1723"/>
      <c r="F44" s="1723"/>
      <c r="G44" s="1737"/>
      <c r="H44" s="1810"/>
      <c r="I44" s="407"/>
      <c r="J44" s="1810"/>
      <c r="K44" s="407"/>
      <c r="L44" s="1810"/>
      <c r="M44" s="407"/>
      <c r="N44" s="1810"/>
      <c r="O44" s="407"/>
      <c r="P44" s="1810"/>
      <c r="Q44" s="407"/>
      <c r="R44" s="1810"/>
      <c r="S44" s="407"/>
    </row>
    <row r="45" spans="1:19">
      <c r="A45" s="1536"/>
      <c r="B45" s="1822"/>
      <c r="C45" s="1737"/>
      <c r="D45" s="1723"/>
      <c r="E45" s="1723"/>
      <c r="F45" s="1723"/>
      <c r="G45" s="1737"/>
      <c r="H45" s="1810"/>
      <c r="I45" s="407"/>
      <c r="J45" s="1810"/>
      <c r="K45" s="407"/>
      <c r="L45" s="1810"/>
      <c r="M45" s="407"/>
      <c r="N45" s="1810"/>
      <c r="O45" s="407"/>
      <c r="P45" s="1810"/>
      <c r="Q45" s="407"/>
      <c r="R45" s="1810"/>
      <c r="S45" s="407"/>
    </row>
    <row r="46" spans="1:19">
      <c r="A46" s="1536"/>
      <c r="B46" s="1823"/>
      <c r="C46" s="1737"/>
      <c r="D46" s="1723"/>
      <c r="E46" s="1723"/>
      <c r="F46" s="1723"/>
      <c r="G46" s="1737"/>
      <c r="H46" s="1810"/>
      <c r="I46" s="407"/>
      <c r="J46" s="1810"/>
      <c r="K46" s="407"/>
      <c r="L46" s="1810"/>
      <c r="M46" s="407"/>
      <c r="N46" s="1810"/>
      <c r="O46" s="407"/>
      <c r="P46" s="1810"/>
      <c r="Q46" s="407"/>
      <c r="R46" s="1810"/>
      <c r="S46" s="407"/>
    </row>
    <row r="47" spans="1:19">
      <c r="A47" s="1536"/>
      <c r="B47" s="1824"/>
      <c r="C47" s="1737"/>
      <c r="D47" s="1723"/>
      <c r="E47" s="1723"/>
      <c r="F47" s="1723"/>
      <c r="G47" s="1737"/>
      <c r="H47" s="1810"/>
      <c r="I47" s="407"/>
      <c r="J47" s="1810"/>
      <c r="K47" s="407"/>
      <c r="L47" s="1810"/>
      <c r="M47" s="407"/>
      <c r="N47" s="1810"/>
      <c r="O47" s="407"/>
      <c r="P47" s="1810"/>
      <c r="Q47" s="407"/>
      <c r="R47" s="1810"/>
      <c r="S47" s="407"/>
    </row>
    <row r="48" spans="1:19">
      <c r="A48" s="1536"/>
      <c r="B48" s="1823"/>
      <c r="C48" s="1737"/>
      <c r="D48" s="1723"/>
      <c r="E48" s="1723"/>
      <c r="F48" s="1723"/>
      <c r="G48" s="1737"/>
      <c r="H48" s="1810"/>
      <c r="I48" s="407"/>
      <c r="J48" s="1810"/>
      <c r="K48" s="407"/>
      <c r="L48" s="1810"/>
      <c r="M48" s="407"/>
      <c r="N48" s="1810"/>
      <c r="O48" s="407"/>
      <c r="P48" s="1810"/>
      <c r="Q48" s="407"/>
      <c r="R48" s="1810"/>
      <c r="S48" s="407"/>
    </row>
    <row r="49" spans="1:19">
      <c r="A49" s="1536"/>
      <c r="B49" s="1823"/>
      <c r="C49" s="1737"/>
      <c r="D49" s="1723"/>
      <c r="E49" s="1723"/>
      <c r="F49" s="1723"/>
      <c r="G49" s="1737"/>
      <c r="H49" s="1810"/>
      <c r="I49" s="407"/>
      <c r="J49" s="1810"/>
      <c r="K49" s="407"/>
      <c r="L49" s="1810"/>
      <c r="M49" s="407"/>
      <c r="N49" s="1810"/>
      <c r="O49" s="407"/>
      <c r="P49" s="1810"/>
      <c r="Q49" s="407"/>
      <c r="R49" s="1810"/>
      <c r="S49" s="407"/>
    </row>
    <row r="50" spans="1:19">
      <c r="A50" s="1536"/>
      <c r="B50" s="1824"/>
      <c r="C50" s="1737"/>
      <c r="D50" s="1723"/>
      <c r="E50" s="1723"/>
      <c r="F50" s="1723"/>
      <c r="G50" s="1737"/>
      <c r="H50" s="1810"/>
      <c r="I50" s="407"/>
      <c r="J50" s="1810"/>
      <c r="K50" s="407"/>
      <c r="L50" s="1810"/>
      <c r="M50" s="407"/>
      <c r="N50" s="1810"/>
      <c r="O50" s="407"/>
      <c r="P50" s="1810"/>
      <c r="Q50" s="407"/>
      <c r="R50" s="1810"/>
      <c r="S50" s="407"/>
    </row>
    <row r="51" spans="1:19">
      <c r="A51" s="1536"/>
      <c r="B51" s="1823"/>
      <c r="C51" s="1737"/>
      <c r="D51" s="1723"/>
      <c r="E51" s="1723"/>
      <c r="F51" s="1723"/>
      <c r="G51" s="1737"/>
      <c r="H51" s="1810"/>
      <c r="I51" s="407"/>
      <c r="J51" s="1810"/>
      <c r="K51" s="407"/>
      <c r="L51" s="1810"/>
      <c r="M51" s="407"/>
      <c r="N51" s="1810"/>
      <c r="O51" s="407"/>
      <c r="P51" s="1810"/>
      <c r="Q51" s="407"/>
      <c r="R51" s="1810"/>
      <c r="S51" s="407"/>
    </row>
    <row r="52" spans="1:19">
      <c r="A52" s="1536"/>
      <c r="B52" s="1819"/>
      <c r="C52" s="1737"/>
      <c r="D52" s="1723"/>
      <c r="E52" s="1723"/>
      <c r="F52" s="1723"/>
      <c r="G52" s="1737"/>
      <c r="H52" s="1810"/>
      <c r="I52" s="407"/>
      <c r="J52" s="1810"/>
      <c r="K52" s="407"/>
      <c r="L52" s="1810"/>
      <c r="M52" s="407"/>
      <c r="N52" s="1810"/>
      <c r="O52" s="407"/>
      <c r="P52" s="1810"/>
      <c r="Q52" s="407"/>
      <c r="R52" s="1810"/>
      <c r="S52" s="407"/>
    </row>
    <row r="53" spans="1:19">
      <c r="A53" s="1536"/>
      <c r="B53" s="1818" t="s">
        <v>168</v>
      </c>
      <c r="C53" s="1737"/>
      <c r="D53" s="1723"/>
      <c r="E53" s="1723"/>
      <c r="F53" s="1723"/>
      <c r="G53" s="1737"/>
      <c r="H53" s="1810"/>
      <c r="I53" s="407"/>
      <c r="J53" s="1810"/>
      <c r="K53" s="407"/>
      <c r="L53" s="1810"/>
      <c r="M53" s="407"/>
      <c r="N53" s="1810"/>
      <c r="O53" s="407"/>
      <c r="P53" s="1810"/>
      <c r="Q53" s="407"/>
      <c r="R53" s="1810"/>
      <c r="S53" s="407"/>
    </row>
    <row r="54" spans="1:19">
      <c r="A54" s="1536"/>
      <c r="B54" s="1819" t="s">
        <v>168</v>
      </c>
      <c r="C54" s="1737"/>
      <c r="D54" s="1723"/>
      <c r="E54" s="1723"/>
      <c r="F54" s="1723"/>
      <c r="G54" s="1737"/>
      <c r="H54" s="1810"/>
      <c r="I54" s="407"/>
      <c r="J54" s="1810"/>
      <c r="K54" s="407"/>
      <c r="L54" s="1810"/>
      <c r="M54" s="407"/>
      <c r="N54" s="1810"/>
      <c r="O54" s="407"/>
      <c r="P54" s="1810"/>
      <c r="Q54" s="407"/>
      <c r="R54" s="1810"/>
      <c r="S54" s="407"/>
    </row>
    <row r="55" spans="1:19">
      <c r="A55" s="1536"/>
      <c r="B55" s="1818" t="s">
        <v>168</v>
      </c>
      <c r="C55" s="1737"/>
      <c r="D55" s="1723"/>
      <c r="E55" s="1723"/>
      <c r="F55" s="1723"/>
      <c r="G55" s="1737"/>
      <c r="H55" s="1810"/>
      <c r="I55" s="407"/>
      <c r="J55" s="1810"/>
      <c r="K55" s="407"/>
      <c r="L55" s="1810"/>
      <c r="M55" s="407"/>
      <c r="N55" s="1810"/>
      <c r="O55" s="407"/>
      <c r="P55" s="1810"/>
      <c r="Q55" s="407"/>
      <c r="R55" s="1810"/>
      <c r="S55" s="407"/>
    </row>
    <row r="56" spans="1:19">
      <c r="A56" s="1536"/>
      <c r="B56" s="1819" t="s">
        <v>168</v>
      </c>
      <c r="C56" s="1766"/>
      <c r="D56" s="1723"/>
      <c r="E56" s="1723"/>
      <c r="F56" s="1723"/>
      <c r="G56" s="1737"/>
      <c r="H56" s="1810"/>
      <c r="I56" s="407"/>
      <c r="J56" s="1810"/>
      <c r="K56" s="407"/>
      <c r="L56" s="1810"/>
      <c r="M56" s="407"/>
      <c r="N56" s="1810"/>
      <c r="O56" s="407"/>
      <c r="P56" s="1810"/>
      <c r="Q56" s="407"/>
      <c r="R56" s="1810"/>
      <c r="S56" s="407"/>
    </row>
    <row r="57" spans="1:19">
      <c r="A57" s="1536"/>
      <c r="B57" s="1818" t="s">
        <v>168</v>
      </c>
      <c r="C57" s="1743"/>
      <c r="D57" s="543"/>
      <c r="E57" s="1723"/>
      <c r="F57" s="1723"/>
      <c r="G57" s="1737"/>
      <c r="H57" s="1810"/>
      <c r="I57" s="407"/>
      <c r="J57" s="1810"/>
      <c r="K57" s="407"/>
      <c r="L57" s="1810"/>
      <c r="M57" s="407"/>
      <c r="N57" s="1810"/>
      <c r="O57" s="407"/>
      <c r="P57" s="1810"/>
      <c r="Q57" s="407"/>
      <c r="R57" s="1810"/>
      <c r="S57" s="407"/>
    </row>
    <row r="58" spans="1:19">
      <c r="A58" s="1536"/>
      <c r="B58" s="1822"/>
      <c r="C58" s="1743"/>
      <c r="D58" s="543"/>
      <c r="E58" s="1723"/>
      <c r="F58" s="1723"/>
      <c r="G58" s="1737"/>
      <c r="H58" s="1810"/>
      <c r="I58" s="407"/>
      <c r="J58" s="1810"/>
      <c r="K58" s="407"/>
      <c r="L58" s="1810"/>
      <c r="M58" s="407"/>
      <c r="N58" s="1810"/>
      <c r="O58" s="407"/>
      <c r="P58" s="1810"/>
      <c r="Q58" s="407"/>
      <c r="R58" s="1810"/>
      <c r="S58" s="407"/>
    </row>
    <row r="59" spans="1:19">
      <c r="A59" s="1536"/>
      <c r="B59" s="1823"/>
      <c r="C59" s="1743"/>
      <c r="D59" s="543"/>
      <c r="E59" s="1723"/>
      <c r="F59" s="1723"/>
      <c r="G59" s="1737"/>
      <c r="H59" s="1810"/>
      <c r="I59" s="407"/>
      <c r="J59" s="1810"/>
      <c r="K59" s="407"/>
      <c r="L59" s="1810"/>
      <c r="M59" s="407"/>
      <c r="N59" s="1810"/>
      <c r="O59" s="407"/>
      <c r="P59" s="1810"/>
      <c r="Q59" s="407"/>
      <c r="R59" s="1810"/>
      <c r="S59" s="407"/>
    </row>
    <row r="60" spans="1:19">
      <c r="A60" s="1536"/>
      <c r="B60" s="1824"/>
      <c r="C60" s="1743"/>
      <c r="D60" s="543"/>
      <c r="E60" s="1723"/>
      <c r="F60" s="1723"/>
      <c r="G60" s="1737"/>
      <c r="H60" s="1810"/>
      <c r="I60" s="407"/>
      <c r="J60" s="1810"/>
      <c r="K60" s="407"/>
      <c r="L60" s="1810"/>
      <c r="M60" s="407"/>
      <c r="N60" s="1810"/>
      <c r="O60" s="407"/>
      <c r="P60" s="1810"/>
      <c r="Q60" s="407"/>
      <c r="R60" s="1810"/>
      <c r="S60" s="407"/>
    </row>
    <row r="61" spans="1:19">
      <c r="A61" s="1536"/>
      <c r="B61" s="1823"/>
      <c r="C61" s="1743"/>
      <c r="D61" s="543"/>
      <c r="E61" s="1723"/>
      <c r="F61" s="1723"/>
      <c r="G61" s="1737"/>
      <c r="H61" s="1810"/>
      <c r="I61" s="407"/>
      <c r="J61" s="1810"/>
      <c r="K61" s="407"/>
      <c r="L61" s="1810"/>
      <c r="M61" s="407"/>
      <c r="N61" s="1810"/>
      <c r="O61" s="407"/>
      <c r="P61" s="1810"/>
      <c r="Q61" s="407"/>
      <c r="R61" s="1810"/>
      <c r="S61" s="407"/>
    </row>
    <row r="62" spans="1:19" ht="15.75" thickBot="1">
      <c r="A62" s="1825"/>
      <c r="B62" s="1824"/>
      <c r="C62" s="1743"/>
      <c r="D62" s="543"/>
      <c r="E62" s="1723"/>
      <c r="F62" s="1723"/>
      <c r="G62" s="1737"/>
      <c r="H62" s="1810"/>
      <c r="I62" s="407"/>
      <c r="J62" s="1810"/>
      <c r="K62" s="407"/>
      <c r="L62" s="1810"/>
      <c r="M62" s="406"/>
      <c r="N62" s="1810"/>
      <c r="O62" s="407"/>
      <c r="P62" s="1810"/>
      <c r="Q62" s="407"/>
      <c r="R62" s="1810"/>
      <c r="S62" s="407"/>
    </row>
    <row r="63" spans="1:19" ht="15.75" thickTop="1">
      <c r="A63" s="14"/>
      <c r="B63" s="15"/>
      <c r="C63" s="16"/>
      <c r="D63" s="16"/>
      <c r="E63" s="17"/>
      <c r="F63" s="18" t="s">
        <v>625</v>
      </c>
      <c r="G63" s="19"/>
      <c r="H63" s="20"/>
      <c r="I63" s="62">
        <f>SUM(I23:I62)</f>
        <v>0</v>
      </c>
      <c r="J63" s="20"/>
      <c r="K63" s="62">
        <f>SUM(K23:K62)</f>
        <v>0</v>
      </c>
      <c r="L63" s="20"/>
      <c r="M63" s="62">
        <f>SUM(M23:M62)</f>
        <v>0</v>
      </c>
      <c r="N63" s="20"/>
      <c r="O63" s="62">
        <f>SUM(O26:O62)</f>
        <v>0</v>
      </c>
      <c r="P63" s="20"/>
      <c r="Q63" s="62">
        <f>SUM(Q26:Q62)</f>
        <v>0</v>
      </c>
      <c r="R63" s="20"/>
      <c r="S63" s="62">
        <f>SUM(S26:S62)</f>
        <v>0</v>
      </c>
    </row>
    <row r="64" spans="1:19">
      <c r="A64" s="1768"/>
      <c r="B64" s="1681"/>
      <c r="C64" s="1682"/>
      <c r="D64" s="1682"/>
      <c r="E64" s="1683"/>
      <c r="F64" s="1684" t="s">
        <v>626</v>
      </c>
      <c r="G64" s="1685"/>
      <c r="H64" s="1769">
        <v>0</v>
      </c>
      <c r="I64" s="1770"/>
      <c r="J64" s="1771">
        <v>0</v>
      </c>
      <c r="K64" s="1770"/>
      <c r="L64" s="1771">
        <v>0</v>
      </c>
      <c r="M64" s="1770"/>
      <c r="N64" s="1769">
        <v>0</v>
      </c>
      <c r="O64" s="1770"/>
      <c r="P64" s="1769">
        <v>0</v>
      </c>
      <c r="Q64" s="1770"/>
      <c r="R64" s="1769">
        <v>0</v>
      </c>
      <c r="S64" s="1770"/>
    </row>
    <row r="65" spans="1:19">
      <c r="A65" s="1768"/>
      <c r="B65" s="1681"/>
      <c r="C65" s="1682"/>
      <c r="D65" s="1682"/>
      <c r="E65" s="1683"/>
      <c r="F65" s="1684" t="s">
        <v>627</v>
      </c>
      <c r="G65" s="1685"/>
      <c r="H65" s="1772"/>
      <c r="I65" s="1773">
        <f>H64*I63</f>
        <v>0</v>
      </c>
      <c r="J65" s="1772"/>
      <c r="K65" s="1773">
        <f>J64*K63</f>
        <v>0</v>
      </c>
      <c r="L65" s="1772"/>
      <c r="M65" s="1773">
        <f>L64*M63</f>
        <v>0</v>
      </c>
      <c r="N65" s="1772"/>
      <c r="O65" s="1773">
        <f>N64*O63</f>
        <v>0</v>
      </c>
      <c r="P65" s="1772"/>
      <c r="Q65" s="1773">
        <f>P64*Q63</f>
        <v>0</v>
      </c>
      <c r="R65" s="1772"/>
      <c r="S65" s="1773">
        <f>R64*S63</f>
        <v>0</v>
      </c>
    </row>
    <row r="66" spans="1:19">
      <c r="A66" s="1768"/>
      <c r="B66" s="1681"/>
      <c r="C66" s="1682"/>
      <c r="D66" s="1682"/>
      <c r="E66" s="1683"/>
      <c r="F66" s="1684"/>
      <c r="G66" s="1685"/>
      <c r="H66" s="1772"/>
      <c r="I66" s="1774"/>
      <c r="J66" s="1772"/>
      <c r="K66" s="1774"/>
      <c r="L66" s="1772"/>
      <c r="M66" s="1774"/>
      <c r="N66" s="1772"/>
      <c r="O66" s="1774"/>
      <c r="P66" s="1772"/>
      <c r="Q66" s="1774"/>
      <c r="R66" s="1772"/>
      <c r="S66" s="1774"/>
    </row>
    <row r="67" spans="1:19">
      <c r="A67" s="1768"/>
      <c r="B67" s="1681"/>
      <c r="C67" s="1682"/>
      <c r="D67" s="1682"/>
      <c r="E67" s="1683"/>
      <c r="F67" s="1684" t="s">
        <v>628</v>
      </c>
      <c r="G67" s="1685"/>
      <c r="H67" s="1775"/>
      <c r="I67" s="1776">
        <f>SUM(I63:I65)</f>
        <v>0</v>
      </c>
      <c r="J67" s="1775"/>
      <c r="K67" s="1776">
        <f>SUM(K63:K65)</f>
        <v>0</v>
      </c>
      <c r="L67" s="1775"/>
      <c r="M67" s="1776">
        <f>SUM(M63:M65)</f>
        <v>0</v>
      </c>
      <c r="N67" s="1775"/>
      <c r="O67" s="1776">
        <f>SUM(O63:O65)</f>
        <v>0</v>
      </c>
      <c r="P67" s="1775"/>
      <c r="Q67" s="1776">
        <f>SUM(Q63:Q65)</f>
        <v>0</v>
      </c>
      <c r="R67" s="1775"/>
      <c r="S67" s="1776">
        <f>SUM(S63:S65)</f>
        <v>0</v>
      </c>
    </row>
    <row r="68" spans="1:19">
      <c r="A68" s="1768"/>
      <c r="B68" s="1681"/>
      <c r="C68" s="1682"/>
      <c r="D68" s="1682"/>
      <c r="E68" s="1683"/>
      <c r="F68" s="1694" t="s">
        <v>629</v>
      </c>
      <c r="G68" s="1695"/>
      <c r="H68" s="1777"/>
      <c r="I68" s="1778" t="e">
        <f>I67/'Area Calculations'!$I$4</f>
        <v>#DIV/0!</v>
      </c>
      <c r="J68" s="1777"/>
      <c r="K68" s="1778" t="e">
        <f>K67/'Area Calculations'!$I$4</f>
        <v>#DIV/0!</v>
      </c>
      <c r="L68" s="1777"/>
      <c r="M68" s="1778" t="e">
        <f>M67/'Area Calculations'!$I$4</f>
        <v>#DIV/0!</v>
      </c>
      <c r="N68" s="1777"/>
      <c r="O68" s="1778" t="e">
        <f>O67/'Area Calculations'!$I$4</f>
        <v>#DIV/0!</v>
      </c>
      <c r="P68" s="1777"/>
      <c r="Q68" s="1778" t="e">
        <f>Q67/'Area Calculations'!$I$4</f>
        <v>#DIV/0!</v>
      </c>
      <c r="R68" s="1777"/>
      <c r="S68" s="1778" t="e">
        <f>S67/'Area Calculations'!$I$4</f>
        <v>#DIV/0!</v>
      </c>
    </row>
    <row r="69" spans="1:19">
      <c r="A69" s="1768"/>
      <c r="B69" s="1681"/>
      <c r="C69" s="1682"/>
      <c r="D69" s="1682"/>
      <c r="E69" s="1683"/>
      <c r="F69" s="1694" t="s">
        <v>630</v>
      </c>
      <c r="G69" s="1698"/>
      <c r="H69" s="1777"/>
      <c r="I69" s="1778" t="e">
        <f>I67/'Area Calculations'!#REF!</f>
        <v>#REF!</v>
      </c>
      <c r="J69" s="1777"/>
      <c r="K69" s="1778" t="e">
        <f>K67/'Area Calculations'!#REF!</f>
        <v>#REF!</v>
      </c>
      <c r="L69" s="1777"/>
      <c r="M69" s="1778" t="e">
        <f>M67/'Area Calculations'!#REF!</f>
        <v>#REF!</v>
      </c>
      <c r="N69" s="1777"/>
      <c r="O69" s="1778" t="e">
        <f>O67/'Area Calculations'!#REF!</f>
        <v>#REF!</v>
      </c>
      <c r="P69" s="1777"/>
      <c r="Q69" s="1778" t="e">
        <f>Q67/'Area Calculations'!#REF!</f>
        <v>#REF!</v>
      </c>
      <c r="R69" s="1777"/>
      <c r="S69" s="1778" t="e">
        <f>S67/'Area Calculations'!#REF!</f>
        <v>#REF!</v>
      </c>
    </row>
    <row r="70" spans="1:19" ht="15.75" thickBot="1">
      <c r="A70" s="1768"/>
      <c r="B70" s="1681"/>
      <c r="C70" s="1682"/>
      <c r="D70" s="1682"/>
      <c r="E70" s="1683"/>
      <c r="F70" s="1684"/>
      <c r="G70" s="1699"/>
      <c r="H70" s="1779"/>
      <c r="I70" s="1780"/>
      <c r="J70" s="1781"/>
      <c r="K70" s="1781"/>
      <c r="L70" s="1781"/>
      <c r="M70" s="1781"/>
      <c r="N70" s="1781"/>
      <c r="O70" s="1782"/>
      <c r="P70" s="1781"/>
      <c r="Q70" s="1782"/>
      <c r="R70" s="1781"/>
      <c r="S70" s="1782"/>
    </row>
    <row r="71" spans="1:19" ht="16.5" thickTop="1" thickBot="1">
      <c r="A71" s="652" t="s">
        <v>631</v>
      </c>
      <c r="B71" s="653"/>
      <c r="C71" s="12"/>
      <c r="D71" s="12"/>
      <c r="E71" s="12"/>
      <c r="F71" s="12"/>
      <c r="G71" s="13"/>
      <c r="H71" s="21"/>
      <c r="I71" s="21"/>
      <c r="J71" s="21"/>
      <c r="K71" s="21"/>
      <c r="L71" s="21"/>
      <c r="M71" s="21"/>
      <c r="N71" s="21"/>
      <c r="O71" s="21"/>
      <c r="P71" s="21"/>
      <c r="Q71" s="21"/>
      <c r="R71" s="21"/>
      <c r="S71" s="21"/>
    </row>
    <row r="72" spans="1:19" ht="15.75" thickTop="1">
      <c r="A72" s="1526"/>
      <c r="B72" s="1722"/>
      <c r="C72" s="442"/>
      <c r="D72" s="442"/>
      <c r="E72" s="442"/>
      <c r="F72" s="442"/>
      <c r="G72" s="432"/>
      <c r="H72" s="1565"/>
      <c r="I72" s="1565"/>
      <c r="J72" s="1565"/>
      <c r="K72" s="1565"/>
      <c r="L72" s="1565"/>
      <c r="M72" s="1565"/>
      <c r="N72" s="1565"/>
      <c r="O72" s="1565"/>
      <c r="P72" s="1565"/>
      <c r="Q72" s="1565"/>
      <c r="R72" s="1565"/>
      <c r="S72" s="1565"/>
    </row>
    <row r="73" spans="1:19">
      <c r="A73" s="1526"/>
      <c r="B73" s="1722"/>
      <c r="C73" s="442"/>
      <c r="D73" s="442"/>
      <c r="E73" s="442"/>
      <c r="F73" s="442"/>
      <c r="G73" s="432"/>
      <c r="H73" s="1565"/>
      <c r="I73" s="1565"/>
      <c r="J73" s="1565"/>
      <c r="K73" s="1565"/>
      <c r="L73" s="1565"/>
      <c r="M73" s="1565"/>
      <c r="N73" s="1565"/>
      <c r="O73" s="1565"/>
      <c r="P73" s="1565"/>
      <c r="Q73" s="1565"/>
      <c r="R73" s="1565"/>
      <c r="S73" s="1565"/>
    </row>
    <row r="74" spans="1:19" ht="15.75" thickBot="1">
      <c r="A74" s="1526"/>
      <c r="B74" s="1722"/>
      <c r="C74" s="442"/>
      <c r="D74" s="442"/>
      <c r="E74" s="442"/>
      <c r="F74" s="442"/>
      <c r="G74" s="432"/>
      <c r="H74" s="1565"/>
      <c r="I74" s="1565"/>
      <c r="J74" s="1565"/>
      <c r="K74" s="1565"/>
      <c r="L74" s="1565"/>
      <c r="M74" s="1565"/>
      <c r="N74" s="1565"/>
      <c r="O74" s="1565"/>
      <c r="P74" s="1565"/>
      <c r="Q74" s="1565"/>
      <c r="R74" s="1565"/>
      <c r="S74" s="1565"/>
    </row>
    <row r="75" spans="1:19" s="2" customFormat="1" ht="16.5" thickTop="1" thickBot="1">
      <c r="A75" s="652" t="s">
        <v>632</v>
      </c>
      <c r="B75" s="653"/>
      <c r="C75" s="12"/>
      <c r="D75" s="12"/>
      <c r="E75" s="12"/>
      <c r="F75" s="12"/>
      <c r="G75" s="13"/>
      <c r="H75" s="21"/>
      <c r="I75" s="21"/>
      <c r="J75" s="21"/>
      <c r="K75" s="21"/>
      <c r="L75" s="21"/>
      <c r="M75" s="21"/>
      <c r="N75" s="21"/>
      <c r="O75" s="21"/>
      <c r="P75" s="21"/>
      <c r="Q75" s="21"/>
      <c r="R75" s="21"/>
      <c r="S75" s="21"/>
    </row>
    <row r="76" spans="1:19" s="2" customFormat="1" ht="15.75" thickTop="1">
      <c r="A76" s="1526"/>
      <c r="B76" s="1722"/>
      <c r="C76" s="442"/>
      <c r="D76" s="442"/>
      <c r="E76" s="442"/>
      <c r="F76" s="442"/>
      <c r="G76" s="432"/>
      <c r="H76" s="1565"/>
      <c r="I76" s="1565"/>
      <c r="J76" s="1565"/>
      <c r="K76" s="1565"/>
      <c r="L76" s="1565"/>
      <c r="M76" s="1565"/>
      <c r="N76" s="1565"/>
      <c r="O76" s="1565"/>
      <c r="P76" s="1565"/>
      <c r="Q76" s="1565"/>
      <c r="R76" s="1565"/>
      <c r="S76" s="1565"/>
    </row>
    <row r="77" spans="1:19" s="2" customFormat="1">
      <c r="A77" s="1526"/>
      <c r="B77" s="1722"/>
      <c r="C77" s="442"/>
      <c r="D77" s="442"/>
      <c r="E77" s="442"/>
      <c r="F77" s="442"/>
      <c r="G77" s="432"/>
      <c r="H77" s="1565"/>
      <c r="I77" s="1565"/>
      <c r="J77" s="1565"/>
      <c r="K77" s="1565"/>
      <c r="L77" s="1565"/>
      <c r="M77" s="1565"/>
      <c r="N77" s="1565"/>
      <c r="O77" s="1565"/>
      <c r="P77" s="1565"/>
      <c r="Q77" s="1565"/>
      <c r="R77" s="1565"/>
      <c r="S77" s="1565"/>
    </row>
    <row r="78" spans="1:19" ht="15.75" thickBot="1">
      <c r="A78" s="1526"/>
      <c r="B78" s="1722"/>
      <c r="C78" s="442"/>
      <c r="D78" s="442"/>
      <c r="E78" s="442"/>
      <c r="F78" s="442"/>
      <c r="G78" s="432"/>
      <c r="H78" s="1565"/>
      <c r="I78" s="1565"/>
      <c r="J78" s="1565"/>
      <c r="K78" s="1565"/>
      <c r="L78" s="1565"/>
      <c r="M78" s="1565"/>
      <c r="N78" s="1565"/>
      <c r="O78" s="1565"/>
      <c r="P78" s="1565"/>
      <c r="Q78" s="1565"/>
      <c r="R78" s="1565"/>
      <c r="S78" s="1565"/>
    </row>
    <row r="79" spans="1:19" s="2" customFormat="1" ht="16.5" thickTop="1" thickBot="1">
      <c r="A79" s="652" t="s">
        <v>633</v>
      </c>
      <c r="B79" s="653"/>
      <c r="C79" s="12"/>
      <c r="D79" s="12"/>
      <c r="E79" s="12"/>
      <c r="F79" s="12"/>
      <c r="G79" s="13"/>
      <c r="H79" s="21"/>
      <c r="I79" s="21"/>
      <c r="J79" s="21"/>
      <c r="K79" s="21"/>
      <c r="L79" s="21"/>
      <c r="M79" s="21"/>
      <c r="N79" s="21"/>
      <c r="O79" s="21"/>
      <c r="P79" s="21"/>
      <c r="Q79" s="21"/>
      <c r="R79" s="21"/>
      <c r="S79" s="21"/>
    </row>
    <row r="80" spans="1:19" s="2" customFormat="1" ht="15.75" thickTop="1">
      <c r="A80" s="1526"/>
      <c r="B80" s="1722"/>
      <c r="C80" s="442"/>
      <c r="D80" s="442"/>
      <c r="E80" s="442"/>
      <c r="F80" s="442"/>
      <c r="G80" s="432"/>
      <c r="H80" s="1565"/>
      <c r="I80" s="1565"/>
      <c r="J80" s="1565"/>
      <c r="K80" s="1565"/>
      <c r="L80" s="1565"/>
      <c r="M80" s="1565"/>
      <c r="N80" s="1565"/>
      <c r="O80" s="1565"/>
      <c r="P80" s="1565"/>
      <c r="Q80" s="1565"/>
      <c r="R80" s="1565"/>
      <c r="S80" s="1565"/>
    </row>
    <row r="81" spans="1:19" s="2" customFormat="1">
      <c r="A81" s="1808"/>
      <c r="B81" s="1722"/>
      <c r="C81" s="1723"/>
      <c r="D81" s="1723"/>
      <c r="E81" s="1723"/>
      <c r="F81" s="1723"/>
      <c r="G81" s="1737"/>
      <c r="H81" s="1783"/>
      <c r="I81" s="1783"/>
      <c r="J81" s="1783"/>
      <c r="K81" s="1783"/>
      <c r="L81" s="1783"/>
      <c r="M81" s="1783"/>
      <c r="N81" s="1783"/>
      <c r="O81" s="1783"/>
      <c r="P81" s="1783"/>
      <c r="Q81" s="1783"/>
      <c r="R81" s="1783"/>
      <c r="S81" s="1783"/>
    </row>
    <row r="82" spans="1:19" s="2" customFormat="1" ht="15.75" thickBot="1">
      <c r="A82" s="1784"/>
      <c r="B82" s="1706"/>
      <c r="C82" s="1723"/>
      <c r="D82" s="1723"/>
      <c r="E82" s="1723"/>
      <c r="F82" s="1723"/>
      <c r="G82" s="1737"/>
      <c r="H82" s="1785"/>
      <c r="I82" s="1785"/>
      <c r="J82" s="1785"/>
      <c r="K82" s="1785"/>
      <c r="L82" s="1785"/>
      <c r="M82" s="1785"/>
      <c r="N82" s="1785"/>
      <c r="O82" s="1785"/>
      <c r="P82" s="1785"/>
      <c r="Q82" s="1785"/>
      <c r="R82" s="1785"/>
      <c r="S82" s="1785"/>
    </row>
    <row r="83" spans="1:19" s="2" customFormat="1" ht="16.5" thickTop="1" thickBot="1">
      <c r="A83" s="652" t="s">
        <v>634</v>
      </c>
      <c r="B83" s="653"/>
      <c r="C83" s="12"/>
      <c r="D83" s="12"/>
      <c r="E83" s="12"/>
      <c r="F83" s="12"/>
      <c r="G83" s="13"/>
      <c r="H83" s="21"/>
      <c r="I83" s="21"/>
      <c r="J83" s="21"/>
      <c r="K83" s="21"/>
      <c r="L83" s="21"/>
      <c r="M83" s="21"/>
      <c r="N83" s="21"/>
      <c r="O83" s="21"/>
      <c r="P83" s="21"/>
      <c r="Q83" s="21"/>
      <c r="R83" s="21"/>
      <c r="S83" s="21"/>
    </row>
    <row r="84" spans="1:19" ht="15.75" thickTop="1">
      <c r="A84" s="1531"/>
      <c r="B84" s="445"/>
      <c r="C84" s="442"/>
      <c r="D84" s="442"/>
      <c r="E84" s="442"/>
      <c r="F84" s="442"/>
      <c r="G84" s="432"/>
      <c r="H84" s="1565"/>
      <c r="I84" s="1565"/>
      <c r="J84" s="1565"/>
      <c r="K84" s="1565"/>
      <c r="L84" s="1565"/>
      <c r="M84" s="1565"/>
      <c r="N84" s="1565"/>
      <c r="O84" s="1565"/>
      <c r="P84" s="1565"/>
      <c r="Q84" s="1565"/>
      <c r="R84" s="1565"/>
      <c r="S84" s="1565"/>
    </row>
    <row r="85" spans="1:19">
      <c r="A85" s="1784"/>
      <c r="B85" s="1706"/>
      <c r="C85" s="1723"/>
      <c r="D85" s="1723"/>
      <c r="E85" s="1723"/>
      <c r="F85" s="1723"/>
      <c r="G85" s="1737"/>
      <c r="H85" s="1786"/>
      <c r="I85" s="1786"/>
      <c r="J85" s="1786"/>
      <c r="K85" s="1786"/>
      <c r="L85" s="1786"/>
      <c r="M85" s="1786"/>
      <c r="N85" s="1786"/>
      <c r="O85" s="1786"/>
      <c r="P85" s="1786"/>
      <c r="Q85" s="1786"/>
      <c r="R85" s="1786"/>
      <c r="S85" s="1786"/>
    </row>
    <row r="86" spans="1:19" ht="15.75" thickBot="1">
      <c r="A86" s="1784"/>
      <c r="B86" s="1706"/>
      <c r="C86" s="1723"/>
      <c r="D86" s="1723"/>
      <c r="E86" s="1723"/>
      <c r="F86" s="1723"/>
      <c r="G86" s="1737"/>
      <c r="H86" s="1786"/>
      <c r="I86" s="1786"/>
      <c r="J86" s="1786"/>
      <c r="K86" s="1786"/>
      <c r="L86" s="1786"/>
      <c r="M86" s="1786"/>
      <c r="N86" s="1786"/>
      <c r="O86" s="1786"/>
      <c r="P86" s="1786"/>
      <c r="Q86" s="1786"/>
      <c r="R86" s="1786"/>
      <c r="S86" s="1786"/>
    </row>
    <row r="87" spans="1:19" ht="16.5" thickTop="1" thickBot="1">
      <c r="A87" s="652" t="s">
        <v>635</v>
      </c>
      <c r="B87" s="653"/>
      <c r="C87" s="12"/>
      <c r="D87" s="12"/>
      <c r="E87" s="12"/>
      <c r="F87" s="12"/>
      <c r="G87" s="13"/>
      <c r="H87" s="21"/>
      <c r="I87" s="21"/>
      <c r="J87" s="21"/>
      <c r="K87" s="21"/>
      <c r="L87" s="21"/>
      <c r="M87" s="21"/>
      <c r="N87" s="21"/>
      <c r="O87" s="21"/>
      <c r="P87" s="21"/>
      <c r="Q87" s="21"/>
      <c r="R87" s="21"/>
      <c r="S87" s="21"/>
    </row>
    <row r="88" spans="1:19" ht="15.75" thickTop="1">
      <c r="A88" s="1808"/>
      <c r="B88" s="1722" t="s">
        <v>636</v>
      </c>
      <c r="C88" s="1723"/>
      <c r="D88" s="1723"/>
      <c r="E88" s="1723"/>
      <c r="F88" s="1723"/>
      <c r="G88" s="1737"/>
      <c r="H88" s="1786"/>
      <c r="I88" s="1786"/>
      <c r="J88" s="1786"/>
      <c r="K88" s="1786"/>
      <c r="L88" s="1786"/>
      <c r="M88" s="1786"/>
      <c r="N88" s="1786"/>
      <c r="O88" s="1786"/>
      <c r="P88" s="1786"/>
      <c r="Q88" s="1786"/>
      <c r="R88" s="1786"/>
      <c r="S88" s="1786"/>
    </row>
    <row r="89" spans="1:19">
      <c r="A89" s="1808"/>
      <c r="B89" s="1722" t="s">
        <v>637</v>
      </c>
      <c r="C89" s="1723"/>
      <c r="D89" s="1723"/>
      <c r="E89" s="1723"/>
      <c r="F89" s="1723"/>
      <c r="G89" s="1737"/>
      <c r="H89" s="1786"/>
      <c r="I89" s="1786"/>
      <c r="J89" s="1786"/>
      <c r="K89" s="1786"/>
      <c r="L89" s="1786"/>
      <c r="M89" s="1786"/>
      <c r="N89" s="1786"/>
      <c r="O89" s="1786"/>
      <c r="P89" s="1786"/>
      <c r="Q89" s="1786"/>
      <c r="R89" s="1786"/>
      <c r="S89" s="1786"/>
    </row>
    <row r="90" spans="1:19">
      <c r="A90" s="1808"/>
      <c r="B90" s="1722" t="s">
        <v>638</v>
      </c>
      <c r="C90" s="1723"/>
      <c r="D90" s="1723"/>
      <c r="E90" s="1723"/>
      <c r="F90" s="1723"/>
      <c r="G90" s="1737"/>
      <c r="H90" s="1786"/>
      <c r="I90" s="1786"/>
      <c r="J90" s="1786"/>
      <c r="K90" s="1786"/>
      <c r="L90" s="1786"/>
      <c r="M90" s="1786"/>
      <c r="N90" s="1786"/>
      <c r="O90" s="1786"/>
      <c r="P90" s="1786"/>
      <c r="Q90" s="1786"/>
      <c r="R90" s="1786"/>
      <c r="S90" s="1786"/>
    </row>
    <row r="91" spans="1:19">
      <c r="A91" s="1808"/>
      <c r="B91" s="1722" t="s">
        <v>639</v>
      </c>
      <c r="C91" s="1723"/>
      <c r="D91" s="1723"/>
      <c r="E91" s="1723"/>
      <c r="F91" s="1723"/>
      <c r="G91" s="1737"/>
      <c r="H91" s="1786"/>
      <c r="I91" s="1786"/>
      <c r="J91" s="1786"/>
      <c r="K91" s="1786"/>
      <c r="L91" s="1786"/>
      <c r="M91" s="1786"/>
      <c r="N91" s="1786"/>
      <c r="O91" s="1786"/>
      <c r="P91" s="1786"/>
      <c r="Q91" s="1786"/>
      <c r="R91" s="1786"/>
      <c r="S91" s="1786"/>
    </row>
    <row r="92" spans="1:19" ht="15.75" thickBot="1">
      <c r="A92" s="358"/>
      <c r="B92" s="357"/>
      <c r="C92" s="188"/>
      <c r="D92" s="188"/>
      <c r="E92" s="188"/>
      <c r="F92" s="188"/>
      <c r="G92" s="359"/>
      <c r="H92" s="300"/>
      <c r="I92" s="300"/>
      <c r="J92" s="300"/>
      <c r="K92" s="300"/>
      <c r="L92" s="300"/>
      <c r="M92" s="300"/>
      <c r="N92" s="300"/>
      <c r="O92" s="300"/>
      <c r="P92" s="300"/>
      <c r="Q92" s="300"/>
      <c r="R92" s="300"/>
      <c r="S92" s="300"/>
    </row>
    <row r="93" spans="1:19" ht="16.5" thickTop="1" thickBot="1">
      <c r="A93" s="7" t="s">
        <v>640</v>
      </c>
      <c r="B93" s="8"/>
      <c r="C93" s="12"/>
      <c r="D93" s="12"/>
      <c r="E93" s="12"/>
      <c r="F93" s="12"/>
      <c r="G93" s="13"/>
      <c r="H93" s="21"/>
      <c r="I93" s="21"/>
      <c r="J93" s="21"/>
      <c r="K93" s="21"/>
      <c r="L93" s="21"/>
      <c r="M93" s="21"/>
      <c r="N93" s="21"/>
      <c r="O93" s="21"/>
      <c r="P93" s="21"/>
      <c r="Q93" s="21"/>
      <c r="R93" s="21"/>
      <c r="S93" s="21"/>
    </row>
    <row r="94" spans="1:19" ht="15.75" thickTop="1">
      <c r="A94" s="1526"/>
      <c r="B94" s="446" t="s">
        <v>641</v>
      </c>
      <c r="C94" s="442"/>
      <c r="D94" s="442"/>
      <c r="E94" s="442"/>
      <c r="F94" s="442"/>
      <c r="G94" s="432"/>
      <c r="H94" s="1826"/>
      <c r="I94" s="1826"/>
      <c r="J94" s="1826"/>
      <c r="K94" s="1826"/>
      <c r="L94" s="1826"/>
      <c r="M94" s="1826"/>
      <c r="N94" s="1826"/>
      <c r="O94" s="1826"/>
      <c r="P94" s="1826"/>
      <c r="Q94" s="1826"/>
      <c r="R94" s="1826"/>
      <c r="S94" s="1826"/>
    </row>
    <row r="95" spans="1:19">
      <c r="A95" s="1808"/>
      <c r="B95" s="1722" t="s">
        <v>642</v>
      </c>
      <c r="C95" s="1723"/>
      <c r="D95" s="1723"/>
      <c r="E95" s="1723"/>
      <c r="F95" s="1723"/>
      <c r="G95" s="1737"/>
      <c r="H95" s="1811"/>
      <c r="I95" s="1811"/>
      <c r="J95" s="1811"/>
      <c r="K95" s="1811"/>
      <c r="L95" s="1811"/>
      <c r="M95" s="1811"/>
      <c r="N95" s="1811"/>
      <c r="O95" s="1811"/>
      <c r="P95" s="1811"/>
      <c r="Q95" s="1811"/>
      <c r="R95" s="1811"/>
      <c r="S95" s="1811"/>
    </row>
    <row r="96" spans="1:19" ht="15.75" thickBot="1">
      <c r="A96" s="1787"/>
      <c r="B96" s="1788" t="s">
        <v>643</v>
      </c>
      <c r="C96" s="1789"/>
      <c r="D96" s="1789"/>
      <c r="E96" s="1789"/>
      <c r="F96" s="1789"/>
      <c r="G96" s="1790"/>
      <c r="H96" s="1791"/>
      <c r="I96" s="1791"/>
      <c r="J96" s="1791"/>
      <c r="K96" s="1791"/>
      <c r="L96" s="1791"/>
      <c r="M96" s="1791"/>
      <c r="N96" s="1791"/>
      <c r="O96" s="1791"/>
      <c r="P96" s="1791"/>
      <c r="Q96" s="1791"/>
      <c r="R96" s="1791"/>
      <c r="S96" s="1791"/>
    </row>
    <row r="97" spans="1:2" ht="16.5" thickTop="1" thickBot="1"/>
    <row r="98" spans="1:2" ht="16.5" thickTop="1" thickBot="1">
      <c r="A98" s="94" t="s">
        <v>644</v>
      </c>
      <c r="B98" s="96"/>
    </row>
    <row r="99" spans="1:2" ht="15.75" thickTop="1">
      <c r="A99" s="95" t="s">
        <v>542</v>
      </c>
      <c r="B99" s="1792"/>
    </row>
    <row r="100" spans="1:2">
      <c r="A100" s="1793" t="s">
        <v>546</v>
      </c>
      <c r="B100" s="1792"/>
    </row>
    <row r="101" spans="1:2">
      <c r="A101" s="1794" t="s">
        <v>549</v>
      </c>
      <c r="B101" s="1795"/>
    </row>
    <row r="102" spans="1:2">
      <c r="A102" s="1794" t="s">
        <v>552</v>
      </c>
      <c r="B102" s="1827"/>
    </row>
    <row r="103" spans="1:2" ht="15.75" thickBot="1">
      <c r="A103" s="1797" t="s">
        <v>645</v>
      </c>
      <c r="B103" s="1798"/>
    </row>
    <row r="104" spans="1:2" ht="15.75" thickTop="1"/>
    <row r="105" spans="1:2">
      <c r="A105" s="97"/>
      <c r="B105" s="1" t="s">
        <v>646</v>
      </c>
    </row>
    <row r="106" spans="1:2">
      <c r="A106" s="98"/>
      <c r="B106" s="1" t="s">
        <v>647</v>
      </c>
    </row>
  </sheetData>
  <mergeCells count="48">
    <mergeCell ref="L1:M1"/>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215" priority="13" operator="equal">
      <formula>"X"</formula>
    </cfRule>
    <cfRule type="cellIs" dxfId="1214" priority="14" operator="equal">
      <formula>"I"</formula>
    </cfRule>
  </conditionalFormatting>
  <conditionalFormatting sqref="H32:H62">
    <cfRule type="cellIs" dxfId="1213" priority="1" operator="equal">
      <formula>"X"</formula>
    </cfRule>
    <cfRule type="cellIs" dxfId="1212" priority="2" operator="equal">
      <formula>"I"</formula>
    </cfRule>
  </conditionalFormatting>
  <conditionalFormatting sqref="J20:J30">
    <cfRule type="cellIs" dxfId="1211" priority="15" operator="equal">
      <formula>"X"</formula>
    </cfRule>
    <cfRule type="cellIs" dxfId="1210" priority="16" operator="equal">
      <formula>"I"</formula>
    </cfRule>
  </conditionalFormatting>
  <conditionalFormatting sqref="J32:J62">
    <cfRule type="cellIs" dxfId="1209" priority="3" operator="equal">
      <formula>"X"</formula>
    </cfRule>
    <cfRule type="cellIs" dxfId="1208" priority="4" operator="equal">
      <formula>"I"</formula>
    </cfRule>
  </conditionalFormatting>
  <conditionalFormatting sqref="L20:L30">
    <cfRule type="cellIs" dxfId="1207" priority="17" operator="equal">
      <formula>"X"</formula>
    </cfRule>
    <cfRule type="cellIs" dxfId="1206" priority="18" operator="equal">
      <formula>"I"</formula>
    </cfRule>
  </conditionalFormatting>
  <conditionalFormatting sqref="L32:L62">
    <cfRule type="cellIs" dxfId="1205" priority="5" operator="equal">
      <formula>"X"</formula>
    </cfRule>
    <cfRule type="cellIs" dxfId="1204" priority="6" operator="equal">
      <formula>"I"</formula>
    </cfRule>
  </conditionalFormatting>
  <conditionalFormatting sqref="N20:N30">
    <cfRule type="cellIs" dxfId="1203" priority="19" operator="equal">
      <formula>"X"</formula>
    </cfRule>
    <cfRule type="cellIs" dxfId="1202" priority="20" operator="equal">
      <formula>"I"</formula>
    </cfRule>
  </conditionalFormatting>
  <conditionalFormatting sqref="N32:N62">
    <cfRule type="cellIs" dxfId="1201" priority="7" operator="equal">
      <formula>"X"</formula>
    </cfRule>
    <cfRule type="cellIs" dxfId="1200" priority="8" operator="equal">
      <formula>"I"</formula>
    </cfRule>
  </conditionalFormatting>
  <conditionalFormatting sqref="P20:P30">
    <cfRule type="cellIs" dxfId="1199" priority="21" operator="equal">
      <formula>"X"</formula>
    </cfRule>
    <cfRule type="cellIs" dxfId="1198" priority="22" operator="equal">
      <formula>"I"</formula>
    </cfRule>
  </conditionalFormatting>
  <conditionalFormatting sqref="P32:P62">
    <cfRule type="cellIs" dxfId="1197" priority="9" operator="equal">
      <formula>"X"</formula>
    </cfRule>
    <cfRule type="cellIs" dxfId="1196" priority="10" operator="equal">
      <formula>"I"</formula>
    </cfRule>
  </conditionalFormatting>
  <conditionalFormatting sqref="R20:R30">
    <cfRule type="cellIs" dxfId="1195" priority="23" operator="equal">
      <formula>"X"</formula>
    </cfRule>
    <cfRule type="cellIs" dxfId="1194" priority="24" operator="equal">
      <formula>"I"</formula>
    </cfRule>
  </conditionalFormatting>
  <conditionalFormatting sqref="R32:R62">
    <cfRule type="cellIs" dxfId="1193" priority="11" operator="equal">
      <formula>"X"</formula>
    </cfRule>
    <cfRule type="cellIs" dxfId="1192" priority="12" operator="equal">
      <formula>"I"</formula>
    </cfRule>
  </conditionalFormatting>
  <hyperlinks>
    <hyperlink ref="B3" location="'Cost Summary'!A1" display="BACK TO SUMMARY SHEET" xr:uid="{4DD872A1-1B37-49F4-95EF-6BFEE6B39F8F}"/>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DE67-67FE-4A35-91B5-B73C3F115C1B}">
  <sheetPr>
    <tabColor rgb="FF92D050"/>
  </sheetPr>
  <dimension ref="A1:S106"/>
  <sheetViews>
    <sheetView zoomScale="85" zoomScaleNormal="85" workbookViewId="0">
      <pane xSplit="2" ySplit="9" topLeftCell="C20" activePane="bottomRight" state="frozen"/>
      <selection pane="bottomRight" activeCell="I37" sqref="I37"/>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47"/>
      <c r="I2" s="647"/>
      <c r="J2" s="674">
        <v>9544464105</v>
      </c>
      <c r="K2" s="674"/>
      <c r="L2" s="674">
        <v>2704855874</v>
      </c>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799" t="s">
        <v>544</v>
      </c>
      <c r="B5" s="1722" t="s">
        <v>398</v>
      </c>
      <c r="C5" s="1723"/>
      <c r="D5" s="1723"/>
      <c r="E5" s="1723"/>
      <c r="F5" s="1723"/>
      <c r="G5" s="1724" t="s">
        <v>546</v>
      </c>
      <c r="H5" s="1800"/>
      <c r="I5" s="684"/>
      <c r="J5" s="1800"/>
      <c r="K5" s="684"/>
      <c r="L5" s="1800"/>
      <c r="M5" s="684"/>
      <c r="N5" s="1800"/>
      <c r="O5" s="684"/>
      <c r="P5" s="1800"/>
      <c r="Q5" s="684"/>
      <c r="R5" s="1800"/>
      <c r="S5" s="684"/>
    </row>
    <row r="6" spans="1:19">
      <c r="A6" s="1799" t="s">
        <v>548</v>
      </c>
      <c r="B6" s="1727" t="s">
        <v>397</v>
      </c>
      <c r="C6" s="1723"/>
      <c r="D6" s="1723"/>
      <c r="E6" s="1723"/>
      <c r="F6" s="1723"/>
      <c r="G6" s="1724" t="s">
        <v>549</v>
      </c>
      <c r="H6" s="1802"/>
      <c r="I6" s="687"/>
      <c r="J6" s="1802"/>
      <c r="K6" s="687"/>
      <c r="L6" s="1802"/>
      <c r="M6" s="687"/>
      <c r="N6" s="1802"/>
      <c r="O6" s="687"/>
      <c r="P6" s="1802"/>
      <c r="Q6" s="687"/>
      <c r="R6" s="1802"/>
      <c r="S6" s="687"/>
    </row>
    <row r="7" spans="1:19">
      <c r="A7" s="1799" t="s">
        <v>551</v>
      </c>
      <c r="B7" s="1731"/>
      <c r="C7" s="1723"/>
      <c r="D7" s="1723"/>
      <c r="E7" s="1723"/>
      <c r="F7" s="1723"/>
      <c r="G7" s="1724" t="s">
        <v>552</v>
      </c>
      <c r="H7" s="1804"/>
      <c r="I7" s="685"/>
      <c r="J7" s="1804"/>
      <c r="K7" s="685"/>
      <c r="L7" s="1804"/>
      <c r="M7" s="685"/>
      <c r="N7" s="1804"/>
      <c r="O7" s="685"/>
      <c r="P7" s="1804"/>
      <c r="Q7" s="685"/>
      <c r="R7" s="1804"/>
      <c r="S7" s="685"/>
    </row>
    <row r="8" spans="1:19" ht="15.75" thickBot="1">
      <c r="A8" s="356" t="s">
        <v>554</v>
      </c>
      <c r="B8" s="357"/>
      <c r="C8" s="188"/>
      <c r="D8" s="188"/>
      <c r="E8" s="188"/>
      <c r="F8" s="188"/>
      <c r="G8" s="298" t="s">
        <v>554</v>
      </c>
      <c r="H8" s="1806"/>
      <c r="I8" s="1807"/>
      <c r="J8" s="1806"/>
      <c r="K8" s="1807"/>
      <c r="L8" s="1806"/>
      <c r="M8" s="1807"/>
      <c r="N8" s="1806"/>
      <c r="O8" s="1807"/>
      <c r="P8" s="1806"/>
      <c r="Q8" s="1807"/>
      <c r="R8" s="1806"/>
      <c r="S8" s="1807"/>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808"/>
      <c r="B10" s="448" t="s">
        <v>563</v>
      </c>
      <c r="C10" s="1723"/>
      <c r="D10" s="1723"/>
      <c r="E10" s="1723"/>
      <c r="F10" s="1723"/>
      <c r="G10" s="1737"/>
      <c r="H10" s="1809"/>
      <c r="I10" s="1809"/>
      <c r="J10" s="1809"/>
      <c r="K10" s="1809"/>
      <c r="L10" s="1809"/>
      <c r="M10" s="1809"/>
      <c r="N10" s="1809"/>
      <c r="O10" s="1809"/>
      <c r="P10" s="1809"/>
      <c r="Q10" s="1809"/>
      <c r="R10" s="1809"/>
      <c r="S10" s="1809"/>
    </row>
    <row r="11" spans="1:19" hidden="1">
      <c r="A11" s="1808"/>
      <c r="B11" s="1722" t="str">
        <f>'Area Calculations'!L62</f>
        <v>Architectural Drawings  by</v>
      </c>
      <c r="C11" s="1739" t="s">
        <v>564</v>
      </c>
      <c r="D11" s="1723"/>
      <c r="E11" s="1723"/>
      <c r="F11" s="1723"/>
      <c r="G11" s="1737"/>
      <c r="H11" s="1809"/>
      <c r="I11" s="1809"/>
      <c r="J11" s="1809"/>
      <c r="K11" s="1809"/>
      <c r="L11" s="1809"/>
      <c r="M11" s="1809"/>
      <c r="N11" s="1809"/>
      <c r="O11" s="1809"/>
      <c r="P11" s="1809"/>
      <c r="Q11" s="1809"/>
      <c r="R11" s="1809"/>
      <c r="S11" s="1809"/>
    </row>
    <row r="12" spans="1:19" hidden="1">
      <c r="A12" s="1808"/>
      <c r="B12" s="1722" t="str">
        <f>'Area Calculations'!L63</f>
        <v>Structural Drawings by</v>
      </c>
      <c r="C12" s="1739" t="s">
        <v>564</v>
      </c>
      <c r="D12" s="1723"/>
      <c r="E12" s="1723"/>
      <c r="F12" s="1723"/>
      <c r="G12" s="1737"/>
      <c r="H12" s="1809"/>
      <c r="I12" s="1809"/>
      <c r="J12" s="1809"/>
      <c r="K12" s="1809"/>
      <c r="L12" s="1809"/>
      <c r="M12" s="1809"/>
      <c r="N12" s="1809"/>
      <c r="O12" s="1809"/>
      <c r="P12" s="1809"/>
      <c r="Q12" s="1809"/>
      <c r="R12" s="1809"/>
      <c r="S12" s="1809"/>
    </row>
    <row r="13" spans="1:19" hidden="1">
      <c r="A13" s="1808"/>
      <c r="B13" s="1722" t="str">
        <f>'Area Calculations'!L64</f>
        <v>MEP FA FP Drawings by</v>
      </c>
      <c r="C13" s="1739" t="s">
        <v>564</v>
      </c>
      <c r="D13" s="1723"/>
      <c r="E13" s="1723"/>
      <c r="F13" s="1723"/>
      <c r="G13" s="1737"/>
      <c r="H13" s="1809"/>
      <c r="I13" s="1809"/>
      <c r="J13" s="1809"/>
      <c r="K13" s="1809"/>
      <c r="L13" s="1809"/>
      <c r="M13" s="1809"/>
      <c r="N13" s="1809"/>
      <c r="O13" s="1809"/>
      <c r="P13" s="1809"/>
      <c r="Q13" s="1809"/>
      <c r="R13" s="1809"/>
      <c r="S13" s="1809"/>
    </row>
    <row r="14" spans="1:19" hidden="1">
      <c r="A14" s="1808"/>
      <c r="B14" s="1722" t="str">
        <f>'Area Calculations'!L65</f>
        <v xml:space="preserve">Civil Drawings by </v>
      </c>
      <c r="C14" s="1739" t="s">
        <v>564</v>
      </c>
      <c r="D14" s="1723"/>
      <c r="E14" s="1723"/>
      <c r="F14" s="1723"/>
      <c r="G14" s="1737"/>
      <c r="H14" s="1809"/>
      <c r="I14" s="1809"/>
      <c r="J14" s="1809"/>
      <c r="K14" s="1809"/>
      <c r="L14" s="1809"/>
      <c r="M14" s="1809"/>
      <c r="N14" s="1809"/>
      <c r="O14" s="1809"/>
      <c r="P14" s="1809"/>
      <c r="Q14" s="1809"/>
      <c r="R14" s="1809"/>
      <c r="S14" s="1809"/>
    </row>
    <row r="15" spans="1:19" hidden="1">
      <c r="A15" s="1808"/>
      <c r="B15" s="1722" t="str">
        <f>'Area Calculations'!L66</f>
        <v>Land scape Drawings by</v>
      </c>
      <c r="C15" s="1739" t="s">
        <v>564</v>
      </c>
      <c r="D15" s="1723"/>
      <c r="E15" s="1723"/>
      <c r="F15" s="1723"/>
      <c r="G15" s="1737"/>
      <c r="H15" s="1809"/>
      <c r="I15" s="1809"/>
      <c r="J15" s="1809"/>
      <c r="K15" s="1809"/>
      <c r="L15" s="1809"/>
      <c r="M15" s="1809"/>
      <c r="N15" s="1809"/>
      <c r="O15" s="1809"/>
      <c r="P15" s="1809"/>
      <c r="Q15" s="1809"/>
      <c r="R15" s="1809"/>
      <c r="S15" s="1809"/>
    </row>
    <row r="16" spans="1:19" hidden="1">
      <c r="A16" s="1808"/>
      <c r="B16" s="1722" t="str">
        <f>'Area Calculations'!L67</f>
        <v>Kitchen Drawings by</v>
      </c>
      <c r="C16" s="1739" t="s">
        <v>564</v>
      </c>
      <c r="D16" s="1723"/>
      <c r="E16" s="1723"/>
      <c r="F16" s="1723"/>
      <c r="G16" s="1737"/>
      <c r="H16" s="1809"/>
      <c r="I16" s="1809"/>
      <c r="J16" s="1809"/>
      <c r="K16" s="1809"/>
      <c r="L16" s="1809"/>
      <c r="M16" s="1809"/>
      <c r="N16" s="1809"/>
      <c r="O16" s="1809"/>
      <c r="P16" s="1809"/>
      <c r="Q16" s="1809"/>
      <c r="R16" s="1809"/>
      <c r="S16" s="1809"/>
    </row>
    <row r="17" spans="1:19" hidden="1">
      <c r="A17" s="1808"/>
      <c r="B17" s="1722" t="str">
        <f>'Area Calculations'!L68</f>
        <v>Storefront Designer by</v>
      </c>
      <c r="C17" s="1739" t="s">
        <v>564</v>
      </c>
      <c r="D17" s="1723"/>
      <c r="E17" s="1723"/>
      <c r="F17" s="1723"/>
      <c r="G17" s="1737"/>
      <c r="H17" s="1809"/>
      <c r="I17" s="1809"/>
      <c r="J17" s="1809"/>
      <c r="K17" s="1809"/>
      <c r="L17" s="1809"/>
      <c r="M17" s="1809"/>
      <c r="N17" s="1809"/>
      <c r="O17" s="1809"/>
      <c r="P17" s="1809"/>
      <c r="Q17" s="1809"/>
      <c r="R17" s="1809"/>
      <c r="S17" s="1809"/>
    </row>
    <row r="18" spans="1:19" hidden="1">
      <c r="A18" s="1808"/>
      <c r="B18" s="1722" t="str">
        <f>'Area Calculations'!L69</f>
        <v>Geotech report by</v>
      </c>
      <c r="C18" s="1739" t="s">
        <v>564</v>
      </c>
      <c r="D18" s="1723"/>
      <c r="E18" s="1723"/>
      <c r="F18" s="1723"/>
      <c r="G18" s="1737"/>
      <c r="H18" s="1809"/>
      <c r="I18" s="1809"/>
      <c r="J18" s="1809"/>
      <c r="K18" s="1809"/>
      <c r="L18" s="1809"/>
      <c r="M18" s="1809"/>
      <c r="N18" s="1809"/>
      <c r="O18" s="1809"/>
      <c r="P18" s="1809"/>
      <c r="Q18" s="1809"/>
      <c r="R18" s="1809"/>
      <c r="S18" s="1809"/>
    </row>
    <row r="19" spans="1:19" hidden="1">
      <c r="A19" s="1808"/>
      <c r="B19" s="1722" t="str">
        <f>'Area Calculations'!L70</f>
        <v>Specifications</v>
      </c>
      <c r="C19" s="1739" t="s">
        <v>564</v>
      </c>
      <c r="D19" s="1723"/>
      <c r="E19" s="1723"/>
      <c r="F19" s="1723"/>
      <c r="G19" s="1737"/>
      <c r="H19" s="1809"/>
      <c r="I19" s="1809"/>
      <c r="J19" s="1809"/>
      <c r="K19" s="1809"/>
      <c r="L19" s="1809"/>
      <c r="M19" s="1809"/>
      <c r="N19" s="1809"/>
      <c r="O19" s="1809"/>
      <c r="P19" s="1809"/>
      <c r="Q19" s="1809"/>
      <c r="R19" s="1809"/>
      <c r="S19" s="1809"/>
    </row>
    <row r="20" spans="1:19" ht="15.75" thickTop="1">
      <c r="A20" s="1808"/>
      <c r="B20" s="1722"/>
      <c r="C20" s="1739"/>
      <c r="D20" s="1723"/>
      <c r="E20" s="1723"/>
      <c r="F20" s="1723"/>
      <c r="G20" s="1737"/>
      <c r="H20" s="1810"/>
      <c r="I20" s="1809"/>
      <c r="J20" s="1810"/>
      <c r="K20" s="1809"/>
      <c r="L20" s="1810"/>
      <c r="M20" s="1809"/>
      <c r="N20" s="1810"/>
      <c r="O20" s="1809"/>
      <c r="P20" s="1810"/>
      <c r="Q20" s="1809"/>
      <c r="R20" s="1810"/>
      <c r="S20" s="1809"/>
    </row>
    <row r="21" spans="1:19" ht="15.75" thickBot="1">
      <c r="A21" s="1808"/>
      <c r="B21" s="1741" t="s">
        <v>398</v>
      </c>
      <c r="C21" s="1739"/>
      <c r="D21" s="1723"/>
      <c r="E21" s="1723"/>
      <c r="F21" s="1723"/>
      <c r="G21" s="1737"/>
      <c r="H21" s="1810"/>
      <c r="I21" s="1809"/>
      <c r="J21" s="1810"/>
      <c r="K21" s="1809"/>
      <c r="L21" s="1810"/>
      <c r="M21" s="1809"/>
      <c r="N21" s="1810"/>
      <c r="O21" s="1809"/>
      <c r="P21" s="1810"/>
      <c r="Q21" s="1809"/>
      <c r="R21" s="1810"/>
      <c r="S21" s="1809"/>
    </row>
    <row r="22" spans="1:19" ht="15.75" thickBot="1">
      <c r="A22" s="1828"/>
      <c r="B22" s="1187" t="s">
        <v>567</v>
      </c>
      <c r="C22" s="1739"/>
      <c r="D22" s="1723"/>
      <c r="E22" s="1723"/>
      <c r="F22" s="1723"/>
      <c r="G22" s="1737"/>
      <c r="H22" s="1810"/>
      <c r="I22" s="1829"/>
      <c r="J22" s="1810"/>
      <c r="K22" s="1829"/>
      <c r="L22" s="1810"/>
      <c r="M22" s="1829"/>
      <c r="N22" s="1810"/>
      <c r="O22" s="1829"/>
      <c r="P22" s="1810"/>
      <c r="Q22" s="1829"/>
      <c r="R22" s="1810"/>
      <c r="S22" s="1829"/>
    </row>
    <row r="23" spans="1:19">
      <c r="A23" s="1830"/>
      <c r="B23" s="1097" t="s">
        <v>568</v>
      </c>
      <c r="C23" s="1743"/>
      <c r="D23" s="543"/>
      <c r="E23" s="1723"/>
      <c r="F23" s="1723"/>
      <c r="G23" s="1737"/>
      <c r="H23" s="1810"/>
      <c r="I23" s="1831"/>
      <c r="J23" s="1810"/>
      <c r="K23" s="1831"/>
      <c r="L23" s="1810"/>
      <c r="M23" s="1831"/>
      <c r="N23" s="1810"/>
      <c r="O23" s="1829"/>
      <c r="P23" s="1810"/>
      <c r="Q23" s="1829"/>
      <c r="R23" s="1810"/>
      <c r="S23" s="1829"/>
    </row>
    <row r="24" spans="1:19">
      <c r="A24" s="1830"/>
      <c r="B24" s="1812" t="s">
        <v>569</v>
      </c>
      <c r="C24" s="1743"/>
      <c r="D24" s="543"/>
      <c r="E24" s="1723"/>
      <c r="F24" s="1723"/>
      <c r="G24" s="1737"/>
      <c r="H24" s="1810"/>
      <c r="I24" s="1829"/>
      <c r="J24" s="1810"/>
      <c r="K24" s="1831"/>
      <c r="L24" s="1810"/>
      <c r="M24" s="1831"/>
      <c r="N24" s="1810"/>
      <c r="O24" s="1829"/>
      <c r="P24" s="1810"/>
      <c r="Q24" s="1829"/>
      <c r="R24" s="1810"/>
      <c r="S24" s="1829"/>
    </row>
    <row r="25" spans="1:19">
      <c r="A25" s="1830"/>
      <c r="B25" s="1813" t="s">
        <v>570</v>
      </c>
      <c r="C25" s="1737"/>
      <c r="D25" s="1723"/>
      <c r="E25" s="1723"/>
      <c r="F25" s="1723"/>
      <c r="G25" s="1737"/>
      <c r="H25" s="1810"/>
      <c r="I25" s="1829"/>
      <c r="J25" s="1810"/>
      <c r="K25" s="1829"/>
      <c r="L25" s="1810"/>
      <c r="M25" s="1831"/>
      <c r="N25" s="1810"/>
      <c r="O25" s="1829"/>
      <c r="P25" s="1810"/>
      <c r="Q25" s="1829"/>
      <c r="R25" s="1810"/>
      <c r="S25" s="1829"/>
    </row>
    <row r="26" spans="1:19">
      <c r="A26" s="1830"/>
      <c r="B26" s="1813" t="s">
        <v>571</v>
      </c>
      <c r="C26" s="1737"/>
      <c r="D26" s="1723"/>
      <c r="E26" s="1723"/>
      <c r="F26" s="1723"/>
      <c r="G26" s="1737"/>
      <c r="H26" s="1810"/>
      <c r="I26" s="1831"/>
      <c r="J26" s="1810"/>
      <c r="K26" s="1831"/>
      <c r="L26" s="1810"/>
      <c r="M26" s="1831"/>
      <c r="N26" s="1810"/>
      <c r="O26" s="1831"/>
      <c r="P26" s="1810"/>
      <c r="Q26" s="1831"/>
      <c r="R26" s="1810"/>
      <c r="S26" s="1831"/>
    </row>
    <row r="27" spans="1:19" hidden="1">
      <c r="A27" s="1830"/>
      <c r="B27" s="1813" t="s">
        <v>572</v>
      </c>
      <c r="C27" s="1737"/>
      <c r="D27" s="1723"/>
      <c r="E27" s="1723"/>
      <c r="F27" s="1723"/>
      <c r="G27" s="1737"/>
      <c r="H27" s="1810"/>
      <c r="I27" s="1831"/>
      <c r="J27" s="1810"/>
      <c r="K27" s="1831"/>
      <c r="L27" s="1810"/>
      <c r="M27" s="1831"/>
      <c r="N27" s="1810"/>
      <c r="O27" s="1831"/>
      <c r="P27" s="1810"/>
      <c r="Q27" s="1831"/>
      <c r="R27" s="1810"/>
      <c r="S27" s="1831"/>
    </row>
    <row r="28" spans="1:19">
      <c r="A28" s="1830"/>
      <c r="B28" s="1813" t="s">
        <v>573</v>
      </c>
      <c r="C28" s="1737"/>
      <c r="D28" s="1723"/>
      <c r="E28" s="1723"/>
      <c r="F28" s="1723"/>
      <c r="G28" s="1737"/>
      <c r="H28" s="1810"/>
      <c r="I28" s="1831"/>
      <c r="J28" s="1810"/>
      <c r="K28" s="1831"/>
      <c r="L28" s="1810"/>
      <c r="M28" s="1831"/>
      <c r="N28" s="1810"/>
      <c r="O28" s="1831"/>
      <c r="P28" s="1810"/>
      <c r="Q28" s="1831"/>
      <c r="R28" s="1810"/>
      <c r="S28" s="1831"/>
    </row>
    <row r="29" spans="1:19">
      <c r="A29" s="1830"/>
      <c r="B29" s="1813" t="s">
        <v>648</v>
      </c>
      <c r="C29" s="1737"/>
      <c r="D29" s="1723"/>
      <c r="E29" s="1723"/>
      <c r="F29" s="1723"/>
      <c r="G29" s="1737"/>
      <c r="H29" s="1810"/>
      <c r="I29" s="1831"/>
      <c r="J29" s="1810"/>
      <c r="K29" s="1831"/>
      <c r="L29" s="1810"/>
      <c r="M29" s="1831"/>
      <c r="N29" s="1810"/>
      <c r="O29" s="1831"/>
      <c r="P29" s="1810"/>
      <c r="Q29" s="1831"/>
      <c r="R29" s="1810"/>
      <c r="S29" s="1831"/>
    </row>
    <row r="30" spans="1:19">
      <c r="A30" s="1830"/>
      <c r="B30" s="1814" t="s">
        <v>574</v>
      </c>
      <c r="C30" s="1737"/>
      <c r="D30" s="1723"/>
      <c r="E30" s="1723"/>
      <c r="F30" s="1723"/>
      <c r="G30" s="1737"/>
      <c r="H30" s="1810"/>
      <c r="I30" s="1831"/>
      <c r="J30" s="1810"/>
      <c r="K30" s="1831"/>
      <c r="L30" s="1810"/>
      <c r="M30" s="1831"/>
      <c r="N30" s="1810"/>
      <c r="O30" s="1831"/>
      <c r="P30" s="1810"/>
      <c r="Q30" s="1831"/>
      <c r="R30" s="1810"/>
      <c r="S30" s="1831"/>
    </row>
    <row r="31" spans="1:19">
      <c r="A31" s="1830"/>
      <c r="B31" s="1815" t="s">
        <v>575</v>
      </c>
      <c r="C31" s="1745"/>
      <c r="D31" s="1746"/>
      <c r="E31" s="1746"/>
      <c r="F31" s="1746"/>
      <c r="G31" s="1745"/>
      <c r="H31" s="1816"/>
      <c r="I31" s="1817"/>
      <c r="J31" s="1816"/>
      <c r="K31" s="1817"/>
      <c r="L31" s="1816"/>
      <c r="M31" s="1817"/>
      <c r="N31" s="1816"/>
      <c r="O31" s="1817"/>
      <c r="P31" s="1816"/>
      <c r="Q31" s="1817"/>
      <c r="R31" s="1816"/>
      <c r="S31" s="1817"/>
    </row>
    <row r="32" spans="1:19">
      <c r="A32" s="1830"/>
      <c r="B32" s="1832" t="s">
        <v>168</v>
      </c>
      <c r="C32" s="1737"/>
      <c r="D32" s="1723"/>
      <c r="E32" s="1723"/>
      <c r="F32" s="1723"/>
      <c r="G32" s="1737"/>
      <c r="H32" s="1810"/>
      <c r="I32" s="1831"/>
      <c r="J32" s="1810"/>
      <c r="K32" s="1831"/>
      <c r="L32" s="1810"/>
      <c r="M32" s="1831"/>
      <c r="N32" s="1810"/>
      <c r="O32" s="1831"/>
      <c r="P32" s="1810"/>
      <c r="Q32" s="1831"/>
      <c r="R32" s="1810"/>
      <c r="S32" s="1831"/>
    </row>
    <row r="33" spans="1:19">
      <c r="A33" s="1830"/>
      <c r="B33" s="1833"/>
      <c r="C33" s="1737"/>
      <c r="D33" s="1723"/>
      <c r="E33" s="1723"/>
      <c r="F33" s="1723"/>
      <c r="G33" s="1737"/>
      <c r="H33" s="1810"/>
      <c r="I33" s="1831"/>
      <c r="J33" s="1810"/>
      <c r="K33" s="1831"/>
      <c r="L33" s="1810"/>
      <c r="M33" s="1831"/>
      <c r="N33" s="1810"/>
      <c r="O33" s="1831"/>
      <c r="P33" s="1810"/>
      <c r="Q33" s="1831"/>
      <c r="R33" s="1810"/>
      <c r="S33" s="1831"/>
    </row>
    <row r="34" spans="1:19">
      <c r="A34" s="1830"/>
      <c r="B34" s="1834"/>
      <c r="C34" s="1737"/>
      <c r="D34" s="1723"/>
      <c r="E34" s="1723"/>
      <c r="F34" s="1723"/>
      <c r="G34" s="1737"/>
      <c r="H34" s="1810"/>
      <c r="I34" s="1831"/>
      <c r="J34" s="1810"/>
      <c r="K34" s="1831"/>
      <c r="L34" s="1810"/>
      <c r="M34" s="1831"/>
      <c r="N34" s="1810"/>
      <c r="O34" s="1831"/>
      <c r="P34" s="1810"/>
      <c r="Q34" s="1831"/>
      <c r="R34" s="1810"/>
      <c r="S34" s="1831"/>
    </row>
    <row r="35" spans="1:19">
      <c r="A35" s="1830"/>
      <c r="B35" s="1821"/>
      <c r="C35" s="1737"/>
      <c r="D35" s="1723"/>
      <c r="E35" s="1723"/>
      <c r="F35" s="1723"/>
      <c r="G35" s="1737"/>
      <c r="H35" s="1810"/>
      <c r="I35" s="1831"/>
      <c r="J35" s="1810"/>
      <c r="K35" s="1831"/>
      <c r="L35" s="1810"/>
      <c r="M35" s="1831"/>
      <c r="N35" s="1810"/>
      <c r="O35" s="1831"/>
      <c r="P35" s="1810"/>
      <c r="Q35" s="1831"/>
      <c r="R35" s="1810"/>
      <c r="S35" s="1831"/>
    </row>
    <row r="36" spans="1:19">
      <c r="A36" s="1830"/>
      <c r="B36" s="1821"/>
      <c r="C36" s="1737"/>
      <c r="D36" s="1723"/>
      <c r="E36" s="1723"/>
      <c r="F36" s="1723"/>
      <c r="G36" s="1737"/>
      <c r="H36" s="1810"/>
      <c r="I36" s="1831"/>
      <c r="J36" s="1810"/>
      <c r="K36" s="1831"/>
      <c r="L36" s="1810"/>
      <c r="M36" s="1831"/>
      <c r="N36" s="1810"/>
      <c r="O36" s="1831"/>
      <c r="P36" s="1810"/>
      <c r="Q36" s="1831"/>
      <c r="R36" s="1810"/>
      <c r="S36" s="1831"/>
    </row>
    <row r="37" spans="1:19">
      <c r="A37" s="1830"/>
      <c r="B37" s="1821"/>
      <c r="C37" s="1737"/>
      <c r="D37" s="1723"/>
      <c r="E37" s="1723"/>
      <c r="F37" s="1723"/>
      <c r="G37" s="1737"/>
      <c r="H37" s="1810"/>
      <c r="I37" s="1831"/>
      <c r="J37" s="1810"/>
      <c r="K37" s="1831"/>
      <c r="L37" s="1810"/>
      <c r="M37" s="1831"/>
      <c r="N37" s="1810"/>
      <c r="O37" s="1831"/>
      <c r="P37" s="1810"/>
      <c r="Q37" s="1831"/>
      <c r="R37" s="1810"/>
      <c r="S37" s="1831"/>
    </row>
    <row r="38" spans="1:19">
      <c r="A38" s="1830"/>
      <c r="B38" s="1821"/>
      <c r="C38" s="1737"/>
      <c r="D38" s="1723"/>
      <c r="E38" s="1723"/>
      <c r="F38" s="1723"/>
      <c r="G38" s="1737"/>
      <c r="H38" s="1810" t="s">
        <v>579</v>
      </c>
      <c r="I38" s="1831"/>
      <c r="J38" s="1810"/>
      <c r="K38" s="1831"/>
      <c r="L38" s="1810"/>
      <c r="M38" s="1831"/>
      <c r="N38" s="1810"/>
      <c r="O38" s="1831"/>
      <c r="P38" s="1810"/>
      <c r="Q38" s="1831"/>
      <c r="R38" s="1810"/>
      <c r="S38" s="1831"/>
    </row>
    <row r="39" spans="1:19">
      <c r="A39" s="1830"/>
      <c r="B39" s="1821"/>
      <c r="C39" s="1737"/>
      <c r="D39" s="1723"/>
      <c r="E39" s="1723"/>
      <c r="F39" s="1723"/>
      <c r="G39" s="1737"/>
      <c r="H39" s="1810"/>
      <c r="I39" s="1831"/>
      <c r="J39" s="1810"/>
      <c r="K39" s="1831"/>
      <c r="L39" s="1810"/>
      <c r="M39" s="1831"/>
      <c r="N39" s="1810"/>
      <c r="O39" s="1831"/>
      <c r="P39" s="1810"/>
      <c r="Q39" s="1831"/>
      <c r="R39" s="1810"/>
      <c r="S39" s="1831"/>
    </row>
    <row r="40" spans="1:19">
      <c r="A40" s="1830"/>
      <c r="B40" s="1608"/>
      <c r="C40" s="1737"/>
      <c r="D40" s="1723"/>
      <c r="E40" s="1723"/>
      <c r="F40" s="1723"/>
      <c r="G40" s="1737"/>
      <c r="H40" s="1810"/>
      <c r="I40" s="1831"/>
      <c r="J40" s="1810"/>
      <c r="K40" s="1831"/>
      <c r="L40" s="1810"/>
      <c r="M40" s="1831"/>
      <c r="N40" s="1810"/>
      <c r="O40" s="1831"/>
      <c r="P40" s="1810"/>
      <c r="Q40" s="1831"/>
      <c r="R40" s="1810"/>
      <c r="S40" s="1831"/>
    </row>
    <row r="41" spans="1:19">
      <c r="A41" s="1830"/>
      <c r="B41" s="1608"/>
      <c r="C41" s="1737"/>
      <c r="D41" s="1723"/>
      <c r="E41" s="1723"/>
      <c r="F41" s="1723"/>
      <c r="G41" s="1737"/>
      <c r="H41" s="1810"/>
      <c r="I41" s="1831"/>
      <c r="J41" s="1810"/>
      <c r="K41" s="1831"/>
      <c r="L41" s="1810"/>
      <c r="M41" s="1831"/>
      <c r="N41" s="1810"/>
      <c r="O41" s="1831"/>
      <c r="P41" s="1810"/>
      <c r="Q41" s="1831"/>
      <c r="R41" s="1810"/>
      <c r="S41" s="1831"/>
    </row>
    <row r="42" spans="1:19">
      <c r="A42" s="1830"/>
      <c r="B42" s="1608"/>
      <c r="C42" s="1737"/>
      <c r="D42" s="1723"/>
      <c r="E42" s="1723"/>
      <c r="F42" s="1723"/>
      <c r="G42" s="1737"/>
      <c r="H42" s="1810"/>
      <c r="I42" s="1831"/>
      <c r="J42" s="1810"/>
      <c r="K42" s="1831"/>
      <c r="L42" s="1810"/>
      <c r="M42" s="1831"/>
      <c r="N42" s="1810"/>
      <c r="O42" s="1831"/>
      <c r="P42" s="1810"/>
      <c r="Q42" s="1831"/>
      <c r="R42" s="1810"/>
      <c r="S42" s="1831"/>
    </row>
    <row r="43" spans="1:19">
      <c r="A43" s="1830"/>
      <c r="B43" s="1608"/>
      <c r="C43" s="1737"/>
      <c r="D43" s="1723"/>
      <c r="E43" s="1723"/>
      <c r="F43" s="1723"/>
      <c r="G43" s="1737"/>
      <c r="H43" s="1810"/>
      <c r="I43" s="1831"/>
      <c r="J43" s="1810"/>
      <c r="K43" s="1831"/>
      <c r="L43" s="1810"/>
      <c r="M43" s="1831"/>
      <c r="N43" s="1810"/>
      <c r="O43" s="1831"/>
      <c r="P43" s="1810"/>
      <c r="Q43" s="1831"/>
      <c r="R43" s="1810"/>
      <c r="S43" s="1831"/>
    </row>
    <row r="44" spans="1:19">
      <c r="A44" s="1830"/>
      <c r="B44" s="1819"/>
      <c r="C44" s="1737"/>
      <c r="D44" s="1723"/>
      <c r="E44" s="1723"/>
      <c r="F44" s="1723"/>
      <c r="G44" s="1737"/>
      <c r="H44" s="1810"/>
      <c r="I44" s="1831"/>
      <c r="J44" s="1810"/>
      <c r="K44" s="1831"/>
      <c r="L44" s="1810"/>
      <c r="M44" s="1831"/>
      <c r="N44" s="1810"/>
      <c r="O44" s="1831"/>
      <c r="P44" s="1810"/>
      <c r="Q44" s="1831"/>
      <c r="R44" s="1810"/>
      <c r="S44" s="1831"/>
    </row>
    <row r="45" spans="1:19">
      <c r="A45" s="1830"/>
      <c r="B45" s="1822"/>
      <c r="C45" s="1737"/>
      <c r="D45" s="1723"/>
      <c r="E45" s="1723"/>
      <c r="F45" s="1723"/>
      <c r="G45" s="1737"/>
      <c r="H45" s="1810"/>
      <c r="I45" s="1831"/>
      <c r="J45" s="1810"/>
      <c r="K45" s="1831"/>
      <c r="L45" s="1810"/>
      <c r="M45" s="1831"/>
      <c r="N45" s="1810"/>
      <c r="O45" s="1831"/>
      <c r="P45" s="1810"/>
      <c r="Q45" s="1831"/>
      <c r="R45" s="1810"/>
      <c r="S45" s="1831"/>
    </row>
    <row r="46" spans="1:19">
      <c r="A46" s="1830"/>
      <c r="B46" s="1823"/>
      <c r="C46" s="1737"/>
      <c r="D46" s="1723"/>
      <c r="E46" s="1723"/>
      <c r="F46" s="1723"/>
      <c r="G46" s="1737"/>
      <c r="H46" s="1810"/>
      <c r="I46" s="1831"/>
      <c r="J46" s="1810"/>
      <c r="K46" s="1831"/>
      <c r="L46" s="1810"/>
      <c r="M46" s="1831"/>
      <c r="N46" s="1810"/>
      <c r="O46" s="1831"/>
      <c r="P46" s="1810"/>
      <c r="Q46" s="1831"/>
      <c r="R46" s="1810"/>
      <c r="S46" s="1831"/>
    </row>
    <row r="47" spans="1:19">
      <c r="A47" s="1830"/>
      <c r="B47" s="1824"/>
      <c r="C47" s="1737"/>
      <c r="D47" s="1723"/>
      <c r="E47" s="1723"/>
      <c r="F47" s="1723"/>
      <c r="G47" s="1737"/>
      <c r="H47" s="1810"/>
      <c r="I47" s="1831"/>
      <c r="J47" s="1810"/>
      <c r="K47" s="1831"/>
      <c r="L47" s="1810"/>
      <c r="M47" s="1831"/>
      <c r="N47" s="1810"/>
      <c r="O47" s="1831"/>
      <c r="P47" s="1810"/>
      <c r="Q47" s="1831"/>
      <c r="R47" s="1810"/>
      <c r="S47" s="1831"/>
    </row>
    <row r="48" spans="1:19">
      <c r="A48" s="1830"/>
      <c r="B48" s="1823"/>
      <c r="C48" s="1737"/>
      <c r="D48" s="1723"/>
      <c r="E48" s="1723"/>
      <c r="F48" s="1723"/>
      <c r="G48" s="1737"/>
      <c r="H48" s="1810"/>
      <c r="I48" s="1831"/>
      <c r="J48" s="1810"/>
      <c r="K48" s="1831"/>
      <c r="L48" s="1810"/>
      <c r="M48" s="1831"/>
      <c r="N48" s="1810"/>
      <c r="O48" s="1831"/>
      <c r="P48" s="1810"/>
      <c r="Q48" s="1831"/>
      <c r="R48" s="1810"/>
      <c r="S48" s="1831"/>
    </row>
    <row r="49" spans="1:19">
      <c r="A49" s="1830"/>
      <c r="B49" s="1823"/>
      <c r="C49" s="1737"/>
      <c r="D49" s="1723"/>
      <c r="E49" s="1723"/>
      <c r="F49" s="1723"/>
      <c r="G49" s="1737"/>
      <c r="H49" s="1810"/>
      <c r="I49" s="1831"/>
      <c r="J49" s="1810"/>
      <c r="K49" s="1831"/>
      <c r="L49" s="1810"/>
      <c r="M49" s="1831"/>
      <c r="N49" s="1810"/>
      <c r="O49" s="1831"/>
      <c r="P49" s="1810"/>
      <c r="Q49" s="1831"/>
      <c r="R49" s="1810"/>
      <c r="S49" s="1831"/>
    </row>
    <row r="50" spans="1:19">
      <c r="A50" s="1830"/>
      <c r="B50" s="1824"/>
      <c r="C50" s="1737"/>
      <c r="D50" s="1723"/>
      <c r="E50" s="1723"/>
      <c r="F50" s="1723"/>
      <c r="G50" s="1737"/>
      <c r="H50" s="1810"/>
      <c r="I50" s="1831"/>
      <c r="J50" s="1810"/>
      <c r="K50" s="1831"/>
      <c r="L50" s="1810"/>
      <c r="M50" s="1831"/>
      <c r="N50" s="1810"/>
      <c r="O50" s="1831"/>
      <c r="P50" s="1810"/>
      <c r="Q50" s="1831"/>
      <c r="R50" s="1810"/>
      <c r="S50" s="1831"/>
    </row>
    <row r="51" spans="1:19">
      <c r="A51" s="1830"/>
      <c r="B51" s="1823"/>
      <c r="C51" s="1737"/>
      <c r="D51" s="1723"/>
      <c r="E51" s="1723"/>
      <c r="F51" s="1723"/>
      <c r="G51" s="1737"/>
      <c r="H51" s="1810"/>
      <c r="I51" s="1831"/>
      <c r="J51" s="1810"/>
      <c r="K51" s="1831"/>
      <c r="L51" s="1810"/>
      <c r="M51" s="1831"/>
      <c r="N51" s="1810"/>
      <c r="O51" s="1831"/>
      <c r="P51" s="1810"/>
      <c r="Q51" s="1831"/>
      <c r="R51" s="1810"/>
      <c r="S51" s="1831"/>
    </row>
    <row r="52" spans="1:19">
      <c r="A52" s="1830"/>
      <c r="B52" s="1819"/>
      <c r="C52" s="1737"/>
      <c r="D52" s="1723"/>
      <c r="E52" s="1723"/>
      <c r="F52" s="1723"/>
      <c r="G52" s="1737"/>
      <c r="H52" s="1810"/>
      <c r="I52" s="1831"/>
      <c r="J52" s="1810"/>
      <c r="K52" s="1831"/>
      <c r="L52" s="1810"/>
      <c r="M52" s="1831"/>
      <c r="N52" s="1810"/>
      <c r="O52" s="1831"/>
      <c r="P52" s="1810"/>
      <c r="Q52" s="1831"/>
      <c r="R52" s="1810"/>
      <c r="S52" s="1831"/>
    </row>
    <row r="53" spans="1:19">
      <c r="A53" s="1830"/>
      <c r="B53" s="1818" t="s">
        <v>168</v>
      </c>
      <c r="C53" s="1737"/>
      <c r="D53" s="1723"/>
      <c r="E53" s="1723"/>
      <c r="F53" s="1723"/>
      <c r="G53" s="1737"/>
      <c r="H53" s="1810"/>
      <c r="I53" s="1831"/>
      <c r="J53" s="1810"/>
      <c r="K53" s="1831"/>
      <c r="L53" s="1810"/>
      <c r="M53" s="1831"/>
      <c r="N53" s="1810"/>
      <c r="O53" s="1831"/>
      <c r="P53" s="1810"/>
      <c r="Q53" s="1831"/>
      <c r="R53" s="1810"/>
      <c r="S53" s="1831"/>
    </row>
    <row r="54" spans="1:19">
      <c r="A54" s="1830"/>
      <c r="B54" s="1819" t="s">
        <v>168</v>
      </c>
      <c r="C54" s="1737"/>
      <c r="D54" s="1723"/>
      <c r="E54" s="1723"/>
      <c r="F54" s="1723"/>
      <c r="G54" s="1737"/>
      <c r="H54" s="1810"/>
      <c r="I54" s="1831"/>
      <c r="J54" s="1810"/>
      <c r="K54" s="1831"/>
      <c r="L54" s="1810"/>
      <c r="M54" s="1831"/>
      <c r="N54" s="1810"/>
      <c r="O54" s="1831"/>
      <c r="P54" s="1810"/>
      <c r="Q54" s="1831"/>
      <c r="R54" s="1810"/>
      <c r="S54" s="1831"/>
    </row>
    <row r="55" spans="1:19">
      <c r="A55" s="1830"/>
      <c r="B55" s="1818" t="s">
        <v>168</v>
      </c>
      <c r="C55" s="1737"/>
      <c r="D55" s="1723"/>
      <c r="E55" s="1723"/>
      <c r="F55" s="1723"/>
      <c r="G55" s="1737"/>
      <c r="H55" s="1810"/>
      <c r="I55" s="1831"/>
      <c r="J55" s="1810"/>
      <c r="K55" s="1831"/>
      <c r="L55" s="1810"/>
      <c r="M55" s="1831"/>
      <c r="N55" s="1810"/>
      <c r="O55" s="1831"/>
      <c r="P55" s="1810"/>
      <c r="Q55" s="1831"/>
      <c r="R55" s="1810"/>
      <c r="S55" s="1831"/>
    </row>
    <row r="56" spans="1:19">
      <c r="A56" s="1830"/>
      <c r="B56" s="1819" t="s">
        <v>168</v>
      </c>
      <c r="C56" s="1766"/>
      <c r="D56" s="1723"/>
      <c r="E56" s="1723"/>
      <c r="F56" s="1723"/>
      <c r="G56" s="1737"/>
      <c r="H56" s="1810"/>
      <c r="I56" s="1831"/>
      <c r="J56" s="1810"/>
      <c r="K56" s="1831"/>
      <c r="L56" s="1810"/>
      <c r="M56" s="1831"/>
      <c r="N56" s="1810"/>
      <c r="O56" s="1831"/>
      <c r="P56" s="1810"/>
      <c r="Q56" s="1831"/>
      <c r="R56" s="1810"/>
      <c r="S56" s="1831"/>
    </row>
    <row r="57" spans="1:19">
      <c r="A57" s="1830"/>
      <c r="B57" s="1818" t="s">
        <v>168</v>
      </c>
      <c r="C57" s="1743"/>
      <c r="D57" s="543"/>
      <c r="E57" s="1723"/>
      <c r="F57" s="1723"/>
      <c r="G57" s="1737"/>
      <c r="H57" s="1810"/>
      <c r="I57" s="1831"/>
      <c r="J57" s="1810"/>
      <c r="K57" s="1831"/>
      <c r="L57" s="1810"/>
      <c r="M57" s="1831"/>
      <c r="N57" s="1810"/>
      <c r="O57" s="1831"/>
      <c r="P57" s="1810"/>
      <c r="Q57" s="1831"/>
      <c r="R57" s="1810"/>
      <c r="S57" s="1831"/>
    </row>
    <row r="58" spans="1:19">
      <c r="A58" s="1830"/>
      <c r="B58" s="1822"/>
      <c r="C58" s="1743"/>
      <c r="D58" s="543"/>
      <c r="E58" s="1723"/>
      <c r="F58" s="1723"/>
      <c r="G58" s="1737"/>
      <c r="H58" s="1810"/>
      <c r="I58" s="1831"/>
      <c r="J58" s="1810"/>
      <c r="K58" s="1831"/>
      <c r="L58" s="1810"/>
      <c r="M58" s="1831"/>
      <c r="N58" s="1810"/>
      <c r="O58" s="1831"/>
      <c r="P58" s="1810"/>
      <c r="Q58" s="1831"/>
      <c r="R58" s="1810"/>
      <c r="S58" s="1831"/>
    </row>
    <row r="59" spans="1:19">
      <c r="A59" s="1830"/>
      <c r="B59" s="1823"/>
      <c r="C59" s="1743"/>
      <c r="D59" s="543"/>
      <c r="E59" s="1723"/>
      <c r="F59" s="1723"/>
      <c r="G59" s="1737"/>
      <c r="H59" s="1810"/>
      <c r="I59" s="1831"/>
      <c r="J59" s="1810"/>
      <c r="K59" s="1831"/>
      <c r="L59" s="1810"/>
      <c r="M59" s="1831"/>
      <c r="N59" s="1810"/>
      <c r="O59" s="1831"/>
      <c r="P59" s="1810"/>
      <c r="Q59" s="1831"/>
      <c r="R59" s="1810"/>
      <c r="S59" s="1831"/>
    </row>
    <row r="60" spans="1:19">
      <c r="A60" s="1830"/>
      <c r="B60" s="1824"/>
      <c r="C60" s="1743"/>
      <c r="D60" s="543"/>
      <c r="E60" s="1723"/>
      <c r="F60" s="1723"/>
      <c r="G60" s="1737"/>
      <c r="H60" s="1810"/>
      <c r="I60" s="1831"/>
      <c r="J60" s="1810"/>
      <c r="K60" s="1831"/>
      <c r="L60" s="1810"/>
      <c r="M60" s="1831"/>
      <c r="N60" s="1810"/>
      <c r="O60" s="1831"/>
      <c r="P60" s="1810"/>
      <c r="Q60" s="1831"/>
      <c r="R60" s="1810"/>
      <c r="S60" s="1831"/>
    </row>
    <row r="61" spans="1:19">
      <c r="A61" s="1830"/>
      <c r="B61" s="1823"/>
      <c r="C61" s="1743"/>
      <c r="D61" s="543"/>
      <c r="E61" s="1723"/>
      <c r="F61" s="1723"/>
      <c r="G61" s="1737"/>
      <c r="H61" s="1810"/>
      <c r="I61" s="1831"/>
      <c r="J61" s="1810"/>
      <c r="K61" s="1831"/>
      <c r="L61" s="1810"/>
      <c r="M61" s="1831"/>
      <c r="N61" s="1810"/>
      <c r="O61" s="1831"/>
      <c r="P61" s="1810"/>
      <c r="Q61" s="1831"/>
      <c r="R61" s="1810"/>
      <c r="S61" s="1831"/>
    </row>
    <row r="62" spans="1:19" ht="15.75" thickBot="1">
      <c r="A62" s="1825"/>
      <c r="B62" s="1824"/>
      <c r="C62" s="1743"/>
      <c r="D62" s="543"/>
      <c r="E62" s="1723"/>
      <c r="F62" s="1723"/>
      <c r="G62" s="1737"/>
      <c r="H62" s="1810"/>
      <c r="I62" s="1831"/>
      <c r="J62" s="1810"/>
      <c r="K62" s="1831"/>
      <c r="L62" s="1810"/>
      <c r="M62" s="1829"/>
      <c r="N62" s="1810"/>
      <c r="O62" s="1831"/>
      <c r="P62" s="1810"/>
      <c r="Q62" s="1831"/>
      <c r="R62" s="1810"/>
      <c r="S62" s="1831"/>
    </row>
    <row r="63" spans="1:19" ht="15.75" thickTop="1">
      <c r="A63" s="14"/>
      <c r="B63" s="15"/>
      <c r="C63" s="16"/>
      <c r="D63" s="16"/>
      <c r="E63" s="17"/>
      <c r="F63" s="18" t="s">
        <v>625</v>
      </c>
      <c r="G63" s="19"/>
      <c r="H63" s="20"/>
      <c r="I63" s="62">
        <f>SUM(I23:I62)</f>
        <v>0</v>
      </c>
      <c r="J63" s="20"/>
      <c r="K63" s="62">
        <f>SUM(K23:K62)</f>
        <v>0</v>
      </c>
      <c r="L63" s="20"/>
      <c r="M63" s="62">
        <f>SUM(M23:M62)</f>
        <v>0</v>
      </c>
      <c r="N63" s="20"/>
      <c r="O63" s="62">
        <f>SUM(O26:O62)</f>
        <v>0</v>
      </c>
      <c r="P63" s="20"/>
      <c r="Q63" s="62">
        <f>SUM(Q26:Q62)</f>
        <v>0</v>
      </c>
      <c r="R63" s="20"/>
      <c r="S63" s="62">
        <f>SUM(S26:S62)</f>
        <v>0</v>
      </c>
    </row>
    <row r="64" spans="1:19">
      <c r="A64" s="1768"/>
      <c r="B64" s="1681"/>
      <c r="C64" s="1682"/>
      <c r="D64" s="1682"/>
      <c r="E64" s="1683"/>
      <c r="F64" s="1684" t="s">
        <v>626</v>
      </c>
      <c r="G64" s="1685"/>
      <c r="H64" s="1769">
        <v>0</v>
      </c>
      <c r="I64" s="1770"/>
      <c r="J64" s="1771">
        <v>0</v>
      </c>
      <c r="K64" s="1770"/>
      <c r="L64" s="1771">
        <v>0</v>
      </c>
      <c r="M64" s="1770"/>
      <c r="N64" s="1769">
        <v>0</v>
      </c>
      <c r="O64" s="1770"/>
      <c r="P64" s="1769">
        <v>0</v>
      </c>
      <c r="Q64" s="1770"/>
      <c r="R64" s="1769">
        <v>0</v>
      </c>
      <c r="S64" s="1770"/>
    </row>
    <row r="65" spans="1:19">
      <c r="A65" s="1768"/>
      <c r="B65" s="1681"/>
      <c r="C65" s="1682"/>
      <c r="D65" s="1682"/>
      <c r="E65" s="1683"/>
      <c r="F65" s="1684" t="s">
        <v>627</v>
      </c>
      <c r="G65" s="1685"/>
      <c r="H65" s="1772"/>
      <c r="I65" s="1773">
        <f>H64*I63</f>
        <v>0</v>
      </c>
      <c r="J65" s="1772"/>
      <c r="K65" s="1773">
        <f>J64*K63</f>
        <v>0</v>
      </c>
      <c r="L65" s="1772"/>
      <c r="M65" s="1773">
        <f>L64*M63</f>
        <v>0</v>
      </c>
      <c r="N65" s="1772"/>
      <c r="O65" s="1773">
        <f>N64*O63</f>
        <v>0</v>
      </c>
      <c r="P65" s="1772"/>
      <c r="Q65" s="1773">
        <f>P64*Q63</f>
        <v>0</v>
      </c>
      <c r="R65" s="1772"/>
      <c r="S65" s="1773">
        <f>R64*S63</f>
        <v>0</v>
      </c>
    </row>
    <row r="66" spans="1:19">
      <c r="A66" s="1768"/>
      <c r="B66" s="1681"/>
      <c r="C66" s="1682"/>
      <c r="D66" s="1682"/>
      <c r="E66" s="1683"/>
      <c r="F66" s="1684"/>
      <c r="G66" s="1685"/>
      <c r="H66" s="1772"/>
      <c r="I66" s="1774"/>
      <c r="J66" s="1772"/>
      <c r="K66" s="1774"/>
      <c r="L66" s="1772"/>
      <c r="M66" s="1774"/>
      <c r="N66" s="1772"/>
      <c r="O66" s="1774"/>
      <c r="P66" s="1772"/>
      <c r="Q66" s="1774"/>
      <c r="R66" s="1772"/>
      <c r="S66" s="1774"/>
    </row>
    <row r="67" spans="1:19">
      <c r="A67" s="1768"/>
      <c r="B67" s="1681"/>
      <c r="C67" s="1682"/>
      <c r="D67" s="1682"/>
      <c r="E67" s="1683"/>
      <c r="F67" s="1684" t="s">
        <v>628</v>
      </c>
      <c r="G67" s="1685"/>
      <c r="H67" s="1775"/>
      <c r="I67" s="1776">
        <f>SUM(I63:I65)</f>
        <v>0</v>
      </c>
      <c r="J67" s="1775"/>
      <c r="K67" s="1776">
        <f>SUM(K63:K65)</f>
        <v>0</v>
      </c>
      <c r="L67" s="1775"/>
      <c r="M67" s="1776">
        <f>SUM(M63:M65)</f>
        <v>0</v>
      </c>
      <c r="N67" s="1775"/>
      <c r="O67" s="1776">
        <f>SUM(O63:O65)</f>
        <v>0</v>
      </c>
      <c r="P67" s="1775"/>
      <c r="Q67" s="1776">
        <f>SUM(Q63:Q65)</f>
        <v>0</v>
      </c>
      <c r="R67" s="1775"/>
      <c r="S67" s="1776">
        <f>SUM(S63:S65)</f>
        <v>0</v>
      </c>
    </row>
    <row r="68" spans="1:19">
      <c r="A68" s="1768"/>
      <c r="B68" s="1681"/>
      <c r="C68" s="1682"/>
      <c r="D68" s="1682"/>
      <c r="E68" s="1683"/>
      <c r="F68" s="1694" t="s">
        <v>629</v>
      </c>
      <c r="G68" s="1695"/>
      <c r="H68" s="1777"/>
      <c r="I68" s="1778" t="e">
        <f>I67/'Area Calculations'!$I$4</f>
        <v>#DIV/0!</v>
      </c>
      <c r="J68" s="1777"/>
      <c r="K68" s="1778" t="e">
        <f>K67/'Area Calculations'!$I$4</f>
        <v>#DIV/0!</v>
      </c>
      <c r="L68" s="1777"/>
      <c r="M68" s="1778" t="e">
        <f>M67/'Area Calculations'!$I$4</f>
        <v>#DIV/0!</v>
      </c>
      <c r="N68" s="1777"/>
      <c r="O68" s="1778" t="e">
        <f>O67/'Area Calculations'!$I$4</f>
        <v>#DIV/0!</v>
      </c>
      <c r="P68" s="1777"/>
      <c r="Q68" s="1778" t="e">
        <f>Q67/'Area Calculations'!$I$4</f>
        <v>#DIV/0!</v>
      </c>
      <c r="R68" s="1777"/>
      <c r="S68" s="1778" t="e">
        <f>S67/'Area Calculations'!$I$4</f>
        <v>#DIV/0!</v>
      </c>
    </row>
    <row r="69" spans="1:19">
      <c r="A69" s="1768"/>
      <c r="B69" s="1681"/>
      <c r="C69" s="1682"/>
      <c r="D69" s="1682"/>
      <c r="E69" s="1683"/>
      <c r="F69" s="1694" t="s">
        <v>630</v>
      </c>
      <c r="G69" s="1698"/>
      <c r="H69" s="1777"/>
      <c r="I69" s="1778" t="e">
        <f>I67/'Area Calculations'!#REF!</f>
        <v>#REF!</v>
      </c>
      <c r="J69" s="1777"/>
      <c r="K69" s="1778" t="e">
        <f>K67/'Area Calculations'!#REF!</f>
        <v>#REF!</v>
      </c>
      <c r="L69" s="1777"/>
      <c r="M69" s="1778" t="e">
        <f>M67/'Area Calculations'!#REF!</f>
        <v>#REF!</v>
      </c>
      <c r="N69" s="1777"/>
      <c r="O69" s="1778" t="e">
        <f>O67/'Area Calculations'!#REF!</f>
        <v>#REF!</v>
      </c>
      <c r="P69" s="1777"/>
      <c r="Q69" s="1778" t="e">
        <f>Q67/'Area Calculations'!#REF!</f>
        <v>#REF!</v>
      </c>
      <c r="R69" s="1777"/>
      <c r="S69" s="1778" t="e">
        <f>S67/'Area Calculations'!#REF!</f>
        <v>#REF!</v>
      </c>
    </row>
    <row r="70" spans="1:19" ht="15.75" thickBot="1">
      <c r="A70" s="1768"/>
      <c r="B70" s="1681"/>
      <c r="C70" s="1682"/>
      <c r="D70" s="1682"/>
      <c r="E70" s="1683"/>
      <c r="F70" s="1684"/>
      <c r="G70" s="1699"/>
      <c r="H70" s="1779"/>
      <c r="I70" s="1780"/>
      <c r="J70" s="1781"/>
      <c r="K70" s="1781"/>
      <c r="L70" s="1781"/>
      <c r="M70" s="1781"/>
      <c r="N70" s="1781"/>
      <c r="O70" s="1782"/>
      <c r="P70" s="1781"/>
      <c r="Q70" s="1782"/>
      <c r="R70" s="1781"/>
      <c r="S70" s="1782"/>
    </row>
    <row r="71" spans="1:19" ht="16.5" thickTop="1" thickBot="1">
      <c r="A71" s="652" t="s">
        <v>631</v>
      </c>
      <c r="B71" s="653"/>
      <c r="C71" s="12"/>
      <c r="D71" s="12"/>
      <c r="E71" s="12"/>
      <c r="F71" s="12"/>
      <c r="G71" s="13"/>
      <c r="H71" s="21"/>
      <c r="I71" s="21"/>
      <c r="J71" s="21"/>
      <c r="K71" s="21"/>
      <c r="L71" s="21"/>
      <c r="M71" s="21"/>
      <c r="N71" s="21"/>
      <c r="O71" s="21"/>
      <c r="P71" s="21"/>
      <c r="Q71" s="21"/>
      <c r="R71" s="21"/>
      <c r="S71" s="21"/>
    </row>
    <row r="72" spans="1:19" ht="15.75" thickTop="1">
      <c r="A72" s="1526"/>
      <c r="B72" s="1722"/>
      <c r="C72" s="442"/>
      <c r="D72" s="442"/>
      <c r="E72" s="442"/>
      <c r="F72" s="442"/>
      <c r="G72" s="432"/>
      <c r="H72" s="1565"/>
      <c r="I72" s="1565"/>
      <c r="J72" s="1565"/>
      <c r="K72" s="1565"/>
      <c r="L72" s="1565"/>
      <c r="M72" s="1565"/>
      <c r="N72" s="1565"/>
      <c r="O72" s="1565"/>
      <c r="P72" s="1565"/>
      <c r="Q72" s="1565"/>
      <c r="R72" s="1565"/>
      <c r="S72" s="1565"/>
    </row>
    <row r="73" spans="1:19">
      <c r="A73" s="1526"/>
      <c r="B73" s="1722"/>
      <c r="C73" s="442"/>
      <c r="D73" s="442"/>
      <c r="E73" s="442"/>
      <c r="F73" s="442"/>
      <c r="G73" s="432"/>
      <c r="H73" s="1565"/>
      <c r="I73" s="1565"/>
      <c r="J73" s="1565"/>
      <c r="K73" s="1565"/>
      <c r="L73" s="1565"/>
      <c r="M73" s="1565"/>
      <c r="N73" s="1565"/>
      <c r="O73" s="1565"/>
      <c r="P73" s="1565"/>
      <c r="Q73" s="1565"/>
      <c r="R73" s="1565"/>
      <c r="S73" s="1565"/>
    </row>
    <row r="74" spans="1:19" ht="15.75" thickBot="1">
      <c r="A74" s="1526"/>
      <c r="B74" s="1722"/>
      <c r="C74" s="442"/>
      <c r="D74" s="442"/>
      <c r="E74" s="442"/>
      <c r="F74" s="442"/>
      <c r="G74" s="432"/>
      <c r="H74" s="1565"/>
      <c r="I74" s="1565"/>
      <c r="J74" s="1565"/>
      <c r="K74" s="1565"/>
      <c r="L74" s="1565"/>
      <c r="M74" s="1565"/>
      <c r="N74" s="1565"/>
      <c r="O74" s="1565"/>
      <c r="P74" s="1565"/>
      <c r="Q74" s="1565"/>
      <c r="R74" s="1565"/>
      <c r="S74" s="1565"/>
    </row>
    <row r="75" spans="1:19" s="2" customFormat="1" ht="16.5" thickTop="1" thickBot="1">
      <c r="A75" s="652" t="s">
        <v>632</v>
      </c>
      <c r="B75" s="653"/>
      <c r="C75" s="12"/>
      <c r="D75" s="12"/>
      <c r="E75" s="12"/>
      <c r="F75" s="12"/>
      <c r="G75" s="13"/>
      <c r="H75" s="21"/>
      <c r="I75" s="21"/>
      <c r="J75" s="21"/>
      <c r="K75" s="21"/>
      <c r="L75" s="21"/>
      <c r="M75" s="21"/>
      <c r="N75" s="21"/>
      <c r="O75" s="21"/>
      <c r="P75" s="21"/>
      <c r="Q75" s="21"/>
      <c r="R75" s="21"/>
      <c r="S75" s="21"/>
    </row>
    <row r="76" spans="1:19" s="2" customFormat="1" ht="15.75" thickTop="1">
      <c r="A76" s="1526"/>
      <c r="B76" s="1722"/>
      <c r="C76" s="442"/>
      <c r="D76" s="442"/>
      <c r="E76" s="442"/>
      <c r="F76" s="442"/>
      <c r="G76" s="432"/>
      <c r="H76" s="1565"/>
      <c r="I76" s="1565"/>
      <c r="J76" s="1565"/>
      <c r="K76" s="1565"/>
      <c r="L76" s="1565"/>
      <c r="M76" s="1565"/>
      <c r="N76" s="1565"/>
      <c r="O76" s="1565"/>
      <c r="P76" s="1565"/>
      <c r="Q76" s="1565"/>
      <c r="R76" s="1565"/>
      <c r="S76" s="1565"/>
    </row>
    <row r="77" spans="1:19" s="2" customFormat="1">
      <c r="A77" s="1526"/>
      <c r="B77" s="1722"/>
      <c r="C77" s="442"/>
      <c r="D77" s="442"/>
      <c r="E77" s="442"/>
      <c r="F77" s="442"/>
      <c r="G77" s="432"/>
      <c r="H77" s="1565"/>
      <c r="I77" s="1565"/>
      <c r="J77" s="1565"/>
      <c r="K77" s="1565"/>
      <c r="L77" s="1565"/>
      <c r="M77" s="1565"/>
      <c r="N77" s="1565"/>
      <c r="O77" s="1565"/>
      <c r="P77" s="1565"/>
      <c r="Q77" s="1565"/>
      <c r="R77" s="1565"/>
      <c r="S77" s="1565"/>
    </row>
    <row r="78" spans="1:19" ht="15.75" thickBot="1">
      <c r="A78" s="1526"/>
      <c r="B78" s="1722"/>
      <c r="C78" s="442"/>
      <c r="D78" s="442"/>
      <c r="E78" s="442"/>
      <c r="F78" s="442"/>
      <c r="G78" s="432"/>
      <c r="H78" s="1565"/>
      <c r="I78" s="1565"/>
      <c r="J78" s="1565"/>
      <c r="K78" s="1565"/>
      <c r="L78" s="1565"/>
      <c r="M78" s="1565"/>
      <c r="N78" s="1565"/>
      <c r="O78" s="1565"/>
      <c r="P78" s="1565"/>
      <c r="Q78" s="1565"/>
      <c r="R78" s="1565"/>
      <c r="S78" s="1565"/>
    </row>
    <row r="79" spans="1:19" s="2" customFormat="1" ht="16.5" thickTop="1" thickBot="1">
      <c r="A79" s="652" t="s">
        <v>633</v>
      </c>
      <c r="B79" s="653"/>
      <c r="C79" s="12"/>
      <c r="D79" s="12"/>
      <c r="E79" s="12"/>
      <c r="F79" s="12"/>
      <c r="G79" s="13"/>
      <c r="H79" s="21"/>
      <c r="I79" s="21"/>
      <c r="J79" s="21"/>
      <c r="K79" s="21"/>
      <c r="L79" s="21"/>
      <c r="M79" s="21"/>
      <c r="N79" s="21"/>
      <c r="O79" s="21"/>
      <c r="P79" s="21"/>
      <c r="Q79" s="21"/>
      <c r="R79" s="21"/>
      <c r="S79" s="21"/>
    </row>
    <row r="80" spans="1:19" s="2" customFormat="1" ht="15.75" thickTop="1">
      <c r="A80" s="1526"/>
      <c r="B80" s="1722"/>
      <c r="C80" s="442"/>
      <c r="D80" s="442"/>
      <c r="E80" s="442"/>
      <c r="F80" s="442"/>
      <c r="G80" s="432"/>
      <c r="H80" s="1565"/>
      <c r="I80" s="1565"/>
      <c r="J80" s="1565"/>
      <c r="K80" s="1565"/>
      <c r="L80" s="1565"/>
      <c r="M80" s="1565"/>
      <c r="N80" s="1565"/>
      <c r="O80" s="1565"/>
      <c r="P80" s="1565"/>
      <c r="Q80" s="1565"/>
      <c r="R80" s="1565"/>
      <c r="S80" s="1565"/>
    </row>
    <row r="81" spans="1:19" s="2" customFormat="1">
      <c r="A81" s="1808"/>
      <c r="B81" s="1722"/>
      <c r="C81" s="1723"/>
      <c r="D81" s="1723"/>
      <c r="E81" s="1723"/>
      <c r="F81" s="1723"/>
      <c r="G81" s="1737"/>
      <c r="H81" s="1783"/>
      <c r="I81" s="1783"/>
      <c r="J81" s="1783"/>
      <c r="K81" s="1783"/>
      <c r="L81" s="1783"/>
      <c r="M81" s="1783"/>
      <c r="N81" s="1783"/>
      <c r="O81" s="1783"/>
      <c r="P81" s="1783"/>
      <c r="Q81" s="1783"/>
      <c r="R81" s="1783"/>
      <c r="S81" s="1783"/>
    </row>
    <row r="82" spans="1:19" s="2" customFormat="1" ht="15.75" thickBot="1">
      <c r="A82" s="1784"/>
      <c r="B82" s="1706"/>
      <c r="C82" s="1723"/>
      <c r="D82" s="1723"/>
      <c r="E82" s="1723"/>
      <c r="F82" s="1723"/>
      <c r="G82" s="1737"/>
      <c r="H82" s="1785"/>
      <c r="I82" s="1785"/>
      <c r="J82" s="1785"/>
      <c r="K82" s="1785"/>
      <c r="L82" s="1785"/>
      <c r="M82" s="1785"/>
      <c r="N82" s="1785"/>
      <c r="O82" s="1785"/>
      <c r="P82" s="1785"/>
      <c r="Q82" s="1785"/>
      <c r="R82" s="1785"/>
      <c r="S82" s="1785"/>
    </row>
    <row r="83" spans="1:19" s="2" customFormat="1" ht="16.5" thickTop="1" thickBot="1">
      <c r="A83" s="652" t="s">
        <v>634</v>
      </c>
      <c r="B83" s="653"/>
      <c r="C83" s="12"/>
      <c r="D83" s="12"/>
      <c r="E83" s="12"/>
      <c r="F83" s="12"/>
      <c r="G83" s="13"/>
      <c r="H83" s="21"/>
      <c r="I83" s="21"/>
      <c r="J83" s="21"/>
      <c r="K83" s="21"/>
      <c r="L83" s="21"/>
      <c r="M83" s="21"/>
      <c r="N83" s="21"/>
      <c r="O83" s="21"/>
      <c r="P83" s="21"/>
      <c r="Q83" s="21"/>
      <c r="R83" s="21"/>
      <c r="S83" s="21"/>
    </row>
    <row r="84" spans="1:19" ht="15.75" thickTop="1">
      <c r="A84" s="1531"/>
      <c r="B84" s="445"/>
      <c r="C84" s="442"/>
      <c r="D84" s="442"/>
      <c r="E84" s="442"/>
      <c r="F84" s="442"/>
      <c r="G84" s="432"/>
      <c r="H84" s="1565"/>
      <c r="I84" s="1565"/>
      <c r="J84" s="1565"/>
      <c r="K84" s="1565"/>
      <c r="L84" s="1565"/>
      <c r="M84" s="1565"/>
      <c r="N84" s="1565"/>
      <c r="O84" s="1565"/>
      <c r="P84" s="1565"/>
      <c r="Q84" s="1565"/>
      <c r="R84" s="1565"/>
      <c r="S84" s="1565"/>
    </row>
    <row r="85" spans="1:19">
      <c r="A85" s="1784"/>
      <c r="B85" s="1706"/>
      <c r="C85" s="1723"/>
      <c r="D85" s="1723"/>
      <c r="E85" s="1723"/>
      <c r="F85" s="1723"/>
      <c r="G85" s="1737"/>
      <c r="H85" s="1786"/>
      <c r="I85" s="1786"/>
      <c r="J85" s="1786"/>
      <c r="K85" s="1786"/>
      <c r="L85" s="1786"/>
      <c r="M85" s="1786"/>
      <c r="N85" s="1786"/>
      <c r="O85" s="1786"/>
      <c r="P85" s="1786"/>
      <c r="Q85" s="1786"/>
      <c r="R85" s="1786"/>
      <c r="S85" s="1786"/>
    </row>
    <row r="86" spans="1:19" ht="15.75" thickBot="1">
      <c r="A86" s="1784"/>
      <c r="B86" s="1706"/>
      <c r="C86" s="1723"/>
      <c r="D86" s="1723"/>
      <c r="E86" s="1723"/>
      <c r="F86" s="1723"/>
      <c r="G86" s="1737"/>
      <c r="H86" s="1786"/>
      <c r="I86" s="1786"/>
      <c r="J86" s="1786"/>
      <c r="K86" s="1786"/>
      <c r="L86" s="1786"/>
      <c r="M86" s="1786"/>
      <c r="N86" s="1786"/>
      <c r="O86" s="1786"/>
      <c r="P86" s="1786"/>
      <c r="Q86" s="1786"/>
      <c r="R86" s="1786"/>
      <c r="S86" s="1786"/>
    </row>
    <row r="87" spans="1:19" ht="16.5" thickTop="1" thickBot="1">
      <c r="A87" s="652" t="s">
        <v>635</v>
      </c>
      <c r="B87" s="653"/>
      <c r="C87" s="12"/>
      <c r="D87" s="12"/>
      <c r="E87" s="12"/>
      <c r="F87" s="12"/>
      <c r="G87" s="13"/>
      <c r="H87" s="21"/>
      <c r="I87" s="21"/>
      <c r="J87" s="21"/>
      <c r="K87" s="21"/>
      <c r="L87" s="21"/>
      <c r="M87" s="21"/>
      <c r="N87" s="21"/>
      <c r="O87" s="21"/>
      <c r="P87" s="21"/>
      <c r="Q87" s="21"/>
      <c r="R87" s="21"/>
      <c r="S87" s="21"/>
    </row>
    <row r="88" spans="1:19" ht="15.75" thickTop="1">
      <c r="A88" s="1808"/>
      <c r="B88" s="1722" t="s">
        <v>636</v>
      </c>
      <c r="C88" s="1723"/>
      <c r="D88" s="1723"/>
      <c r="E88" s="1723"/>
      <c r="F88" s="1723"/>
      <c r="G88" s="1737"/>
      <c r="H88" s="1786"/>
      <c r="I88" s="1786"/>
      <c r="J88" s="1786"/>
      <c r="K88" s="1786"/>
      <c r="L88" s="1786"/>
      <c r="M88" s="1786"/>
      <c r="N88" s="1786"/>
      <c r="O88" s="1786"/>
      <c r="P88" s="1786"/>
      <c r="Q88" s="1786"/>
      <c r="R88" s="1786"/>
      <c r="S88" s="1786"/>
    </row>
    <row r="89" spans="1:19">
      <c r="A89" s="1808"/>
      <c r="B89" s="1722" t="s">
        <v>637</v>
      </c>
      <c r="C89" s="1723"/>
      <c r="D89" s="1723"/>
      <c r="E89" s="1723"/>
      <c r="F89" s="1723"/>
      <c r="G89" s="1737"/>
      <c r="H89" s="1786"/>
      <c r="I89" s="1786"/>
      <c r="J89" s="1786"/>
      <c r="K89" s="1786"/>
      <c r="L89" s="1786"/>
      <c r="M89" s="1786"/>
      <c r="N89" s="1786"/>
      <c r="O89" s="1786"/>
      <c r="P89" s="1786"/>
      <c r="Q89" s="1786"/>
      <c r="R89" s="1786"/>
      <c r="S89" s="1786"/>
    </row>
    <row r="90" spans="1:19">
      <c r="A90" s="1808"/>
      <c r="B90" s="1722" t="s">
        <v>638</v>
      </c>
      <c r="C90" s="1723"/>
      <c r="D90" s="1723"/>
      <c r="E90" s="1723"/>
      <c r="F90" s="1723"/>
      <c r="G90" s="1737"/>
      <c r="H90" s="1786"/>
      <c r="I90" s="1786"/>
      <c r="J90" s="1786"/>
      <c r="K90" s="1786"/>
      <c r="L90" s="1786"/>
      <c r="M90" s="1786"/>
      <c r="N90" s="1786"/>
      <c r="O90" s="1786"/>
      <c r="P90" s="1786"/>
      <c r="Q90" s="1786"/>
      <c r="R90" s="1786"/>
      <c r="S90" s="1786"/>
    </row>
    <row r="91" spans="1:19">
      <c r="A91" s="1808"/>
      <c r="B91" s="1722" t="s">
        <v>639</v>
      </c>
      <c r="C91" s="1723"/>
      <c r="D91" s="1723"/>
      <c r="E91" s="1723"/>
      <c r="F91" s="1723"/>
      <c r="G91" s="1737"/>
      <c r="H91" s="1786"/>
      <c r="I91" s="1786"/>
      <c r="J91" s="1786"/>
      <c r="K91" s="1786"/>
      <c r="L91" s="1786"/>
      <c r="M91" s="1786"/>
      <c r="N91" s="1786"/>
      <c r="O91" s="1786"/>
      <c r="P91" s="1786"/>
      <c r="Q91" s="1786"/>
      <c r="R91" s="1786"/>
      <c r="S91" s="1786"/>
    </row>
    <row r="92" spans="1:19" ht="15.75" thickBot="1">
      <c r="A92" s="358"/>
      <c r="B92" s="357"/>
      <c r="C92" s="188"/>
      <c r="D92" s="188"/>
      <c r="E92" s="188"/>
      <c r="F92" s="188"/>
      <c r="G92" s="359"/>
      <c r="H92" s="300"/>
      <c r="I92" s="300"/>
      <c r="J92" s="300"/>
      <c r="K92" s="300"/>
      <c r="L92" s="300"/>
      <c r="M92" s="300"/>
      <c r="N92" s="300"/>
      <c r="O92" s="300"/>
      <c r="P92" s="300"/>
      <c r="Q92" s="300"/>
      <c r="R92" s="300"/>
      <c r="S92" s="300"/>
    </row>
    <row r="93" spans="1:19" ht="16.5" thickTop="1" thickBot="1">
      <c r="A93" s="7" t="s">
        <v>640</v>
      </c>
      <c r="B93" s="8"/>
      <c r="C93" s="12"/>
      <c r="D93" s="12"/>
      <c r="E93" s="12"/>
      <c r="F93" s="12"/>
      <c r="G93" s="13"/>
      <c r="H93" s="21"/>
      <c r="I93" s="21"/>
      <c r="J93" s="21"/>
      <c r="K93" s="21"/>
      <c r="L93" s="21"/>
      <c r="M93" s="21"/>
      <c r="N93" s="21"/>
      <c r="O93" s="21"/>
      <c r="P93" s="21"/>
      <c r="Q93" s="21"/>
      <c r="R93" s="21"/>
      <c r="S93" s="21"/>
    </row>
    <row r="94" spans="1:19" ht="15.75" thickTop="1">
      <c r="A94" s="1526"/>
      <c r="B94" s="446" t="s">
        <v>641</v>
      </c>
      <c r="C94" s="442"/>
      <c r="D94" s="442"/>
      <c r="E94" s="442"/>
      <c r="F94" s="442"/>
      <c r="G94" s="432"/>
      <c r="H94" s="1573"/>
      <c r="I94" s="1573"/>
      <c r="J94" s="1573"/>
      <c r="K94" s="1573"/>
      <c r="L94" s="1573"/>
      <c r="M94" s="1573"/>
      <c r="N94" s="1573"/>
      <c r="O94" s="1573"/>
      <c r="P94" s="1573"/>
      <c r="Q94" s="1573"/>
      <c r="R94" s="1573"/>
      <c r="S94" s="1573"/>
    </row>
    <row r="95" spans="1:19">
      <c r="A95" s="1808"/>
      <c r="B95" s="1722" t="s">
        <v>642</v>
      </c>
      <c r="C95" s="1723"/>
      <c r="D95" s="1723"/>
      <c r="E95" s="1723"/>
      <c r="F95" s="1723"/>
      <c r="G95" s="1737"/>
      <c r="H95" s="1811"/>
      <c r="I95" s="1811"/>
      <c r="J95" s="1811"/>
      <c r="K95" s="1811"/>
      <c r="L95" s="1811"/>
      <c r="M95" s="1811"/>
      <c r="N95" s="1811"/>
      <c r="O95" s="1811"/>
      <c r="P95" s="1811"/>
      <c r="Q95" s="1811"/>
      <c r="R95" s="1811"/>
      <c r="S95" s="1811"/>
    </row>
    <row r="96" spans="1:19" ht="15.75" thickBot="1">
      <c r="A96" s="1787"/>
      <c r="B96" s="1788" t="s">
        <v>643</v>
      </c>
      <c r="C96" s="1789"/>
      <c r="D96" s="1789"/>
      <c r="E96" s="1789"/>
      <c r="F96" s="1789"/>
      <c r="G96" s="1790"/>
      <c r="H96" s="1791"/>
      <c r="I96" s="1791"/>
      <c r="J96" s="1791"/>
      <c r="K96" s="1791"/>
      <c r="L96" s="1791"/>
      <c r="M96" s="1791"/>
      <c r="N96" s="1791"/>
      <c r="O96" s="1791"/>
      <c r="P96" s="1791"/>
      <c r="Q96" s="1791"/>
      <c r="R96" s="1791"/>
      <c r="S96" s="1791"/>
    </row>
    <row r="97" spans="1:2" ht="16.5" thickTop="1" thickBot="1"/>
    <row r="98" spans="1:2" ht="16.5" thickTop="1" thickBot="1">
      <c r="A98" s="94" t="s">
        <v>644</v>
      </c>
      <c r="B98" s="96"/>
    </row>
    <row r="99" spans="1:2" ht="15.75" thickTop="1">
      <c r="A99" s="95" t="s">
        <v>542</v>
      </c>
      <c r="B99" s="1792"/>
    </row>
    <row r="100" spans="1:2">
      <c r="A100" s="1793" t="s">
        <v>546</v>
      </c>
      <c r="B100" s="1792"/>
    </row>
    <row r="101" spans="1:2">
      <c r="A101" s="1794" t="s">
        <v>549</v>
      </c>
      <c r="B101" s="1795"/>
    </row>
    <row r="102" spans="1:2">
      <c r="A102" s="1794" t="s">
        <v>552</v>
      </c>
      <c r="B102" s="1827"/>
    </row>
    <row r="103" spans="1:2" ht="15.75" thickBot="1">
      <c r="A103" s="1797" t="s">
        <v>645</v>
      </c>
      <c r="B103" s="1798"/>
    </row>
    <row r="104" spans="1:2" ht="15.75" thickTop="1"/>
    <row r="105" spans="1:2">
      <c r="A105" s="97"/>
      <c r="B105" s="1" t="s">
        <v>646</v>
      </c>
    </row>
    <row r="106" spans="1:2">
      <c r="A106" s="98"/>
      <c r="B106" s="1" t="s">
        <v>647</v>
      </c>
    </row>
  </sheetData>
  <mergeCells count="47">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191" priority="13" operator="equal">
      <formula>"X"</formula>
    </cfRule>
    <cfRule type="cellIs" dxfId="1190" priority="14" operator="equal">
      <formula>"I"</formula>
    </cfRule>
  </conditionalFormatting>
  <conditionalFormatting sqref="H32:H62">
    <cfRule type="cellIs" dxfId="1189" priority="1" operator="equal">
      <formula>"X"</formula>
    </cfRule>
    <cfRule type="cellIs" dxfId="1188" priority="2" operator="equal">
      <formula>"I"</formula>
    </cfRule>
  </conditionalFormatting>
  <conditionalFormatting sqref="J20:J30">
    <cfRule type="cellIs" dxfId="1187" priority="15" operator="equal">
      <formula>"X"</formula>
    </cfRule>
    <cfRule type="cellIs" dxfId="1186" priority="16" operator="equal">
      <formula>"I"</formula>
    </cfRule>
  </conditionalFormatting>
  <conditionalFormatting sqref="J32:J62">
    <cfRule type="cellIs" dxfId="1185" priority="3" operator="equal">
      <formula>"X"</formula>
    </cfRule>
    <cfRule type="cellIs" dxfId="1184" priority="4" operator="equal">
      <formula>"I"</formula>
    </cfRule>
  </conditionalFormatting>
  <conditionalFormatting sqref="L20:L30">
    <cfRule type="cellIs" dxfId="1183" priority="17" operator="equal">
      <formula>"X"</formula>
    </cfRule>
    <cfRule type="cellIs" dxfId="1182" priority="18" operator="equal">
      <formula>"I"</formula>
    </cfRule>
  </conditionalFormatting>
  <conditionalFormatting sqref="L32:L62">
    <cfRule type="cellIs" dxfId="1181" priority="5" operator="equal">
      <formula>"X"</formula>
    </cfRule>
    <cfRule type="cellIs" dxfId="1180" priority="6" operator="equal">
      <formula>"I"</formula>
    </cfRule>
  </conditionalFormatting>
  <conditionalFormatting sqref="N20:N30">
    <cfRule type="cellIs" dxfId="1179" priority="19" operator="equal">
      <formula>"X"</formula>
    </cfRule>
    <cfRule type="cellIs" dxfId="1178" priority="20" operator="equal">
      <formula>"I"</formula>
    </cfRule>
  </conditionalFormatting>
  <conditionalFormatting sqref="N32:N62">
    <cfRule type="cellIs" dxfId="1177" priority="7" operator="equal">
      <formula>"X"</formula>
    </cfRule>
    <cfRule type="cellIs" dxfId="1176" priority="8" operator="equal">
      <formula>"I"</formula>
    </cfRule>
  </conditionalFormatting>
  <conditionalFormatting sqref="P20:P30">
    <cfRule type="cellIs" dxfId="1175" priority="21" operator="equal">
      <formula>"X"</formula>
    </cfRule>
    <cfRule type="cellIs" dxfId="1174" priority="22" operator="equal">
      <formula>"I"</formula>
    </cfRule>
  </conditionalFormatting>
  <conditionalFormatting sqref="P32:P62">
    <cfRule type="cellIs" dxfId="1173" priority="9" operator="equal">
      <formula>"X"</formula>
    </cfRule>
    <cfRule type="cellIs" dxfId="1172" priority="10" operator="equal">
      <formula>"I"</formula>
    </cfRule>
  </conditionalFormatting>
  <conditionalFormatting sqref="R20:R30">
    <cfRule type="cellIs" dxfId="1171" priority="23" operator="equal">
      <formula>"X"</formula>
    </cfRule>
    <cfRule type="cellIs" dxfId="1170" priority="24" operator="equal">
      <formula>"I"</formula>
    </cfRule>
  </conditionalFormatting>
  <conditionalFormatting sqref="R32:R62">
    <cfRule type="cellIs" dxfId="1169" priority="11" operator="equal">
      <formula>"X"</formula>
    </cfRule>
    <cfRule type="cellIs" dxfId="1168" priority="12" operator="equal">
      <formula>"I"</formula>
    </cfRule>
  </conditionalFormatting>
  <hyperlinks>
    <hyperlink ref="B3" location="'Cost Summary'!A1" display="BACK TO SUMMARY SHEET" xr:uid="{BF280644-87DE-4828-8438-9274B90400A1}"/>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2542-F97A-478D-B7BC-3D52A5CB35B1}">
  <sheetPr>
    <tabColor rgb="FF92D050"/>
  </sheetPr>
  <dimension ref="A1:S108"/>
  <sheetViews>
    <sheetView zoomScale="85" zoomScaleNormal="85" workbookViewId="0">
      <pane xSplit="2" ySplit="9" topLeftCell="C20" activePane="bottomRight" state="frozen"/>
      <selection pane="bottomRight" activeCell="B32" sqref="B32"/>
      <selection pane="bottomLeft" activeCell="A11" sqref="A11"/>
      <selection pane="topRight" activeCell="C1" sqref="C1"/>
    </sheetView>
  </sheetViews>
  <sheetFormatPr defaultRowHeight="15"/>
  <cols>
    <col min="1" max="1" width="11" customWidth="1"/>
    <col min="2" max="2" width="72.140625" style="1" bestFit="1" customWidth="1"/>
    <col min="3" max="3" width="10.85546875" style="2" bestFit="1" customWidth="1"/>
    <col min="4" max="4" width="8.5703125" style="2"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c r="E1" s="179"/>
      <c r="F1" s="152"/>
      <c r="G1" s="150" t="s">
        <v>529</v>
      </c>
    </row>
    <row r="2" spans="1:19" ht="15.75" thickBot="1">
      <c r="E2" s="179"/>
      <c r="F2" s="149" t="s">
        <v>530</v>
      </c>
      <c r="G2" s="150" t="s">
        <v>531</v>
      </c>
      <c r="H2" s="647"/>
      <c r="I2" s="647"/>
      <c r="J2" s="674"/>
      <c r="K2" s="674"/>
      <c r="L2" s="674"/>
      <c r="M2" s="674"/>
      <c r="N2" s="674"/>
      <c r="O2" s="674"/>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799" t="s">
        <v>544</v>
      </c>
      <c r="B5" s="1722" t="s">
        <v>893</v>
      </c>
      <c r="C5" s="1723"/>
      <c r="D5" s="1723"/>
      <c r="E5" s="1723"/>
      <c r="F5" s="1723"/>
      <c r="G5" s="1724" t="s">
        <v>546</v>
      </c>
      <c r="H5" s="1800"/>
      <c r="I5" s="684"/>
      <c r="J5" s="1800"/>
      <c r="K5" s="684"/>
      <c r="L5" s="1800"/>
      <c r="M5" s="684"/>
      <c r="N5" s="1800"/>
      <c r="O5" s="684"/>
      <c r="P5" s="1800"/>
      <c r="Q5" s="684"/>
      <c r="R5" s="1800"/>
      <c r="S5" s="684"/>
    </row>
    <row r="6" spans="1:19">
      <c r="A6" s="1799" t="s">
        <v>548</v>
      </c>
      <c r="B6" s="1727" t="s">
        <v>399</v>
      </c>
      <c r="C6" s="1723"/>
      <c r="D6" s="1723"/>
      <c r="E6" s="1723"/>
      <c r="F6" s="1723"/>
      <c r="G6" s="1724" t="s">
        <v>549</v>
      </c>
      <c r="H6" s="1802"/>
      <c r="I6" s="687"/>
      <c r="J6" s="1802"/>
      <c r="K6" s="687"/>
      <c r="L6" s="1802"/>
      <c r="M6" s="687"/>
      <c r="N6" s="1802"/>
      <c r="O6" s="687"/>
      <c r="P6" s="1802"/>
      <c r="Q6" s="687"/>
      <c r="R6" s="1802"/>
      <c r="S6" s="687"/>
    </row>
    <row r="7" spans="1:19">
      <c r="A7" s="1799" t="s">
        <v>551</v>
      </c>
      <c r="B7" s="1731"/>
      <c r="C7" s="1723"/>
      <c r="D7" s="1723"/>
      <c r="E7" s="1723"/>
      <c r="F7" s="1723"/>
      <c r="G7" s="1724" t="s">
        <v>552</v>
      </c>
      <c r="H7" s="1804"/>
      <c r="I7" s="685"/>
      <c r="J7" s="1804"/>
      <c r="K7" s="685"/>
      <c r="L7" s="1804"/>
      <c r="M7" s="685"/>
      <c r="N7" s="1804"/>
      <c r="O7" s="685"/>
      <c r="P7" s="1804"/>
      <c r="Q7" s="685"/>
      <c r="R7" s="1804"/>
      <c r="S7" s="685"/>
    </row>
    <row r="8" spans="1:19" ht="15.75" thickBot="1">
      <c r="A8" s="356" t="s">
        <v>554</v>
      </c>
      <c r="B8" s="357"/>
      <c r="C8" s="188"/>
      <c r="D8" s="188"/>
      <c r="E8" s="188"/>
      <c r="F8" s="188"/>
      <c r="G8" s="298" t="s">
        <v>554</v>
      </c>
      <c r="H8" s="1806"/>
      <c r="I8" s="1807"/>
      <c r="J8" s="1806"/>
      <c r="K8" s="1807"/>
      <c r="L8" s="1806"/>
      <c r="M8" s="1807"/>
      <c r="N8" s="1806"/>
      <c r="O8" s="1807"/>
      <c r="P8" s="1806"/>
      <c r="Q8" s="1807"/>
      <c r="R8" s="1806"/>
      <c r="S8" s="1807"/>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808"/>
      <c r="B10" s="448" t="s">
        <v>563</v>
      </c>
      <c r="C10" s="1723"/>
      <c r="D10" s="1723"/>
      <c r="E10" s="1723"/>
      <c r="F10" s="1723"/>
      <c r="G10" s="1737"/>
      <c r="H10" s="1809"/>
      <c r="I10" s="1809"/>
      <c r="J10" s="1809"/>
      <c r="K10" s="1809"/>
      <c r="L10" s="1809"/>
      <c r="M10" s="1809"/>
      <c r="N10" s="1809"/>
      <c r="O10" s="1809"/>
      <c r="P10" s="1809"/>
      <c r="Q10" s="1809"/>
      <c r="R10" s="1809"/>
      <c r="S10" s="1809"/>
    </row>
    <row r="11" spans="1:19" hidden="1">
      <c r="A11" s="1808"/>
      <c r="B11" s="1722" t="str">
        <f>'Area Calculations'!L62</f>
        <v>Architectural Drawings  by</v>
      </c>
      <c r="C11" s="1739" t="s">
        <v>564</v>
      </c>
      <c r="D11" s="1723"/>
      <c r="E11" s="1723"/>
      <c r="F11" s="1723"/>
      <c r="G11" s="1737"/>
      <c r="H11" s="1809"/>
      <c r="I11" s="1809"/>
      <c r="J11" s="1809"/>
      <c r="K11" s="1809"/>
      <c r="L11" s="1809"/>
      <c r="M11" s="1809"/>
      <c r="N11" s="1809"/>
      <c r="O11" s="1809"/>
      <c r="P11" s="1809"/>
      <c r="Q11" s="1809"/>
      <c r="R11" s="1809"/>
      <c r="S11" s="1809"/>
    </row>
    <row r="12" spans="1:19" hidden="1">
      <c r="A12" s="1808"/>
      <c r="B12" s="1722" t="str">
        <f>'Area Calculations'!L63</f>
        <v>Structural Drawings by</v>
      </c>
      <c r="C12" s="1739" t="s">
        <v>564</v>
      </c>
      <c r="D12" s="1723"/>
      <c r="E12" s="1723"/>
      <c r="F12" s="1723"/>
      <c r="G12" s="1737"/>
      <c r="H12" s="1809"/>
      <c r="I12" s="1809"/>
      <c r="J12" s="1809"/>
      <c r="K12" s="1809"/>
      <c r="L12" s="1809"/>
      <c r="M12" s="1809"/>
      <c r="N12" s="1809"/>
      <c r="O12" s="1809"/>
      <c r="P12" s="1809"/>
      <c r="Q12" s="1809"/>
      <c r="R12" s="1809"/>
      <c r="S12" s="1809"/>
    </row>
    <row r="13" spans="1:19" hidden="1">
      <c r="A13" s="1808"/>
      <c r="B13" s="1722" t="str">
        <f>'Area Calculations'!L64</f>
        <v>MEP FA FP Drawings by</v>
      </c>
      <c r="C13" s="1739" t="s">
        <v>564</v>
      </c>
      <c r="D13" s="1723"/>
      <c r="E13" s="1723"/>
      <c r="F13" s="1723"/>
      <c r="G13" s="1737"/>
      <c r="H13" s="1809"/>
      <c r="I13" s="1809"/>
      <c r="J13" s="1809"/>
      <c r="K13" s="1809"/>
      <c r="L13" s="1809"/>
      <c r="M13" s="1809"/>
      <c r="N13" s="1809"/>
      <c r="O13" s="1809"/>
      <c r="P13" s="1809"/>
      <c r="Q13" s="1809"/>
      <c r="R13" s="1809"/>
      <c r="S13" s="1809"/>
    </row>
    <row r="14" spans="1:19" hidden="1">
      <c r="A14" s="1808"/>
      <c r="B14" s="1722" t="str">
        <f>'Area Calculations'!L65</f>
        <v xml:space="preserve">Civil Drawings by </v>
      </c>
      <c r="C14" s="1739" t="s">
        <v>564</v>
      </c>
      <c r="D14" s="1723"/>
      <c r="E14" s="1723"/>
      <c r="F14" s="1723"/>
      <c r="G14" s="1737"/>
      <c r="H14" s="1809"/>
      <c r="I14" s="1809"/>
      <c r="J14" s="1809"/>
      <c r="K14" s="1809"/>
      <c r="L14" s="1809"/>
      <c r="M14" s="1809"/>
      <c r="N14" s="1809"/>
      <c r="O14" s="1809"/>
      <c r="P14" s="1809"/>
      <c r="Q14" s="1809"/>
      <c r="R14" s="1809"/>
      <c r="S14" s="1809"/>
    </row>
    <row r="15" spans="1:19" hidden="1">
      <c r="A15" s="1808"/>
      <c r="B15" s="1722" t="str">
        <f>'Area Calculations'!L66</f>
        <v>Land scape Drawings by</v>
      </c>
      <c r="C15" s="1739" t="s">
        <v>564</v>
      </c>
      <c r="D15" s="1723"/>
      <c r="E15" s="1723"/>
      <c r="F15" s="1723"/>
      <c r="G15" s="1737"/>
      <c r="H15" s="1809"/>
      <c r="I15" s="1809"/>
      <c r="J15" s="1809"/>
      <c r="K15" s="1809"/>
      <c r="L15" s="1809"/>
      <c r="M15" s="1809"/>
      <c r="N15" s="1809"/>
      <c r="O15" s="1809"/>
      <c r="P15" s="1809"/>
      <c r="Q15" s="1809"/>
      <c r="R15" s="1809"/>
      <c r="S15" s="1809"/>
    </row>
    <row r="16" spans="1:19" hidden="1">
      <c r="A16" s="1808"/>
      <c r="B16" s="1722" t="str">
        <f>'Area Calculations'!L67</f>
        <v>Kitchen Drawings by</v>
      </c>
      <c r="C16" s="1739" t="s">
        <v>564</v>
      </c>
      <c r="D16" s="1723"/>
      <c r="E16" s="1723"/>
      <c r="F16" s="1723"/>
      <c r="G16" s="1737"/>
      <c r="H16" s="1809"/>
      <c r="I16" s="1809"/>
      <c r="J16" s="1809"/>
      <c r="K16" s="1809"/>
      <c r="L16" s="1809"/>
      <c r="M16" s="1809"/>
      <c r="N16" s="1809"/>
      <c r="O16" s="1809"/>
      <c r="P16" s="1809"/>
      <c r="Q16" s="1809"/>
      <c r="R16" s="1809"/>
      <c r="S16" s="1809"/>
    </row>
    <row r="17" spans="1:19" hidden="1">
      <c r="A17" s="1808"/>
      <c r="B17" s="1722" t="str">
        <f>'Area Calculations'!L68</f>
        <v>Storefront Designer by</v>
      </c>
      <c r="C17" s="1739" t="s">
        <v>564</v>
      </c>
      <c r="D17" s="1723"/>
      <c r="E17" s="1723"/>
      <c r="F17" s="1723"/>
      <c r="G17" s="1737"/>
      <c r="H17" s="1809"/>
      <c r="I17" s="1809"/>
      <c r="J17" s="1809"/>
      <c r="K17" s="1809"/>
      <c r="L17" s="1809"/>
      <c r="M17" s="1809"/>
      <c r="N17" s="1809"/>
      <c r="O17" s="1809"/>
      <c r="P17" s="1809"/>
      <c r="Q17" s="1809"/>
      <c r="R17" s="1809"/>
      <c r="S17" s="1809"/>
    </row>
    <row r="18" spans="1:19" hidden="1">
      <c r="A18" s="1808"/>
      <c r="B18" s="1722" t="str">
        <f>'Area Calculations'!L69</f>
        <v>Geotech report by</v>
      </c>
      <c r="C18" s="1739" t="s">
        <v>564</v>
      </c>
      <c r="D18" s="1723"/>
      <c r="E18" s="1723"/>
      <c r="F18" s="1723"/>
      <c r="G18" s="1737"/>
      <c r="H18" s="1809"/>
      <c r="I18" s="1809"/>
      <c r="J18" s="1809"/>
      <c r="K18" s="1809"/>
      <c r="L18" s="1809"/>
      <c r="M18" s="1809"/>
      <c r="N18" s="1809"/>
      <c r="O18" s="1809"/>
      <c r="P18" s="1809"/>
      <c r="Q18" s="1809"/>
      <c r="R18" s="1809"/>
      <c r="S18" s="1809"/>
    </row>
    <row r="19" spans="1:19" hidden="1">
      <c r="A19" s="1808"/>
      <c r="B19" s="1722" t="str">
        <f>'Area Calculations'!L70</f>
        <v>Specifications</v>
      </c>
      <c r="C19" s="1739" t="s">
        <v>564</v>
      </c>
      <c r="D19" s="1723"/>
      <c r="E19" s="1723"/>
      <c r="F19" s="1723"/>
      <c r="G19" s="1737"/>
      <c r="H19" s="1809"/>
      <c r="I19" s="1809"/>
      <c r="J19" s="1809"/>
      <c r="K19" s="1809"/>
      <c r="L19" s="1809"/>
      <c r="M19" s="1809"/>
      <c r="N19" s="1809"/>
      <c r="O19" s="1809"/>
      <c r="P19" s="1809"/>
      <c r="Q19" s="1809"/>
      <c r="R19" s="1809"/>
      <c r="S19" s="1809"/>
    </row>
    <row r="20" spans="1:19" ht="15.75" thickTop="1">
      <c r="A20" s="1808"/>
      <c r="B20" s="1722"/>
      <c r="C20" s="1739"/>
      <c r="D20" s="1723"/>
      <c r="E20" s="1723"/>
      <c r="F20" s="1723"/>
      <c r="G20" s="1737"/>
      <c r="H20" s="1810"/>
      <c r="I20" s="1809"/>
      <c r="J20" s="1810"/>
      <c r="K20" s="1809"/>
      <c r="L20" s="1810"/>
      <c r="M20" s="1809"/>
      <c r="N20" s="1810"/>
      <c r="O20" s="1809"/>
      <c r="P20" s="1810"/>
      <c r="Q20" s="1809"/>
      <c r="R20" s="1810"/>
      <c r="S20" s="1809"/>
    </row>
    <row r="21" spans="1:19" ht="15.75" thickBot="1">
      <c r="A21" s="60"/>
      <c r="B21" s="1741" t="s">
        <v>893</v>
      </c>
      <c r="C21" s="57"/>
      <c r="D21" s="58"/>
      <c r="E21" s="58"/>
      <c r="F21" s="58"/>
      <c r="G21" s="64"/>
      <c r="H21" s="1810"/>
      <c r="I21" s="1809"/>
      <c r="J21" s="1810"/>
      <c r="K21" s="1809"/>
      <c r="L21" s="1810"/>
      <c r="M21" s="1809"/>
      <c r="N21" s="1810"/>
      <c r="O21" s="1809"/>
      <c r="P21" s="1810"/>
      <c r="Q21" s="1809"/>
      <c r="R21" s="1810"/>
      <c r="S21" s="1809"/>
    </row>
    <row r="22" spans="1:19" ht="15.75" thickBot="1">
      <c r="A22" s="1536"/>
      <c r="B22" s="1187" t="s">
        <v>567</v>
      </c>
      <c r="C22" s="1739"/>
      <c r="D22" s="1723"/>
      <c r="E22" s="1723"/>
      <c r="F22" s="1723"/>
      <c r="G22" s="1737"/>
      <c r="H22" s="1810"/>
      <c r="I22" s="1811"/>
      <c r="J22" s="1810"/>
      <c r="K22" s="532"/>
      <c r="L22" s="1810"/>
      <c r="M22" s="532"/>
      <c r="N22" s="1810"/>
      <c r="O22" s="532"/>
      <c r="P22" s="1810"/>
      <c r="Q22" s="532"/>
      <c r="R22" s="1810"/>
      <c r="S22" s="532"/>
    </row>
    <row r="23" spans="1:19">
      <c r="A23" s="1536"/>
      <c r="B23" s="1097" t="s">
        <v>568</v>
      </c>
      <c r="C23" s="1743"/>
      <c r="D23" s="543"/>
      <c r="E23" s="1723"/>
      <c r="F23" s="1723"/>
      <c r="G23" s="1737"/>
      <c r="H23" s="1810"/>
      <c r="I23" s="1835"/>
      <c r="J23" s="1810"/>
      <c r="K23" s="553"/>
      <c r="L23" s="1810"/>
      <c r="M23" s="553"/>
      <c r="N23" s="1810"/>
      <c r="O23" s="532"/>
      <c r="P23" s="1810"/>
      <c r="Q23" s="532"/>
      <c r="R23" s="1810"/>
      <c r="S23" s="532"/>
    </row>
    <row r="24" spans="1:19">
      <c r="A24" s="1536"/>
      <c r="B24" s="1812" t="s">
        <v>569</v>
      </c>
      <c r="C24" s="1743"/>
      <c r="D24" s="543"/>
      <c r="E24" s="1723"/>
      <c r="F24" s="1723"/>
      <c r="G24" s="1737"/>
      <c r="H24" s="1810"/>
      <c r="I24" s="1829"/>
      <c r="J24" s="1810"/>
      <c r="K24" s="1831"/>
      <c r="L24" s="1810"/>
      <c r="M24" s="1831"/>
      <c r="N24" s="1810"/>
      <c r="O24" s="1829"/>
      <c r="P24" s="1810"/>
      <c r="Q24" s="1829"/>
      <c r="R24" s="1810"/>
      <c r="S24" s="1829"/>
    </row>
    <row r="25" spans="1:19">
      <c r="A25" s="1536"/>
      <c r="B25" s="1813" t="s">
        <v>570</v>
      </c>
      <c r="C25" s="1737"/>
      <c r="D25" s="1723"/>
      <c r="E25" s="1723"/>
      <c r="F25" s="1723"/>
      <c r="G25" s="1737"/>
      <c r="H25" s="1810"/>
      <c r="I25" s="1829"/>
      <c r="J25" s="1810"/>
      <c r="K25" s="1829"/>
      <c r="L25" s="1810"/>
      <c r="M25" s="1831"/>
      <c r="N25" s="1810"/>
      <c r="O25" s="1829"/>
      <c r="P25" s="1810"/>
      <c r="Q25" s="1829"/>
      <c r="R25" s="1810"/>
      <c r="S25" s="1829"/>
    </row>
    <row r="26" spans="1:19">
      <c r="A26" s="1536"/>
      <c r="B26" s="1813" t="s">
        <v>571</v>
      </c>
      <c r="C26" s="1737"/>
      <c r="D26" s="1723"/>
      <c r="E26" s="1723"/>
      <c r="F26" s="1723"/>
      <c r="G26" s="1737"/>
      <c r="H26" s="1810"/>
      <c r="I26" s="1831"/>
      <c r="J26" s="1810"/>
      <c r="K26" s="1831"/>
      <c r="L26" s="1810"/>
      <c r="M26" s="1831"/>
      <c r="N26" s="1810"/>
      <c r="O26" s="1831"/>
      <c r="P26" s="1810"/>
      <c r="Q26" s="1831"/>
      <c r="R26" s="1810"/>
      <c r="S26" s="1831"/>
    </row>
    <row r="27" spans="1:19" hidden="1">
      <c r="A27" s="1536"/>
      <c r="B27" s="1813" t="s">
        <v>572</v>
      </c>
      <c r="C27" s="1737"/>
      <c r="D27" s="1723"/>
      <c r="E27" s="1723"/>
      <c r="F27" s="1723"/>
      <c r="G27" s="1737"/>
      <c r="H27" s="1810"/>
      <c r="I27" s="1831"/>
      <c r="J27" s="1810"/>
      <c r="K27" s="1831"/>
      <c r="L27" s="1810"/>
      <c r="M27" s="1831"/>
      <c r="N27" s="1810"/>
      <c r="O27" s="1831"/>
      <c r="P27" s="1810"/>
      <c r="Q27" s="1831"/>
      <c r="R27" s="1810"/>
      <c r="S27" s="1831"/>
    </row>
    <row r="28" spans="1:19">
      <c r="A28" s="1536"/>
      <c r="B28" s="1813" t="s">
        <v>573</v>
      </c>
      <c r="C28" s="1737"/>
      <c r="D28" s="1723"/>
      <c r="E28" s="1723"/>
      <c r="F28" s="1723"/>
      <c r="G28" s="1737"/>
      <c r="H28" s="1810"/>
      <c r="I28" s="1831"/>
      <c r="J28" s="1810"/>
      <c r="K28" s="1831"/>
      <c r="L28" s="1810"/>
      <c r="M28" s="1831"/>
      <c r="N28" s="1810"/>
      <c r="O28" s="1831"/>
      <c r="P28" s="1810"/>
      <c r="Q28" s="1831"/>
      <c r="R28" s="1810"/>
      <c r="S28" s="1831"/>
    </row>
    <row r="29" spans="1:19">
      <c r="A29" s="1536"/>
      <c r="B29" s="1813" t="s">
        <v>648</v>
      </c>
      <c r="C29" s="1737"/>
      <c r="D29" s="1723"/>
      <c r="E29" s="1723"/>
      <c r="F29" s="1723"/>
      <c r="G29" s="1737"/>
      <c r="H29" s="1810"/>
      <c r="I29" s="1831"/>
      <c r="J29" s="1810"/>
      <c r="K29" s="1831"/>
      <c r="L29" s="1810"/>
      <c r="M29" s="1831"/>
      <c r="N29" s="1810"/>
      <c r="O29" s="1831"/>
      <c r="P29" s="1810"/>
      <c r="Q29" s="1831"/>
      <c r="R29" s="1810"/>
      <c r="S29" s="1831"/>
    </row>
    <row r="30" spans="1:19">
      <c r="A30" s="1536"/>
      <c r="B30" s="1814" t="s">
        <v>574</v>
      </c>
      <c r="C30" s="1737"/>
      <c r="D30" s="1723"/>
      <c r="E30" s="1723"/>
      <c r="F30" s="1723"/>
      <c r="G30" s="1737"/>
      <c r="H30" s="1810"/>
      <c r="I30" s="1831"/>
      <c r="J30" s="1810"/>
      <c r="K30" s="1831"/>
      <c r="L30" s="1810"/>
      <c r="M30" s="1831"/>
      <c r="N30" s="1810"/>
      <c r="O30" s="1831"/>
      <c r="P30" s="1810"/>
      <c r="Q30" s="1831"/>
      <c r="R30" s="1810"/>
      <c r="S30" s="1831"/>
    </row>
    <row r="31" spans="1:19">
      <c r="A31" s="1536"/>
      <c r="B31" s="1815" t="s">
        <v>575</v>
      </c>
      <c r="C31" s="1745"/>
      <c r="D31" s="1746"/>
      <c r="E31" s="1746"/>
      <c r="F31" s="1746"/>
      <c r="G31" s="1747"/>
      <c r="H31" s="1816"/>
      <c r="I31" s="1817"/>
      <c r="J31" s="1816"/>
      <c r="K31" s="1817"/>
      <c r="L31" s="1816"/>
      <c r="M31" s="1817"/>
      <c r="N31" s="1816"/>
      <c r="O31" s="1817"/>
      <c r="P31" s="1816"/>
      <c r="Q31" s="1817"/>
      <c r="R31" s="1816"/>
      <c r="S31" s="1817"/>
    </row>
    <row r="32" spans="1:19">
      <c r="A32" s="1536"/>
      <c r="B32" s="1818" t="s">
        <v>706</v>
      </c>
      <c r="C32" s="1737"/>
      <c r="D32" s="1723"/>
      <c r="E32" s="1723"/>
      <c r="F32" s="1723"/>
      <c r="G32" s="1737"/>
      <c r="H32" s="1810"/>
      <c r="I32" s="1831"/>
      <c r="J32" s="1810"/>
      <c r="K32" s="1831"/>
      <c r="L32" s="1810"/>
      <c r="M32" s="1831"/>
      <c r="N32" s="1810"/>
      <c r="O32" s="1831"/>
      <c r="P32" s="1810"/>
      <c r="Q32" s="1831"/>
      <c r="R32" s="1810"/>
      <c r="S32" s="1831"/>
    </row>
    <row r="33" spans="1:19">
      <c r="A33" s="1536"/>
      <c r="B33" s="1819" t="s">
        <v>168</v>
      </c>
      <c r="C33" s="1737"/>
      <c r="D33" s="1723"/>
      <c r="E33" s="1723"/>
      <c r="F33" s="1723"/>
      <c r="G33" s="1737"/>
      <c r="H33" s="1810"/>
      <c r="I33" s="1831"/>
      <c r="J33" s="1810"/>
      <c r="K33" s="1831"/>
      <c r="L33" s="1810"/>
      <c r="M33" s="1831"/>
      <c r="N33" s="1810"/>
      <c r="O33" s="1831"/>
      <c r="P33" s="1810"/>
      <c r="Q33" s="1831"/>
      <c r="R33" s="1810"/>
      <c r="S33" s="1831"/>
    </row>
    <row r="34" spans="1:19">
      <c r="A34" s="1536"/>
      <c r="B34" s="1836"/>
      <c r="D34" s="1752"/>
      <c r="E34" s="1723"/>
      <c r="F34" s="1753"/>
      <c r="G34" s="1754"/>
      <c r="H34" s="1810"/>
      <c r="I34" s="1831"/>
      <c r="J34" s="1810"/>
      <c r="K34" s="1831"/>
      <c r="L34" s="1810"/>
      <c r="M34" s="1831"/>
      <c r="N34" s="1810"/>
      <c r="O34" s="1831"/>
      <c r="P34" s="1810"/>
      <c r="Q34" s="1831"/>
      <c r="R34" s="1810"/>
      <c r="S34" s="1831"/>
    </row>
    <row r="35" spans="1:19">
      <c r="A35" s="1536"/>
      <c r="B35" s="1836"/>
      <c r="C35" s="1737"/>
      <c r="D35" s="1723"/>
      <c r="E35" s="1723"/>
      <c r="F35" s="1753"/>
      <c r="G35" s="1754"/>
      <c r="H35" s="1810"/>
      <c r="I35" s="1831"/>
      <c r="J35" s="1810"/>
      <c r="K35" s="1831"/>
      <c r="L35" s="1810"/>
      <c r="M35" s="1831"/>
      <c r="N35" s="1810"/>
      <c r="O35" s="1831"/>
      <c r="P35" s="1810"/>
      <c r="Q35" s="1831"/>
      <c r="R35" s="1810"/>
      <c r="S35" s="1831"/>
    </row>
    <row r="36" spans="1:19">
      <c r="A36" s="1536"/>
      <c r="B36" s="1836"/>
      <c r="C36" s="1737"/>
      <c r="D36" s="1723"/>
      <c r="E36" s="1723"/>
      <c r="F36" s="1723"/>
      <c r="G36" s="1737"/>
      <c r="H36" s="1810"/>
      <c r="I36" s="1831"/>
      <c r="J36" s="1810"/>
      <c r="K36" s="1831"/>
      <c r="L36" s="1810"/>
      <c r="M36" s="1831"/>
      <c r="N36" s="1810"/>
      <c r="O36" s="1831"/>
      <c r="P36" s="1810"/>
      <c r="Q36" s="1831"/>
      <c r="R36" s="1810"/>
      <c r="S36" s="1831"/>
    </row>
    <row r="37" spans="1:19">
      <c r="A37" s="1536"/>
      <c r="B37" s="1836"/>
      <c r="C37" s="1737"/>
      <c r="D37" s="1723"/>
      <c r="E37" s="1723"/>
      <c r="F37" s="1723"/>
      <c r="G37" s="1737"/>
      <c r="H37" s="1810"/>
      <c r="I37" s="1831"/>
      <c r="J37" s="1810"/>
      <c r="K37" s="1831"/>
      <c r="L37" s="1810"/>
      <c r="M37" s="1831"/>
      <c r="N37" s="1810"/>
      <c r="O37" s="1831"/>
      <c r="P37" s="1810"/>
      <c r="Q37" s="1831"/>
      <c r="R37" s="1810"/>
      <c r="S37" s="1831"/>
    </row>
    <row r="38" spans="1:19">
      <c r="A38" s="1536"/>
      <c r="B38" s="1836"/>
      <c r="C38" s="1737"/>
      <c r="D38" s="1723"/>
      <c r="E38" s="1723"/>
      <c r="F38" s="1723"/>
      <c r="G38" s="1737"/>
      <c r="H38" s="1810"/>
      <c r="I38" s="1831"/>
      <c r="J38" s="1810"/>
      <c r="K38" s="1831"/>
      <c r="L38" s="1810"/>
      <c r="M38" s="1831"/>
      <c r="N38" s="1810"/>
      <c r="O38" s="1831"/>
      <c r="P38" s="1810"/>
      <c r="Q38" s="1831"/>
      <c r="R38" s="1810"/>
      <c r="S38" s="1831"/>
    </row>
    <row r="39" spans="1:19">
      <c r="A39" s="1536"/>
      <c r="B39" s="1823"/>
      <c r="C39" s="1737"/>
      <c r="D39" s="1723"/>
      <c r="E39" s="1723"/>
      <c r="F39" s="1723"/>
      <c r="G39" s="1737"/>
      <c r="H39" s="1810"/>
      <c r="I39" s="1831"/>
      <c r="J39" s="1810"/>
      <c r="K39" s="1831"/>
      <c r="L39" s="1810"/>
      <c r="M39" s="1831"/>
      <c r="N39" s="1810"/>
      <c r="O39" s="1831"/>
      <c r="P39" s="1810"/>
      <c r="Q39" s="1831"/>
      <c r="R39" s="1810"/>
      <c r="S39" s="1831"/>
    </row>
    <row r="40" spans="1:19">
      <c r="A40" s="1536"/>
      <c r="B40" s="1824"/>
      <c r="C40" s="1737"/>
      <c r="D40" s="1723"/>
      <c r="E40" s="1723"/>
      <c r="F40" s="1723"/>
      <c r="G40" s="1737"/>
      <c r="H40" s="1810"/>
      <c r="I40" s="1831"/>
      <c r="J40" s="1810"/>
      <c r="K40" s="1831"/>
      <c r="L40" s="1810"/>
      <c r="M40" s="1831"/>
      <c r="N40" s="1810"/>
      <c r="O40" s="1831"/>
      <c r="P40" s="1810"/>
      <c r="Q40" s="1831"/>
      <c r="R40" s="1810"/>
      <c r="S40" s="1831"/>
    </row>
    <row r="41" spans="1:19">
      <c r="A41" s="1536"/>
      <c r="B41" s="1824"/>
      <c r="C41" s="1737"/>
      <c r="D41" s="1723"/>
      <c r="E41" s="1723"/>
      <c r="F41" s="1723"/>
      <c r="G41" s="1737"/>
      <c r="H41" s="1810"/>
      <c r="I41" s="1831"/>
      <c r="J41" s="1810"/>
      <c r="K41" s="1831"/>
      <c r="L41" s="1810"/>
      <c r="M41" s="1831"/>
      <c r="N41" s="1810"/>
      <c r="O41" s="1831"/>
      <c r="P41" s="1810"/>
      <c r="Q41" s="1831"/>
      <c r="R41" s="1810"/>
      <c r="S41" s="1831"/>
    </row>
    <row r="42" spans="1:19">
      <c r="A42" s="1536"/>
      <c r="B42" s="1818"/>
      <c r="C42" s="1737"/>
      <c r="D42" s="1723"/>
      <c r="E42" s="1723"/>
      <c r="F42" s="1723"/>
      <c r="G42" s="1737"/>
      <c r="H42" s="1810"/>
      <c r="I42" s="1831"/>
      <c r="J42" s="1810"/>
      <c r="K42" s="1831"/>
      <c r="L42" s="1810"/>
      <c r="M42" s="1831"/>
      <c r="N42" s="1810"/>
      <c r="O42" s="1831"/>
      <c r="P42" s="1810"/>
      <c r="Q42" s="1831"/>
      <c r="R42" s="1810"/>
      <c r="S42" s="1831"/>
    </row>
    <row r="43" spans="1:19">
      <c r="A43" s="1536"/>
      <c r="B43" s="1818"/>
      <c r="C43" s="1737"/>
      <c r="D43" s="1723"/>
      <c r="E43" s="1723"/>
      <c r="F43" s="1723"/>
      <c r="G43" s="1737"/>
      <c r="H43" s="1810"/>
      <c r="I43" s="1831"/>
      <c r="J43" s="1810"/>
      <c r="K43" s="1831"/>
      <c r="L43" s="1810"/>
      <c r="M43" s="1831"/>
      <c r="N43" s="1810"/>
      <c r="O43" s="1831"/>
      <c r="P43" s="1810"/>
      <c r="Q43" s="1831"/>
      <c r="R43" s="1810"/>
      <c r="S43" s="1831"/>
    </row>
    <row r="44" spans="1:19">
      <c r="A44" s="1536"/>
      <c r="B44" s="1819"/>
      <c r="C44" s="1737"/>
      <c r="D44" s="1723"/>
      <c r="E44" s="1723"/>
      <c r="F44" s="1723"/>
      <c r="G44" s="1737"/>
      <c r="H44" s="1810"/>
      <c r="I44" s="1831"/>
      <c r="J44" s="1810"/>
      <c r="K44" s="1831"/>
      <c r="L44" s="1810"/>
      <c r="M44" s="1831"/>
      <c r="N44" s="1810"/>
      <c r="O44" s="1831"/>
      <c r="P44" s="1810"/>
      <c r="Q44" s="1831"/>
      <c r="R44" s="1810"/>
      <c r="S44" s="1831"/>
    </row>
    <row r="45" spans="1:19">
      <c r="A45" s="1536"/>
      <c r="B45" s="1822"/>
      <c r="C45" s="1737"/>
      <c r="D45" s="1723"/>
      <c r="E45" s="1723"/>
      <c r="F45" s="1723"/>
      <c r="G45" s="1737"/>
      <c r="H45" s="1810"/>
      <c r="I45" s="1831"/>
      <c r="J45" s="1810"/>
      <c r="K45" s="1831"/>
      <c r="L45" s="1810"/>
      <c r="M45" s="1831"/>
      <c r="N45" s="1810"/>
      <c r="O45" s="1831"/>
      <c r="P45" s="1810"/>
      <c r="Q45" s="1831"/>
      <c r="R45" s="1810"/>
      <c r="S45" s="1831"/>
    </row>
    <row r="46" spans="1:19">
      <c r="A46" s="1536"/>
      <c r="B46" s="1823"/>
      <c r="C46" s="1737"/>
      <c r="D46" s="1723"/>
      <c r="E46" s="1723"/>
      <c r="F46" s="1723"/>
      <c r="G46" s="1737"/>
      <c r="H46" s="1810"/>
      <c r="I46" s="1831"/>
      <c r="J46" s="1810"/>
      <c r="K46" s="1831"/>
      <c r="L46" s="1810"/>
      <c r="M46" s="1831"/>
      <c r="N46" s="1810"/>
      <c r="O46" s="1831"/>
      <c r="P46" s="1810"/>
      <c r="Q46" s="1831"/>
      <c r="R46" s="1810"/>
      <c r="S46" s="1831"/>
    </row>
    <row r="47" spans="1:19">
      <c r="A47" s="1536"/>
      <c r="B47" s="1824"/>
      <c r="C47" s="1737"/>
      <c r="D47" s="1723"/>
      <c r="E47" s="1723"/>
      <c r="F47" s="1723"/>
      <c r="G47" s="1737"/>
      <c r="H47" s="1810" t="s">
        <v>579</v>
      </c>
      <c r="I47" s="1831"/>
      <c r="J47" s="1810"/>
      <c r="K47" s="1831"/>
      <c r="L47" s="1810"/>
      <c r="M47" s="1831"/>
      <c r="N47" s="1810"/>
      <c r="O47" s="1831"/>
      <c r="P47" s="1810"/>
      <c r="Q47" s="1831"/>
      <c r="R47" s="1810"/>
      <c r="S47" s="1831"/>
    </row>
    <row r="48" spans="1:19">
      <c r="A48" s="1536"/>
      <c r="B48" s="1823"/>
      <c r="C48" s="1737"/>
      <c r="D48" s="1723"/>
      <c r="E48" s="1723"/>
      <c r="F48" s="1723"/>
      <c r="G48" s="1737"/>
      <c r="H48" s="1810"/>
      <c r="I48" s="1831"/>
      <c r="J48" s="1810"/>
      <c r="K48" s="1831"/>
      <c r="L48" s="1810"/>
      <c r="M48" s="1831"/>
      <c r="N48" s="1810"/>
      <c r="O48" s="1831"/>
      <c r="P48" s="1810"/>
      <c r="Q48" s="1831"/>
      <c r="R48" s="1810"/>
      <c r="S48" s="1831"/>
    </row>
    <row r="49" spans="1:19">
      <c r="A49" s="1536"/>
      <c r="B49" s="1823"/>
      <c r="C49" s="1737"/>
      <c r="D49" s="1723"/>
      <c r="E49" s="1723"/>
      <c r="F49" s="1723"/>
      <c r="G49" s="1737"/>
      <c r="H49" s="1810"/>
      <c r="I49" s="1831"/>
      <c r="J49" s="1810"/>
      <c r="K49" s="1831"/>
      <c r="L49" s="1810"/>
      <c r="M49" s="1831"/>
      <c r="N49" s="1810"/>
      <c r="O49" s="1831"/>
      <c r="P49" s="1810"/>
      <c r="Q49" s="1831"/>
      <c r="R49" s="1810"/>
      <c r="S49" s="1831"/>
    </row>
    <row r="50" spans="1:19">
      <c r="A50" s="1536"/>
      <c r="B50" s="1824"/>
      <c r="C50" s="1737"/>
      <c r="D50" s="1723"/>
      <c r="E50" s="1723"/>
      <c r="F50" s="1723"/>
      <c r="G50" s="1737"/>
      <c r="H50" s="1810"/>
      <c r="I50" s="1831"/>
      <c r="J50" s="1810"/>
      <c r="K50" s="1831"/>
      <c r="L50" s="1810"/>
      <c r="M50" s="1831"/>
      <c r="N50" s="1810"/>
      <c r="O50" s="1831"/>
      <c r="P50" s="1810"/>
      <c r="Q50" s="1831"/>
      <c r="R50" s="1810"/>
      <c r="S50" s="1831"/>
    </row>
    <row r="51" spans="1:19">
      <c r="A51" s="1536"/>
      <c r="B51" s="1823"/>
      <c r="C51" s="1737"/>
      <c r="D51" s="1723"/>
      <c r="E51" s="1723"/>
      <c r="F51" s="1723"/>
      <c r="G51" s="1737"/>
      <c r="H51" s="1810"/>
      <c r="I51" s="1831"/>
      <c r="J51" s="1810"/>
      <c r="K51" s="1831"/>
      <c r="L51" s="1810"/>
      <c r="M51" s="1831"/>
      <c r="N51" s="1810"/>
      <c r="O51" s="1831"/>
      <c r="P51" s="1810"/>
      <c r="Q51" s="1831"/>
      <c r="R51" s="1810"/>
      <c r="S51" s="1831"/>
    </row>
    <row r="52" spans="1:19">
      <c r="A52" s="1536"/>
      <c r="B52" s="1819"/>
      <c r="C52" s="1737"/>
      <c r="D52" s="1723"/>
      <c r="E52" s="1723"/>
      <c r="F52" s="1723"/>
      <c r="G52" s="1737"/>
      <c r="H52" s="1810"/>
      <c r="I52" s="1831"/>
      <c r="J52" s="1810"/>
      <c r="K52" s="1831"/>
      <c r="L52" s="1810"/>
      <c r="M52" s="1831"/>
      <c r="N52" s="1810"/>
      <c r="O52" s="1831"/>
      <c r="P52" s="1810"/>
      <c r="Q52" s="1831"/>
      <c r="R52" s="1810"/>
      <c r="S52" s="1831"/>
    </row>
    <row r="53" spans="1:19">
      <c r="A53" s="1536"/>
      <c r="B53" s="1818"/>
      <c r="C53" s="1737"/>
      <c r="D53" s="1723"/>
      <c r="E53" s="1723"/>
      <c r="F53" s="1723"/>
      <c r="G53" s="1737"/>
      <c r="H53" s="1810"/>
      <c r="I53" s="1831"/>
      <c r="J53" s="1810"/>
      <c r="K53" s="1831"/>
      <c r="L53" s="1810"/>
      <c r="M53" s="1831"/>
      <c r="N53" s="1810"/>
      <c r="O53" s="1831"/>
      <c r="P53" s="1810"/>
      <c r="Q53" s="1831"/>
      <c r="R53" s="1810"/>
      <c r="S53" s="1831"/>
    </row>
    <row r="54" spans="1:19">
      <c r="A54" s="1536"/>
      <c r="B54" s="1819"/>
      <c r="C54" s="1737"/>
      <c r="D54" s="1723"/>
      <c r="E54" s="1723"/>
      <c r="F54" s="1723"/>
      <c r="G54" s="1737"/>
      <c r="H54" s="1810"/>
      <c r="I54" s="1831"/>
      <c r="J54" s="1810"/>
      <c r="K54" s="1831"/>
      <c r="L54" s="1810"/>
      <c r="M54" s="1831"/>
      <c r="N54" s="1810"/>
      <c r="O54" s="1831"/>
      <c r="P54" s="1810"/>
      <c r="Q54" s="1831"/>
      <c r="R54" s="1810"/>
      <c r="S54" s="1831"/>
    </row>
    <row r="55" spans="1:19">
      <c r="A55" s="1536"/>
      <c r="B55" s="1818"/>
      <c r="C55" s="1737"/>
      <c r="D55" s="1723"/>
      <c r="E55" s="1723"/>
      <c r="F55" s="1723"/>
      <c r="G55" s="1737"/>
      <c r="H55" s="1810"/>
      <c r="I55" s="1831"/>
      <c r="J55" s="1810"/>
      <c r="K55" s="1831"/>
      <c r="L55" s="1810"/>
      <c r="M55" s="1831"/>
      <c r="N55" s="1810"/>
      <c r="O55" s="1831"/>
      <c r="P55" s="1810"/>
      <c r="Q55" s="1831"/>
      <c r="R55" s="1810"/>
      <c r="S55" s="1831"/>
    </row>
    <row r="56" spans="1:19">
      <c r="A56" s="1536"/>
      <c r="B56" s="1819"/>
      <c r="C56" s="1766"/>
      <c r="D56" s="1723"/>
      <c r="E56" s="1723"/>
      <c r="F56" s="1723"/>
      <c r="G56" s="1737"/>
      <c r="H56" s="1810"/>
      <c r="I56" s="1831"/>
      <c r="J56" s="1810"/>
      <c r="K56" s="1831"/>
      <c r="L56" s="1810"/>
      <c r="M56" s="1831"/>
      <c r="N56" s="1810"/>
      <c r="O56" s="1831"/>
      <c r="P56" s="1810"/>
      <c r="Q56" s="1831"/>
      <c r="R56" s="1810"/>
      <c r="S56" s="1831"/>
    </row>
    <row r="57" spans="1:19">
      <c r="A57" s="1536"/>
      <c r="B57" s="1818"/>
      <c r="C57" s="1743"/>
      <c r="D57" s="543"/>
      <c r="E57" s="1723"/>
      <c r="F57" s="1723"/>
      <c r="G57" s="1737"/>
      <c r="H57" s="1810"/>
      <c r="I57" s="1831"/>
      <c r="J57" s="1810"/>
      <c r="K57" s="1831"/>
      <c r="L57" s="1810"/>
      <c r="M57" s="1831"/>
      <c r="N57" s="1810"/>
      <c r="O57" s="1831"/>
      <c r="P57" s="1810"/>
      <c r="Q57" s="1831"/>
      <c r="R57" s="1810"/>
      <c r="S57" s="1831"/>
    </row>
    <row r="58" spans="1:19">
      <c r="A58" s="1536"/>
      <c r="B58" s="1822"/>
      <c r="C58" s="1743"/>
      <c r="D58" s="543"/>
      <c r="E58" s="1723"/>
      <c r="F58" s="1723"/>
      <c r="G58" s="1737"/>
      <c r="H58" s="1810"/>
      <c r="I58" s="1831"/>
      <c r="J58" s="1810"/>
      <c r="K58" s="1831"/>
      <c r="L58" s="1810"/>
      <c r="M58" s="1831"/>
      <c r="N58" s="1810"/>
      <c r="O58" s="1831"/>
      <c r="P58" s="1810"/>
      <c r="Q58" s="1831"/>
      <c r="R58" s="1810"/>
      <c r="S58" s="1831"/>
    </row>
    <row r="59" spans="1:19">
      <c r="A59" s="1536"/>
      <c r="B59" s="1823"/>
      <c r="C59" s="1743"/>
      <c r="D59" s="543"/>
      <c r="E59" s="1723"/>
      <c r="F59" s="1723"/>
      <c r="G59" s="1737"/>
      <c r="H59" s="1810"/>
      <c r="I59" s="1831"/>
      <c r="J59" s="1810"/>
      <c r="K59" s="1831"/>
      <c r="L59" s="1810"/>
      <c r="M59" s="1831"/>
      <c r="N59" s="1810"/>
      <c r="O59" s="1831"/>
      <c r="P59" s="1810"/>
      <c r="Q59" s="1831"/>
      <c r="R59" s="1810"/>
      <c r="S59" s="1831"/>
    </row>
    <row r="60" spans="1:19">
      <c r="A60" s="1536"/>
      <c r="B60" s="1824"/>
      <c r="C60" s="1743"/>
      <c r="D60" s="543"/>
      <c r="E60" s="1723"/>
      <c r="F60" s="1723"/>
      <c r="G60" s="1737"/>
      <c r="H60" s="1810"/>
      <c r="I60" s="1831"/>
      <c r="J60" s="1810"/>
      <c r="K60" s="1831"/>
      <c r="L60" s="1810"/>
      <c r="M60" s="1831"/>
      <c r="N60" s="1810"/>
      <c r="O60" s="1831"/>
      <c r="P60" s="1810"/>
      <c r="Q60" s="1831"/>
      <c r="R60" s="1810"/>
      <c r="S60" s="1831"/>
    </row>
    <row r="61" spans="1:19">
      <c r="A61" s="1536"/>
      <c r="B61" s="1823"/>
      <c r="C61" s="1743"/>
      <c r="D61" s="543"/>
      <c r="E61" s="1723"/>
      <c r="F61" s="1723"/>
      <c r="G61" s="1737"/>
      <c r="H61" s="1810"/>
      <c r="I61" s="1831"/>
      <c r="J61" s="1810"/>
      <c r="K61" s="1831"/>
      <c r="L61" s="1810"/>
      <c r="M61" s="1831"/>
      <c r="N61" s="1810"/>
      <c r="O61" s="1831"/>
      <c r="P61" s="1810"/>
      <c r="Q61" s="1831"/>
      <c r="R61" s="1810"/>
      <c r="S61" s="1831"/>
    </row>
    <row r="62" spans="1:19">
      <c r="A62" s="1825"/>
      <c r="B62" s="1824"/>
      <c r="C62" s="1743"/>
      <c r="D62" s="543"/>
      <c r="E62" s="1723"/>
      <c r="F62" s="1723"/>
      <c r="G62" s="1737"/>
      <c r="H62" s="1810"/>
      <c r="I62" s="1831"/>
      <c r="J62" s="1810"/>
      <c r="K62" s="1831"/>
      <c r="L62" s="1810"/>
      <c r="M62" s="1829"/>
      <c r="N62" s="1810"/>
      <c r="O62" s="1831"/>
      <c r="P62" s="1810"/>
      <c r="Q62" s="1831"/>
      <c r="R62" s="1810"/>
      <c r="S62" s="1831"/>
    </row>
    <row r="63" spans="1:19">
      <c r="A63" s="1825"/>
      <c r="B63" s="1837"/>
      <c r="C63" s="1743"/>
      <c r="D63" s="543"/>
      <c r="E63" s="1723"/>
      <c r="F63" s="1723"/>
      <c r="G63" s="1737"/>
      <c r="H63" s="1810"/>
      <c r="I63" s="1831"/>
      <c r="J63" s="1810"/>
      <c r="K63" s="1829"/>
      <c r="L63" s="1810"/>
      <c r="M63" s="1829"/>
      <c r="N63" s="1810"/>
      <c r="O63" s="1831"/>
      <c r="P63" s="1810"/>
      <c r="Q63" s="1831"/>
      <c r="R63" s="1810"/>
      <c r="S63" s="1831"/>
    </row>
    <row r="64" spans="1:19" ht="15.75" thickBot="1">
      <c r="A64" s="1825"/>
      <c r="B64" s="1838"/>
      <c r="C64" s="1739"/>
      <c r="D64" s="1723"/>
      <c r="E64" s="1723"/>
      <c r="F64" s="1723"/>
      <c r="G64" s="1737"/>
      <c r="H64" s="1810"/>
      <c r="I64" s="1839"/>
      <c r="J64" s="1810"/>
      <c r="K64" s="1829"/>
      <c r="L64" s="1810"/>
      <c r="M64" s="1829"/>
      <c r="N64" s="1810"/>
      <c r="O64" s="1839"/>
      <c r="P64" s="1810"/>
      <c r="Q64" s="1839"/>
      <c r="R64" s="1810"/>
      <c r="S64" s="1839"/>
    </row>
    <row r="65" spans="1:19" ht="15.75" thickTop="1">
      <c r="A65" s="14"/>
      <c r="B65" s="15"/>
      <c r="C65" s="16"/>
      <c r="D65" s="16"/>
      <c r="E65" s="17"/>
      <c r="F65" s="18" t="s">
        <v>625</v>
      </c>
      <c r="G65" s="19"/>
      <c r="H65" s="20"/>
      <c r="I65" s="62">
        <f>SUM(I23:I64)</f>
        <v>0</v>
      </c>
      <c r="J65" s="20"/>
      <c r="K65" s="62">
        <f>SUM(K23:K64)</f>
        <v>0</v>
      </c>
      <c r="L65" s="20"/>
      <c r="M65" s="62">
        <f>SUM(M23:M64)</f>
        <v>0</v>
      </c>
      <c r="N65" s="20"/>
      <c r="O65" s="62">
        <f>SUM(O26:O64)</f>
        <v>0</v>
      </c>
      <c r="P65" s="20"/>
      <c r="Q65" s="62">
        <f>SUM(Q26:Q64)</f>
        <v>0</v>
      </c>
      <c r="R65" s="20"/>
      <c r="S65" s="62">
        <f>SUM(S26:S64)</f>
        <v>0</v>
      </c>
    </row>
    <row r="66" spans="1:19">
      <c r="A66" s="1768"/>
      <c r="B66" s="1681"/>
      <c r="C66" s="1682"/>
      <c r="D66" s="1682"/>
      <c r="E66" s="1683"/>
      <c r="F66" s="1684" t="s">
        <v>626</v>
      </c>
      <c r="G66" s="1685"/>
      <c r="H66" s="1769">
        <v>0</v>
      </c>
      <c r="I66" s="1770"/>
      <c r="J66" s="1771">
        <v>0</v>
      </c>
      <c r="K66" s="1770"/>
      <c r="L66" s="1771">
        <v>0</v>
      </c>
      <c r="M66" s="1770"/>
      <c r="N66" s="1769">
        <v>0</v>
      </c>
      <c r="O66" s="1770"/>
      <c r="P66" s="1769">
        <v>0</v>
      </c>
      <c r="Q66" s="1770"/>
      <c r="R66" s="1769">
        <v>0</v>
      </c>
      <c r="S66" s="1770"/>
    </row>
    <row r="67" spans="1:19">
      <c r="A67" s="1768"/>
      <c r="B67" s="1681"/>
      <c r="C67" s="1682"/>
      <c r="D67" s="1682"/>
      <c r="E67" s="1683"/>
      <c r="F67" s="1684" t="s">
        <v>627</v>
      </c>
      <c r="G67" s="1685"/>
      <c r="H67" s="1772"/>
      <c r="I67" s="1773">
        <f>H66*I65</f>
        <v>0</v>
      </c>
      <c r="J67" s="1772"/>
      <c r="K67" s="1773">
        <f>J66*K65</f>
        <v>0</v>
      </c>
      <c r="L67" s="1772"/>
      <c r="M67" s="1773">
        <f>L66*M65</f>
        <v>0</v>
      </c>
      <c r="N67" s="1772"/>
      <c r="O67" s="1773">
        <f>N66*O65</f>
        <v>0</v>
      </c>
      <c r="P67" s="1772"/>
      <c r="Q67" s="1773">
        <f>P66*Q65</f>
        <v>0</v>
      </c>
      <c r="R67" s="1772"/>
      <c r="S67" s="1773">
        <f>R66*S65</f>
        <v>0</v>
      </c>
    </row>
    <row r="68" spans="1:19">
      <c r="A68" s="1768"/>
      <c r="B68" s="1681"/>
      <c r="C68" s="1682"/>
      <c r="D68" s="1682"/>
      <c r="E68" s="1683"/>
      <c r="F68" s="1684"/>
      <c r="G68" s="1685"/>
      <c r="H68" s="1772"/>
      <c r="I68" s="1774"/>
      <c r="J68" s="1772"/>
      <c r="K68" s="1774"/>
      <c r="L68" s="1772"/>
      <c r="M68" s="1774"/>
      <c r="N68" s="1772"/>
      <c r="O68" s="1774"/>
      <c r="P68" s="1772"/>
      <c r="Q68" s="1774"/>
      <c r="R68" s="1772"/>
      <c r="S68" s="1774"/>
    </row>
    <row r="69" spans="1:19">
      <c r="A69" s="1768"/>
      <c r="B69" s="1681"/>
      <c r="C69" s="1682"/>
      <c r="D69" s="1682"/>
      <c r="E69" s="1683"/>
      <c r="F69" s="1684" t="s">
        <v>628</v>
      </c>
      <c r="G69" s="1685"/>
      <c r="H69" s="1775"/>
      <c r="I69" s="1776">
        <f>SUM(I65:I67)</f>
        <v>0</v>
      </c>
      <c r="J69" s="1775"/>
      <c r="K69" s="1776">
        <f>SUM(K65:K67)</f>
        <v>0</v>
      </c>
      <c r="L69" s="1775"/>
      <c r="M69" s="1776">
        <f>SUM(M65:M67)</f>
        <v>0</v>
      </c>
      <c r="N69" s="1775"/>
      <c r="O69" s="1776">
        <f>SUM(O65:O67)</f>
        <v>0</v>
      </c>
      <c r="P69" s="1775"/>
      <c r="Q69" s="1776">
        <f>SUM(Q65:Q67)</f>
        <v>0</v>
      </c>
      <c r="R69" s="1775"/>
      <c r="S69" s="1776">
        <f>SUM(S65:S67)</f>
        <v>0</v>
      </c>
    </row>
    <row r="70" spans="1:19">
      <c r="A70" s="1768"/>
      <c r="B70" s="1681"/>
      <c r="C70" s="1682"/>
      <c r="D70" s="1682"/>
      <c r="E70" s="1683"/>
      <c r="F70" s="1694" t="s">
        <v>629</v>
      </c>
      <c r="G70" s="1695"/>
      <c r="H70" s="1777"/>
      <c r="I70" s="1778" t="e">
        <f>I69/'Area Calculations'!$I$4</f>
        <v>#DIV/0!</v>
      </c>
      <c r="J70" s="1777"/>
      <c r="K70" s="1778" t="e">
        <f>K69/'Area Calculations'!$I$4</f>
        <v>#DIV/0!</v>
      </c>
      <c r="L70" s="1777"/>
      <c r="M70" s="1778" t="e">
        <f>M69/'Area Calculations'!$I$4</f>
        <v>#DIV/0!</v>
      </c>
      <c r="N70" s="1777"/>
      <c r="O70" s="1778" t="e">
        <f>O69/'Area Calculations'!$I$4</f>
        <v>#DIV/0!</v>
      </c>
      <c r="P70" s="1777"/>
      <c r="Q70" s="1778" t="e">
        <f>Q69/'Area Calculations'!$I$4</f>
        <v>#DIV/0!</v>
      </c>
      <c r="R70" s="1777"/>
      <c r="S70" s="1778" t="e">
        <f>S69/'Area Calculations'!$I$4</f>
        <v>#DIV/0!</v>
      </c>
    </row>
    <row r="71" spans="1:19">
      <c r="A71" s="1768"/>
      <c r="B71" s="1681"/>
      <c r="C71" s="1682"/>
      <c r="D71" s="1682"/>
      <c r="E71" s="1683"/>
      <c r="F71" s="1694" t="s">
        <v>630</v>
      </c>
      <c r="G71" s="1698"/>
      <c r="H71" s="1777"/>
      <c r="I71" s="1778" t="e">
        <f>I69/'Area Calculations'!#REF!</f>
        <v>#REF!</v>
      </c>
      <c r="J71" s="1777"/>
      <c r="K71" s="1778" t="e">
        <f>K69/'Area Calculations'!#REF!</f>
        <v>#REF!</v>
      </c>
      <c r="L71" s="1777"/>
      <c r="M71" s="1778" t="e">
        <f>M69/'Area Calculations'!#REF!</f>
        <v>#REF!</v>
      </c>
      <c r="N71" s="1777"/>
      <c r="O71" s="1778" t="e">
        <f>O69/'Area Calculations'!#REF!</f>
        <v>#REF!</v>
      </c>
      <c r="P71" s="1777"/>
      <c r="Q71" s="1778" t="e">
        <f>Q69/'Area Calculations'!#REF!</f>
        <v>#REF!</v>
      </c>
      <c r="R71" s="1777"/>
      <c r="S71" s="1778" t="e">
        <f>S69/'Area Calculations'!#REF!</f>
        <v>#REF!</v>
      </c>
    </row>
    <row r="72" spans="1:19" ht="15.75" thickBot="1">
      <c r="A72" s="1768"/>
      <c r="B72" s="1681"/>
      <c r="C72" s="1682"/>
      <c r="D72" s="1682"/>
      <c r="E72" s="1683"/>
      <c r="F72" s="1684"/>
      <c r="G72" s="1699"/>
      <c r="H72" s="1779"/>
      <c r="I72" s="1780"/>
      <c r="J72" s="1781"/>
      <c r="K72" s="1781"/>
      <c r="L72" s="1781"/>
      <c r="M72" s="1781"/>
      <c r="N72" s="1781"/>
      <c r="O72" s="1782"/>
      <c r="P72" s="1781"/>
      <c r="Q72" s="1782"/>
      <c r="R72" s="1781"/>
      <c r="S72" s="1782"/>
    </row>
    <row r="73" spans="1:19" ht="16.5" thickTop="1" thickBot="1">
      <c r="A73" s="652" t="s">
        <v>631</v>
      </c>
      <c r="B73" s="653"/>
      <c r="C73" s="12"/>
      <c r="D73" s="12"/>
      <c r="E73" s="12"/>
      <c r="F73" s="12"/>
      <c r="G73" s="13"/>
      <c r="H73" s="21"/>
      <c r="I73" s="21"/>
      <c r="J73" s="21"/>
      <c r="K73" s="21"/>
      <c r="L73" s="21"/>
      <c r="M73" s="21"/>
      <c r="N73" s="21"/>
      <c r="O73" s="21"/>
      <c r="P73" s="21"/>
      <c r="Q73" s="21"/>
      <c r="R73" s="21"/>
      <c r="S73" s="21"/>
    </row>
    <row r="74" spans="1:19" ht="15.75" thickTop="1">
      <c r="A74" s="1840"/>
      <c r="B74" s="1722"/>
      <c r="C74" s="1841"/>
      <c r="D74" s="1841"/>
      <c r="E74" s="1841"/>
      <c r="F74" s="1841"/>
      <c r="G74" s="1842"/>
      <c r="H74" s="1843"/>
      <c r="I74" s="1843"/>
      <c r="J74" s="1843"/>
      <c r="K74" s="1843"/>
      <c r="L74" s="1843"/>
      <c r="M74" s="1843"/>
      <c r="N74" s="1843"/>
      <c r="O74" s="1843"/>
      <c r="P74" s="1843"/>
      <c r="Q74" s="1843"/>
      <c r="R74" s="1843"/>
      <c r="S74" s="1843"/>
    </row>
    <row r="75" spans="1:19">
      <c r="A75" s="1840"/>
      <c r="B75" s="1722"/>
      <c r="C75" s="1841"/>
      <c r="D75" s="1841"/>
      <c r="E75" s="1841"/>
      <c r="F75" s="1841"/>
      <c r="G75" s="1842"/>
      <c r="H75" s="1843"/>
      <c r="I75" s="1843"/>
      <c r="J75" s="1843"/>
      <c r="K75" s="1843"/>
      <c r="L75" s="1843"/>
      <c r="M75" s="1843"/>
      <c r="N75" s="1843"/>
      <c r="O75" s="1843"/>
      <c r="P75" s="1843"/>
      <c r="Q75" s="1843"/>
      <c r="R75" s="1843"/>
      <c r="S75" s="1843"/>
    </row>
    <row r="76" spans="1:19" ht="15.75" thickBot="1">
      <c r="A76" s="1840"/>
      <c r="B76" s="1722"/>
      <c r="C76" s="1841"/>
      <c r="D76" s="1841"/>
      <c r="E76" s="1841"/>
      <c r="F76" s="1841"/>
      <c r="G76" s="1842"/>
      <c r="H76" s="1843"/>
      <c r="I76" s="1843"/>
      <c r="J76" s="1843"/>
      <c r="K76" s="1843"/>
      <c r="L76" s="1843"/>
      <c r="M76" s="1843"/>
      <c r="N76" s="1843"/>
      <c r="O76" s="1843"/>
      <c r="P76" s="1843"/>
      <c r="Q76" s="1843"/>
      <c r="R76" s="1843"/>
      <c r="S76" s="1843"/>
    </row>
    <row r="77" spans="1:19" s="2" customFormat="1" ht="16.5" thickTop="1" thickBot="1">
      <c r="A77" s="652" t="s">
        <v>632</v>
      </c>
      <c r="B77" s="653"/>
      <c r="C77" s="12"/>
      <c r="D77" s="12"/>
      <c r="E77" s="12"/>
      <c r="F77" s="12"/>
      <c r="G77" s="13"/>
      <c r="H77" s="21"/>
      <c r="I77" s="21"/>
      <c r="J77" s="21"/>
      <c r="K77" s="21"/>
      <c r="L77" s="21"/>
      <c r="M77" s="21"/>
      <c r="N77" s="21"/>
      <c r="O77" s="21"/>
      <c r="P77" s="21"/>
      <c r="Q77" s="21"/>
      <c r="R77" s="21"/>
      <c r="S77" s="21"/>
    </row>
    <row r="78" spans="1:19" s="2" customFormat="1" ht="15.75" thickTop="1">
      <c r="A78" s="1840"/>
      <c r="B78" s="1722"/>
      <c r="C78" s="1841"/>
      <c r="D78" s="1841"/>
      <c r="E78" s="1841"/>
      <c r="F78" s="1841"/>
      <c r="G78" s="1842"/>
      <c r="H78" s="1843"/>
      <c r="I78" s="1843"/>
      <c r="J78" s="1843"/>
      <c r="K78" s="1843"/>
      <c r="L78" s="1843"/>
      <c r="M78" s="1843"/>
      <c r="N78" s="1843"/>
      <c r="O78" s="1843"/>
      <c r="P78" s="1843"/>
      <c r="Q78" s="1843"/>
      <c r="R78" s="1843"/>
      <c r="S78" s="1843"/>
    </row>
    <row r="79" spans="1:19" s="2" customFormat="1">
      <c r="A79" s="1840"/>
      <c r="B79" s="1722"/>
      <c r="C79" s="1841"/>
      <c r="D79" s="1841"/>
      <c r="E79" s="1841"/>
      <c r="F79" s="1841"/>
      <c r="G79" s="1842"/>
      <c r="H79" s="1843"/>
      <c r="I79" s="1843"/>
      <c r="J79" s="1843"/>
      <c r="K79" s="1843"/>
      <c r="L79" s="1843"/>
      <c r="M79" s="1843"/>
      <c r="N79" s="1843"/>
      <c r="O79" s="1843"/>
      <c r="P79" s="1843"/>
      <c r="Q79" s="1843"/>
      <c r="R79" s="1843"/>
      <c r="S79" s="1843"/>
    </row>
    <row r="80" spans="1:19" ht="15.75" thickBot="1">
      <c r="A80" s="1840"/>
      <c r="B80" s="1722"/>
      <c r="C80" s="1841"/>
      <c r="D80" s="1841"/>
      <c r="E80" s="1841"/>
      <c r="F80" s="1841"/>
      <c r="G80" s="1842"/>
      <c r="H80" s="1843"/>
      <c r="I80" s="1843"/>
      <c r="J80" s="1843"/>
      <c r="K80" s="1843"/>
      <c r="L80" s="1843"/>
      <c r="M80" s="1843"/>
      <c r="N80" s="1843"/>
      <c r="O80" s="1843"/>
      <c r="P80" s="1843"/>
      <c r="Q80" s="1843"/>
      <c r="R80" s="1843"/>
      <c r="S80" s="1843"/>
    </row>
    <row r="81" spans="1:19" s="2" customFormat="1" ht="16.5" thickTop="1" thickBot="1">
      <c r="A81" s="652" t="s">
        <v>633</v>
      </c>
      <c r="B81" s="653"/>
      <c r="C81" s="12"/>
      <c r="D81" s="12"/>
      <c r="E81" s="12"/>
      <c r="F81" s="12"/>
      <c r="G81" s="13"/>
      <c r="H81" s="21"/>
      <c r="I81" s="21"/>
      <c r="J81" s="21"/>
      <c r="K81" s="21"/>
      <c r="L81" s="21"/>
      <c r="M81" s="21"/>
      <c r="N81" s="21"/>
      <c r="O81" s="21"/>
      <c r="P81" s="21"/>
      <c r="Q81" s="21"/>
      <c r="R81" s="21"/>
      <c r="S81" s="21"/>
    </row>
    <row r="82" spans="1:19" s="2" customFormat="1" ht="15.75" thickTop="1">
      <c r="A82" s="1840"/>
      <c r="B82" s="1722"/>
      <c r="C82" s="1841"/>
      <c r="D82" s="1841"/>
      <c r="E82" s="1841"/>
      <c r="F82" s="1841"/>
      <c r="G82" s="1842"/>
      <c r="H82" s="1843"/>
      <c r="I82" s="1843"/>
      <c r="J82" s="1843"/>
      <c r="K82" s="1843"/>
      <c r="L82" s="1843"/>
      <c r="M82" s="1843"/>
      <c r="N82" s="1843"/>
      <c r="O82" s="1843"/>
      <c r="P82" s="1843"/>
      <c r="Q82" s="1843"/>
      <c r="R82" s="1843"/>
      <c r="S82" s="1843"/>
    </row>
    <row r="83" spans="1:19" s="2" customFormat="1">
      <c r="A83" s="1808"/>
      <c r="B83" s="1722"/>
      <c r="C83" s="1723"/>
      <c r="D83" s="1723"/>
      <c r="E83" s="1723"/>
      <c r="F83" s="1723"/>
      <c r="G83" s="1737"/>
      <c r="H83" s="1783"/>
      <c r="I83" s="1783"/>
      <c r="J83" s="1783"/>
      <c r="K83" s="1783"/>
      <c r="L83" s="1783"/>
      <c r="M83" s="1783"/>
      <c r="N83" s="1783"/>
      <c r="O83" s="1783"/>
      <c r="P83" s="1783"/>
      <c r="Q83" s="1783"/>
      <c r="R83" s="1783"/>
      <c r="S83" s="1783"/>
    </row>
    <row r="84" spans="1:19" s="2" customFormat="1" ht="15.75" thickBot="1">
      <c r="A84" s="1784"/>
      <c r="B84" s="1706"/>
      <c r="C84" s="1723"/>
      <c r="D84" s="1723"/>
      <c r="E84" s="1723"/>
      <c r="F84" s="1723"/>
      <c r="G84" s="1737"/>
      <c r="H84" s="1785"/>
      <c r="I84" s="1785"/>
      <c r="J84" s="1785"/>
      <c r="K84" s="1785"/>
      <c r="L84" s="1785"/>
      <c r="M84" s="1785"/>
      <c r="N84" s="1785"/>
      <c r="O84" s="1785"/>
      <c r="P84" s="1785"/>
      <c r="Q84" s="1785"/>
      <c r="R84" s="1785"/>
      <c r="S84" s="1785"/>
    </row>
    <row r="85" spans="1:19" s="2" customFormat="1" ht="16.5" thickTop="1" thickBot="1">
      <c r="A85" s="652" t="s">
        <v>634</v>
      </c>
      <c r="B85" s="653"/>
      <c r="C85" s="12"/>
      <c r="D85" s="12"/>
      <c r="E85" s="12"/>
      <c r="F85" s="12"/>
      <c r="G85" s="13"/>
      <c r="H85" s="21"/>
      <c r="I85" s="21"/>
      <c r="J85" s="21"/>
      <c r="K85" s="21"/>
      <c r="L85" s="21"/>
      <c r="M85" s="21"/>
      <c r="N85" s="21"/>
      <c r="O85" s="21"/>
      <c r="P85" s="21"/>
      <c r="Q85" s="21"/>
      <c r="R85" s="21"/>
      <c r="S85" s="21"/>
    </row>
    <row r="86" spans="1:19" ht="15.75" thickTop="1">
      <c r="A86" s="1844"/>
      <c r="B86" s="1845"/>
      <c r="C86" s="1841"/>
      <c r="D86" s="1841"/>
      <c r="E86" s="1841"/>
      <c r="F86" s="1841"/>
      <c r="G86" s="1842"/>
      <c r="H86" s="1843"/>
      <c r="I86" s="1843"/>
      <c r="J86" s="1843"/>
      <c r="K86" s="1843"/>
      <c r="L86" s="1843"/>
      <c r="M86" s="1843"/>
      <c r="N86" s="1843"/>
      <c r="O86" s="1843"/>
      <c r="P86" s="1843"/>
      <c r="Q86" s="1843"/>
      <c r="R86" s="1843"/>
      <c r="S86" s="1843"/>
    </row>
    <row r="87" spans="1:19">
      <c r="A87" s="1784"/>
      <c r="B87" s="1706"/>
      <c r="C87" s="1723"/>
      <c r="D87" s="1723"/>
      <c r="E87" s="1723"/>
      <c r="F87" s="1723"/>
      <c r="G87" s="1737"/>
      <c r="H87" s="1786"/>
      <c r="I87" s="1786"/>
      <c r="J87" s="1786"/>
      <c r="K87" s="1786"/>
      <c r="L87" s="1786"/>
      <c r="M87" s="1786"/>
      <c r="N87" s="1786"/>
      <c r="O87" s="1786"/>
      <c r="P87" s="1786"/>
      <c r="Q87" s="1786"/>
      <c r="R87" s="1786"/>
      <c r="S87" s="1786"/>
    </row>
    <row r="88" spans="1:19" ht="15.75" thickBot="1">
      <c r="A88" s="1784"/>
      <c r="B88" s="1706"/>
      <c r="C88" s="1723"/>
      <c r="D88" s="1723"/>
      <c r="E88" s="1723"/>
      <c r="F88" s="1723"/>
      <c r="G88" s="1737"/>
      <c r="H88" s="1786"/>
      <c r="I88" s="1786"/>
      <c r="J88" s="1786"/>
      <c r="K88" s="1786"/>
      <c r="L88" s="1786"/>
      <c r="M88" s="1786"/>
      <c r="N88" s="1786"/>
      <c r="O88" s="1786"/>
      <c r="P88" s="1786"/>
      <c r="Q88" s="1786"/>
      <c r="R88" s="1786"/>
      <c r="S88" s="1786"/>
    </row>
    <row r="89" spans="1:19" ht="16.5" thickTop="1" thickBot="1">
      <c r="A89" s="652" t="s">
        <v>635</v>
      </c>
      <c r="B89" s="653"/>
      <c r="C89" s="12"/>
      <c r="D89" s="12"/>
      <c r="E89" s="12"/>
      <c r="F89" s="12"/>
      <c r="G89" s="13"/>
      <c r="H89" s="21"/>
      <c r="I89" s="21"/>
      <c r="J89" s="21"/>
      <c r="K89" s="21"/>
      <c r="L89" s="21"/>
      <c r="M89" s="21"/>
      <c r="N89" s="21"/>
      <c r="O89" s="21"/>
      <c r="P89" s="21"/>
      <c r="Q89" s="21"/>
      <c r="R89" s="21"/>
      <c r="S89" s="21"/>
    </row>
    <row r="90" spans="1:19" ht="15.75" thickTop="1">
      <c r="A90" s="1808"/>
      <c r="B90" s="1722" t="s">
        <v>636</v>
      </c>
      <c r="C90" s="1723"/>
      <c r="D90" s="1723"/>
      <c r="E90" s="1723"/>
      <c r="F90" s="1723"/>
      <c r="G90" s="1737"/>
      <c r="H90" s="1786"/>
      <c r="I90" s="1786"/>
      <c r="J90" s="1786"/>
      <c r="K90" s="1786"/>
      <c r="L90" s="1786"/>
      <c r="M90" s="1786"/>
      <c r="N90" s="1786"/>
      <c r="O90" s="1786"/>
      <c r="P90" s="1786"/>
      <c r="Q90" s="1786"/>
      <c r="R90" s="1786"/>
      <c r="S90" s="1786"/>
    </row>
    <row r="91" spans="1:19">
      <c r="A91" s="1808"/>
      <c r="B91" s="1722" t="s">
        <v>637</v>
      </c>
      <c r="C91" s="1723"/>
      <c r="D91" s="1723"/>
      <c r="E91" s="1723"/>
      <c r="F91" s="1723"/>
      <c r="G91" s="1737"/>
      <c r="H91" s="1786"/>
      <c r="I91" s="1786"/>
      <c r="J91" s="1786"/>
      <c r="K91" s="1786"/>
      <c r="L91" s="1786"/>
      <c r="M91" s="1786"/>
      <c r="N91" s="1786"/>
      <c r="O91" s="1786"/>
      <c r="P91" s="1786"/>
      <c r="Q91" s="1786"/>
      <c r="R91" s="1786"/>
      <c r="S91" s="1786"/>
    </row>
    <row r="92" spans="1:19">
      <c r="A92" s="1808"/>
      <c r="B92" s="1722" t="s">
        <v>638</v>
      </c>
      <c r="C92" s="1723"/>
      <c r="D92" s="1723"/>
      <c r="E92" s="1723"/>
      <c r="F92" s="1723"/>
      <c r="G92" s="1737"/>
      <c r="H92" s="1786"/>
      <c r="I92" s="1786"/>
      <c r="J92" s="1786"/>
      <c r="K92" s="1786"/>
      <c r="L92" s="1786"/>
      <c r="M92" s="1786"/>
      <c r="N92" s="1786"/>
      <c r="O92" s="1786"/>
      <c r="P92" s="1786"/>
      <c r="Q92" s="1786"/>
      <c r="R92" s="1786"/>
      <c r="S92" s="1786"/>
    </row>
    <row r="93" spans="1:19">
      <c r="A93" s="1808"/>
      <c r="B93" s="1722" t="s">
        <v>639</v>
      </c>
      <c r="C93" s="1723"/>
      <c r="D93" s="1723"/>
      <c r="E93" s="1723"/>
      <c r="F93" s="1723"/>
      <c r="G93" s="1737"/>
      <c r="H93" s="1786"/>
      <c r="I93" s="1786"/>
      <c r="J93" s="1786"/>
      <c r="K93" s="1786"/>
      <c r="L93" s="1786"/>
      <c r="M93" s="1786"/>
      <c r="N93" s="1786"/>
      <c r="O93" s="1786"/>
      <c r="P93" s="1786"/>
      <c r="Q93" s="1786"/>
      <c r="R93" s="1786"/>
      <c r="S93" s="1786"/>
    </row>
    <row r="94" spans="1:19" ht="15.75" thickBot="1">
      <c r="A94" s="358"/>
      <c r="B94" s="357"/>
      <c r="C94" s="188"/>
      <c r="D94" s="188"/>
      <c r="E94" s="188"/>
      <c r="F94" s="188"/>
      <c r="G94" s="359"/>
      <c r="H94" s="300"/>
      <c r="I94" s="300"/>
      <c r="J94" s="300"/>
      <c r="K94" s="300"/>
      <c r="L94" s="300"/>
      <c r="M94" s="300"/>
      <c r="N94" s="300"/>
      <c r="O94" s="300"/>
      <c r="P94" s="300"/>
      <c r="Q94" s="300"/>
      <c r="R94" s="300"/>
      <c r="S94" s="300"/>
    </row>
    <row r="95" spans="1:19" ht="16.5" thickTop="1" thickBot="1">
      <c r="A95" s="7" t="s">
        <v>640</v>
      </c>
      <c r="B95" s="8"/>
      <c r="C95" s="12"/>
      <c r="D95" s="12"/>
      <c r="E95" s="12"/>
      <c r="F95" s="12"/>
      <c r="G95" s="13"/>
      <c r="H95" s="21"/>
      <c r="I95" s="21"/>
      <c r="J95" s="21"/>
      <c r="K95" s="21"/>
      <c r="L95" s="21"/>
      <c r="M95" s="21"/>
      <c r="N95" s="21"/>
      <c r="O95" s="21"/>
      <c r="P95" s="21"/>
      <c r="Q95" s="21"/>
      <c r="R95" s="21"/>
      <c r="S95" s="21"/>
    </row>
    <row r="96" spans="1:19" ht="15.75" thickTop="1">
      <c r="A96" s="1840"/>
      <c r="B96" s="1846" t="s">
        <v>641</v>
      </c>
      <c r="C96" s="1841"/>
      <c r="D96" s="1841"/>
      <c r="E96" s="1841"/>
      <c r="F96" s="1841"/>
      <c r="G96" s="1842"/>
      <c r="H96" s="1826"/>
      <c r="I96" s="1826"/>
      <c r="J96" s="1826"/>
      <c r="K96" s="1826"/>
      <c r="L96" s="1826"/>
      <c r="M96" s="1826"/>
      <c r="N96" s="1826"/>
      <c r="O96" s="1826"/>
      <c r="P96" s="1826"/>
      <c r="Q96" s="1826"/>
      <c r="R96" s="1826"/>
      <c r="S96" s="1826"/>
    </row>
    <row r="97" spans="1:19">
      <c r="A97" s="1808"/>
      <c r="B97" s="1722" t="s">
        <v>642</v>
      </c>
      <c r="C97" s="1723"/>
      <c r="D97" s="1723"/>
      <c r="E97" s="1723"/>
      <c r="F97" s="1723"/>
      <c r="G97" s="1737"/>
      <c r="H97" s="1811"/>
      <c r="I97" s="1811"/>
      <c r="J97" s="1811"/>
      <c r="K97" s="1811"/>
      <c r="L97" s="1811"/>
      <c r="M97" s="1811"/>
      <c r="N97" s="1811"/>
      <c r="O97" s="1811"/>
      <c r="P97" s="1811"/>
      <c r="Q97" s="1811"/>
      <c r="R97" s="1811"/>
      <c r="S97" s="1811"/>
    </row>
    <row r="98" spans="1:19" ht="15.75" thickBot="1">
      <c r="A98" s="1787"/>
      <c r="B98" s="1788" t="s">
        <v>643</v>
      </c>
      <c r="C98" s="1789"/>
      <c r="D98" s="1789"/>
      <c r="E98" s="1789"/>
      <c r="F98" s="1789"/>
      <c r="G98" s="1790"/>
      <c r="H98" s="1791"/>
      <c r="I98" s="1791"/>
      <c r="J98" s="1791"/>
      <c r="K98" s="1791"/>
      <c r="L98" s="1791"/>
      <c r="M98" s="1791"/>
      <c r="N98" s="1791"/>
      <c r="O98" s="1791"/>
      <c r="P98" s="1791"/>
      <c r="Q98" s="1791"/>
      <c r="R98" s="1791"/>
      <c r="S98" s="1791"/>
    </row>
    <row r="99" spans="1:19" ht="16.5" thickTop="1" thickBot="1"/>
    <row r="100" spans="1:19" ht="16.5" thickTop="1" thickBot="1">
      <c r="A100" s="94" t="s">
        <v>644</v>
      </c>
      <c r="B100" s="96"/>
    </row>
    <row r="101" spans="1:19" ht="15.75" thickTop="1">
      <c r="A101" s="95" t="s">
        <v>542</v>
      </c>
      <c r="B101" s="1792"/>
    </row>
    <row r="102" spans="1:19">
      <c r="A102" s="1793" t="s">
        <v>546</v>
      </c>
      <c r="B102" s="1792"/>
    </row>
    <row r="103" spans="1:19">
      <c r="A103" s="1794" t="s">
        <v>549</v>
      </c>
      <c r="B103" s="1795"/>
    </row>
    <row r="104" spans="1:19">
      <c r="A104" s="1794" t="s">
        <v>552</v>
      </c>
      <c r="B104" s="1827"/>
    </row>
    <row r="105" spans="1:19" ht="15.75" thickBot="1">
      <c r="A105" s="1797" t="s">
        <v>645</v>
      </c>
      <c r="B105" s="1798"/>
    </row>
    <row r="106" spans="1:19" ht="15.75" thickTop="1"/>
    <row r="107" spans="1:19">
      <c r="A107" s="97"/>
      <c r="B107" s="1" t="s">
        <v>646</v>
      </c>
    </row>
    <row r="108" spans="1:19">
      <c r="A108" s="98"/>
      <c r="B108" s="1" t="s">
        <v>647</v>
      </c>
    </row>
  </sheetData>
  <mergeCells count="47">
    <mergeCell ref="A73:B73"/>
    <mergeCell ref="A77:B77"/>
    <mergeCell ref="A81:B81"/>
    <mergeCell ref="A85:B85"/>
    <mergeCell ref="A89:B89"/>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167" priority="13" operator="equal">
      <formula>"X"</formula>
    </cfRule>
    <cfRule type="cellIs" dxfId="1166" priority="14" operator="equal">
      <formula>"I"</formula>
    </cfRule>
  </conditionalFormatting>
  <conditionalFormatting sqref="H32:H64">
    <cfRule type="cellIs" dxfId="1165" priority="1" operator="equal">
      <formula>"X"</formula>
    </cfRule>
    <cfRule type="cellIs" dxfId="1164" priority="2" operator="equal">
      <formula>"I"</formula>
    </cfRule>
  </conditionalFormatting>
  <conditionalFormatting sqref="J20:J30">
    <cfRule type="cellIs" dxfId="1163" priority="15" operator="equal">
      <formula>"X"</formula>
    </cfRule>
    <cfRule type="cellIs" dxfId="1162" priority="16" operator="equal">
      <formula>"I"</formula>
    </cfRule>
  </conditionalFormatting>
  <conditionalFormatting sqref="J32:J64">
    <cfRule type="cellIs" dxfId="1161" priority="3" operator="equal">
      <formula>"X"</formula>
    </cfRule>
    <cfRule type="cellIs" dxfId="1160" priority="4" operator="equal">
      <formula>"I"</formula>
    </cfRule>
  </conditionalFormatting>
  <conditionalFormatting sqref="L20:L30">
    <cfRule type="cellIs" dxfId="1159" priority="17" operator="equal">
      <formula>"X"</formula>
    </cfRule>
    <cfRule type="cellIs" dxfId="1158" priority="18" operator="equal">
      <formula>"I"</formula>
    </cfRule>
  </conditionalFormatting>
  <conditionalFormatting sqref="L32:L64">
    <cfRule type="cellIs" dxfId="1157" priority="5" operator="equal">
      <formula>"X"</formula>
    </cfRule>
    <cfRule type="cellIs" dxfId="1156" priority="6" operator="equal">
      <formula>"I"</formula>
    </cfRule>
  </conditionalFormatting>
  <conditionalFormatting sqref="N20:N30">
    <cfRule type="cellIs" dxfId="1155" priority="19" operator="equal">
      <formula>"X"</formula>
    </cfRule>
    <cfRule type="cellIs" dxfId="1154" priority="20" operator="equal">
      <formula>"I"</formula>
    </cfRule>
  </conditionalFormatting>
  <conditionalFormatting sqref="N32:N64">
    <cfRule type="cellIs" dxfId="1153" priority="7" operator="equal">
      <formula>"X"</formula>
    </cfRule>
    <cfRule type="cellIs" dxfId="1152" priority="8" operator="equal">
      <formula>"I"</formula>
    </cfRule>
  </conditionalFormatting>
  <conditionalFormatting sqref="P20:P30">
    <cfRule type="cellIs" dxfId="1151" priority="21" operator="equal">
      <formula>"X"</formula>
    </cfRule>
    <cfRule type="cellIs" dxfId="1150" priority="22" operator="equal">
      <formula>"I"</formula>
    </cfRule>
  </conditionalFormatting>
  <conditionalFormatting sqref="P32:P64">
    <cfRule type="cellIs" dxfId="1149" priority="9" operator="equal">
      <formula>"X"</formula>
    </cfRule>
    <cfRule type="cellIs" dxfId="1148" priority="10" operator="equal">
      <formula>"I"</formula>
    </cfRule>
  </conditionalFormatting>
  <conditionalFormatting sqref="R20:R30">
    <cfRule type="cellIs" dxfId="1147" priority="23" operator="equal">
      <formula>"X"</formula>
    </cfRule>
    <cfRule type="cellIs" dxfId="1146" priority="24" operator="equal">
      <formula>"I"</formula>
    </cfRule>
  </conditionalFormatting>
  <conditionalFormatting sqref="R32:R64">
    <cfRule type="cellIs" dxfId="1145" priority="11" operator="equal">
      <formula>"X"</formula>
    </cfRule>
    <cfRule type="cellIs" dxfId="1144" priority="12" operator="equal">
      <formula>"I"</formula>
    </cfRule>
  </conditionalFormatting>
  <hyperlinks>
    <hyperlink ref="B3" location="'Cost Summary'!A1" display="BACK TO SUMMARY SHEET" xr:uid="{DDB91A40-A8EB-4151-9158-219816034386}"/>
  </hyperlink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rgb="FF92D050"/>
  </sheetPr>
  <dimension ref="A1:S107"/>
  <sheetViews>
    <sheetView zoomScale="82" zoomScaleNormal="82" workbookViewId="0">
      <pane xSplit="2" ySplit="9" topLeftCell="H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799" t="s">
        <v>544</v>
      </c>
      <c r="B5" s="1722" t="s">
        <v>402</v>
      </c>
      <c r="C5" s="1723"/>
      <c r="D5" s="1723"/>
      <c r="E5" s="1723"/>
      <c r="F5" s="1723"/>
      <c r="G5" s="1724" t="s">
        <v>546</v>
      </c>
      <c r="H5" s="1800"/>
      <c r="I5" s="684"/>
      <c r="J5" s="1800"/>
      <c r="K5" s="684"/>
      <c r="L5" s="1800"/>
      <c r="M5" s="684"/>
      <c r="N5" s="1800"/>
      <c r="O5" s="684"/>
      <c r="P5" s="1800"/>
      <c r="Q5" s="684"/>
      <c r="R5" s="1800"/>
      <c r="S5" s="684"/>
    </row>
    <row r="6" spans="1:19">
      <c r="A6" s="1799" t="s">
        <v>548</v>
      </c>
      <c r="B6" s="1727" t="s">
        <v>401</v>
      </c>
      <c r="C6" s="1723"/>
      <c r="D6" s="1723"/>
      <c r="E6" s="1723"/>
      <c r="F6" s="1723"/>
      <c r="G6" s="1724" t="s">
        <v>549</v>
      </c>
      <c r="H6" s="1802"/>
      <c r="I6" s="687"/>
      <c r="J6" s="1802"/>
      <c r="K6" s="687"/>
      <c r="L6" s="1802"/>
      <c r="M6" s="687"/>
      <c r="N6" s="1802"/>
      <c r="O6" s="687"/>
      <c r="P6" s="1802"/>
      <c r="Q6" s="687"/>
      <c r="R6" s="1802"/>
      <c r="S6" s="687"/>
    </row>
    <row r="7" spans="1:19">
      <c r="A7" s="1799" t="s">
        <v>551</v>
      </c>
      <c r="B7" s="1731"/>
      <c r="C7" s="1723"/>
      <c r="D7" s="1723"/>
      <c r="E7" s="1723"/>
      <c r="F7" s="1723"/>
      <c r="G7" s="1724" t="s">
        <v>552</v>
      </c>
      <c r="H7" s="1804"/>
      <c r="I7" s="685"/>
      <c r="J7" s="1804"/>
      <c r="K7" s="685"/>
      <c r="L7" s="1804"/>
      <c r="M7" s="685"/>
      <c r="N7" s="1804"/>
      <c r="O7" s="685"/>
      <c r="P7" s="1804"/>
      <c r="Q7" s="685"/>
      <c r="R7" s="1804"/>
      <c r="S7" s="685"/>
    </row>
    <row r="8" spans="1:19" ht="15.75" thickBot="1">
      <c r="A8" s="356" t="s">
        <v>554</v>
      </c>
      <c r="B8" s="357"/>
      <c r="C8" s="188"/>
      <c r="D8" s="188"/>
      <c r="E8" s="188"/>
      <c r="F8" s="188"/>
      <c r="G8" s="298" t="s">
        <v>554</v>
      </c>
      <c r="H8" s="1806">
        <f>I68</f>
        <v>0</v>
      </c>
      <c r="I8" s="1807"/>
      <c r="J8" s="1806">
        <f>K68</f>
        <v>0</v>
      </c>
      <c r="K8" s="1807"/>
      <c r="L8" s="1806">
        <f>M68</f>
        <v>0</v>
      </c>
      <c r="M8" s="1807"/>
      <c r="N8" s="1806"/>
      <c r="O8" s="1807"/>
      <c r="P8" s="1806"/>
      <c r="Q8" s="1807"/>
      <c r="R8" s="1806"/>
      <c r="S8" s="1807"/>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808"/>
      <c r="B10" s="1847" t="s">
        <v>563</v>
      </c>
      <c r="C10" s="1723"/>
      <c r="D10" s="1723"/>
      <c r="E10" s="1723"/>
      <c r="F10" s="1723"/>
      <c r="G10" s="1737"/>
      <c r="H10" s="1809"/>
      <c r="I10" s="1809"/>
      <c r="J10" s="1809"/>
      <c r="K10" s="1809"/>
      <c r="L10" s="1809"/>
      <c r="M10" s="1809"/>
      <c r="N10" s="1809"/>
      <c r="O10" s="1809"/>
      <c r="P10" s="1809"/>
      <c r="Q10" s="1809"/>
      <c r="R10" s="1809"/>
      <c r="S10" s="1809"/>
    </row>
    <row r="11" spans="1:19" hidden="1">
      <c r="A11" s="1808"/>
      <c r="B11" s="1722" t="str">
        <f>'Area Calculations'!L62</f>
        <v>Architectural Drawings  by</v>
      </c>
      <c r="C11" s="1739" t="s">
        <v>564</v>
      </c>
      <c r="D11" s="1723"/>
      <c r="E11" s="1723"/>
      <c r="F11" s="1723"/>
      <c r="G11" s="1737"/>
      <c r="H11" s="1809"/>
      <c r="I11" s="1809"/>
      <c r="J11" s="1809"/>
      <c r="K11" s="1809"/>
      <c r="L11" s="1809"/>
      <c r="M11" s="1809"/>
      <c r="N11" s="1809"/>
      <c r="O11" s="1809"/>
      <c r="P11" s="1809"/>
      <c r="Q11" s="1809"/>
      <c r="R11" s="1809"/>
      <c r="S11" s="1809"/>
    </row>
    <row r="12" spans="1:19" hidden="1">
      <c r="A12" s="1808"/>
      <c r="B12" s="1722" t="str">
        <f>'Area Calculations'!L63</f>
        <v>Structural Drawings by</v>
      </c>
      <c r="C12" s="1739" t="s">
        <v>564</v>
      </c>
      <c r="D12" s="1723"/>
      <c r="E12" s="1723"/>
      <c r="F12" s="1723"/>
      <c r="G12" s="1737"/>
      <c r="H12" s="1809"/>
      <c r="I12" s="1809"/>
      <c r="J12" s="1809"/>
      <c r="K12" s="1809"/>
      <c r="L12" s="1809"/>
      <c r="M12" s="1809"/>
      <c r="N12" s="1809"/>
      <c r="O12" s="1809"/>
      <c r="P12" s="1809"/>
      <c r="Q12" s="1809"/>
      <c r="R12" s="1809"/>
      <c r="S12" s="1809"/>
    </row>
    <row r="13" spans="1:19" hidden="1">
      <c r="A13" s="1808"/>
      <c r="B13" s="1722" t="str">
        <f>'Area Calculations'!L64</f>
        <v>MEP FA FP Drawings by</v>
      </c>
      <c r="C13" s="1739" t="s">
        <v>564</v>
      </c>
      <c r="D13" s="1723"/>
      <c r="E13" s="1723"/>
      <c r="F13" s="1723"/>
      <c r="G13" s="1737"/>
      <c r="H13" s="1809"/>
      <c r="I13" s="1809"/>
      <c r="J13" s="1809"/>
      <c r="K13" s="1809"/>
      <c r="L13" s="1809"/>
      <c r="M13" s="1809"/>
      <c r="N13" s="1809"/>
      <c r="O13" s="1809"/>
      <c r="P13" s="1809"/>
      <c r="Q13" s="1809"/>
      <c r="R13" s="1809"/>
      <c r="S13" s="1809"/>
    </row>
    <row r="14" spans="1:19" hidden="1">
      <c r="A14" s="1808"/>
      <c r="B14" s="1722" t="str">
        <f>'Area Calculations'!L65</f>
        <v xml:space="preserve">Civil Drawings by </v>
      </c>
      <c r="C14" s="1739" t="s">
        <v>564</v>
      </c>
      <c r="D14" s="1723"/>
      <c r="E14" s="1723"/>
      <c r="F14" s="1723"/>
      <c r="G14" s="1737"/>
      <c r="H14" s="1809"/>
      <c r="I14" s="1809"/>
      <c r="J14" s="1809"/>
      <c r="K14" s="1809"/>
      <c r="L14" s="1809"/>
      <c r="M14" s="1809"/>
      <c r="N14" s="1809"/>
      <c r="O14" s="1809"/>
      <c r="P14" s="1809"/>
      <c r="Q14" s="1809"/>
      <c r="R14" s="1809"/>
      <c r="S14" s="1809"/>
    </row>
    <row r="15" spans="1:19" hidden="1">
      <c r="A15" s="1808"/>
      <c r="B15" s="1722" t="str">
        <f>'Area Calculations'!L66</f>
        <v>Land scape Drawings by</v>
      </c>
      <c r="C15" s="1739" t="s">
        <v>564</v>
      </c>
      <c r="D15" s="1723"/>
      <c r="E15" s="1723"/>
      <c r="F15" s="1723"/>
      <c r="G15" s="1737"/>
      <c r="H15" s="1809"/>
      <c r="I15" s="1809"/>
      <c r="J15" s="1809"/>
      <c r="K15" s="1809"/>
      <c r="L15" s="1809"/>
      <c r="M15" s="1809"/>
      <c r="N15" s="1809"/>
      <c r="O15" s="1809"/>
      <c r="P15" s="1809"/>
      <c r="Q15" s="1809"/>
      <c r="R15" s="1809"/>
      <c r="S15" s="1809"/>
    </row>
    <row r="16" spans="1:19" hidden="1">
      <c r="A16" s="1808"/>
      <c r="B16" s="1722" t="str">
        <f>'Area Calculations'!L67</f>
        <v>Kitchen Drawings by</v>
      </c>
      <c r="C16" s="1739" t="s">
        <v>564</v>
      </c>
      <c r="D16" s="1723"/>
      <c r="E16" s="1723"/>
      <c r="F16" s="1723"/>
      <c r="G16" s="1737"/>
      <c r="H16" s="1809"/>
      <c r="I16" s="1809"/>
      <c r="J16" s="1809"/>
      <c r="K16" s="1809"/>
      <c r="L16" s="1809"/>
      <c r="M16" s="1809"/>
      <c r="N16" s="1809"/>
      <c r="O16" s="1809"/>
      <c r="P16" s="1809"/>
      <c r="Q16" s="1809"/>
      <c r="R16" s="1809"/>
      <c r="S16" s="1809"/>
    </row>
    <row r="17" spans="1:19" hidden="1">
      <c r="A17" s="1808"/>
      <c r="B17" s="1722" t="str">
        <f>'Area Calculations'!L68</f>
        <v>Storefront Designer by</v>
      </c>
      <c r="C17" s="1739" t="s">
        <v>564</v>
      </c>
      <c r="D17" s="1723"/>
      <c r="E17" s="1723"/>
      <c r="F17" s="1723"/>
      <c r="G17" s="1737"/>
      <c r="H17" s="1809"/>
      <c r="I17" s="1809"/>
      <c r="J17" s="1809"/>
      <c r="K17" s="1809"/>
      <c r="L17" s="1809"/>
      <c r="M17" s="1809"/>
      <c r="N17" s="1809"/>
      <c r="O17" s="1809"/>
      <c r="P17" s="1809"/>
      <c r="Q17" s="1809"/>
      <c r="R17" s="1809"/>
      <c r="S17" s="1809"/>
    </row>
    <row r="18" spans="1:19" hidden="1">
      <c r="A18" s="1808"/>
      <c r="B18" s="1722" t="str">
        <f>'Area Calculations'!L69</f>
        <v>Geotech report by</v>
      </c>
      <c r="C18" s="1739" t="s">
        <v>564</v>
      </c>
      <c r="D18" s="1723"/>
      <c r="E18" s="1723"/>
      <c r="F18" s="1723"/>
      <c r="G18" s="1737"/>
      <c r="H18" s="1809"/>
      <c r="I18" s="1809"/>
      <c r="J18" s="1809"/>
      <c r="K18" s="1809"/>
      <c r="L18" s="1809"/>
      <c r="M18" s="1809"/>
      <c r="N18" s="1809"/>
      <c r="O18" s="1809"/>
      <c r="P18" s="1809"/>
      <c r="Q18" s="1809"/>
      <c r="R18" s="1809"/>
      <c r="S18" s="1809"/>
    </row>
    <row r="19" spans="1:19" hidden="1">
      <c r="A19" s="1808"/>
      <c r="B19" s="1722" t="str">
        <f>'Area Calculations'!L70</f>
        <v>Specifications</v>
      </c>
      <c r="C19" s="1739" t="s">
        <v>564</v>
      </c>
      <c r="D19" s="1723"/>
      <c r="E19" s="1723"/>
      <c r="F19" s="1723"/>
      <c r="G19" s="1737"/>
      <c r="H19" s="1809"/>
      <c r="I19" s="1809"/>
      <c r="J19" s="1809"/>
      <c r="K19" s="1809"/>
      <c r="L19" s="1809"/>
      <c r="M19" s="1809"/>
      <c r="N19" s="1809"/>
      <c r="O19" s="1809"/>
      <c r="P19" s="1809"/>
      <c r="Q19" s="1809"/>
      <c r="R19" s="1809"/>
      <c r="S19" s="1809"/>
    </row>
    <row r="20" spans="1:19" ht="15.75" thickTop="1">
      <c r="A20" s="1808"/>
      <c r="B20" s="1722"/>
      <c r="C20" s="1739"/>
      <c r="D20" s="1723"/>
      <c r="E20" s="1723"/>
      <c r="F20" s="1723"/>
      <c r="G20" s="1737"/>
      <c r="H20" s="1810"/>
      <c r="I20" s="1809"/>
      <c r="J20" s="1810"/>
      <c r="K20" s="1809"/>
      <c r="L20" s="1810"/>
      <c r="M20" s="1809"/>
      <c r="N20" s="1810"/>
      <c r="O20" s="1809"/>
      <c r="P20" s="1810"/>
      <c r="Q20" s="1809"/>
      <c r="R20" s="1810"/>
      <c r="S20" s="1809"/>
    </row>
    <row r="21" spans="1:19" ht="15.75" thickBot="1">
      <c r="A21" s="1830"/>
      <c r="B21" s="1741" t="s">
        <v>402</v>
      </c>
      <c r="C21" s="57"/>
      <c r="D21" s="58"/>
      <c r="E21" s="58"/>
      <c r="F21" s="58"/>
      <c r="G21" s="64"/>
      <c r="H21" s="1810"/>
      <c r="I21" s="59"/>
      <c r="J21" s="1810"/>
      <c r="K21" s="59"/>
      <c r="L21" s="1810"/>
      <c r="M21" s="59"/>
      <c r="N21" s="1810"/>
      <c r="O21" s="59"/>
      <c r="P21" s="1810"/>
      <c r="Q21" s="59"/>
      <c r="R21" s="1810"/>
      <c r="S21" s="59"/>
    </row>
    <row r="22" spans="1:19">
      <c r="A22" s="1830"/>
      <c r="B22" s="1848" t="s">
        <v>567</v>
      </c>
      <c r="C22" s="1739"/>
      <c r="D22" s="1723"/>
      <c r="E22" s="1723"/>
      <c r="F22" s="1723"/>
      <c r="G22" s="1737"/>
      <c r="H22" s="1810"/>
      <c r="I22" s="1831"/>
      <c r="J22" s="1810"/>
      <c r="K22" s="1831"/>
      <c r="L22" s="1810"/>
      <c r="M22" s="1829"/>
      <c r="N22" s="1810"/>
      <c r="O22" s="1829"/>
      <c r="P22" s="1810"/>
      <c r="Q22" s="1829"/>
      <c r="R22" s="1810"/>
      <c r="S22" s="1829"/>
    </row>
    <row r="23" spans="1:19">
      <c r="A23" s="1830"/>
      <c r="B23" s="1812" t="s">
        <v>568</v>
      </c>
      <c r="C23" s="1739"/>
      <c r="D23" s="1723"/>
      <c r="E23" s="1723"/>
      <c r="F23" s="1723"/>
      <c r="G23" s="1737"/>
      <c r="H23" s="1810"/>
      <c r="I23" s="1831"/>
      <c r="J23" s="1810"/>
      <c r="K23" s="1831"/>
      <c r="L23" s="1810"/>
      <c r="M23" s="1831"/>
      <c r="N23" s="1810"/>
      <c r="O23" s="1831"/>
      <c r="P23" s="1810"/>
      <c r="Q23" s="1831"/>
      <c r="R23" s="1810"/>
      <c r="S23" s="1831"/>
    </row>
    <row r="24" spans="1:19">
      <c r="A24" s="1830"/>
      <c r="B24" s="1812" t="s">
        <v>569</v>
      </c>
      <c r="C24" s="1739"/>
      <c r="D24" s="1723"/>
      <c r="E24" s="1723"/>
      <c r="F24" s="1723"/>
      <c r="G24" s="1737"/>
      <c r="H24" s="1810"/>
      <c r="I24" s="1831"/>
      <c r="J24" s="1810"/>
      <c r="K24" s="1831"/>
      <c r="L24" s="1810"/>
      <c r="M24" s="1831"/>
      <c r="N24" s="1810"/>
      <c r="O24" s="1831"/>
      <c r="P24" s="1810"/>
      <c r="Q24" s="1831"/>
      <c r="R24" s="1810"/>
      <c r="S24" s="1831"/>
    </row>
    <row r="25" spans="1:19">
      <c r="A25" s="1830"/>
      <c r="B25" s="1813" t="s">
        <v>570</v>
      </c>
      <c r="C25" s="1739"/>
      <c r="D25" s="1723"/>
      <c r="E25" s="1723"/>
      <c r="F25" s="1723"/>
      <c r="G25" s="1737"/>
      <c r="H25" s="1810"/>
      <c r="I25" s="1831"/>
      <c r="J25" s="1810"/>
      <c r="K25" s="1831"/>
      <c r="L25" s="1810"/>
      <c r="M25" s="1831"/>
      <c r="N25" s="1810"/>
      <c r="O25" s="1831"/>
      <c r="P25" s="1810"/>
      <c r="Q25" s="1831"/>
      <c r="R25" s="1810"/>
      <c r="S25" s="1831"/>
    </row>
    <row r="26" spans="1:19">
      <c r="A26" s="1830"/>
      <c r="B26" s="1813" t="s">
        <v>571</v>
      </c>
      <c r="C26" s="1739"/>
      <c r="D26" s="1723"/>
      <c r="E26" s="1723"/>
      <c r="F26" s="1723"/>
      <c r="G26" s="1737"/>
      <c r="H26" s="1810"/>
      <c r="I26" s="1831"/>
      <c r="J26" s="1810"/>
      <c r="K26" s="1831"/>
      <c r="L26" s="1810"/>
      <c r="M26" s="1829"/>
      <c r="N26" s="1810"/>
      <c r="O26" s="1829"/>
      <c r="P26" s="1810"/>
      <c r="Q26" s="1829"/>
      <c r="R26" s="1810"/>
      <c r="S26" s="1829"/>
    </row>
    <row r="27" spans="1:19">
      <c r="A27" s="1830"/>
      <c r="B27" s="1813" t="s">
        <v>572</v>
      </c>
      <c r="C27" s="1739"/>
      <c r="D27" s="1723"/>
      <c r="E27" s="1723"/>
      <c r="F27" s="1723"/>
      <c r="G27" s="1737"/>
      <c r="H27" s="1810"/>
      <c r="I27" s="1831"/>
      <c r="J27" s="1810"/>
      <c r="K27" s="1831"/>
      <c r="L27" s="1810"/>
      <c r="M27" s="1829"/>
      <c r="N27" s="1810"/>
      <c r="O27" s="1829"/>
      <c r="P27" s="1810"/>
      <c r="Q27" s="1829"/>
      <c r="R27" s="1810"/>
      <c r="S27" s="1829"/>
    </row>
    <row r="28" spans="1:19">
      <c r="A28" s="1830"/>
      <c r="B28" s="1813" t="s">
        <v>573</v>
      </c>
      <c r="C28" s="1739"/>
      <c r="D28" s="1723"/>
      <c r="E28" s="1723"/>
      <c r="F28" s="1723"/>
      <c r="G28" s="1737"/>
      <c r="H28" s="1810"/>
      <c r="I28" s="1831"/>
      <c r="J28" s="1810"/>
      <c r="K28" s="1831"/>
      <c r="L28" s="1810"/>
      <c r="M28" s="1829"/>
      <c r="N28" s="1810"/>
      <c r="O28" s="1829"/>
      <c r="P28" s="1810"/>
      <c r="Q28" s="1829"/>
      <c r="R28" s="1810"/>
      <c r="S28" s="1829"/>
    </row>
    <row r="29" spans="1:19">
      <c r="A29" s="1830"/>
      <c r="B29" s="1813" t="s">
        <v>648</v>
      </c>
      <c r="C29" s="1739"/>
      <c r="D29" s="1723"/>
      <c r="E29" s="1723"/>
      <c r="F29" s="1723"/>
      <c r="G29" s="1737"/>
      <c r="H29" s="1810"/>
      <c r="I29" s="1831"/>
      <c r="J29" s="1810"/>
      <c r="K29" s="1831"/>
      <c r="L29" s="1810"/>
      <c r="M29" s="1829"/>
      <c r="N29" s="1810"/>
      <c r="O29" s="1829"/>
      <c r="P29" s="1810"/>
      <c r="Q29" s="1829"/>
      <c r="R29" s="1810"/>
      <c r="S29" s="1829"/>
    </row>
    <row r="30" spans="1:19">
      <c r="A30" s="1830"/>
      <c r="B30" s="1814" t="s">
        <v>574</v>
      </c>
      <c r="C30" s="1739"/>
      <c r="D30" s="1723"/>
      <c r="E30" s="1723"/>
      <c r="F30" s="1723"/>
      <c r="G30" s="1737"/>
      <c r="H30" s="1810"/>
      <c r="I30" s="1831"/>
      <c r="J30" s="1810"/>
      <c r="K30" s="1831"/>
      <c r="L30" s="1810"/>
      <c r="M30" s="1829"/>
      <c r="N30" s="1810"/>
      <c r="O30" s="1829"/>
      <c r="P30" s="1810"/>
      <c r="Q30" s="1829"/>
      <c r="R30" s="1810"/>
      <c r="S30" s="1829"/>
    </row>
    <row r="31" spans="1:19">
      <c r="A31" s="1830"/>
      <c r="B31" s="1849" t="s">
        <v>575</v>
      </c>
      <c r="C31" s="1850"/>
      <c r="D31" s="1746"/>
      <c r="E31" s="1746"/>
      <c r="F31" s="1851"/>
      <c r="G31" s="1852"/>
      <c r="H31" s="1853"/>
      <c r="I31" s="1854"/>
      <c r="J31" s="1853"/>
      <c r="K31" s="1852"/>
      <c r="L31" s="1853"/>
      <c r="M31" s="1852"/>
      <c r="N31" s="1853"/>
      <c r="O31" s="1855"/>
      <c r="P31" s="1853"/>
      <c r="Q31" s="1855"/>
      <c r="R31" s="1853"/>
      <c r="S31" s="1855"/>
    </row>
    <row r="32" spans="1:19">
      <c r="A32" s="1830"/>
      <c r="B32" s="1856" t="s">
        <v>706</v>
      </c>
      <c r="C32" s="1739"/>
      <c r="D32" s="1723"/>
      <c r="E32" s="1723"/>
      <c r="F32" s="1857"/>
      <c r="G32" s="1858"/>
      <c r="H32" s="1810"/>
      <c r="I32" s="1831"/>
      <c r="J32" s="1810"/>
      <c r="K32" s="1831"/>
      <c r="L32" s="1810"/>
      <c r="M32" s="1829"/>
      <c r="N32" s="1810"/>
      <c r="O32" s="1829"/>
      <c r="P32" s="1810"/>
      <c r="Q32" s="1829"/>
      <c r="R32" s="1810"/>
      <c r="S32" s="1829"/>
    </row>
    <row r="33" spans="1:19">
      <c r="A33" s="1830"/>
      <c r="B33" s="1859"/>
      <c r="C33" s="1737"/>
      <c r="D33" s="1723"/>
      <c r="E33" s="1723"/>
      <c r="F33" s="1857"/>
      <c r="G33" s="1858"/>
      <c r="H33" s="1810"/>
      <c r="I33" s="1831"/>
      <c r="J33" s="1810"/>
      <c r="K33" s="1831"/>
      <c r="L33" s="1810"/>
      <c r="M33" s="1829"/>
      <c r="N33" s="1810"/>
      <c r="O33" s="1829"/>
      <c r="P33" s="1810"/>
      <c r="Q33" s="1829"/>
      <c r="R33" s="1810"/>
      <c r="S33" s="1829"/>
    </row>
    <row r="34" spans="1:19">
      <c r="A34" s="1830"/>
      <c r="B34" s="1860" t="s">
        <v>894</v>
      </c>
      <c r="C34" s="1737"/>
      <c r="D34" s="1723"/>
      <c r="E34" s="1723"/>
      <c r="F34" s="1857"/>
      <c r="G34" s="1858"/>
      <c r="H34" s="1810"/>
      <c r="I34" s="1831"/>
      <c r="J34" s="1810"/>
      <c r="K34" s="1831"/>
      <c r="L34" s="1810"/>
      <c r="M34" s="1829"/>
      <c r="N34" s="1810"/>
      <c r="O34" s="1829"/>
      <c r="P34" s="1810"/>
      <c r="Q34" s="1829"/>
      <c r="R34" s="1810"/>
      <c r="S34" s="1829"/>
    </row>
    <row r="35" spans="1:19">
      <c r="A35" s="1830"/>
      <c r="B35" s="1861" t="s">
        <v>895</v>
      </c>
      <c r="C35" s="1737"/>
      <c r="D35" s="1723"/>
      <c r="E35" s="1723"/>
      <c r="F35" s="1857"/>
      <c r="G35" s="1858"/>
      <c r="H35" s="1810" t="s">
        <v>579</v>
      </c>
      <c r="I35" s="1831"/>
      <c r="J35" s="1810"/>
      <c r="K35" s="1831"/>
      <c r="L35" s="1810"/>
      <c r="M35" s="1829"/>
      <c r="N35" s="1810"/>
      <c r="O35" s="1829"/>
      <c r="P35" s="1810"/>
      <c r="Q35" s="1829"/>
      <c r="R35" s="1810"/>
      <c r="S35" s="1829"/>
    </row>
    <row r="36" spans="1:19">
      <c r="A36" s="1830"/>
      <c r="B36" s="1861" t="s">
        <v>830</v>
      </c>
      <c r="C36" s="1739"/>
      <c r="D36" s="1723"/>
      <c r="E36" s="1723"/>
      <c r="F36" s="1857"/>
      <c r="G36" s="1858"/>
      <c r="H36" s="1810"/>
      <c r="I36" s="1831"/>
      <c r="J36" s="1810"/>
      <c r="K36" s="1831"/>
      <c r="L36" s="1810"/>
      <c r="M36" s="1831"/>
      <c r="N36" s="1810"/>
      <c r="O36" s="1831"/>
      <c r="P36" s="1810"/>
      <c r="Q36" s="1829"/>
      <c r="R36" s="1810"/>
      <c r="S36" s="1829"/>
    </row>
    <row r="37" spans="1:19">
      <c r="A37" s="1830"/>
      <c r="B37" s="1861" t="s">
        <v>896</v>
      </c>
      <c r="C37" s="1739"/>
      <c r="D37" s="1723"/>
      <c r="E37" s="1723"/>
      <c r="F37" s="1857"/>
      <c r="G37" s="1858"/>
      <c r="H37" s="1810"/>
      <c r="I37" s="1831"/>
      <c r="J37" s="1810"/>
      <c r="K37" s="1831"/>
      <c r="L37" s="1810"/>
      <c r="M37" s="1829"/>
      <c r="N37" s="1810"/>
      <c r="O37" s="1829"/>
      <c r="P37" s="1810"/>
      <c r="Q37" s="1829"/>
      <c r="R37" s="1810"/>
      <c r="S37" s="1829"/>
    </row>
    <row r="38" spans="1:19">
      <c r="A38" s="1830"/>
      <c r="B38" s="1861" t="s">
        <v>897</v>
      </c>
      <c r="C38" s="1739"/>
      <c r="D38" s="1723"/>
      <c r="E38" s="1723"/>
      <c r="F38" s="1857"/>
      <c r="G38" s="1858"/>
      <c r="H38" s="1810"/>
      <c r="I38" s="1831"/>
      <c r="J38" s="1810"/>
      <c r="K38" s="1831"/>
      <c r="L38" s="1810"/>
      <c r="M38" s="1829"/>
      <c r="N38" s="1810"/>
      <c r="O38" s="1829"/>
      <c r="P38" s="1810"/>
      <c r="Q38" s="1829"/>
      <c r="R38" s="1810"/>
      <c r="S38" s="1829"/>
    </row>
    <row r="39" spans="1:19">
      <c r="A39" s="1830"/>
      <c r="B39" s="1861" t="s">
        <v>833</v>
      </c>
      <c r="C39" s="1739"/>
      <c r="D39" s="1723"/>
      <c r="E39" s="1723"/>
      <c r="F39" s="1857"/>
      <c r="G39" s="1858"/>
      <c r="H39" s="1810"/>
      <c r="I39" s="1831"/>
      <c r="J39" s="1810"/>
      <c r="K39" s="1831"/>
      <c r="L39" s="1810"/>
      <c r="M39" s="1862"/>
      <c r="N39" s="1810"/>
      <c r="O39" s="1829"/>
      <c r="P39" s="1810"/>
      <c r="Q39" s="1829"/>
      <c r="R39" s="1810"/>
      <c r="S39" s="1829"/>
    </row>
    <row r="40" spans="1:19">
      <c r="A40" s="1830"/>
      <c r="B40" s="1861" t="s">
        <v>834</v>
      </c>
      <c r="C40" s="1739"/>
      <c r="D40" s="1723"/>
      <c r="E40" s="1723"/>
      <c r="F40" s="1857"/>
      <c r="G40" s="1858"/>
      <c r="H40" s="1810"/>
      <c r="I40" s="1831"/>
      <c r="J40" s="1810"/>
      <c r="K40" s="1831"/>
      <c r="L40" s="1810"/>
      <c r="M40" s="1862"/>
      <c r="N40" s="1810"/>
      <c r="O40" s="1829"/>
      <c r="P40" s="1810"/>
      <c r="Q40" s="1829"/>
      <c r="R40" s="1810"/>
      <c r="S40" s="1829"/>
    </row>
    <row r="41" spans="1:19">
      <c r="A41" s="1830"/>
      <c r="B41" s="1861" t="s">
        <v>835</v>
      </c>
      <c r="C41" s="1739"/>
      <c r="D41" s="1723"/>
      <c r="E41" s="1723"/>
      <c r="F41" s="1857"/>
      <c r="G41" s="1858"/>
      <c r="H41" s="1810"/>
      <c r="I41" s="1831"/>
      <c r="J41" s="1810"/>
      <c r="K41" s="1831"/>
      <c r="L41" s="1810"/>
      <c r="M41" s="1829"/>
      <c r="N41" s="1810"/>
      <c r="O41" s="1829"/>
      <c r="P41" s="1810"/>
      <c r="Q41" s="1829"/>
      <c r="R41" s="1810"/>
      <c r="S41" s="1829"/>
    </row>
    <row r="42" spans="1:19">
      <c r="A42" s="1830"/>
      <c r="B42" s="1859"/>
      <c r="C42" s="1739"/>
      <c r="D42" s="1723"/>
      <c r="E42" s="1723"/>
      <c r="F42" s="1857"/>
      <c r="G42" s="1858"/>
      <c r="H42" s="1810"/>
      <c r="I42" s="1831"/>
      <c r="J42" s="1810"/>
      <c r="K42" s="1831"/>
      <c r="L42" s="1810"/>
      <c r="M42" s="1829"/>
      <c r="N42" s="1810"/>
      <c r="O42" s="1829"/>
      <c r="P42" s="1810"/>
      <c r="Q42" s="1829"/>
      <c r="R42" s="1810"/>
      <c r="S42" s="1829"/>
    </row>
    <row r="43" spans="1:19">
      <c r="A43" s="1830"/>
      <c r="B43" s="1859"/>
      <c r="C43" s="1739"/>
      <c r="D43" s="1723"/>
      <c r="E43" s="1723"/>
      <c r="F43" s="1857"/>
      <c r="G43" s="1858"/>
      <c r="H43" s="1810"/>
      <c r="I43" s="1831"/>
      <c r="J43" s="1810"/>
      <c r="K43" s="1831"/>
      <c r="L43" s="1810"/>
      <c r="M43" s="1831"/>
      <c r="N43" s="1810"/>
      <c r="O43" s="1831"/>
      <c r="P43" s="1810"/>
      <c r="Q43" s="1829"/>
      <c r="R43" s="1810"/>
      <c r="S43" s="1829"/>
    </row>
    <row r="44" spans="1:19">
      <c r="A44" s="1830"/>
      <c r="B44" s="1863" t="s">
        <v>898</v>
      </c>
      <c r="C44" s="1737"/>
      <c r="D44" s="1723"/>
      <c r="E44" s="1723"/>
      <c r="F44" s="1857"/>
      <c r="G44" s="1858"/>
      <c r="H44" s="1810"/>
      <c r="I44" s="1831"/>
      <c r="J44" s="1810"/>
      <c r="K44" s="1831"/>
      <c r="L44" s="1810"/>
      <c r="M44" s="1829"/>
      <c r="N44" s="1810"/>
      <c r="O44" s="1829"/>
      <c r="P44" s="1810"/>
      <c r="Q44" s="1829"/>
      <c r="R44" s="1810"/>
      <c r="S44" s="1829"/>
    </row>
    <row r="45" spans="1:19">
      <c r="A45" s="1830"/>
      <c r="B45" s="1859" t="s">
        <v>899</v>
      </c>
      <c r="C45" s="1737"/>
      <c r="D45" s="1723"/>
      <c r="E45" s="1723"/>
      <c r="F45" s="1857"/>
      <c r="G45" s="1858"/>
      <c r="H45" s="1810"/>
      <c r="I45" s="1831"/>
      <c r="J45" s="1810"/>
      <c r="K45" s="1831"/>
      <c r="L45" s="1810"/>
      <c r="M45" s="1829"/>
      <c r="N45" s="1810"/>
      <c r="O45" s="1829"/>
      <c r="P45" s="1810"/>
      <c r="Q45" s="1829"/>
      <c r="R45" s="1810"/>
      <c r="S45" s="1829"/>
    </row>
    <row r="46" spans="1:19">
      <c r="A46" s="1830"/>
      <c r="B46" s="1859" t="s">
        <v>900</v>
      </c>
      <c r="C46" s="1737"/>
      <c r="D46" s="1723"/>
      <c r="E46" s="1723"/>
      <c r="F46" s="1857"/>
      <c r="G46" s="1858"/>
      <c r="H46" s="1810"/>
      <c r="I46" s="1831"/>
      <c r="J46" s="1810"/>
      <c r="K46" s="1831"/>
      <c r="L46" s="1810"/>
      <c r="M46" s="1829"/>
      <c r="N46" s="1810"/>
      <c r="O46" s="1829"/>
      <c r="P46" s="1810"/>
      <c r="Q46" s="1829"/>
      <c r="R46" s="1810"/>
      <c r="S46" s="1829"/>
    </row>
    <row r="47" spans="1:19">
      <c r="A47" s="1830"/>
      <c r="B47" s="1859" t="s">
        <v>901</v>
      </c>
      <c r="C47" s="1737"/>
      <c r="D47" s="1723"/>
      <c r="E47" s="1723"/>
      <c r="F47" s="1857"/>
      <c r="G47" s="1858"/>
      <c r="H47" s="1810"/>
      <c r="I47" s="1831"/>
      <c r="J47" s="1810"/>
      <c r="K47" s="1831"/>
      <c r="L47" s="1810"/>
      <c r="M47" s="1829"/>
      <c r="N47" s="1810"/>
      <c r="O47" s="1829"/>
      <c r="P47" s="1810"/>
      <c r="Q47" s="1829"/>
      <c r="R47" s="1810"/>
      <c r="S47" s="1829"/>
    </row>
    <row r="48" spans="1:19">
      <c r="A48" s="1830"/>
      <c r="B48" s="1859" t="s">
        <v>902</v>
      </c>
      <c r="C48" s="1737"/>
      <c r="D48" s="1723"/>
      <c r="E48" s="1723"/>
      <c r="F48" s="1857"/>
      <c r="G48" s="1858"/>
      <c r="H48" s="1810"/>
      <c r="I48" s="1831"/>
      <c r="J48" s="1810"/>
      <c r="K48" s="1831"/>
      <c r="L48" s="1810"/>
      <c r="M48" s="1862"/>
      <c r="N48" s="1810"/>
      <c r="O48" s="1829"/>
      <c r="P48" s="1810"/>
      <c r="Q48" s="1829"/>
      <c r="R48" s="1810"/>
      <c r="S48" s="1829"/>
    </row>
    <row r="49" spans="1:19">
      <c r="A49" s="1675"/>
      <c r="B49" s="1859"/>
      <c r="C49" s="1457"/>
      <c r="D49" s="1723"/>
      <c r="E49" s="1723"/>
      <c r="F49" s="1857"/>
      <c r="G49" s="1858"/>
      <c r="H49" s="1810"/>
      <c r="I49" s="1831"/>
      <c r="J49" s="1810"/>
      <c r="K49" s="1831"/>
      <c r="L49" s="1810"/>
      <c r="M49" s="1862"/>
      <c r="N49" s="1810"/>
      <c r="O49" s="1829"/>
      <c r="P49" s="1810"/>
      <c r="Q49" s="1829"/>
      <c r="R49" s="1810"/>
      <c r="S49" s="1829"/>
    </row>
    <row r="50" spans="1:19">
      <c r="A50" s="1675"/>
      <c r="B50" s="1863" t="s">
        <v>903</v>
      </c>
      <c r="C50" s="1457"/>
      <c r="D50" s="1723"/>
      <c r="E50" s="1723"/>
      <c r="F50" s="1857"/>
      <c r="G50" s="1858"/>
      <c r="H50" s="1810"/>
      <c r="I50" s="1831"/>
      <c r="J50" s="1810"/>
      <c r="K50" s="1831"/>
      <c r="L50" s="1810"/>
      <c r="M50" s="1862"/>
      <c r="N50" s="1810"/>
      <c r="O50" s="1829"/>
      <c r="P50" s="1810"/>
      <c r="Q50" s="1829"/>
      <c r="R50" s="1810"/>
      <c r="S50" s="1829"/>
    </row>
    <row r="51" spans="1:19">
      <c r="A51" s="1675"/>
      <c r="B51" s="1859" t="s">
        <v>899</v>
      </c>
      <c r="C51" s="1457"/>
      <c r="D51" s="1723"/>
      <c r="E51" s="1723"/>
      <c r="F51" s="1857"/>
      <c r="G51" s="1858"/>
      <c r="H51" s="1810"/>
      <c r="I51" s="1831"/>
      <c r="J51" s="1810"/>
      <c r="K51" s="1831"/>
      <c r="L51" s="1810"/>
      <c r="M51" s="1862"/>
      <c r="N51" s="1810"/>
      <c r="O51" s="1829"/>
      <c r="P51" s="1810"/>
      <c r="Q51" s="1829"/>
      <c r="R51" s="1810"/>
      <c r="S51" s="1829"/>
    </row>
    <row r="52" spans="1:19">
      <c r="A52" s="1675"/>
      <c r="B52" s="1859" t="s">
        <v>904</v>
      </c>
      <c r="C52" s="1457"/>
      <c r="D52" s="1723"/>
      <c r="E52" s="1723"/>
      <c r="F52" s="1857"/>
      <c r="G52" s="1858"/>
      <c r="H52" s="1810"/>
      <c r="I52" s="1831"/>
      <c r="J52" s="1810"/>
      <c r="K52" s="1831"/>
      <c r="L52" s="1810"/>
      <c r="M52" s="1862"/>
      <c r="N52" s="1810"/>
      <c r="O52" s="1829"/>
      <c r="P52" s="1810"/>
      <c r="Q52" s="1829"/>
      <c r="R52" s="1810"/>
      <c r="S52" s="1829"/>
    </row>
    <row r="53" spans="1:19">
      <c r="A53" s="1675"/>
      <c r="B53" s="1859" t="s">
        <v>905</v>
      </c>
      <c r="C53" s="1457"/>
      <c r="D53" s="1723"/>
      <c r="E53" s="1723"/>
      <c r="F53" s="1857"/>
      <c r="G53" s="1858"/>
      <c r="H53" s="1810"/>
      <c r="I53" s="1831"/>
      <c r="J53" s="1810"/>
      <c r="K53" s="1831"/>
      <c r="L53" s="1810"/>
      <c r="M53" s="1862"/>
      <c r="N53" s="1810"/>
      <c r="O53" s="1829"/>
      <c r="P53" s="1810"/>
      <c r="Q53" s="1829"/>
      <c r="R53" s="1810"/>
      <c r="S53" s="1829"/>
    </row>
    <row r="54" spans="1:19">
      <c r="A54" s="1675"/>
      <c r="B54" s="1859" t="s">
        <v>906</v>
      </c>
      <c r="C54" s="1457"/>
      <c r="D54" s="1723"/>
      <c r="E54" s="1723"/>
      <c r="F54" s="1857"/>
      <c r="G54" s="1858"/>
      <c r="H54" s="1810"/>
      <c r="I54" s="1831"/>
      <c r="J54" s="1810"/>
      <c r="K54" s="1831"/>
      <c r="L54" s="1810"/>
      <c r="M54" s="1862"/>
      <c r="N54" s="1810"/>
      <c r="O54" s="1829"/>
      <c r="P54" s="1810"/>
      <c r="Q54" s="1829"/>
      <c r="R54" s="1810"/>
      <c r="S54" s="1829"/>
    </row>
    <row r="55" spans="1:19">
      <c r="A55" s="1675"/>
      <c r="B55" s="1859" t="s">
        <v>907</v>
      </c>
      <c r="C55" s="1457"/>
      <c r="D55" s="1723"/>
      <c r="E55" s="1723"/>
      <c r="F55" s="1857"/>
      <c r="G55" s="1858"/>
      <c r="H55" s="1810"/>
      <c r="I55" s="1831"/>
      <c r="J55" s="1810"/>
      <c r="K55" s="1831"/>
      <c r="L55" s="1810"/>
      <c r="M55" s="1862"/>
      <c r="N55" s="1810"/>
      <c r="O55" s="1829"/>
      <c r="P55" s="1810"/>
      <c r="Q55" s="1829"/>
      <c r="R55" s="1810"/>
      <c r="S55" s="1829"/>
    </row>
    <row r="56" spans="1:19">
      <c r="A56" s="1675"/>
      <c r="B56" s="1859" t="s">
        <v>908</v>
      </c>
      <c r="C56" s="1457"/>
      <c r="D56" s="1723"/>
      <c r="E56" s="1723"/>
      <c r="F56" s="1857"/>
      <c r="G56" s="1858"/>
      <c r="H56" s="1810"/>
      <c r="I56" s="1831"/>
      <c r="J56" s="1810"/>
      <c r="K56" s="1831"/>
      <c r="L56" s="1810"/>
      <c r="M56" s="1862"/>
      <c r="N56" s="1810"/>
      <c r="O56" s="1829"/>
      <c r="P56" s="1810"/>
      <c r="Q56" s="1829"/>
      <c r="R56" s="1810"/>
      <c r="S56" s="1829"/>
    </row>
    <row r="57" spans="1:19">
      <c r="A57" s="1675"/>
      <c r="B57" s="1859"/>
      <c r="C57" s="1457"/>
      <c r="D57" s="1723"/>
      <c r="E57" s="1723"/>
      <c r="F57" s="1857"/>
      <c r="G57" s="1858"/>
      <c r="H57" s="1810"/>
      <c r="I57" s="1831"/>
      <c r="J57" s="1810"/>
      <c r="K57" s="1831"/>
      <c r="L57" s="1810"/>
      <c r="M57" s="1862"/>
      <c r="N57" s="1810"/>
      <c r="O57" s="1829"/>
      <c r="P57" s="1810"/>
      <c r="Q57" s="1829"/>
      <c r="R57" s="1810"/>
      <c r="S57" s="1829"/>
    </row>
    <row r="58" spans="1:19">
      <c r="A58" s="1675"/>
      <c r="B58" s="1859"/>
      <c r="C58" s="1457"/>
      <c r="D58" s="1723"/>
      <c r="E58" s="1723"/>
      <c r="F58" s="1857"/>
      <c r="G58" s="1858"/>
      <c r="H58" s="1810"/>
      <c r="I58" s="1831"/>
      <c r="J58" s="1810"/>
      <c r="K58" s="1831"/>
      <c r="L58" s="1810"/>
      <c r="M58" s="1862"/>
      <c r="N58" s="1810"/>
      <c r="O58" s="1829"/>
      <c r="P58" s="1810"/>
      <c r="Q58" s="1829"/>
      <c r="R58" s="1810"/>
      <c r="S58" s="1829"/>
    </row>
    <row r="59" spans="1:19">
      <c r="A59" s="1675"/>
      <c r="B59" s="1864" t="s">
        <v>909</v>
      </c>
      <c r="C59" s="1457"/>
      <c r="D59" s="1723"/>
      <c r="E59" s="1723"/>
      <c r="F59" s="1857"/>
      <c r="G59" s="1858"/>
      <c r="H59" s="1810"/>
      <c r="I59" s="1831"/>
      <c r="J59" s="1810"/>
      <c r="K59" s="1831"/>
      <c r="L59" s="1810"/>
      <c r="M59" s="1829"/>
      <c r="N59" s="1810"/>
      <c r="O59" s="1829"/>
      <c r="P59" s="1810"/>
      <c r="Q59" s="1829"/>
      <c r="R59" s="1810"/>
      <c r="S59" s="1829"/>
    </row>
    <row r="60" spans="1:19">
      <c r="A60" s="1830"/>
      <c r="B60" s="1865" t="s">
        <v>910</v>
      </c>
      <c r="C60" s="1737"/>
      <c r="D60" s="1723"/>
      <c r="E60" s="1723"/>
      <c r="F60" s="1857"/>
      <c r="G60" s="1858"/>
      <c r="H60" s="1810"/>
      <c r="I60" s="1831"/>
      <c r="J60" s="1810"/>
      <c r="K60" s="1831"/>
      <c r="L60" s="1810"/>
      <c r="M60" s="1829"/>
      <c r="N60" s="1810"/>
      <c r="O60" s="1829"/>
      <c r="P60" s="1810"/>
      <c r="Q60" s="1829"/>
      <c r="R60" s="1810"/>
      <c r="S60" s="1829"/>
    </row>
    <row r="61" spans="1:19">
      <c r="A61" s="1830"/>
      <c r="B61" s="1866" t="s">
        <v>911</v>
      </c>
      <c r="C61" s="1739"/>
      <c r="D61" s="1723"/>
      <c r="E61" s="1723"/>
      <c r="F61" s="1857"/>
      <c r="G61" s="1858"/>
      <c r="H61" s="1810"/>
      <c r="I61" s="1831"/>
      <c r="J61" s="1810"/>
      <c r="K61" s="1831"/>
      <c r="L61" s="1810"/>
      <c r="M61" s="1831"/>
      <c r="N61" s="1810"/>
      <c r="O61" s="1831"/>
      <c r="P61" s="1810"/>
      <c r="Q61" s="1829"/>
      <c r="R61" s="1810"/>
      <c r="S61" s="1829"/>
    </row>
    <row r="62" spans="1:19">
      <c r="A62" s="1830"/>
      <c r="B62" s="1866" t="s">
        <v>912</v>
      </c>
      <c r="C62" s="1739"/>
      <c r="D62" s="1723"/>
      <c r="E62" s="1723"/>
      <c r="F62" s="1857"/>
      <c r="G62" s="1858"/>
      <c r="H62" s="1810"/>
      <c r="I62" s="1831"/>
      <c r="J62" s="1810"/>
      <c r="K62" s="1831"/>
      <c r="L62" s="1810"/>
      <c r="M62" s="1831"/>
      <c r="N62" s="1810"/>
      <c r="O62" s="1831"/>
      <c r="P62" s="1810"/>
      <c r="Q62" s="1829"/>
      <c r="R62" s="1810"/>
      <c r="S62" s="1829"/>
    </row>
    <row r="63" spans="1:19" ht="15.75" thickBot="1">
      <c r="A63" s="1830"/>
      <c r="B63" s="1866"/>
      <c r="C63" s="1739"/>
      <c r="D63" s="1723"/>
      <c r="E63" s="1723"/>
      <c r="F63" s="1857"/>
      <c r="G63" s="1858"/>
      <c r="H63" s="1810"/>
      <c r="I63" s="1831"/>
      <c r="J63" s="1810"/>
      <c r="K63" s="1831"/>
      <c r="L63" s="1810"/>
      <c r="M63" s="1831"/>
      <c r="N63" s="1810"/>
      <c r="O63" s="1831"/>
      <c r="P63" s="1810"/>
      <c r="Q63" s="1829"/>
      <c r="R63" s="1810"/>
      <c r="S63" s="1829"/>
    </row>
    <row r="64" spans="1:19" ht="15.75" thickTop="1">
      <c r="A64" s="14"/>
      <c r="B64" s="15"/>
      <c r="C64" s="16"/>
      <c r="D64" s="16"/>
      <c r="E64" s="17"/>
      <c r="F64" s="18" t="s">
        <v>625</v>
      </c>
      <c r="G64" s="19"/>
      <c r="H64" s="20"/>
      <c r="I64" s="65">
        <f>SUM(I23:I63)</f>
        <v>0</v>
      </c>
      <c r="J64" s="20"/>
      <c r="K64" s="65">
        <f>SUM(K23:K63)</f>
        <v>0</v>
      </c>
      <c r="L64" s="20"/>
      <c r="M64" s="65">
        <f>SUM(M23:M63)</f>
        <v>0</v>
      </c>
      <c r="N64" s="20"/>
      <c r="O64" s="65">
        <f>SUM(O23:O63)</f>
        <v>0</v>
      </c>
      <c r="P64" s="20"/>
      <c r="Q64" s="65">
        <f>SUM(Q23:Q63)</f>
        <v>0</v>
      </c>
      <c r="R64" s="20"/>
      <c r="S64" s="65">
        <f>SUM(S23:S63)</f>
        <v>0</v>
      </c>
    </row>
    <row r="65" spans="1:19">
      <c r="A65" s="1867"/>
      <c r="B65" s="1868"/>
      <c r="C65" s="1869"/>
      <c r="D65" s="1869"/>
      <c r="E65" s="1870"/>
      <c r="F65" s="1871" t="s">
        <v>626</v>
      </c>
      <c r="G65" s="1872"/>
      <c r="H65" s="1873">
        <v>0</v>
      </c>
      <c r="I65" s="1874"/>
      <c r="J65" s="1873">
        <v>0</v>
      </c>
      <c r="K65" s="1874"/>
      <c r="L65" s="1873">
        <v>0</v>
      </c>
      <c r="M65" s="1874"/>
      <c r="N65" s="1873">
        <v>0</v>
      </c>
      <c r="O65" s="1874"/>
      <c r="P65" s="1873">
        <v>0</v>
      </c>
      <c r="Q65" s="1874"/>
      <c r="R65" s="1873">
        <v>0</v>
      </c>
      <c r="S65" s="1874"/>
    </row>
    <row r="66" spans="1:19">
      <c r="A66" s="1867"/>
      <c r="B66" s="1868"/>
      <c r="C66" s="1869"/>
      <c r="D66" s="1869"/>
      <c r="E66" s="1870"/>
      <c r="F66" s="1871" t="s">
        <v>627</v>
      </c>
      <c r="G66" s="1872"/>
      <c r="H66" s="1875"/>
      <c r="I66" s="1876">
        <f>I64*H65</f>
        <v>0</v>
      </c>
      <c r="J66" s="1875"/>
      <c r="K66" s="1876">
        <f>K64*J65</f>
        <v>0</v>
      </c>
      <c r="L66" s="1875"/>
      <c r="M66" s="1876">
        <f>M64*L65</f>
        <v>0</v>
      </c>
      <c r="N66" s="1875"/>
      <c r="O66" s="1876">
        <f>O64*N65</f>
        <v>0</v>
      </c>
      <c r="P66" s="1875"/>
      <c r="Q66" s="1876">
        <f>Q64*P65</f>
        <v>0</v>
      </c>
      <c r="R66" s="1875"/>
      <c r="S66" s="1876">
        <f>S64*R65</f>
        <v>0</v>
      </c>
    </row>
    <row r="67" spans="1:19">
      <c r="A67" s="1867"/>
      <c r="B67" s="1868"/>
      <c r="C67" s="1869"/>
      <c r="D67" s="1869"/>
      <c r="E67" s="1870"/>
      <c r="F67" s="1871"/>
      <c r="G67" s="1872"/>
      <c r="H67" s="1875"/>
      <c r="I67" s="1875"/>
      <c r="J67" s="1875"/>
      <c r="K67" s="1875"/>
      <c r="L67" s="1875"/>
      <c r="M67" s="1875"/>
      <c r="N67" s="1875"/>
      <c r="O67" s="1875"/>
      <c r="P67" s="1875"/>
      <c r="Q67" s="1875"/>
      <c r="R67" s="1875"/>
      <c r="S67" s="1875"/>
    </row>
    <row r="68" spans="1:19">
      <c r="A68" s="1867"/>
      <c r="B68" s="1868"/>
      <c r="C68" s="1869"/>
      <c r="D68" s="1869"/>
      <c r="E68" s="1870"/>
      <c r="F68" s="1871" t="s">
        <v>628</v>
      </c>
      <c r="G68" s="1872"/>
      <c r="H68" s="1877"/>
      <c r="I68" s="1878">
        <f>SUM(I64:I66)</f>
        <v>0</v>
      </c>
      <c r="J68" s="1877"/>
      <c r="K68" s="1878">
        <f>SUM(K64:K66)</f>
        <v>0</v>
      </c>
      <c r="L68" s="1877"/>
      <c r="M68" s="1878">
        <f>SUM(M64:M66)</f>
        <v>0</v>
      </c>
      <c r="N68" s="1877"/>
      <c r="O68" s="1878">
        <f>SUM(O64:O66)</f>
        <v>0</v>
      </c>
      <c r="P68" s="1877"/>
      <c r="Q68" s="1878">
        <f>SUM(Q64:Q66)</f>
        <v>0</v>
      </c>
      <c r="R68" s="1877"/>
      <c r="S68" s="1878">
        <f>SUM(S64:S66)</f>
        <v>0</v>
      </c>
    </row>
    <row r="69" spans="1:19">
      <c r="A69" s="1867"/>
      <c r="B69" s="1868"/>
      <c r="C69" s="1869"/>
      <c r="D69" s="1869"/>
      <c r="E69" s="1870"/>
      <c r="F69" s="1879" t="s">
        <v>629</v>
      </c>
      <c r="G69" s="1880"/>
      <c r="H69" s="1881"/>
      <c r="I69" s="1882" t="e">
        <f>I68/'Area Calculations'!$I$4</f>
        <v>#DIV/0!</v>
      </c>
      <c r="J69" s="1881"/>
      <c r="K69" s="1882" t="e">
        <f>K68/'Area Calculations'!$I$4</f>
        <v>#DIV/0!</v>
      </c>
      <c r="L69" s="1881"/>
      <c r="M69" s="1882" t="e">
        <f>M68/'Area Calculations'!$I$4</f>
        <v>#DIV/0!</v>
      </c>
      <c r="N69" s="1881"/>
      <c r="O69" s="1882" t="e">
        <f>O68/'Area Calculations'!$I$4</f>
        <v>#DIV/0!</v>
      </c>
      <c r="P69" s="1881"/>
      <c r="Q69" s="1882" t="e">
        <f>Q68/'Area Calculations'!$I$4</f>
        <v>#DIV/0!</v>
      </c>
      <c r="R69" s="1881"/>
      <c r="S69" s="1882" t="e">
        <f>S68/'Area Calculations'!$I$4</f>
        <v>#DIV/0!</v>
      </c>
    </row>
    <row r="70" spans="1:19">
      <c r="A70" s="1867"/>
      <c r="B70" s="1868"/>
      <c r="C70" s="1869"/>
      <c r="D70" s="1869"/>
      <c r="E70" s="1870"/>
      <c r="F70" s="1879" t="s">
        <v>630</v>
      </c>
      <c r="G70" s="1883"/>
      <c r="H70" s="1881"/>
      <c r="I70" s="1882" t="e">
        <f>I68/'Area Calculations'!#REF!</f>
        <v>#REF!</v>
      </c>
      <c r="J70" s="1881"/>
      <c r="K70" s="1882" t="e">
        <f>K68/'Area Calculations'!#REF!</f>
        <v>#REF!</v>
      </c>
      <c r="L70" s="1881"/>
      <c r="M70" s="1882" t="e">
        <f>M68/'Area Calculations'!#REF!</f>
        <v>#REF!</v>
      </c>
      <c r="N70" s="1881"/>
      <c r="O70" s="1882" t="e">
        <f>O68/'Area Calculations'!#REF!</f>
        <v>#REF!</v>
      </c>
      <c r="P70" s="1881"/>
      <c r="Q70" s="1882" t="e">
        <f>Q68/'Area Calculations'!#REF!</f>
        <v>#REF!</v>
      </c>
      <c r="R70" s="1881"/>
      <c r="S70" s="1882" t="e">
        <f>S68/'Area Calculations'!#REF!</f>
        <v>#REF!</v>
      </c>
    </row>
    <row r="71" spans="1:19" ht="15.75" thickBot="1">
      <c r="A71" s="1867"/>
      <c r="B71" s="1868"/>
      <c r="C71" s="1869"/>
      <c r="D71" s="1869"/>
      <c r="E71" s="1870"/>
      <c r="F71" s="1871"/>
      <c r="G71" s="1884"/>
      <c r="H71" s="1885"/>
      <c r="I71" s="1886"/>
      <c r="J71" s="1887"/>
      <c r="K71" s="1887"/>
      <c r="L71" s="1887"/>
      <c r="M71" s="1887"/>
      <c r="N71" s="1887"/>
      <c r="O71" s="1887"/>
      <c r="P71" s="1887"/>
      <c r="Q71" s="1887"/>
      <c r="R71" s="1887"/>
      <c r="S71" s="1887"/>
    </row>
    <row r="72" spans="1:19" ht="16.5" thickTop="1" thickBot="1">
      <c r="A72" s="652" t="s">
        <v>631</v>
      </c>
      <c r="B72" s="653"/>
      <c r="C72" s="12"/>
      <c r="D72" s="12"/>
      <c r="E72" s="12"/>
      <c r="F72" s="12"/>
      <c r="G72" s="13"/>
      <c r="H72" s="21"/>
      <c r="I72" s="21"/>
      <c r="J72" s="21"/>
      <c r="K72" s="21"/>
      <c r="L72" s="21"/>
      <c r="M72" s="21"/>
      <c r="N72" s="21"/>
      <c r="O72" s="21"/>
      <c r="P72" s="21"/>
      <c r="Q72" s="21"/>
      <c r="R72" s="21"/>
      <c r="S72" s="21"/>
    </row>
    <row r="73" spans="1:19" ht="15.75" thickTop="1">
      <c r="A73" s="1526"/>
      <c r="B73" s="1722"/>
      <c r="C73" s="442"/>
      <c r="D73" s="442"/>
      <c r="E73" s="442"/>
      <c r="F73" s="442"/>
      <c r="G73" s="432"/>
      <c r="H73" s="1843"/>
      <c r="I73" s="1843"/>
      <c r="J73" s="1843"/>
      <c r="K73" s="1843"/>
      <c r="L73" s="1843"/>
      <c r="M73" s="1843"/>
      <c r="N73" s="1843"/>
      <c r="O73" s="1843"/>
      <c r="P73" s="1843"/>
      <c r="Q73" s="1843"/>
      <c r="R73" s="1843"/>
      <c r="S73" s="1843"/>
    </row>
    <row r="74" spans="1:19">
      <c r="A74" s="1526"/>
      <c r="B74" s="1722"/>
      <c r="C74" s="442"/>
      <c r="D74" s="442"/>
      <c r="E74" s="442"/>
      <c r="F74" s="442"/>
      <c r="G74" s="432"/>
      <c r="H74" s="1843"/>
      <c r="I74" s="1843"/>
      <c r="J74" s="1843"/>
      <c r="K74" s="1843"/>
      <c r="L74" s="1843"/>
      <c r="M74" s="1843"/>
      <c r="N74" s="1843"/>
      <c r="O74" s="1843"/>
      <c r="P74" s="1843"/>
      <c r="Q74" s="1843"/>
      <c r="R74" s="1843"/>
      <c r="S74" s="1843"/>
    </row>
    <row r="75" spans="1:19" ht="15.75" thickBot="1">
      <c r="A75" s="1526"/>
      <c r="B75" s="1722"/>
      <c r="C75" s="442"/>
      <c r="D75" s="442"/>
      <c r="E75" s="442"/>
      <c r="F75" s="442"/>
      <c r="G75" s="432"/>
      <c r="H75" s="1843"/>
      <c r="I75" s="1843"/>
      <c r="J75" s="1843"/>
      <c r="K75" s="1843"/>
      <c r="L75" s="1843"/>
      <c r="M75" s="1843"/>
      <c r="N75" s="1843"/>
      <c r="O75" s="1843"/>
      <c r="P75" s="1843"/>
      <c r="Q75" s="1843"/>
      <c r="R75" s="1843"/>
      <c r="S75" s="1843"/>
    </row>
    <row r="76" spans="1:19" s="2" customFormat="1" ht="16.5" thickTop="1" thickBot="1">
      <c r="A76" s="652" t="s">
        <v>632</v>
      </c>
      <c r="B76" s="653"/>
      <c r="C76" s="12"/>
      <c r="D76" s="12"/>
      <c r="E76" s="12"/>
      <c r="F76" s="12"/>
      <c r="G76" s="13"/>
      <c r="H76" s="21"/>
      <c r="I76" s="21"/>
      <c r="J76" s="21"/>
      <c r="K76" s="21"/>
      <c r="L76" s="21"/>
      <c r="M76" s="21"/>
      <c r="N76" s="21"/>
      <c r="O76" s="21"/>
      <c r="P76" s="21"/>
      <c r="Q76" s="21"/>
      <c r="R76" s="21"/>
      <c r="S76" s="21"/>
    </row>
    <row r="77" spans="1:19" s="2" customFormat="1" ht="15.75" thickTop="1">
      <c r="A77" s="1526"/>
      <c r="B77" s="1722"/>
      <c r="C77" s="442"/>
      <c r="D77" s="442"/>
      <c r="E77" s="442"/>
      <c r="F77" s="442"/>
      <c r="G77" s="432"/>
      <c r="H77" s="1843"/>
      <c r="I77" s="1843"/>
      <c r="J77" s="1843"/>
      <c r="K77" s="1843"/>
      <c r="L77" s="1843"/>
      <c r="M77" s="1843"/>
      <c r="N77" s="1843"/>
      <c r="O77" s="1843"/>
      <c r="P77" s="1843"/>
      <c r="Q77" s="1843"/>
      <c r="R77" s="1843"/>
      <c r="S77" s="1843"/>
    </row>
    <row r="78" spans="1:19" s="2" customFormat="1">
      <c r="A78" s="1526"/>
      <c r="B78" s="1722"/>
      <c r="C78" s="442"/>
      <c r="D78" s="442"/>
      <c r="E78" s="442"/>
      <c r="F78" s="442"/>
      <c r="G78" s="432"/>
      <c r="H78" s="1843"/>
      <c r="I78" s="1843"/>
      <c r="J78" s="1843"/>
      <c r="K78" s="1843"/>
      <c r="L78" s="1843"/>
      <c r="M78" s="1843"/>
      <c r="N78" s="1843"/>
      <c r="O78" s="1843"/>
      <c r="P78" s="1843"/>
      <c r="Q78" s="1843"/>
      <c r="R78" s="1843"/>
      <c r="S78" s="1843"/>
    </row>
    <row r="79" spans="1:19" ht="15.75" thickBot="1">
      <c r="A79" s="1526"/>
      <c r="B79" s="1722"/>
      <c r="C79" s="442"/>
      <c r="D79" s="442"/>
      <c r="E79" s="442"/>
      <c r="F79" s="442"/>
      <c r="G79" s="432"/>
      <c r="H79" s="1843"/>
      <c r="I79" s="1843"/>
      <c r="J79" s="1843"/>
      <c r="K79" s="1843"/>
      <c r="L79" s="1843"/>
      <c r="M79" s="1843"/>
      <c r="N79" s="1843"/>
      <c r="O79" s="1843"/>
      <c r="P79" s="1843"/>
      <c r="Q79" s="1843"/>
      <c r="R79" s="1843"/>
      <c r="S79" s="1843"/>
    </row>
    <row r="80" spans="1:19" s="2" customFormat="1" ht="16.5" thickTop="1" thickBot="1">
      <c r="A80" s="652" t="s">
        <v>633</v>
      </c>
      <c r="B80" s="653"/>
      <c r="C80" s="12"/>
      <c r="D80" s="12"/>
      <c r="E80" s="12"/>
      <c r="F80" s="12"/>
      <c r="G80" s="13"/>
      <c r="H80" s="21"/>
      <c r="I80" s="21"/>
      <c r="J80" s="21"/>
      <c r="K80" s="21"/>
      <c r="L80" s="21"/>
      <c r="M80" s="21"/>
      <c r="N80" s="21"/>
      <c r="O80" s="21"/>
      <c r="P80" s="21"/>
      <c r="Q80" s="21"/>
      <c r="R80" s="21"/>
      <c r="S80" s="21"/>
    </row>
    <row r="81" spans="1:19" s="2" customFormat="1" ht="15.75" thickTop="1">
      <c r="A81" s="1526"/>
      <c r="B81" s="1722"/>
      <c r="C81" s="442"/>
      <c r="D81" s="442"/>
      <c r="E81" s="442"/>
      <c r="F81" s="442"/>
      <c r="G81" s="432"/>
      <c r="H81" s="1843"/>
      <c r="I81" s="1843"/>
      <c r="J81" s="1843"/>
      <c r="K81" s="1843"/>
      <c r="L81" s="1843"/>
      <c r="M81" s="1843"/>
      <c r="N81" s="1843"/>
      <c r="O81" s="1843"/>
      <c r="P81" s="1843"/>
      <c r="Q81" s="1843"/>
      <c r="R81" s="1843"/>
      <c r="S81" s="1843"/>
    </row>
    <row r="82" spans="1:19" s="2" customFormat="1">
      <c r="A82" s="1808"/>
      <c r="B82" s="1722"/>
      <c r="C82" s="1723"/>
      <c r="D82" s="1723"/>
      <c r="E82" s="1723"/>
      <c r="F82" s="1723"/>
      <c r="G82" s="1737"/>
      <c r="H82" s="1888"/>
      <c r="I82" s="1888"/>
      <c r="J82" s="1888"/>
      <c r="K82" s="1888"/>
      <c r="L82" s="1888"/>
      <c r="M82" s="1888"/>
      <c r="N82" s="1888"/>
      <c r="O82" s="1888"/>
      <c r="P82" s="1888"/>
      <c r="Q82" s="1888"/>
      <c r="R82" s="1888"/>
      <c r="S82" s="1888"/>
    </row>
    <row r="83" spans="1:19" s="2" customFormat="1" ht="15.75" thickBot="1">
      <c r="A83" s="1889"/>
      <c r="B83" s="1890"/>
      <c r="C83" s="1723"/>
      <c r="D83" s="1723"/>
      <c r="E83" s="1723"/>
      <c r="F83" s="1723"/>
      <c r="G83" s="1737"/>
      <c r="H83" s="1891"/>
      <c r="I83" s="1891"/>
      <c r="J83" s="1891"/>
      <c r="K83" s="1891"/>
      <c r="L83" s="1891"/>
      <c r="M83" s="1891"/>
      <c r="N83" s="1891"/>
      <c r="O83" s="1891"/>
      <c r="P83" s="1891"/>
      <c r="Q83" s="1891"/>
      <c r="R83" s="1891"/>
      <c r="S83" s="1891"/>
    </row>
    <row r="84" spans="1:19" s="2" customFormat="1" ht="16.5" thickTop="1" thickBot="1">
      <c r="A84" s="652" t="s">
        <v>634</v>
      </c>
      <c r="B84" s="653"/>
      <c r="C84" s="12"/>
      <c r="D84" s="12"/>
      <c r="E84" s="12"/>
      <c r="F84" s="12"/>
      <c r="G84" s="13"/>
      <c r="H84" s="21"/>
      <c r="I84" s="21"/>
      <c r="J84" s="21"/>
      <c r="K84" s="21"/>
      <c r="L84" s="21"/>
      <c r="M84" s="21"/>
      <c r="N84" s="21"/>
      <c r="O84" s="21"/>
      <c r="P84" s="21"/>
      <c r="Q84" s="21"/>
      <c r="R84" s="21"/>
      <c r="S84" s="21"/>
    </row>
    <row r="85" spans="1:19" ht="15.75" thickTop="1">
      <c r="A85" s="1531"/>
      <c r="B85" s="445"/>
      <c r="C85" s="442"/>
      <c r="D85" s="442"/>
      <c r="E85" s="442"/>
      <c r="F85" s="442"/>
      <c r="G85" s="432"/>
      <c r="H85" s="1843"/>
      <c r="I85" s="1843"/>
      <c r="J85" s="1843"/>
      <c r="K85" s="1843"/>
      <c r="L85" s="1843"/>
      <c r="M85" s="1843"/>
      <c r="N85" s="1843"/>
      <c r="O85" s="1843"/>
      <c r="P85" s="1843"/>
      <c r="Q85" s="1843"/>
      <c r="R85" s="1843"/>
      <c r="S85" s="1843"/>
    </row>
    <row r="86" spans="1:19">
      <c r="A86" s="1889"/>
      <c r="B86" s="1890"/>
      <c r="C86" s="1723"/>
      <c r="D86" s="1723"/>
      <c r="E86" s="1723"/>
      <c r="F86" s="1723"/>
      <c r="G86" s="1737"/>
      <c r="H86" s="1892"/>
      <c r="I86" s="1892"/>
      <c r="J86" s="1892"/>
      <c r="K86" s="1892"/>
      <c r="L86" s="1892"/>
      <c r="M86" s="1892"/>
      <c r="N86" s="1892"/>
      <c r="O86" s="1892"/>
      <c r="P86" s="1892"/>
      <c r="Q86" s="1892"/>
      <c r="R86" s="1892"/>
      <c r="S86" s="1892"/>
    </row>
    <row r="87" spans="1:19" ht="15.75" thickBot="1">
      <c r="A87" s="1889"/>
      <c r="B87" s="1890"/>
      <c r="C87" s="1723"/>
      <c r="D87" s="1723"/>
      <c r="E87" s="1723"/>
      <c r="F87" s="1723"/>
      <c r="G87" s="1737"/>
      <c r="H87" s="1892"/>
      <c r="I87" s="1892"/>
      <c r="J87" s="1892"/>
      <c r="K87" s="1892"/>
      <c r="L87" s="1892"/>
      <c r="M87" s="1892"/>
      <c r="N87" s="1892"/>
      <c r="O87" s="1892"/>
      <c r="P87" s="1892"/>
      <c r="Q87" s="1892"/>
      <c r="R87" s="1892"/>
      <c r="S87" s="1892"/>
    </row>
    <row r="88" spans="1:19" ht="16.5" thickTop="1" thickBot="1">
      <c r="A88" s="652" t="s">
        <v>635</v>
      </c>
      <c r="B88" s="653"/>
      <c r="C88" s="12"/>
      <c r="D88" s="12"/>
      <c r="E88" s="12"/>
      <c r="F88" s="12"/>
      <c r="G88" s="13"/>
      <c r="H88" s="21"/>
      <c r="I88" s="21"/>
      <c r="J88" s="21"/>
      <c r="K88" s="21"/>
      <c r="L88" s="21"/>
      <c r="M88" s="21"/>
      <c r="N88" s="21"/>
      <c r="O88" s="21"/>
      <c r="P88" s="21"/>
      <c r="Q88" s="21"/>
      <c r="R88" s="21"/>
      <c r="S88" s="21"/>
    </row>
    <row r="89" spans="1:19" ht="15.75" thickTop="1">
      <c r="A89" s="1808"/>
      <c r="B89" s="1722" t="s">
        <v>636</v>
      </c>
      <c r="C89" s="1723"/>
      <c r="D89" s="1723"/>
      <c r="E89" s="1723"/>
      <c r="F89" s="1723"/>
      <c r="G89" s="1737"/>
      <c r="H89" s="1892"/>
      <c r="I89" s="1892"/>
      <c r="J89" s="1892"/>
      <c r="K89" s="1892"/>
      <c r="L89" s="1892"/>
      <c r="M89" s="1892"/>
      <c r="N89" s="1892"/>
      <c r="O89" s="1892"/>
      <c r="P89" s="1892"/>
      <c r="Q89" s="1892"/>
      <c r="R89" s="1892"/>
      <c r="S89" s="1892"/>
    </row>
    <row r="90" spans="1:19">
      <c r="A90" s="1808"/>
      <c r="B90" s="1722" t="s">
        <v>637</v>
      </c>
      <c r="C90" s="1723"/>
      <c r="D90" s="1723"/>
      <c r="E90" s="1723"/>
      <c r="F90" s="1723"/>
      <c r="G90" s="1737"/>
      <c r="H90" s="1892"/>
      <c r="I90" s="1892"/>
      <c r="J90" s="1892"/>
      <c r="K90" s="1892"/>
      <c r="L90" s="1892"/>
      <c r="M90" s="1892"/>
      <c r="N90" s="1892"/>
      <c r="O90" s="1892"/>
      <c r="P90" s="1892"/>
      <c r="Q90" s="1892"/>
      <c r="R90" s="1892"/>
      <c r="S90" s="1892"/>
    </row>
    <row r="91" spans="1:19">
      <c r="A91" s="1808"/>
      <c r="B91" s="1722" t="s">
        <v>638</v>
      </c>
      <c r="C91" s="1723"/>
      <c r="D91" s="1723"/>
      <c r="E91" s="1723"/>
      <c r="F91" s="1723"/>
      <c r="G91" s="1737"/>
      <c r="H91" s="1892"/>
      <c r="I91" s="1892"/>
      <c r="J91" s="1892"/>
      <c r="K91" s="1892"/>
      <c r="L91" s="1892"/>
      <c r="M91" s="1892"/>
      <c r="N91" s="1892"/>
      <c r="O91" s="1892"/>
      <c r="P91" s="1892"/>
      <c r="Q91" s="1892"/>
      <c r="R91" s="1892"/>
      <c r="S91" s="1892"/>
    </row>
    <row r="92" spans="1:19">
      <c r="A92" s="1808"/>
      <c r="B92" s="1722" t="s">
        <v>639</v>
      </c>
      <c r="C92" s="1723"/>
      <c r="D92" s="1723"/>
      <c r="E92" s="1723"/>
      <c r="F92" s="1723"/>
      <c r="G92" s="1737"/>
      <c r="H92" s="1892"/>
      <c r="I92" s="1892"/>
      <c r="J92" s="1892"/>
      <c r="K92" s="1892"/>
      <c r="L92" s="1892"/>
      <c r="M92" s="1892"/>
      <c r="N92" s="1892"/>
      <c r="O92" s="1892"/>
      <c r="P92" s="1892"/>
      <c r="Q92" s="1892"/>
      <c r="R92" s="1892"/>
      <c r="S92" s="1892"/>
    </row>
    <row r="93" spans="1:19" ht="15.75" thickBot="1">
      <c r="A93" s="358"/>
      <c r="B93" s="357"/>
      <c r="C93" s="188"/>
      <c r="D93" s="188"/>
      <c r="E93" s="188"/>
      <c r="F93" s="188"/>
      <c r="G93" s="359"/>
      <c r="H93" s="300"/>
      <c r="I93" s="300"/>
      <c r="J93" s="300"/>
      <c r="K93" s="300"/>
      <c r="L93" s="300"/>
      <c r="M93" s="300"/>
      <c r="N93" s="300"/>
      <c r="O93" s="300"/>
      <c r="P93" s="300"/>
      <c r="Q93" s="300"/>
      <c r="R93" s="300"/>
      <c r="S93" s="300"/>
    </row>
    <row r="94" spans="1:19" ht="16.5" thickTop="1" thickBot="1">
      <c r="A94" s="7" t="s">
        <v>640</v>
      </c>
      <c r="B94" s="8"/>
      <c r="C94" s="12"/>
      <c r="D94" s="12"/>
      <c r="E94" s="12"/>
      <c r="F94" s="12"/>
      <c r="G94" s="13"/>
      <c r="H94" s="21"/>
      <c r="I94" s="21"/>
      <c r="J94" s="21"/>
      <c r="K94" s="21"/>
      <c r="L94" s="21"/>
      <c r="M94" s="21"/>
      <c r="N94" s="21"/>
      <c r="O94" s="21"/>
      <c r="P94" s="21"/>
      <c r="Q94" s="21"/>
      <c r="R94" s="21"/>
      <c r="S94" s="21"/>
    </row>
    <row r="95" spans="1:19" ht="15.75" thickTop="1">
      <c r="A95" s="1526"/>
      <c r="B95" s="446" t="s">
        <v>641</v>
      </c>
      <c r="C95" s="442"/>
      <c r="D95" s="442"/>
      <c r="E95" s="442"/>
      <c r="F95" s="442"/>
      <c r="G95" s="432"/>
      <c r="H95" s="1826"/>
      <c r="I95" s="1826"/>
      <c r="J95" s="1826"/>
      <c r="K95" s="1826"/>
      <c r="L95" s="1826"/>
      <c r="M95" s="1826"/>
      <c r="N95" s="1826"/>
      <c r="O95" s="1826"/>
      <c r="P95" s="1826"/>
      <c r="Q95" s="1826"/>
      <c r="R95" s="1826"/>
      <c r="S95" s="1826"/>
    </row>
    <row r="96" spans="1:19">
      <c r="A96" s="1808"/>
      <c r="B96" s="1722" t="s">
        <v>642</v>
      </c>
      <c r="C96" s="1723"/>
      <c r="D96" s="1723"/>
      <c r="E96" s="1723"/>
      <c r="F96" s="1723"/>
      <c r="G96" s="1737"/>
      <c r="H96" s="1893"/>
      <c r="I96" s="1893"/>
      <c r="J96" s="1893"/>
      <c r="K96" s="1893"/>
      <c r="L96" s="1893"/>
      <c r="M96" s="1893"/>
      <c r="N96" s="1893"/>
      <c r="O96" s="1893"/>
      <c r="P96" s="1893"/>
      <c r="Q96" s="1893"/>
      <c r="R96" s="1893"/>
      <c r="S96" s="1893"/>
    </row>
    <row r="97" spans="1:19" ht="15.75" thickBot="1">
      <c r="A97" s="1894"/>
      <c r="B97" s="1895" t="s">
        <v>643</v>
      </c>
      <c r="C97" s="1896"/>
      <c r="D97" s="1896"/>
      <c r="E97" s="1896"/>
      <c r="F97" s="1896"/>
      <c r="G97" s="1897"/>
      <c r="H97" s="1898"/>
      <c r="I97" s="1898"/>
      <c r="J97" s="1898"/>
      <c r="K97" s="1898"/>
      <c r="L97" s="1898"/>
      <c r="M97" s="1898"/>
      <c r="N97" s="1898"/>
      <c r="O97" s="1898"/>
      <c r="P97" s="1898"/>
      <c r="Q97" s="1898"/>
      <c r="R97" s="1898"/>
      <c r="S97" s="1898"/>
    </row>
    <row r="98" spans="1:19" ht="16.5" thickTop="1" thickBot="1"/>
    <row r="99" spans="1:19" ht="16.5" thickTop="1" thickBot="1">
      <c r="A99" s="94" t="s">
        <v>644</v>
      </c>
      <c r="B99" s="96"/>
    </row>
    <row r="100" spans="1:19" ht="15.75" thickTop="1">
      <c r="A100" s="95" t="s">
        <v>542</v>
      </c>
      <c r="B100" s="1899"/>
    </row>
    <row r="101" spans="1:19">
      <c r="A101" s="1900" t="s">
        <v>546</v>
      </c>
      <c r="B101" s="1899"/>
    </row>
    <row r="102" spans="1:19">
      <c r="A102" s="1901" t="s">
        <v>549</v>
      </c>
      <c r="B102" s="1902"/>
    </row>
    <row r="103" spans="1:19">
      <c r="A103" s="1901" t="s">
        <v>552</v>
      </c>
      <c r="B103" s="1903"/>
    </row>
    <row r="104" spans="1:19" ht="15.75" thickBot="1">
      <c r="A104" s="1904" t="s">
        <v>645</v>
      </c>
      <c r="B104" s="1905"/>
    </row>
    <row r="105" spans="1:19" ht="15.75" thickTop="1"/>
    <row r="106" spans="1:19">
      <c r="A106" s="97"/>
      <c r="B106" s="1" t="s">
        <v>646</v>
      </c>
    </row>
    <row r="107" spans="1:19">
      <c r="A107" s="98"/>
      <c r="B107" s="1" t="s">
        <v>647</v>
      </c>
    </row>
  </sheetData>
  <mergeCells count="47">
    <mergeCell ref="A72:B72"/>
    <mergeCell ref="A76:B76"/>
    <mergeCell ref="A80:B80"/>
    <mergeCell ref="A84:B84"/>
    <mergeCell ref="A88:B8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N4:O4"/>
    <mergeCell ref="N5:O5"/>
    <mergeCell ref="N6:O6"/>
    <mergeCell ref="N7:O7"/>
    <mergeCell ref="N8:O8"/>
    <mergeCell ref="P4:Q4"/>
    <mergeCell ref="P5:Q5"/>
    <mergeCell ref="P6:Q6"/>
    <mergeCell ref="P7:Q7"/>
    <mergeCell ref="P8:Q8"/>
    <mergeCell ref="R4:S4"/>
    <mergeCell ref="R5:S5"/>
    <mergeCell ref="R6:S6"/>
    <mergeCell ref="R7:S7"/>
    <mergeCell ref="R8:S8"/>
  </mergeCells>
  <conditionalFormatting sqref="H20:H30">
    <cfRule type="cellIs" dxfId="1143" priority="15" operator="equal">
      <formula>"X"</formula>
    </cfRule>
    <cfRule type="cellIs" dxfId="1142" priority="16" operator="equal">
      <formula>"I"</formula>
    </cfRule>
  </conditionalFormatting>
  <conditionalFormatting sqref="H32:H63">
    <cfRule type="cellIs" dxfId="1141" priority="1" operator="equal">
      <formula>"X"</formula>
    </cfRule>
    <cfRule type="cellIs" dxfId="1140" priority="2" operator="equal">
      <formula>"I"</formula>
    </cfRule>
  </conditionalFormatting>
  <conditionalFormatting sqref="J20:J30">
    <cfRule type="cellIs" dxfId="1139" priority="17" operator="equal">
      <formula>"X"</formula>
    </cfRule>
    <cfRule type="cellIs" dxfId="1138" priority="18" operator="equal">
      <formula>"I"</formula>
    </cfRule>
  </conditionalFormatting>
  <conditionalFormatting sqref="J32:J63">
    <cfRule type="cellIs" dxfId="1137" priority="3" operator="equal">
      <formula>"X"</formula>
    </cfRule>
    <cfRule type="cellIs" dxfId="1136" priority="4" operator="equal">
      <formula>"I"</formula>
    </cfRule>
  </conditionalFormatting>
  <conditionalFormatting sqref="L20:L30">
    <cfRule type="cellIs" dxfId="1135" priority="19" operator="equal">
      <formula>"X"</formula>
    </cfRule>
    <cfRule type="cellIs" dxfId="1134" priority="20" operator="equal">
      <formula>"I"</formula>
    </cfRule>
  </conditionalFormatting>
  <conditionalFormatting sqref="L32:L63">
    <cfRule type="cellIs" dxfId="1133" priority="7" operator="equal">
      <formula>"X"</formula>
    </cfRule>
    <cfRule type="cellIs" dxfId="1132" priority="8" operator="equal">
      <formula>"I"</formula>
    </cfRule>
  </conditionalFormatting>
  <conditionalFormatting sqref="N20:N30">
    <cfRule type="cellIs" dxfId="1131" priority="21" operator="equal">
      <formula>"X"</formula>
    </cfRule>
    <cfRule type="cellIs" dxfId="1130" priority="22" operator="equal">
      <formula>"I"</formula>
    </cfRule>
  </conditionalFormatting>
  <conditionalFormatting sqref="N32:N63">
    <cfRule type="cellIs" dxfId="1129" priority="9" operator="equal">
      <formula>"X"</formula>
    </cfRule>
    <cfRule type="cellIs" dxfId="1128" priority="10" operator="equal">
      <formula>"I"</formula>
    </cfRule>
  </conditionalFormatting>
  <conditionalFormatting sqref="P20:P30">
    <cfRule type="cellIs" dxfId="1127" priority="23" operator="equal">
      <formula>"X"</formula>
    </cfRule>
    <cfRule type="cellIs" dxfId="1126" priority="24" operator="equal">
      <formula>"I"</formula>
    </cfRule>
  </conditionalFormatting>
  <conditionalFormatting sqref="P32:P63">
    <cfRule type="cellIs" dxfId="1125" priority="11" operator="equal">
      <formula>"X"</formula>
    </cfRule>
    <cfRule type="cellIs" dxfId="1124" priority="12" operator="equal">
      <formula>"I"</formula>
    </cfRule>
  </conditionalFormatting>
  <conditionalFormatting sqref="R20:R30">
    <cfRule type="cellIs" dxfId="1123" priority="25" operator="equal">
      <formula>"X"</formula>
    </cfRule>
    <cfRule type="cellIs" dxfId="1122" priority="26" operator="equal">
      <formula>"I"</formula>
    </cfRule>
  </conditionalFormatting>
  <conditionalFormatting sqref="R32:R63">
    <cfRule type="cellIs" dxfId="1121" priority="13" operator="equal">
      <formula>"X"</formula>
    </cfRule>
    <cfRule type="cellIs" dxfId="1120" priority="14" operator="equal">
      <formula>"I"</formula>
    </cfRule>
  </conditionalFormatting>
  <hyperlinks>
    <hyperlink ref="B3" location="'Cost Summary'!A1" display="BACK TO SUMMARY SHEET" xr:uid="{68A35B1B-FC94-46AD-BF47-66DFC833CCA1}"/>
  </hyperlink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B2CC-7311-4585-BE84-AEBD5CDB3669}">
  <sheetPr>
    <tabColor rgb="FF92D050"/>
  </sheetPr>
  <dimension ref="A1:S107"/>
  <sheetViews>
    <sheetView zoomScale="82" zoomScaleNormal="82" workbookViewId="0">
      <pane xSplit="2" ySplit="9" topLeftCell="C20" activePane="bottomRight" state="frozen"/>
      <selection pane="bottomRight" activeCell="D33" sqref="D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57"/>
      <c r="I2" s="65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404</v>
      </c>
      <c r="C5" s="1908"/>
      <c r="D5" s="1908"/>
      <c r="E5" s="1908"/>
      <c r="F5" s="1908"/>
      <c r="G5" s="1909" t="s">
        <v>546</v>
      </c>
      <c r="H5" s="1910"/>
      <c r="I5" s="1911"/>
      <c r="J5" s="1910"/>
      <c r="K5" s="1911"/>
      <c r="L5" s="1910"/>
      <c r="M5" s="1911"/>
      <c r="N5" s="1910"/>
      <c r="O5" s="1911"/>
      <c r="P5" s="1910"/>
      <c r="Q5" s="1911"/>
      <c r="R5" s="1910"/>
      <c r="S5" s="1911"/>
    </row>
    <row r="6" spans="1:19">
      <c r="A6" s="1906" t="s">
        <v>548</v>
      </c>
      <c r="B6" s="1912" t="s">
        <v>403</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1916"/>
      <c r="I7" s="1917"/>
      <c r="J7" s="1916"/>
      <c r="K7" s="1917"/>
      <c r="L7" s="1916"/>
      <c r="M7" s="1917"/>
      <c r="N7" s="1916"/>
      <c r="O7" s="1917"/>
      <c r="P7" s="1916"/>
      <c r="Q7" s="1917"/>
      <c r="R7" s="1916"/>
      <c r="S7" s="1917"/>
    </row>
    <row r="8" spans="1:19">
      <c r="A8" s="356" t="s">
        <v>554</v>
      </c>
      <c r="B8" s="357"/>
      <c r="C8" s="188"/>
      <c r="D8" s="188"/>
      <c r="E8" s="188"/>
      <c r="F8" s="188"/>
      <c r="G8" s="298" t="s">
        <v>554</v>
      </c>
      <c r="H8" s="1918">
        <f>I68</f>
        <v>0</v>
      </c>
      <c r="I8" s="1919"/>
      <c r="J8" s="1918">
        <f>K68</f>
        <v>0</v>
      </c>
      <c r="K8" s="1919"/>
      <c r="L8" s="1918">
        <f>M68</f>
        <v>0</v>
      </c>
      <c r="M8" s="1919"/>
      <c r="N8" s="1918"/>
      <c r="O8" s="1919"/>
      <c r="P8" s="1918"/>
      <c r="Q8" s="1919"/>
      <c r="R8" s="1918"/>
      <c r="S8" s="1919"/>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536"/>
      <c r="B21" s="1925" t="s">
        <v>404</v>
      </c>
      <c r="C21" s="57"/>
      <c r="D21" s="58"/>
      <c r="E21" s="58"/>
      <c r="F21" s="58"/>
      <c r="G21" s="64"/>
      <c r="H21" s="1924"/>
      <c r="I21" s="59"/>
      <c r="J21" s="1924"/>
      <c r="K21" s="59"/>
      <c r="L21" s="1924"/>
      <c r="M21" s="59"/>
      <c r="N21" s="1924"/>
      <c r="O21" s="59"/>
      <c r="P21" s="1924"/>
      <c r="Q21" s="59"/>
      <c r="R21" s="1924"/>
      <c r="S21" s="59"/>
    </row>
    <row r="22" spans="1:19">
      <c r="A22" s="1536"/>
      <c r="B22" s="1848" t="s">
        <v>567</v>
      </c>
      <c r="C22" s="1923"/>
      <c r="D22" s="1908"/>
      <c r="E22" s="1908"/>
      <c r="F22" s="1908"/>
      <c r="G22" s="1921"/>
      <c r="H22" s="1924"/>
      <c r="I22" s="407"/>
      <c r="J22" s="1924"/>
      <c r="K22" s="407"/>
      <c r="L22" s="1924"/>
      <c r="M22" s="406"/>
      <c r="N22" s="1924"/>
      <c r="O22" s="406"/>
      <c r="P22" s="1924"/>
      <c r="Q22" s="406"/>
      <c r="R22" s="1924"/>
      <c r="S22" s="406"/>
    </row>
    <row r="23" spans="1:19">
      <c r="A23" s="1536"/>
      <c r="B23" s="1926" t="s">
        <v>568</v>
      </c>
      <c r="C23" s="1923"/>
      <c r="D23" s="1908"/>
      <c r="E23" s="1908"/>
      <c r="F23" s="1908"/>
      <c r="G23" s="1921"/>
      <c r="H23" s="1924"/>
      <c r="I23" s="407"/>
      <c r="J23" s="1924"/>
      <c r="K23" s="407"/>
      <c r="L23" s="1924"/>
      <c r="M23" s="407"/>
      <c r="N23" s="1924"/>
      <c r="O23" s="407"/>
      <c r="P23" s="1924"/>
      <c r="Q23" s="407"/>
      <c r="R23" s="1924"/>
      <c r="S23" s="407"/>
    </row>
    <row r="24" spans="1:19">
      <c r="A24" s="1536"/>
      <c r="B24" s="1926" t="s">
        <v>569</v>
      </c>
      <c r="C24" s="1923"/>
      <c r="D24" s="1908"/>
      <c r="E24" s="1908"/>
      <c r="F24" s="1908"/>
      <c r="G24" s="1921"/>
      <c r="H24" s="1924"/>
      <c r="I24" s="407"/>
      <c r="J24" s="1924"/>
      <c r="K24" s="407"/>
      <c r="L24" s="1924"/>
      <c r="M24" s="407"/>
      <c r="N24" s="1924"/>
      <c r="O24" s="407"/>
      <c r="P24" s="1924"/>
      <c r="Q24" s="407"/>
      <c r="R24" s="1924"/>
      <c r="S24" s="407"/>
    </row>
    <row r="25" spans="1:19">
      <c r="A25" s="1536"/>
      <c r="B25" s="1927" t="s">
        <v>570</v>
      </c>
      <c r="C25" s="1923"/>
      <c r="D25" s="1908"/>
      <c r="E25" s="1908"/>
      <c r="F25" s="1908"/>
      <c r="G25" s="1921"/>
      <c r="H25" s="1924"/>
      <c r="I25" s="407"/>
      <c r="J25" s="1924"/>
      <c r="K25" s="407"/>
      <c r="L25" s="1924"/>
      <c r="M25" s="407"/>
      <c r="N25" s="1924"/>
      <c r="O25" s="407"/>
      <c r="P25" s="1924"/>
      <c r="Q25" s="407"/>
      <c r="R25" s="1924"/>
      <c r="S25" s="407"/>
    </row>
    <row r="26" spans="1:19">
      <c r="A26" s="1536"/>
      <c r="B26" s="1927" t="s">
        <v>571</v>
      </c>
      <c r="C26" s="1923"/>
      <c r="D26" s="1908"/>
      <c r="E26" s="1908"/>
      <c r="F26" s="1908"/>
      <c r="G26" s="1921"/>
      <c r="H26" s="1924"/>
      <c r="I26" s="407"/>
      <c r="J26" s="1924"/>
      <c r="K26" s="407"/>
      <c r="L26" s="1924"/>
      <c r="M26" s="406"/>
      <c r="N26" s="1924"/>
      <c r="O26" s="406"/>
      <c r="P26" s="1924"/>
      <c r="Q26" s="406"/>
      <c r="R26" s="1924"/>
      <c r="S26" s="406"/>
    </row>
    <row r="27" spans="1:19">
      <c r="A27" s="1536"/>
      <c r="B27" s="1927" t="s">
        <v>572</v>
      </c>
      <c r="C27" s="1923"/>
      <c r="D27" s="1908"/>
      <c r="E27" s="1908"/>
      <c r="F27" s="1908"/>
      <c r="G27" s="1921"/>
      <c r="H27" s="1924"/>
      <c r="I27" s="407"/>
      <c r="J27" s="1924"/>
      <c r="K27" s="407"/>
      <c r="L27" s="1924"/>
      <c r="M27" s="406"/>
      <c r="N27" s="1924"/>
      <c r="O27" s="406"/>
      <c r="P27" s="1924"/>
      <c r="Q27" s="406"/>
      <c r="R27" s="1924"/>
      <c r="S27" s="406"/>
    </row>
    <row r="28" spans="1:19">
      <c r="A28" s="1536"/>
      <c r="B28" s="1927" t="s">
        <v>573</v>
      </c>
      <c r="C28" s="1923"/>
      <c r="D28" s="1908"/>
      <c r="E28" s="1908"/>
      <c r="F28" s="1908"/>
      <c r="G28" s="1921"/>
      <c r="H28" s="1924"/>
      <c r="I28" s="407"/>
      <c r="J28" s="1924"/>
      <c r="K28" s="407"/>
      <c r="L28" s="1924"/>
      <c r="M28" s="406"/>
      <c r="N28" s="1924"/>
      <c r="O28" s="406"/>
      <c r="P28" s="1924"/>
      <c r="Q28" s="406"/>
      <c r="R28" s="1924"/>
      <c r="S28" s="406"/>
    </row>
    <row r="29" spans="1:19">
      <c r="A29" s="1536"/>
      <c r="B29" s="1927" t="s">
        <v>648</v>
      </c>
      <c r="C29" s="1923"/>
      <c r="D29" s="1908"/>
      <c r="E29" s="1908"/>
      <c r="F29" s="1908"/>
      <c r="G29" s="1921"/>
      <c r="H29" s="1924"/>
      <c r="I29" s="1928"/>
      <c r="J29" s="1924"/>
      <c r="K29" s="1928"/>
      <c r="L29" s="1924"/>
      <c r="M29" s="1929"/>
      <c r="N29" s="1924"/>
      <c r="O29" s="1929"/>
      <c r="P29" s="1924"/>
      <c r="Q29" s="1929"/>
      <c r="R29" s="1924"/>
      <c r="S29" s="1929"/>
    </row>
    <row r="30" spans="1:19">
      <c r="A30" s="1536"/>
      <c r="B30" s="1930" t="s">
        <v>574</v>
      </c>
      <c r="C30" s="1923"/>
      <c r="D30" s="1908"/>
      <c r="E30" s="1908"/>
      <c r="F30" s="1908"/>
      <c r="G30" s="1921"/>
      <c r="H30" s="1924"/>
      <c r="I30" s="407"/>
      <c r="J30" s="1924"/>
      <c r="K30" s="407"/>
      <c r="L30" s="1924"/>
      <c r="M30" s="406"/>
      <c r="N30" s="1924"/>
      <c r="O30" s="406"/>
      <c r="P30" s="1924"/>
      <c r="Q30" s="406"/>
      <c r="R30" s="1924"/>
      <c r="S30" s="406"/>
    </row>
    <row r="31" spans="1:19">
      <c r="A31" s="1536"/>
      <c r="B31" s="1931" t="s">
        <v>575</v>
      </c>
      <c r="C31" s="1932"/>
      <c r="D31" s="1933"/>
      <c r="E31" s="1933"/>
      <c r="F31" s="1934"/>
      <c r="G31" s="1935"/>
      <c r="H31" s="1853"/>
      <c r="I31" s="1936"/>
      <c r="J31" s="1853"/>
      <c r="K31" s="1935"/>
      <c r="L31" s="1853"/>
      <c r="M31" s="1935"/>
      <c r="N31" s="1853"/>
      <c r="O31" s="409"/>
      <c r="P31" s="1853"/>
      <c r="Q31" s="409"/>
      <c r="R31" s="1853"/>
      <c r="S31" s="409"/>
    </row>
    <row r="32" spans="1:19">
      <c r="A32" s="1536"/>
      <c r="B32" s="1937" t="s">
        <v>706</v>
      </c>
      <c r="C32" s="1923"/>
      <c r="D32" s="1908"/>
      <c r="E32" s="1908"/>
      <c r="F32" s="1938"/>
      <c r="G32" s="1939"/>
      <c r="H32" s="1924"/>
      <c r="I32" s="407"/>
      <c r="J32" s="1924"/>
      <c r="K32" s="407"/>
      <c r="L32" s="1924"/>
      <c r="M32" s="406"/>
      <c r="N32" s="1924"/>
      <c r="O32" s="406"/>
      <c r="P32" s="1924"/>
      <c r="Q32" s="406"/>
      <c r="R32" s="1924"/>
      <c r="S32" s="406"/>
    </row>
    <row r="33" spans="1:19">
      <c r="A33" s="1536"/>
      <c r="B33" s="1859"/>
      <c r="C33" s="1921"/>
      <c r="D33" s="1908"/>
      <c r="E33" s="1908"/>
      <c r="F33" s="1938"/>
      <c r="G33" s="1939"/>
      <c r="H33" s="1924"/>
      <c r="I33" s="407"/>
      <c r="J33" s="1924"/>
      <c r="K33" s="407"/>
      <c r="L33" s="1924"/>
      <c r="M33" s="406"/>
      <c r="N33" s="1924"/>
      <c r="O33" s="406"/>
      <c r="P33" s="1924"/>
      <c r="Q33" s="406"/>
      <c r="R33" s="1924"/>
      <c r="S33" s="406"/>
    </row>
    <row r="34" spans="1:19">
      <c r="A34" s="1536"/>
      <c r="B34" s="1940" t="s">
        <v>894</v>
      </c>
      <c r="C34" s="1921"/>
      <c r="D34" s="1908"/>
      <c r="E34" s="1908"/>
      <c r="F34" s="1938"/>
      <c r="G34" s="1939"/>
      <c r="H34" s="1924"/>
      <c r="I34" s="407"/>
      <c r="J34" s="1924"/>
      <c r="K34" s="407"/>
      <c r="L34" s="1924"/>
      <c r="M34" s="406"/>
      <c r="N34" s="1924"/>
      <c r="O34" s="406"/>
      <c r="P34" s="1924"/>
      <c r="Q34" s="406"/>
      <c r="R34" s="1924"/>
      <c r="S34" s="406"/>
    </row>
    <row r="35" spans="1:19">
      <c r="A35" s="1536"/>
      <c r="B35" s="1941" t="s">
        <v>895</v>
      </c>
      <c r="C35" s="1921"/>
      <c r="D35" s="1908"/>
      <c r="E35" s="1908"/>
      <c r="F35" s="1938"/>
      <c r="G35" s="1939"/>
      <c r="H35" s="1924" t="s">
        <v>579</v>
      </c>
      <c r="I35" s="407"/>
      <c r="J35" s="1924"/>
      <c r="K35" s="1928"/>
      <c r="L35" s="1924"/>
      <c r="M35" s="1929"/>
      <c r="N35" s="1924"/>
      <c r="O35" s="1929"/>
      <c r="P35" s="1924"/>
      <c r="Q35" s="1929"/>
      <c r="R35" s="1924"/>
      <c r="S35" s="1929"/>
    </row>
    <row r="36" spans="1:19">
      <c r="A36" s="1536"/>
      <c r="B36" s="1941" t="s">
        <v>830</v>
      </c>
      <c r="C36" s="1923"/>
      <c r="D36" s="1908"/>
      <c r="E36" s="1908"/>
      <c r="F36" s="1938"/>
      <c r="G36" s="1939"/>
      <c r="H36" s="1924"/>
      <c r="I36" s="407"/>
      <c r="J36" s="1924"/>
      <c r="K36" s="407"/>
      <c r="L36" s="1924"/>
      <c r="M36" s="407"/>
      <c r="N36" s="1924"/>
      <c r="O36" s="407"/>
      <c r="P36" s="1924"/>
      <c r="Q36" s="406"/>
      <c r="R36" s="1924"/>
      <c r="S36" s="406"/>
    </row>
    <row r="37" spans="1:19">
      <c r="A37" s="1536"/>
      <c r="B37" s="1941" t="s">
        <v>896</v>
      </c>
      <c r="C37" s="1923"/>
      <c r="D37" s="1908"/>
      <c r="E37" s="1908"/>
      <c r="F37" s="1938"/>
      <c r="G37" s="1939"/>
      <c r="H37" s="1924"/>
      <c r="I37" s="407"/>
      <c r="J37" s="1924"/>
      <c r="K37" s="407"/>
      <c r="L37" s="1924"/>
      <c r="M37" s="406"/>
      <c r="N37" s="1924"/>
      <c r="O37" s="406"/>
      <c r="P37" s="1924"/>
      <c r="Q37" s="406"/>
      <c r="R37" s="1924"/>
      <c r="S37" s="406"/>
    </row>
    <row r="38" spans="1:19">
      <c r="A38" s="1536"/>
      <c r="B38" s="1941" t="s">
        <v>897</v>
      </c>
      <c r="C38" s="1923"/>
      <c r="D38" s="1908"/>
      <c r="E38" s="1908"/>
      <c r="F38" s="1938"/>
      <c r="G38" s="1939"/>
      <c r="H38" s="1924"/>
      <c r="I38" s="407"/>
      <c r="J38" s="1924"/>
      <c r="K38" s="407"/>
      <c r="L38" s="1924"/>
      <c r="M38" s="1929"/>
      <c r="N38" s="1924"/>
      <c r="O38" s="1929"/>
      <c r="P38" s="1924"/>
      <c r="Q38" s="1929"/>
      <c r="R38" s="1924"/>
      <c r="S38" s="1929"/>
    </row>
    <row r="39" spans="1:19">
      <c r="A39" s="1536"/>
      <c r="B39" s="1941" t="s">
        <v>833</v>
      </c>
      <c r="C39" s="1923"/>
      <c r="D39" s="1908"/>
      <c r="E39" s="1908"/>
      <c r="F39" s="1938"/>
      <c r="G39" s="1939"/>
      <c r="H39" s="1924"/>
      <c r="I39" s="407"/>
      <c r="J39" s="1924"/>
      <c r="K39" s="407"/>
      <c r="L39" s="1924"/>
      <c r="M39" s="1862"/>
      <c r="N39" s="1924"/>
      <c r="O39" s="1929"/>
      <c r="P39" s="1924"/>
      <c r="Q39" s="1929"/>
      <c r="R39" s="1924"/>
      <c r="S39" s="1929"/>
    </row>
    <row r="40" spans="1:19">
      <c r="A40" s="1942"/>
      <c r="B40" s="1941" t="s">
        <v>834</v>
      </c>
      <c r="C40" s="1923"/>
      <c r="D40" s="1908"/>
      <c r="E40" s="1908"/>
      <c r="F40" s="1938"/>
      <c r="G40" s="1939"/>
      <c r="H40" s="1924"/>
      <c r="I40" s="407"/>
      <c r="J40" s="1924"/>
      <c r="K40" s="407"/>
      <c r="L40" s="1924"/>
      <c r="M40" s="1862"/>
      <c r="N40" s="1924"/>
      <c r="O40" s="1929"/>
      <c r="P40" s="1924"/>
      <c r="Q40" s="1929"/>
      <c r="R40" s="1924"/>
      <c r="S40" s="1929"/>
    </row>
    <row r="41" spans="1:19">
      <c r="A41" s="1536"/>
      <c r="B41" s="1941" t="s">
        <v>835</v>
      </c>
      <c r="C41" s="1923"/>
      <c r="D41" s="1908"/>
      <c r="E41" s="1908"/>
      <c r="F41" s="1938"/>
      <c r="G41" s="1939"/>
      <c r="H41" s="1924"/>
      <c r="I41" s="407"/>
      <c r="J41" s="1924"/>
      <c r="K41" s="407"/>
      <c r="L41" s="1924"/>
      <c r="M41" s="406"/>
      <c r="N41" s="1924"/>
      <c r="O41" s="406"/>
      <c r="P41" s="1924"/>
      <c r="Q41" s="406"/>
      <c r="R41" s="1924"/>
      <c r="S41" s="406"/>
    </row>
    <row r="42" spans="1:19">
      <c r="A42" s="1536"/>
      <c r="B42" s="1943"/>
      <c r="C42" s="1923"/>
      <c r="D42" s="1908"/>
      <c r="E42" s="1908"/>
      <c r="F42" s="1938"/>
      <c r="G42" s="1939"/>
      <c r="H42" s="1924"/>
      <c r="I42" s="407"/>
      <c r="J42" s="1924"/>
      <c r="K42" s="407"/>
      <c r="L42" s="1924"/>
      <c r="M42" s="406"/>
      <c r="N42" s="1924"/>
      <c r="O42" s="406"/>
      <c r="P42" s="1924"/>
      <c r="Q42" s="406"/>
      <c r="R42" s="1924"/>
      <c r="S42" s="406"/>
    </row>
    <row r="43" spans="1:19">
      <c r="A43" s="1536"/>
      <c r="B43" s="1943"/>
      <c r="C43" s="1923"/>
      <c r="D43" s="1908"/>
      <c r="E43" s="1908"/>
      <c r="F43" s="1938"/>
      <c r="G43" s="1939"/>
      <c r="H43" s="1924"/>
      <c r="I43" s="407"/>
      <c r="J43" s="1924"/>
      <c r="K43" s="407"/>
      <c r="L43" s="1924"/>
      <c r="M43" s="407"/>
      <c r="N43" s="1924"/>
      <c r="O43" s="407"/>
      <c r="P43" s="1924"/>
      <c r="Q43" s="406"/>
      <c r="R43" s="1924"/>
      <c r="S43" s="406"/>
    </row>
    <row r="44" spans="1:19">
      <c r="A44" s="1536"/>
      <c r="B44" s="1944" t="s">
        <v>898</v>
      </c>
      <c r="C44" s="1921"/>
      <c r="D44" s="1908"/>
      <c r="E44" s="1908"/>
      <c r="F44" s="1938"/>
      <c r="G44" s="1939"/>
      <c r="H44" s="1924"/>
      <c r="I44" s="407"/>
      <c r="J44" s="1924"/>
      <c r="K44" s="407"/>
      <c r="L44" s="1924"/>
      <c r="M44" s="406"/>
      <c r="N44" s="1924"/>
      <c r="O44" s="406"/>
      <c r="P44" s="1924"/>
      <c r="Q44" s="406"/>
      <c r="R44" s="1924"/>
      <c r="S44" s="406"/>
    </row>
    <row r="45" spans="1:19">
      <c r="A45" s="1536"/>
      <c r="B45" s="1943" t="s">
        <v>899</v>
      </c>
      <c r="C45" s="1921"/>
      <c r="D45" s="1908"/>
      <c r="E45" s="1908"/>
      <c r="F45" s="1938"/>
      <c r="G45" s="1939"/>
      <c r="H45" s="1924"/>
      <c r="I45" s="407"/>
      <c r="J45" s="1924"/>
      <c r="K45" s="407"/>
      <c r="L45" s="1924"/>
      <c r="M45" s="406"/>
      <c r="N45" s="1924"/>
      <c r="O45" s="406"/>
      <c r="P45" s="1924"/>
      <c r="Q45" s="406"/>
      <c r="R45" s="1924"/>
      <c r="S45" s="406"/>
    </row>
    <row r="46" spans="1:19">
      <c r="A46" s="1536"/>
      <c r="B46" s="1943" t="s">
        <v>900</v>
      </c>
      <c r="C46" s="1921"/>
      <c r="D46" s="1908"/>
      <c r="E46" s="1908"/>
      <c r="F46" s="1938"/>
      <c r="G46" s="1939"/>
      <c r="H46" s="1924"/>
      <c r="I46" s="407"/>
      <c r="J46" s="1924"/>
      <c r="K46" s="407"/>
      <c r="L46" s="1924"/>
      <c r="M46" s="406"/>
      <c r="N46" s="1924"/>
      <c r="O46" s="406"/>
      <c r="P46" s="1924"/>
      <c r="Q46" s="406"/>
      <c r="R46" s="1924"/>
      <c r="S46" s="406"/>
    </row>
    <row r="47" spans="1:19">
      <c r="A47" s="1536"/>
      <c r="B47" s="1943" t="s">
        <v>901</v>
      </c>
      <c r="C47" s="1921"/>
      <c r="D47" s="1908"/>
      <c r="E47" s="1908"/>
      <c r="F47" s="1938"/>
      <c r="G47" s="1939"/>
      <c r="H47" s="1924"/>
      <c r="I47" s="407"/>
      <c r="J47" s="1924"/>
      <c r="K47" s="407"/>
      <c r="L47" s="1924"/>
      <c r="M47" s="406"/>
      <c r="N47" s="1924"/>
      <c r="O47" s="406"/>
      <c r="P47" s="1924"/>
      <c r="Q47" s="406"/>
      <c r="R47" s="1924"/>
      <c r="S47" s="406"/>
    </row>
    <row r="48" spans="1:19">
      <c r="A48" s="1536"/>
      <c r="B48" s="1943" t="s">
        <v>902</v>
      </c>
      <c r="C48" s="1921"/>
      <c r="D48" s="1908"/>
      <c r="E48" s="1908"/>
      <c r="F48" s="1938"/>
      <c r="G48" s="1939"/>
      <c r="H48" s="1924"/>
      <c r="I48" s="407"/>
      <c r="J48" s="1924"/>
      <c r="K48" s="407"/>
      <c r="L48" s="1924"/>
      <c r="M48" s="1862"/>
      <c r="N48" s="1924"/>
      <c r="O48" s="406"/>
      <c r="P48" s="1924"/>
      <c r="Q48" s="406"/>
      <c r="R48" s="1924"/>
      <c r="S48" s="406"/>
    </row>
    <row r="49" spans="1:19">
      <c r="A49" s="1945"/>
      <c r="B49" s="1943"/>
      <c r="C49" s="1946"/>
      <c r="D49" s="1908"/>
      <c r="E49" s="1908"/>
      <c r="F49" s="1938"/>
      <c r="G49" s="1939"/>
      <c r="H49" s="1924"/>
      <c r="I49" s="407"/>
      <c r="J49" s="1924"/>
      <c r="K49" s="407"/>
      <c r="L49" s="1924"/>
      <c r="M49" s="1862"/>
      <c r="N49" s="1924"/>
      <c r="O49" s="1929"/>
      <c r="P49" s="1924"/>
      <c r="Q49" s="1929"/>
      <c r="R49" s="1924"/>
      <c r="S49" s="1929"/>
    </row>
    <row r="50" spans="1:19">
      <c r="A50" s="1945"/>
      <c r="B50" s="1944" t="s">
        <v>903</v>
      </c>
      <c r="C50" s="1946"/>
      <c r="D50" s="1908"/>
      <c r="E50" s="1908"/>
      <c r="F50" s="1938"/>
      <c r="G50" s="1939"/>
      <c r="H50" s="1924"/>
      <c r="I50" s="407"/>
      <c r="J50" s="1924"/>
      <c r="K50" s="407"/>
      <c r="L50" s="1924"/>
      <c r="M50" s="1862"/>
      <c r="N50" s="1924"/>
      <c r="O50" s="1929"/>
      <c r="P50" s="1924"/>
      <c r="Q50" s="1929"/>
      <c r="R50" s="1924"/>
      <c r="S50" s="1929"/>
    </row>
    <row r="51" spans="1:19">
      <c r="A51" s="1945"/>
      <c r="B51" s="1943" t="s">
        <v>899</v>
      </c>
      <c r="C51" s="1946"/>
      <c r="D51" s="1908"/>
      <c r="E51" s="1908"/>
      <c r="F51" s="1938"/>
      <c r="G51" s="1939"/>
      <c r="H51" s="1924"/>
      <c r="I51" s="407"/>
      <c r="J51" s="1924"/>
      <c r="K51" s="407"/>
      <c r="L51" s="1924"/>
      <c r="M51" s="1862"/>
      <c r="N51" s="1924"/>
      <c r="O51" s="1929"/>
      <c r="P51" s="1924"/>
      <c r="Q51" s="1929"/>
      <c r="R51" s="1924"/>
      <c r="S51" s="1929"/>
    </row>
    <row r="52" spans="1:19">
      <c r="A52" s="1945"/>
      <c r="B52" s="1943" t="s">
        <v>904</v>
      </c>
      <c r="C52" s="1946"/>
      <c r="D52" s="1908"/>
      <c r="E52" s="1908"/>
      <c r="F52" s="1938"/>
      <c r="G52" s="1939"/>
      <c r="H52" s="1924"/>
      <c r="I52" s="407"/>
      <c r="J52" s="1924"/>
      <c r="K52" s="407"/>
      <c r="L52" s="1924"/>
      <c r="M52" s="1862"/>
      <c r="N52" s="1924"/>
      <c r="O52" s="1929"/>
      <c r="P52" s="1924"/>
      <c r="Q52" s="1929"/>
      <c r="R52" s="1924"/>
      <c r="S52" s="1929"/>
    </row>
    <row r="53" spans="1:19">
      <c r="A53" s="1945"/>
      <c r="B53" s="1943" t="s">
        <v>905</v>
      </c>
      <c r="C53" s="1946"/>
      <c r="D53" s="1908"/>
      <c r="E53" s="1908"/>
      <c r="F53" s="1938"/>
      <c r="G53" s="1939"/>
      <c r="H53" s="1924"/>
      <c r="I53" s="407"/>
      <c r="J53" s="1924"/>
      <c r="K53" s="407"/>
      <c r="L53" s="1924"/>
      <c r="M53" s="1862"/>
      <c r="N53" s="1924"/>
      <c r="O53" s="1929"/>
      <c r="P53" s="1924"/>
      <c r="Q53" s="1929"/>
      <c r="R53" s="1924"/>
      <c r="S53" s="1929"/>
    </row>
    <row r="54" spans="1:19">
      <c r="A54" s="1945"/>
      <c r="B54" s="1943" t="s">
        <v>906</v>
      </c>
      <c r="C54" s="1946"/>
      <c r="D54" s="1908"/>
      <c r="E54" s="1908"/>
      <c r="F54" s="1938"/>
      <c r="G54" s="1939"/>
      <c r="H54" s="1924"/>
      <c r="I54" s="407"/>
      <c r="J54" s="1924"/>
      <c r="K54" s="407"/>
      <c r="L54" s="1924"/>
      <c r="M54" s="1862"/>
      <c r="N54" s="1924"/>
      <c r="O54" s="1929"/>
      <c r="P54" s="1924"/>
      <c r="Q54" s="1929"/>
      <c r="R54" s="1924"/>
      <c r="S54" s="1929"/>
    </row>
    <row r="55" spans="1:19">
      <c r="A55" s="1945"/>
      <c r="B55" s="1943" t="s">
        <v>907</v>
      </c>
      <c r="C55" s="1946"/>
      <c r="D55" s="1908"/>
      <c r="E55" s="1908"/>
      <c r="F55" s="1938"/>
      <c r="G55" s="1939"/>
      <c r="H55" s="1924"/>
      <c r="I55" s="407"/>
      <c r="J55" s="1924"/>
      <c r="K55" s="407"/>
      <c r="L55" s="1924"/>
      <c r="M55" s="1862"/>
      <c r="N55" s="1924"/>
      <c r="O55" s="1929"/>
      <c r="P55" s="1924"/>
      <c r="Q55" s="1929"/>
      <c r="R55" s="1924"/>
      <c r="S55" s="1929"/>
    </row>
    <row r="56" spans="1:19">
      <c r="A56" s="1945"/>
      <c r="B56" s="1943" t="s">
        <v>908</v>
      </c>
      <c r="C56" s="1946"/>
      <c r="D56" s="1908"/>
      <c r="E56" s="1908"/>
      <c r="F56" s="1938"/>
      <c r="G56" s="1939"/>
      <c r="H56" s="1924"/>
      <c r="I56" s="407"/>
      <c r="J56" s="1924"/>
      <c r="K56" s="407"/>
      <c r="L56" s="1924"/>
      <c r="M56" s="1862"/>
      <c r="N56" s="1924"/>
      <c r="O56" s="1929"/>
      <c r="P56" s="1924"/>
      <c r="Q56" s="1929"/>
      <c r="R56" s="1924"/>
      <c r="S56" s="1929"/>
    </row>
    <row r="57" spans="1:19">
      <c r="A57" s="1945"/>
      <c r="B57" s="1943"/>
      <c r="C57" s="1946"/>
      <c r="D57" s="1908"/>
      <c r="E57" s="1908"/>
      <c r="F57" s="1938"/>
      <c r="G57" s="1939"/>
      <c r="H57" s="1924"/>
      <c r="I57" s="407"/>
      <c r="J57" s="1924"/>
      <c r="K57" s="407"/>
      <c r="L57" s="1924"/>
      <c r="M57" s="1862"/>
      <c r="N57" s="1924"/>
      <c r="O57" s="1929"/>
      <c r="P57" s="1924"/>
      <c r="Q57" s="1929"/>
      <c r="R57" s="1924"/>
      <c r="S57" s="1929"/>
    </row>
    <row r="58" spans="1:19">
      <c r="A58" s="1945"/>
      <c r="B58" s="1943"/>
      <c r="C58" s="1946"/>
      <c r="D58" s="1908"/>
      <c r="E58" s="1908"/>
      <c r="F58" s="1938"/>
      <c r="G58" s="1939"/>
      <c r="H58" s="1924"/>
      <c r="I58" s="407"/>
      <c r="J58" s="1924"/>
      <c r="K58" s="407"/>
      <c r="L58" s="1924"/>
      <c r="M58" s="1862"/>
      <c r="N58" s="1924"/>
      <c r="O58" s="1929"/>
      <c r="P58" s="1924"/>
      <c r="Q58" s="1929"/>
      <c r="R58" s="1924"/>
      <c r="S58" s="1929"/>
    </row>
    <row r="59" spans="1:19">
      <c r="A59" s="1945"/>
      <c r="B59" s="1947" t="s">
        <v>909</v>
      </c>
      <c r="C59" s="1946"/>
      <c r="D59" s="1908"/>
      <c r="E59" s="1908"/>
      <c r="F59" s="1938"/>
      <c r="G59" s="1939"/>
      <c r="H59" s="1924"/>
      <c r="I59" s="407"/>
      <c r="J59" s="1924"/>
      <c r="K59" s="407"/>
      <c r="L59" s="1924"/>
      <c r="M59" s="406"/>
      <c r="N59" s="1924"/>
      <c r="O59" s="406"/>
      <c r="P59" s="1924"/>
      <c r="Q59" s="406"/>
      <c r="R59" s="1924"/>
      <c r="S59" s="406"/>
    </row>
    <row r="60" spans="1:19">
      <c r="A60" s="1536"/>
      <c r="B60" s="1948" t="s">
        <v>910</v>
      </c>
      <c r="C60" s="1921"/>
      <c r="D60" s="1908"/>
      <c r="E60" s="1908"/>
      <c r="F60" s="1938"/>
      <c r="G60" s="1939"/>
      <c r="H60" s="1924"/>
      <c r="I60" s="407"/>
      <c r="J60" s="1924"/>
      <c r="K60" s="407"/>
      <c r="L60" s="1924"/>
      <c r="M60" s="406"/>
      <c r="N60" s="1924"/>
      <c r="O60" s="406"/>
      <c r="P60" s="1924"/>
      <c r="Q60" s="406"/>
      <c r="R60" s="1924"/>
      <c r="S60" s="406"/>
    </row>
    <row r="61" spans="1:19">
      <c r="A61" s="1536"/>
      <c r="B61" s="1949" t="s">
        <v>911</v>
      </c>
      <c r="C61" s="1923"/>
      <c r="D61" s="1908"/>
      <c r="E61" s="1908"/>
      <c r="F61" s="1938"/>
      <c r="G61" s="1939"/>
      <c r="H61" s="1924"/>
      <c r="I61" s="407"/>
      <c r="J61" s="1924"/>
      <c r="K61" s="407"/>
      <c r="L61" s="1924"/>
      <c r="M61" s="407"/>
      <c r="N61" s="1924"/>
      <c r="O61" s="407"/>
      <c r="P61" s="1924"/>
      <c r="Q61" s="406"/>
      <c r="R61" s="1924"/>
      <c r="S61" s="406"/>
    </row>
    <row r="62" spans="1:19">
      <c r="A62" s="1536"/>
      <c r="B62" s="1949" t="s">
        <v>912</v>
      </c>
      <c r="C62" s="1923"/>
      <c r="D62" s="1908"/>
      <c r="E62" s="1908"/>
      <c r="F62" s="1938"/>
      <c r="G62" s="1939"/>
      <c r="H62" s="1924"/>
      <c r="I62" s="407"/>
      <c r="J62" s="1924"/>
      <c r="K62" s="407"/>
      <c r="L62" s="1924"/>
      <c r="M62" s="407"/>
      <c r="N62" s="1924"/>
      <c r="O62" s="407"/>
      <c r="P62" s="1924"/>
      <c r="Q62" s="406"/>
      <c r="R62" s="1924"/>
      <c r="S62" s="406"/>
    </row>
    <row r="63" spans="1:19">
      <c r="A63" s="1536"/>
      <c r="B63" s="1949"/>
      <c r="C63" s="1923"/>
      <c r="D63" s="1908"/>
      <c r="E63" s="1908"/>
      <c r="F63" s="1938"/>
      <c r="G63" s="1939"/>
      <c r="H63" s="1924"/>
      <c r="I63" s="407"/>
      <c r="J63" s="1924"/>
      <c r="K63" s="407"/>
      <c r="L63" s="1924"/>
      <c r="M63" s="407"/>
      <c r="N63" s="1924"/>
      <c r="O63" s="407"/>
      <c r="P63" s="1924"/>
      <c r="Q63" s="406"/>
      <c r="R63" s="1924"/>
      <c r="S63" s="406"/>
    </row>
    <row r="64" spans="1:19">
      <c r="A64" s="14"/>
      <c r="B64" s="15"/>
      <c r="C64" s="16"/>
      <c r="D64" s="16"/>
      <c r="E64" s="17"/>
      <c r="F64" s="18" t="s">
        <v>625</v>
      </c>
      <c r="G64" s="19"/>
      <c r="H64" s="20"/>
      <c r="I64" s="65">
        <f>SUM(I23:I63)</f>
        <v>0</v>
      </c>
      <c r="J64" s="20"/>
      <c r="K64" s="65">
        <f>SUM(K23:K63)</f>
        <v>0</v>
      </c>
      <c r="L64" s="20"/>
      <c r="M64" s="65">
        <f>SUM(M23:M63)</f>
        <v>0</v>
      </c>
      <c r="N64" s="20"/>
      <c r="O64" s="65">
        <f>SUM(O23:O63)</f>
        <v>0</v>
      </c>
      <c r="P64" s="20"/>
      <c r="Q64" s="65">
        <f>SUM(Q23:Q63)</f>
        <v>0</v>
      </c>
      <c r="R64" s="20"/>
      <c r="S64" s="65">
        <f>SUM(S23:S63)</f>
        <v>0</v>
      </c>
    </row>
    <row r="65" spans="1:19">
      <c r="A65" s="1867"/>
      <c r="B65" s="1868"/>
      <c r="C65" s="1869"/>
      <c r="D65" s="1869"/>
      <c r="E65" s="1870"/>
      <c r="F65" s="1871" t="s">
        <v>626</v>
      </c>
      <c r="G65" s="1872"/>
      <c r="H65" s="1873">
        <v>0</v>
      </c>
      <c r="I65" s="1874"/>
      <c r="J65" s="1873">
        <v>0</v>
      </c>
      <c r="K65" s="1874"/>
      <c r="L65" s="1873">
        <v>0</v>
      </c>
      <c r="M65" s="1874"/>
      <c r="N65" s="1873">
        <v>0</v>
      </c>
      <c r="O65" s="1874"/>
      <c r="P65" s="1873">
        <v>0</v>
      </c>
      <c r="Q65" s="1874"/>
      <c r="R65" s="1873">
        <v>0</v>
      </c>
      <c r="S65" s="1874"/>
    </row>
    <row r="66" spans="1:19">
      <c r="A66" s="1867"/>
      <c r="B66" s="1868"/>
      <c r="C66" s="1869"/>
      <c r="D66" s="1869"/>
      <c r="E66" s="1870"/>
      <c r="F66" s="1871" t="s">
        <v>627</v>
      </c>
      <c r="G66" s="1872"/>
      <c r="H66" s="1875"/>
      <c r="I66" s="1876">
        <f>I64*H65</f>
        <v>0</v>
      </c>
      <c r="J66" s="1875"/>
      <c r="K66" s="1876">
        <f>K64*J65</f>
        <v>0</v>
      </c>
      <c r="L66" s="1875"/>
      <c r="M66" s="1876">
        <f>M64*L65</f>
        <v>0</v>
      </c>
      <c r="N66" s="1875"/>
      <c r="O66" s="1876">
        <f>O64*N65</f>
        <v>0</v>
      </c>
      <c r="P66" s="1875"/>
      <c r="Q66" s="1876">
        <f>Q64*P65</f>
        <v>0</v>
      </c>
      <c r="R66" s="1875"/>
      <c r="S66" s="1876">
        <f>S64*R65</f>
        <v>0</v>
      </c>
    </row>
    <row r="67" spans="1:19">
      <c r="A67" s="1867"/>
      <c r="B67" s="1868"/>
      <c r="C67" s="1869"/>
      <c r="D67" s="1869"/>
      <c r="E67" s="1870"/>
      <c r="F67" s="1871"/>
      <c r="G67" s="1872"/>
      <c r="H67" s="1875"/>
      <c r="I67" s="1875"/>
      <c r="J67" s="1875"/>
      <c r="K67" s="1875"/>
      <c r="L67" s="1875"/>
      <c r="M67" s="1875"/>
      <c r="N67" s="1875"/>
      <c r="O67" s="1875"/>
      <c r="P67" s="1875"/>
      <c r="Q67" s="1875"/>
      <c r="R67" s="1875"/>
      <c r="S67" s="1875"/>
    </row>
    <row r="68" spans="1:19">
      <c r="A68" s="1867"/>
      <c r="B68" s="1868"/>
      <c r="C68" s="1869"/>
      <c r="D68" s="1869"/>
      <c r="E68" s="1870"/>
      <c r="F68" s="1871" t="s">
        <v>628</v>
      </c>
      <c r="G68" s="1872"/>
      <c r="H68" s="1877"/>
      <c r="I68" s="1878">
        <f>SUM(I64:I66)</f>
        <v>0</v>
      </c>
      <c r="J68" s="1877"/>
      <c r="K68" s="1878">
        <f>SUM(K64:K66)</f>
        <v>0</v>
      </c>
      <c r="L68" s="1877"/>
      <c r="M68" s="1878">
        <f>SUM(M64:M66)</f>
        <v>0</v>
      </c>
      <c r="N68" s="1877"/>
      <c r="O68" s="1878">
        <f>SUM(O64:O66)</f>
        <v>0</v>
      </c>
      <c r="P68" s="1877"/>
      <c r="Q68" s="1878">
        <f>SUM(Q64:Q66)</f>
        <v>0</v>
      </c>
      <c r="R68" s="1877"/>
      <c r="S68" s="1878">
        <f>SUM(S64:S66)</f>
        <v>0</v>
      </c>
    </row>
    <row r="69" spans="1:19">
      <c r="A69" s="1867"/>
      <c r="B69" s="1868"/>
      <c r="C69" s="1869"/>
      <c r="D69" s="1869"/>
      <c r="E69" s="1870"/>
      <c r="F69" s="1879" t="s">
        <v>629</v>
      </c>
      <c r="G69" s="1880"/>
      <c r="H69" s="1881"/>
      <c r="I69" s="1882" t="e">
        <f>I68/'Area Calculations'!$I$4</f>
        <v>#DIV/0!</v>
      </c>
      <c r="J69" s="1881"/>
      <c r="K69" s="1882" t="e">
        <f>K68/'Area Calculations'!$I$4</f>
        <v>#DIV/0!</v>
      </c>
      <c r="L69" s="1881"/>
      <c r="M69" s="1882" t="e">
        <f>M68/'Area Calculations'!$I$4</f>
        <v>#DIV/0!</v>
      </c>
      <c r="N69" s="1881"/>
      <c r="O69" s="1882" t="e">
        <f>O68/'Area Calculations'!$I$4</f>
        <v>#DIV/0!</v>
      </c>
      <c r="P69" s="1881"/>
      <c r="Q69" s="1882" t="e">
        <f>Q68/'Area Calculations'!$I$4</f>
        <v>#DIV/0!</v>
      </c>
      <c r="R69" s="1881"/>
      <c r="S69" s="1882" t="e">
        <f>S68/'Area Calculations'!$I$4</f>
        <v>#DIV/0!</v>
      </c>
    </row>
    <row r="70" spans="1:19">
      <c r="A70" s="1867"/>
      <c r="B70" s="1868"/>
      <c r="C70" s="1869"/>
      <c r="D70" s="1869"/>
      <c r="E70" s="1870"/>
      <c r="F70" s="1879" t="s">
        <v>630</v>
      </c>
      <c r="G70" s="1883"/>
      <c r="H70" s="1881"/>
      <c r="I70" s="1882" t="e">
        <f>I68/'Area Calculations'!#REF!</f>
        <v>#REF!</v>
      </c>
      <c r="J70" s="1881"/>
      <c r="K70" s="1882" t="e">
        <f>K68/'Area Calculations'!#REF!</f>
        <v>#REF!</v>
      </c>
      <c r="L70" s="1881"/>
      <c r="M70" s="1882" t="e">
        <f>M68/'Area Calculations'!#REF!</f>
        <v>#REF!</v>
      </c>
      <c r="N70" s="1881"/>
      <c r="O70" s="1882" t="e">
        <f>O68/'Area Calculations'!#REF!</f>
        <v>#REF!</v>
      </c>
      <c r="P70" s="1881"/>
      <c r="Q70" s="1882" t="e">
        <f>Q68/'Area Calculations'!#REF!</f>
        <v>#REF!</v>
      </c>
      <c r="R70" s="1881"/>
      <c r="S70" s="1882" t="e">
        <f>S68/'Area Calculations'!#REF!</f>
        <v>#REF!</v>
      </c>
    </row>
    <row r="71" spans="1:19">
      <c r="A71" s="1867"/>
      <c r="B71" s="1868"/>
      <c r="C71" s="1869"/>
      <c r="D71" s="1869"/>
      <c r="E71" s="1870"/>
      <c r="F71" s="1871"/>
      <c r="G71" s="1884"/>
      <c r="H71" s="1885"/>
      <c r="I71" s="1886"/>
      <c r="J71" s="1887"/>
      <c r="K71" s="1887"/>
      <c r="L71" s="1887"/>
      <c r="M71" s="1887"/>
      <c r="N71" s="1887"/>
      <c r="O71" s="1887"/>
      <c r="P71" s="1887"/>
      <c r="Q71" s="1887"/>
      <c r="R71" s="1887"/>
      <c r="S71" s="1887"/>
    </row>
    <row r="72" spans="1:19">
      <c r="A72" s="652" t="s">
        <v>631</v>
      </c>
      <c r="B72" s="653"/>
      <c r="C72" s="12"/>
      <c r="D72" s="12"/>
      <c r="E72" s="12"/>
      <c r="F72" s="12"/>
      <c r="G72" s="13"/>
      <c r="H72" s="21"/>
      <c r="I72" s="21"/>
      <c r="J72" s="21"/>
      <c r="K72" s="21"/>
      <c r="L72" s="21"/>
      <c r="M72" s="21"/>
      <c r="N72" s="21"/>
      <c r="O72" s="21"/>
      <c r="P72" s="21"/>
      <c r="Q72" s="21"/>
      <c r="R72" s="21"/>
      <c r="S72" s="21"/>
    </row>
    <row r="73" spans="1:19">
      <c r="A73" s="1950"/>
      <c r="B73" s="1907"/>
      <c r="C73" s="1951"/>
      <c r="D73" s="1951"/>
      <c r="E73" s="1951"/>
      <c r="F73" s="1951"/>
      <c r="G73" s="1952"/>
      <c r="H73" s="1953"/>
      <c r="I73" s="1953"/>
      <c r="J73" s="1953"/>
      <c r="K73" s="1953"/>
      <c r="L73" s="1953"/>
      <c r="M73" s="1953"/>
      <c r="N73" s="1953"/>
      <c r="O73" s="1953"/>
      <c r="P73" s="1953"/>
      <c r="Q73" s="1953"/>
      <c r="R73" s="1953"/>
      <c r="S73" s="1953"/>
    </row>
    <row r="74" spans="1:19">
      <c r="A74" s="1950"/>
      <c r="B74" s="1907"/>
      <c r="C74" s="1951"/>
      <c r="D74" s="1951"/>
      <c r="E74" s="1951"/>
      <c r="F74" s="1951"/>
      <c r="G74" s="1952"/>
      <c r="H74" s="1953"/>
      <c r="I74" s="1953"/>
      <c r="J74" s="1953"/>
      <c r="K74" s="1953"/>
      <c r="L74" s="1953"/>
      <c r="M74" s="1953"/>
      <c r="N74" s="1953"/>
      <c r="O74" s="1953"/>
      <c r="P74" s="1953"/>
      <c r="Q74" s="1953"/>
      <c r="R74" s="1953"/>
      <c r="S74" s="1953"/>
    </row>
    <row r="75" spans="1:19">
      <c r="A75" s="1950"/>
      <c r="B75" s="1907"/>
      <c r="C75" s="1951"/>
      <c r="D75" s="1951"/>
      <c r="E75" s="1951"/>
      <c r="F75" s="1951"/>
      <c r="G75" s="1952"/>
      <c r="H75" s="1953"/>
      <c r="I75" s="1953"/>
      <c r="J75" s="1953"/>
      <c r="K75" s="1953"/>
      <c r="L75" s="1953"/>
      <c r="M75" s="1953"/>
      <c r="N75" s="1953"/>
      <c r="O75" s="1953"/>
      <c r="P75" s="1953"/>
      <c r="Q75" s="1953"/>
      <c r="R75" s="1953"/>
      <c r="S75" s="1953"/>
    </row>
    <row r="76" spans="1:19" s="2" customFormat="1">
      <c r="A76" s="652" t="s">
        <v>632</v>
      </c>
      <c r="B76" s="653"/>
      <c r="C76" s="12"/>
      <c r="D76" s="12"/>
      <c r="E76" s="12"/>
      <c r="F76" s="12"/>
      <c r="G76" s="13"/>
      <c r="H76" s="21"/>
      <c r="I76" s="21"/>
      <c r="J76" s="21"/>
      <c r="K76" s="21"/>
      <c r="L76" s="21"/>
      <c r="M76" s="21"/>
      <c r="N76" s="21"/>
      <c r="O76" s="21"/>
      <c r="P76" s="21"/>
      <c r="Q76" s="21"/>
      <c r="R76" s="21"/>
      <c r="S76" s="21"/>
    </row>
    <row r="77" spans="1:19" s="2" customFormat="1">
      <c r="A77" s="1950"/>
      <c r="B77" s="1907"/>
      <c r="C77" s="1951"/>
      <c r="D77" s="1951"/>
      <c r="E77" s="1951"/>
      <c r="F77" s="1951"/>
      <c r="G77" s="1952"/>
      <c r="H77" s="1953"/>
      <c r="I77" s="1953"/>
      <c r="J77" s="1953"/>
      <c r="K77" s="1953"/>
      <c r="L77" s="1953"/>
      <c r="M77" s="1953"/>
      <c r="N77" s="1953"/>
      <c r="O77" s="1953"/>
      <c r="P77" s="1953"/>
      <c r="Q77" s="1953"/>
      <c r="R77" s="1953"/>
      <c r="S77" s="1953"/>
    </row>
    <row r="78" spans="1:19" s="2" customFormat="1">
      <c r="A78" s="1950"/>
      <c r="B78" s="1907"/>
      <c r="C78" s="1951"/>
      <c r="D78" s="1951"/>
      <c r="E78" s="1951"/>
      <c r="F78" s="1951"/>
      <c r="G78" s="1952"/>
      <c r="H78" s="1953"/>
      <c r="I78" s="1953"/>
      <c r="J78" s="1953"/>
      <c r="K78" s="1953"/>
      <c r="L78" s="1953"/>
      <c r="M78" s="1953"/>
      <c r="N78" s="1953"/>
      <c r="O78" s="1953"/>
      <c r="P78" s="1953"/>
      <c r="Q78" s="1953"/>
      <c r="R78" s="1953"/>
      <c r="S78" s="1953"/>
    </row>
    <row r="79" spans="1:19">
      <c r="A79" s="1950"/>
      <c r="B79" s="1907"/>
      <c r="C79" s="1951"/>
      <c r="D79" s="1951"/>
      <c r="E79" s="1951"/>
      <c r="F79" s="1951"/>
      <c r="G79" s="1952"/>
      <c r="H79" s="1953"/>
      <c r="I79" s="1953"/>
      <c r="J79" s="1953"/>
      <c r="K79" s="1953"/>
      <c r="L79" s="1953"/>
      <c r="M79" s="1953"/>
      <c r="N79" s="1953"/>
      <c r="O79" s="1953"/>
      <c r="P79" s="1953"/>
      <c r="Q79" s="1953"/>
      <c r="R79" s="1953"/>
      <c r="S79" s="1953"/>
    </row>
    <row r="80" spans="1:19" s="2" customFormat="1">
      <c r="A80" s="652" t="s">
        <v>633</v>
      </c>
      <c r="B80" s="653"/>
      <c r="C80" s="12"/>
      <c r="D80" s="12"/>
      <c r="E80" s="12"/>
      <c r="F80" s="12"/>
      <c r="G80" s="13"/>
      <c r="H80" s="21"/>
      <c r="I80" s="21"/>
      <c r="J80" s="21"/>
      <c r="K80" s="21"/>
      <c r="L80" s="21"/>
      <c r="M80" s="21"/>
      <c r="N80" s="21"/>
      <c r="O80" s="21"/>
      <c r="P80" s="21"/>
      <c r="Q80" s="21"/>
      <c r="R80" s="21"/>
      <c r="S80" s="21"/>
    </row>
    <row r="81" spans="1:19" s="2" customFormat="1">
      <c r="A81" s="1950"/>
      <c r="B81" s="1907"/>
      <c r="C81" s="1951"/>
      <c r="D81" s="1951"/>
      <c r="E81" s="1951"/>
      <c r="F81" s="1951"/>
      <c r="G81" s="1952"/>
      <c r="H81" s="1953"/>
      <c r="I81" s="1953"/>
      <c r="J81" s="1953"/>
      <c r="K81" s="1953"/>
      <c r="L81" s="1953"/>
      <c r="M81" s="1953"/>
      <c r="N81" s="1953"/>
      <c r="O81" s="1953"/>
      <c r="P81" s="1953"/>
      <c r="Q81" s="1953"/>
      <c r="R81" s="1953"/>
      <c r="S81" s="1953"/>
    </row>
    <row r="82" spans="1:19" s="2" customFormat="1">
      <c r="A82" s="1920"/>
      <c r="B82" s="1907"/>
      <c r="C82" s="1908"/>
      <c r="D82" s="1908"/>
      <c r="E82" s="1908"/>
      <c r="F82" s="1908"/>
      <c r="G82" s="1921"/>
      <c r="H82" s="1888"/>
      <c r="I82" s="1888"/>
      <c r="J82" s="1888"/>
      <c r="K82" s="1888"/>
      <c r="L82" s="1888"/>
      <c r="M82" s="1888"/>
      <c r="N82" s="1888"/>
      <c r="O82" s="1888"/>
      <c r="P82" s="1888"/>
      <c r="Q82" s="1888"/>
      <c r="R82" s="1888"/>
      <c r="S82" s="1888"/>
    </row>
    <row r="83" spans="1:19" s="2" customFormat="1">
      <c r="A83" s="1889"/>
      <c r="B83" s="1890"/>
      <c r="C83" s="1908"/>
      <c r="D83" s="1908"/>
      <c r="E83" s="1908"/>
      <c r="F83" s="1908"/>
      <c r="G83" s="1921"/>
      <c r="H83" s="1891"/>
      <c r="I83" s="1891"/>
      <c r="J83" s="1891"/>
      <c r="K83" s="1891"/>
      <c r="L83" s="1891"/>
      <c r="M83" s="1891"/>
      <c r="N83" s="1891"/>
      <c r="O83" s="1891"/>
      <c r="P83" s="1891"/>
      <c r="Q83" s="1891"/>
      <c r="R83" s="1891"/>
      <c r="S83" s="1891"/>
    </row>
    <row r="84" spans="1:19" s="2" customFormat="1">
      <c r="A84" s="652" t="s">
        <v>634</v>
      </c>
      <c r="B84" s="653"/>
      <c r="C84" s="12"/>
      <c r="D84" s="12"/>
      <c r="E84" s="12"/>
      <c r="F84" s="12"/>
      <c r="G84" s="13"/>
      <c r="H84" s="21"/>
      <c r="I84" s="21"/>
      <c r="J84" s="21"/>
      <c r="K84" s="21"/>
      <c r="L84" s="21"/>
      <c r="M84" s="21"/>
      <c r="N84" s="21"/>
      <c r="O84" s="21"/>
      <c r="P84" s="21"/>
      <c r="Q84" s="21"/>
      <c r="R84" s="21"/>
      <c r="S84" s="21"/>
    </row>
    <row r="85" spans="1:19">
      <c r="A85" s="1954"/>
      <c r="B85" s="1955"/>
      <c r="C85" s="1951"/>
      <c r="D85" s="1951"/>
      <c r="E85" s="1951"/>
      <c r="F85" s="1951"/>
      <c r="G85" s="1952"/>
      <c r="H85" s="1953"/>
      <c r="I85" s="1953"/>
      <c r="J85" s="1953"/>
      <c r="K85" s="1953"/>
      <c r="L85" s="1953"/>
      <c r="M85" s="1953"/>
      <c r="N85" s="1953"/>
      <c r="O85" s="1953"/>
      <c r="P85" s="1953"/>
      <c r="Q85" s="1953"/>
      <c r="R85" s="1953"/>
      <c r="S85" s="1953"/>
    </row>
    <row r="86" spans="1:19">
      <c r="A86" s="1889"/>
      <c r="B86" s="1890"/>
      <c r="C86" s="1908"/>
      <c r="D86" s="1908"/>
      <c r="E86" s="1908"/>
      <c r="F86" s="1908"/>
      <c r="G86" s="1921"/>
      <c r="H86" s="1892"/>
      <c r="I86" s="1892"/>
      <c r="J86" s="1892"/>
      <c r="K86" s="1892"/>
      <c r="L86" s="1892"/>
      <c r="M86" s="1892"/>
      <c r="N86" s="1892"/>
      <c r="O86" s="1892"/>
      <c r="P86" s="1892"/>
      <c r="Q86" s="1892"/>
      <c r="R86" s="1892"/>
      <c r="S86" s="1892"/>
    </row>
    <row r="87" spans="1:19">
      <c r="A87" s="1889"/>
      <c r="B87" s="1890"/>
      <c r="C87" s="1908"/>
      <c r="D87" s="1908"/>
      <c r="E87" s="1908"/>
      <c r="F87" s="1908"/>
      <c r="G87" s="1921"/>
      <c r="H87" s="1892"/>
      <c r="I87" s="1892"/>
      <c r="J87" s="1892"/>
      <c r="K87" s="1892"/>
      <c r="L87" s="1892"/>
      <c r="M87" s="1892"/>
      <c r="N87" s="1892"/>
      <c r="O87" s="1892"/>
      <c r="P87" s="1892"/>
      <c r="Q87" s="1892"/>
      <c r="R87" s="1892"/>
      <c r="S87" s="1892"/>
    </row>
    <row r="88" spans="1:19">
      <c r="A88" s="652" t="s">
        <v>635</v>
      </c>
      <c r="B88" s="653"/>
      <c r="C88" s="12"/>
      <c r="D88" s="12"/>
      <c r="E88" s="12"/>
      <c r="F88" s="12"/>
      <c r="G88" s="13"/>
      <c r="H88" s="21"/>
      <c r="I88" s="21"/>
      <c r="J88" s="21"/>
      <c r="K88" s="21"/>
      <c r="L88" s="21"/>
      <c r="M88" s="21"/>
      <c r="N88" s="21"/>
      <c r="O88" s="21"/>
      <c r="P88" s="21"/>
      <c r="Q88" s="21"/>
      <c r="R88" s="21"/>
      <c r="S88" s="21"/>
    </row>
    <row r="89" spans="1:19">
      <c r="A89" s="1920"/>
      <c r="B89" s="1907" t="s">
        <v>636</v>
      </c>
      <c r="C89" s="1908"/>
      <c r="D89" s="1908"/>
      <c r="E89" s="1908"/>
      <c r="F89" s="1908"/>
      <c r="G89" s="1921"/>
      <c r="H89" s="1892"/>
      <c r="I89" s="1892"/>
      <c r="J89" s="1892"/>
      <c r="K89" s="1892"/>
      <c r="L89" s="1892"/>
      <c r="M89" s="1892"/>
      <c r="N89" s="1892"/>
      <c r="O89" s="1892"/>
      <c r="P89" s="1892"/>
      <c r="Q89" s="1892"/>
      <c r="R89" s="1892"/>
      <c r="S89" s="1892"/>
    </row>
    <row r="90" spans="1:19">
      <c r="A90" s="1920"/>
      <c r="B90" s="1907" t="s">
        <v>637</v>
      </c>
      <c r="C90" s="1908"/>
      <c r="D90" s="1908"/>
      <c r="E90" s="1908"/>
      <c r="F90" s="1908"/>
      <c r="G90" s="1921"/>
      <c r="H90" s="1892"/>
      <c r="I90" s="1892"/>
      <c r="J90" s="1892"/>
      <c r="K90" s="1892"/>
      <c r="L90" s="1892"/>
      <c r="M90" s="1892"/>
      <c r="N90" s="1892"/>
      <c r="O90" s="1892"/>
      <c r="P90" s="1892"/>
      <c r="Q90" s="1892"/>
      <c r="R90" s="1892"/>
      <c r="S90" s="1892"/>
    </row>
    <row r="91" spans="1:19">
      <c r="A91" s="1920"/>
      <c r="B91" s="1907" t="s">
        <v>638</v>
      </c>
      <c r="C91" s="1908"/>
      <c r="D91" s="1908"/>
      <c r="E91" s="1908"/>
      <c r="F91" s="1908"/>
      <c r="G91" s="1921"/>
      <c r="H91" s="1892"/>
      <c r="I91" s="1892"/>
      <c r="J91" s="1892"/>
      <c r="K91" s="1892"/>
      <c r="L91" s="1892"/>
      <c r="M91" s="1892"/>
      <c r="N91" s="1892"/>
      <c r="O91" s="1892"/>
      <c r="P91" s="1892"/>
      <c r="Q91" s="1892"/>
      <c r="R91" s="1892"/>
      <c r="S91" s="1892"/>
    </row>
    <row r="92" spans="1:19">
      <c r="A92" s="1920"/>
      <c r="B92" s="1907" t="s">
        <v>639</v>
      </c>
      <c r="C92" s="1908"/>
      <c r="D92" s="1908"/>
      <c r="E92" s="1908"/>
      <c r="F92" s="1908"/>
      <c r="G92" s="1921"/>
      <c r="H92" s="1892"/>
      <c r="I92" s="1892"/>
      <c r="J92" s="1892"/>
      <c r="K92" s="1892"/>
      <c r="L92" s="1892"/>
      <c r="M92" s="1892"/>
      <c r="N92" s="1892"/>
      <c r="O92" s="1892"/>
      <c r="P92" s="1892"/>
      <c r="Q92" s="1892"/>
      <c r="R92" s="1892"/>
      <c r="S92" s="1892"/>
    </row>
    <row r="93" spans="1:19">
      <c r="A93" s="358"/>
      <c r="B93" s="357"/>
      <c r="C93" s="188"/>
      <c r="D93" s="188"/>
      <c r="E93" s="188"/>
      <c r="F93" s="188"/>
      <c r="G93" s="359"/>
      <c r="H93" s="300"/>
      <c r="I93" s="300"/>
      <c r="J93" s="300"/>
      <c r="K93" s="300"/>
      <c r="L93" s="300"/>
      <c r="M93" s="300"/>
      <c r="N93" s="300"/>
      <c r="O93" s="300"/>
      <c r="P93" s="300"/>
      <c r="Q93" s="300"/>
      <c r="R93" s="300"/>
      <c r="S93" s="300"/>
    </row>
    <row r="94" spans="1:19">
      <c r="A94" s="7" t="s">
        <v>640</v>
      </c>
      <c r="B94" s="8"/>
      <c r="C94" s="12"/>
      <c r="D94" s="12"/>
      <c r="E94" s="12"/>
      <c r="F94" s="12"/>
      <c r="G94" s="13"/>
      <c r="H94" s="21"/>
      <c r="I94" s="21"/>
      <c r="J94" s="21"/>
      <c r="K94" s="21"/>
      <c r="L94" s="21"/>
      <c r="M94" s="21"/>
      <c r="N94" s="21"/>
      <c r="O94" s="21"/>
      <c r="P94" s="21"/>
      <c r="Q94" s="21"/>
      <c r="R94" s="21"/>
      <c r="S94" s="21"/>
    </row>
    <row r="95" spans="1:19">
      <c r="A95" s="1950"/>
      <c r="B95" s="1956" t="s">
        <v>641</v>
      </c>
      <c r="C95" s="1951"/>
      <c r="D95" s="1951"/>
      <c r="E95" s="1951"/>
      <c r="F95" s="1951"/>
      <c r="G95" s="1952"/>
      <c r="H95" s="1957"/>
      <c r="I95" s="1957"/>
      <c r="J95" s="1957"/>
      <c r="K95" s="1957"/>
      <c r="L95" s="1957"/>
      <c r="M95" s="1957"/>
      <c r="N95" s="1957"/>
      <c r="O95" s="1957"/>
      <c r="P95" s="1957"/>
      <c r="Q95" s="1957"/>
      <c r="R95" s="1957"/>
      <c r="S95" s="1957"/>
    </row>
    <row r="96" spans="1:19">
      <c r="A96" s="1920"/>
      <c r="B96" s="1907" t="s">
        <v>642</v>
      </c>
      <c r="C96" s="1908"/>
      <c r="D96" s="1908"/>
      <c r="E96" s="1908"/>
      <c r="F96" s="1908"/>
      <c r="G96" s="1921"/>
      <c r="H96" s="1893"/>
      <c r="I96" s="1893"/>
      <c r="J96" s="1893"/>
      <c r="K96" s="1893"/>
      <c r="L96" s="1893"/>
      <c r="M96" s="1893"/>
      <c r="N96" s="1893"/>
      <c r="O96" s="1893"/>
      <c r="P96" s="1893"/>
      <c r="Q96" s="1893"/>
      <c r="R96" s="1893"/>
      <c r="S96" s="1893"/>
    </row>
    <row r="97" spans="1:19">
      <c r="A97" s="1894"/>
      <c r="B97" s="1895" t="s">
        <v>643</v>
      </c>
      <c r="C97" s="1896"/>
      <c r="D97" s="1896"/>
      <c r="E97" s="1896"/>
      <c r="F97" s="1896"/>
      <c r="G97" s="1897"/>
      <c r="H97" s="1898"/>
      <c r="I97" s="1898"/>
      <c r="J97" s="1898"/>
      <c r="K97" s="1898"/>
      <c r="L97" s="1898"/>
      <c r="M97" s="1898"/>
      <c r="N97" s="1898"/>
      <c r="O97" s="1898"/>
      <c r="P97" s="1898"/>
      <c r="Q97" s="1898"/>
      <c r="R97" s="1898"/>
      <c r="S97" s="1898"/>
    </row>
    <row r="99" spans="1:19">
      <c r="A99" s="94" t="s">
        <v>644</v>
      </c>
      <c r="B99" s="96"/>
    </row>
    <row r="100" spans="1:19">
      <c r="A100" s="95" t="s">
        <v>542</v>
      </c>
      <c r="B100" s="1899"/>
    </row>
    <row r="101" spans="1:19">
      <c r="A101" s="1900" t="s">
        <v>546</v>
      </c>
      <c r="B101" s="1899"/>
    </row>
    <row r="102" spans="1:19">
      <c r="A102" s="1901" t="s">
        <v>549</v>
      </c>
      <c r="B102" s="1902"/>
    </row>
    <row r="103" spans="1:19">
      <c r="A103" s="1901" t="s">
        <v>552</v>
      </c>
      <c r="B103" s="1903"/>
    </row>
    <row r="104" spans="1:19">
      <c r="A104" s="1904" t="s">
        <v>645</v>
      </c>
      <c r="B104" s="1905"/>
    </row>
    <row r="106" spans="1:19">
      <c r="A106" s="97"/>
      <c r="B106" s="1" t="s">
        <v>646</v>
      </c>
    </row>
    <row r="107" spans="1:19">
      <c r="A107" s="98"/>
      <c r="B107" s="1" t="s">
        <v>647</v>
      </c>
    </row>
  </sheetData>
  <mergeCells count="47">
    <mergeCell ref="A72:B72"/>
    <mergeCell ref="A76:B76"/>
    <mergeCell ref="A80:B80"/>
    <mergeCell ref="A84:B84"/>
    <mergeCell ref="A88:B8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119" priority="13" operator="equal">
      <formula>"X"</formula>
    </cfRule>
    <cfRule type="cellIs" dxfId="1118" priority="14" operator="equal">
      <formula>"I"</formula>
    </cfRule>
  </conditionalFormatting>
  <conditionalFormatting sqref="H32:H63">
    <cfRule type="cellIs" dxfId="1117" priority="1" operator="equal">
      <formula>"X"</formula>
    </cfRule>
    <cfRule type="cellIs" dxfId="1116" priority="2" operator="equal">
      <formula>"I"</formula>
    </cfRule>
  </conditionalFormatting>
  <conditionalFormatting sqref="J20:J30">
    <cfRule type="cellIs" dxfId="1115" priority="15" operator="equal">
      <formula>"X"</formula>
    </cfRule>
    <cfRule type="cellIs" dxfId="1114" priority="16" operator="equal">
      <formula>"I"</formula>
    </cfRule>
  </conditionalFormatting>
  <conditionalFormatting sqref="J32:J63">
    <cfRule type="cellIs" dxfId="1113" priority="3" operator="equal">
      <formula>"X"</formula>
    </cfRule>
    <cfRule type="cellIs" dxfId="1112" priority="4" operator="equal">
      <formula>"I"</formula>
    </cfRule>
  </conditionalFormatting>
  <conditionalFormatting sqref="L20:L30">
    <cfRule type="cellIs" dxfId="1111" priority="17" operator="equal">
      <formula>"X"</formula>
    </cfRule>
    <cfRule type="cellIs" dxfId="1110" priority="18" operator="equal">
      <formula>"I"</formula>
    </cfRule>
  </conditionalFormatting>
  <conditionalFormatting sqref="L32:L63">
    <cfRule type="cellIs" dxfId="1109" priority="5" operator="equal">
      <formula>"X"</formula>
    </cfRule>
    <cfRule type="cellIs" dxfId="1108" priority="6" operator="equal">
      <formula>"I"</formula>
    </cfRule>
  </conditionalFormatting>
  <conditionalFormatting sqref="N20:N30">
    <cfRule type="cellIs" dxfId="1107" priority="19" operator="equal">
      <formula>"X"</formula>
    </cfRule>
    <cfRule type="cellIs" dxfId="1106" priority="20" operator="equal">
      <formula>"I"</formula>
    </cfRule>
  </conditionalFormatting>
  <conditionalFormatting sqref="N32:N63">
    <cfRule type="cellIs" dxfId="1105" priority="7" operator="equal">
      <formula>"X"</formula>
    </cfRule>
    <cfRule type="cellIs" dxfId="1104" priority="8" operator="equal">
      <formula>"I"</formula>
    </cfRule>
  </conditionalFormatting>
  <conditionalFormatting sqref="P20:P30">
    <cfRule type="cellIs" dxfId="1103" priority="21" operator="equal">
      <formula>"X"</formula>
    </cfRule>
    <cfRule type="cellIs" dxfId="1102" priority="22" operator="equal">
      <formula>"I"</formula>
    </cfRule>
  </conditionalFormatting>
  <conditionalFormatting sqref="P32:P63">
    <cfRule type="cellIs" dxfId="1101" priority="9" operator="equal">
      <formula>"X"</formula>
    </cfRule>
    <cfRule type="cellIs" dxfId="1100" priority="10" operator="equal">
      <formula>"I"</formula>
    </cfRule>
  </conditionalFormatting>
  <conditionalFormatting sqref="R20:R30">
    <cfRule type="cellIs" dxfId="1099" priority="23" operator="equal">
      <formula>"X"</formula>
    </cfRule>
    <cfRule type="cellIs" dxfId="1098" priority="24" operator="equal">
      <formula>"I"</formula>
    </cfRule>
  </conditionalFormatting>
  <conditionalFormatting sqref="R32:R63">
    <cfRule type="cellIs" dxfId="1097" priority="11" operator="equal">
      <formula>"X"</formula>
    </cfRule>
    <cfRule type="cellIs" dxfId="1096" priority="12" operator="equal">
      <formula>"I"</formula>
    </cfRule>
  </conditionalFormatting>
  <hyperlinks>
    <hyperlink ref="B3" location="'Cost Summary'!A1" display="BACK TO SUMMARY SHEET" xr:uid="{D2D29649-0F69-46DF-978D-D2ED0AD1711D}"/>
  </hyperlinks>
  <pageMargins left="0.7" right="0.7" top="0.75" bottom="0.75" header="0.3" footer="0.3"/>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rgb="FF92D050"/>
  </sheetPr>
  <dimension ref="A1:S89"/>
  <sheetViews>
    <sheetView zoomScale="89" zoomScaleNormal="89" workbookViewId="0">
      <pane xSplit="2" ySplit="9" topLeftCell="C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66"/>
      <c r="K4" s="666"/>
      <c r="L4" s="648"/>
      <c r="M4" s="649"/>
      <c r="N4" s="666"/>
      <c r="O4" s="666"/>
      <c r="P4" s="648"/>
      <c r="Q4" s="649"/>
      <c r="R4" s="666"/>
      <c r="S4" s="649"/>
    </row>
    <row r="5" spans="1:19">
      <c r="A5" s="1906" t="s">
        <v>544</v>
      </c>
      <c r="B5" s="1907" t="s">
        <v>406</v>
      </c>
      <c r="C5" s="1908"/>
      <c r="D5" s="1908"/>
      <c r="E5" s="1908"/>
      <c r="F5" s="1908"/>
      <c r="G5" s="1909" t="s">
        <v>546</v>
      </c>
      <c r="H5" s="1910"/>
      <c r="I5" s="1911"/>
      <c r="J5" s="1958"/>
      <c r="K5" s="1958"/>
      <c r="L5" s="1910"/>
      <c r="M5" s="1911"/>
      <c r="N5" s="1958"/>
      <c r="O5" s="1958"/>
      <c r="P5" s="1910"/>
      <c r="Q5" s="1911"/>
      <c r="R5" s="1958"/>
      <c r="S5" s="1911"/>
    </row>
    <row r="6" spans="1:19">
      <c r="A6" s="1906" t="s">
        <v>548</v>
      </c>
      <c r="B6" s="1912" t="s">
        <v>405</v>
      </c>
      <c r="C6" s="1908"/>
      <c r="D6" s="1908"/>
      <c r="E6" s="1908"/>
      <c r="F6" s="1908"/>
      <c r="G6" s="1909" t="s">
        <v>549</v>
      </c>
      <c r="H6" s="1913"/>
      <c r="I6" s="1914"/>
      <c r="J6" s="1959"/>
      <c r="K6" s="1959"/>
      <c r="L6" s="1913"/>
      <c r="M6" s="1914"/>
      <c r="N6" s="1959"/>
      <c r="O6" s="1959"/>
      <c r="P6" s="1913"/>
      <c r="Q6" s="1914"/>
      <c r="R6" s="1959"/>
      <c r="S6" s="1914"/>
    </row>
    <row r="7" spans="1:19">
      <c r="A7" s="1906" t="s">
        <v>551</v>
      </c>
      <c r="B7" s="1915"/>
      <c r="C7" s="1908"/>
      <c r="D7" s="1908"/>
      <c r="E7" s="1908"/>
      <c r="F7" s="1908"/>
      <c r="G7" s="1909" t="s">
        <v>552</v>
      </c>
      <c r="H7" s="1916"/>
      <c r="I7" s="1917"/>
      <c r="J7" s="1960"/>
      <c r="K7" s="1960"/>
      <c r="L7" s="1916"/>
      <c r="M7" s="1917"/>
      <c r="N7" s="1960"/>
      <c r="O7" s="1960"/>
      <c r="P7" s="1916"/>
      <c r="Q7" s="1917"/>
      <c r="R7" s="1960"/>
      <c r="S7" s="1917"/>
    </row>
    <row r="8" spans="1:19" ht="15.75" thickBot="1">
      <c r="A8" s="356" t="s">
        <v>554</v>
      </c>
      <c r="B8" s="357"/>
      <c r="C8" s="188"/>
      <c r="D8" s="188"/>
      <c r="E8" s="188"/>
      <c r="F8" s="188"/>
      <c r="G8" s="298" t="s">
        <v>554</v>
      </c>
      <c r="H8" s="1961">
        <v>0</v>
      </c>
      <c r="I8" s="1962"/>
      <c r="J8" s="1963">
        <v>0</v>
      </c>
      <c r="K8" s="1962"/>
      <c r="L8" s="1961">
        <v>0</v>
      </c>
      <c r="M8" s="1962"/>
      <c r="N8" s="1961">
        <v>0</v>
      </c>
      <c r="O8" s="1963"/>
      <c r="P8" s="1961">
        <v>0</v>
      </c>
      <c r="Q8" s="1962"/>
      <c r="R8" s="1963">
        <v>0</v>
      </c>
      <c r="S8" s="1962"/>
    </row>
    <row r="9" spans="1:19" ht="31.5" thickTop="1" thickBot="1">
      <c r="A9" s="7" t="s">
        <v>555</v>
      </c>
      <c r="B9" s="8"/>
      <c r="C9" s="9" t="s">
        <v>556</v>
      </c>
      <c r="D9" s="9" t="s">
        <v>557</v>
      </c>
      <c r="E9" s="9" t="s">
        <v>558</v>
      </c>
      <c r="F9" s="9" t="s">
        <v>559</v>
      </c>
      <c r="G9" s="10" t="s">
        <v>560</v>
      </c>
      <c r="H9" s="11" t="s">
        <v>561</v>
      </c>
      <c r="I9" s="11" t="s">
        <v>562</v>
      </c>
      <c r="J9" s="50" t="s">
        <v>561</v>
      </c>
      <c r="K9" s="11" t="s">
        <v>562</v>
      </c>
      <c r="L9" s="11" t="s">
        <v>561</v>
      </c>
      <c r="M9" s="11" t="s">
        <v>562</v>
      </c>
      <c r="N9" s="11" t="s">
        <v>561</v>
      </c>
      <c r="O9" s="11" t="s">
        <v>562</v>
      </c>
      <c r="P9" s="11" t="s">
        <v>561</v>
      </c>
      <c r="Q9" s="11" t="s">
        <v>562</v>
      </c>
      <c r="R9" s="11" t="s">
        <v>561</v>
      </c>
      <c r="S9" s="11" t="s">
        <v>562</v>
      </c>
    </row>
    <row r="10" spans="1:19" ht="15.75" hidden="1" thickTop="1">
      <c r="A10" s="1920"/>
      <c r="B10" s="1964" t="s">
        <v>563</v>
      </c>
      <c r="C10" s="1908"/>
      <c r="D10" s="1908"/>
      <c r="E10" s="1908"/>
      <c r="F10" s="1908"/>
      <c r="G10" s="1921"/>
      <c r="H10" s="1922"/>
      <c r="I10" s="1922"/>
      <c r="J10" s="1965"/>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65"/>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65"/>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65"/>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65"/>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65"/>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65"/>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65"/>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65"/>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65"/>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20"/>
      <c r="B21" s="1925" t="s">
        <v>406</v>
      </c>
      <c r="C21" s="1923"/>
      <c r="D21" s="1908"/>
      <c r="E21" s="1908"/>
      <c r="F21" s="1908"/>
      <c r="G21" s="1921"/>
      <c r="H21" s="1924"/>
      <c r="I21" s="1922"/>
      <c r="J21" s="1924"/>
      <c r="K21" s="1922"/>
      <c r="L21" s="1924"/>
      <c r="M21" s="1922"/>
      <c r="N21" s="1924"/>
      <c r="O21" s="1922"/>
      <c r="P21" s="1924"/>
      <c r="Q21" s="1922"/>
      <c r="R21" s="1924"/>
      <c r="S21" s="1922"/>
    </row>
    <row r="22" spans="1:19" ht="14.25" customHeight="1">
      <c r="A22" s="1942"/>
      <c r="B22" s="1848" t="s">
        <v>567</v>
      </c>
      <c r="C22" s="1923"/>
      <c r="D22" s="1908"/>
      <c r="E22" s="1908"/>
      <c r="F22" s="1908"/>
      <c r="G22" s="1921"/>
      <c r="H22" s="1924"/>
      <c r="I22" s="1929"/>
      <c r="J22" s="1924"/>
      <c r="K22" s="1929"/>
      <c r="L22" s="1924"/>
      <c r="M22" s="1929"/>
      <c r="N22" s="1924"/>
      <c r="O22" s="1929"/>
      <c r="P22" s="1924"/>
      <c r="Q22" s="1929"/>
      <c r="R22" s="1924"/>
      <c r="S22" s="1929"/>
    </row>
    <row r="23" spans="1:19">
      <c r="A23" s="1942"/>
      <c r="B23" s="1926" t="s">
        <v>568</v>
      </c>
      <c r="C23" s="1923"/>
      <c r="D23" s="1908"/>
      <c r="E23" s="1908"/>
      <c r="F23" s="1908"/>
      <c r="G23" s="1921"/>
      <c r="H23" s="1924"/>
      <c r="I23" s="1928"/>
      <c r="J23" s="1924"/>
      <c r="K23" s="1929"/>
      <c r="L23" s="1924"/>
      <c r="M23" s="1929"/>
      <c r="N23" s="1924"/>
      <c r="O23" s="1929"/>
      <c r="P23" s="1924"/>
      <c r="Q23" s="1929"/>
      <c r="R23" s="1924"/>
      <c r="S23" s="1929"/>
    </row>
    <row r="24" spans="1:19">
      <c r="A24" s="1942"/>
      <c r="B24" s="1926" t="s">
        <v>569</v>
      </c>
      <c r="C24" s="1966"/>
      <c r="D24" s="1908"/>
      <c r="E24" s="1908"/>
      <c r="F24" s="1908"/>
      <c r="G24" s="1921"/>
      <c r="H24" s="1924"/>
      <c r="I24" s="1928"/>
      <c r="J24" s="1924"/>
      <c r="K24" s="1929"/>
      <c r="L24" s="1924"/>
      <c r="M24" s="1929"/>
      <c r="N24" s="1924"/>
      <c r="O24" s="1929"/>
      <c r="P24" s="1924"/>
      <c r="Q24" s="1929"/>
      <c r="R24" s="1924"/>
      <c r="S24" s="1929"/>
    </row>
    <row r="25" spans="1:19">
      <c r="A25" s="1942"/>
      <c r="B25" s="1927" t="s">
        <v>570</v>
      </c>
      <c r="C25" s="1966"/>
      <c r="D25" s="1908"/>
      <c r="E25" s="1908"/>
      <c r="F25" s="1908"/>
      <c r="G25" s="1921"/>
      <c r="H25" s="1924"/>
      <c r="I25" s="1928"/>
      <c r="J25" s="1924"/>
      <c r="K25" s="1929"/>
      <c r="L25" s="1924"/>
      <c r="M25" s="1929"/>
      <c r="N25" s="1924"/>
      <c r="O25" s="1929"/>
      <c r="P25" s="1924"/>
      <c r="Q25" s="1929"/>
      <c r="R25" s="1924"/>
      <c r="S25" s="1929"/>
    </row>
    <row r="26" spans="1:19" s="93" customFormat="1">
      <c r="A26" s="1967"/>
      <c r="B26" s="1927" t="s">
        <v>571</v>
      </c>
      <c r="C26" s="1968"/>
      <c r="D26" s="1969"/>
      <c r="E26" s="1969"/>
      <c r="F26" s="1969"/>
      <c r="G26" s="1968"/>
      <c r="H26" s="1924"/>
      <c r="I26" s="1928"/>
      <c r="J26" s="1924"/>
      <c r="K26" s="413"/>
      <c r="L26" s="1924"/>
      <c r="M26" s="413"/>
      <c r="N26" s="1924"/>
      <c r="O26" s="413"/>
      <c r="P26" s="1924"/>
      <c r="Q26" s="413"/>
      <c r="R26" s="1924"/>
      <c r="S26" s="413"/>
    </row>
    <row r="27" spans="1:19" s="93" customFormat="1">
      <c r="A27" s="1967"/>
      <c r="B27" s="1927" t="s">
        <v>572</v>
      </c>
      <c r="C27" s="1968"/>
      <c r="D27" s="1969"/>
      <c r="E27" s="1969"/>
      <c r="F27" s="1969"/>
      <c r="G27" s="1968"/>
      <c r="H27" s="1924"/>
      <c r="I27" s="1928"/>
      <c r="J27" s="1924"/>
      <c r="K27" s="413"/>
      <c r="L27" s="1924"/>
      <c r="M27" s="413"/>
      <c r="N27" s="1924"/>
      <c r="O27" s="413"/>
      <c r="P27" s="1924"/>
      <c r="Q27" s="413"/>
      <c r="R27" s="1924"/>
      <c r="S27" s="413"/>
    </row>
    <row r="28" spans="1:19" s="93" customFormat="1">
      <c r="A28" s="1967"/>
      <c r="B28" s="1927" t="s">
        <v>573</v>
      </c>
      <c r="C28" s="1968"/>
      <c r="D28" s="1969"/>
      <c r="E28" s="1969"/>
      <c r="F28" s="1969"/>
      <c r="G28" s="1968"/>
      <c r="H28" s="1924"/>
      <c r="I28" s="1928"/>
      <c r="J28" s="1924"/>
      <c r="K28" s="413"/>
      <c r="L28" s="1924"/>
      <c r="M28" s="413"/>
      <c r="N28" s="1924"/>
      <c r="O28" s="413"/>
      <c r="P28" s="1924"/>
      <c r="Q28" s="413"/>
      <c r="R28" s="1924"/>
      <c r="S28" s="413"/>
    </row>
    <row r="29" spans="1:19" s="93" customFormat="1">
      <c r="A29" s="1967"/>
      <c r="B29" s="1927" t="s">
        <v>648</v>
      </c>
      <c r="C29" s="1968"/>
      <c r="D29" s="1969"/>
      <c r="E29" s="1969"/>
      <c r="F29" s="1969"/>
      <c r="G29" s="1968"/>
      <c r="H29" s="1924"/>
      <c r="I29" s="1928"/>
      <c r="J29" s="1924"/>
      <c r="K29" s="413"/>
      <c r="L29" s="1924"/>
      <c r="M29" s="413"/>
      <c r="N29" s="1924"/>
      <c r="O29" s="413"/>
      <c r="P29" s="1924"/>
      <c r="Q29" s="413"/>
      <c r="R29" s="1924"/>
      <c r="S29" s="413"/>
    </row>
    <row r="30" spans="1:19" s="93" customFormat="1">
      <c r="A30" s="1967"/>
      <c r="B30" s="1930" t="s">
        <v>574</v>
      </c>
      <c r="C30" s="1968"/>
      <c r="D30" s="1969"/>
      <c r="E30" s="1969"/>
      <c r="F30" s="1969"/>
      <c r="G30" s="1968"/>
      <c r="H30" s="1924"/>
      <c r="I30" s="1928"/>
      <c r="J30" s="1924"/>
      <c r="K30" s="413"/>
      <c r="L30" s="1924"/>
      <c r="M30" s="413"/>
      <c r="N30" s="1924"/>
      <c r="O30" s="413"/>
      <c r="P30" s="1924"/>
      <c r="Q30" s="413"/>
      <c r="R30" s="1924"/>
      <c r="S30" s="413"/>
    </row>
    <row r="31" spans="1:19" s="93" customFormat="1">
      <c r="A31" s="1967"/>
      <c r="B31" s="1931" t="s">
        <v>575</v>
      </c>
      <c r="C31" s="1970"/>
      <c r="D31" s="1971"/>
      <c r="E31" s="1971"/>
      <c r="F31" s="1972"/>
      <c r="G31" s="1973"/>
      <c r="H31" s="1974"/>
      <c r="I31" s="1975"/>
      <c r="J31" s="1976"/>
      <c r="K31" s="1977"/>
      <c r="L31" s="1978"/>
      <c r="M31" s="1977"/>
      <c r="N31" s="1977"/>
      <c r="O31" s="1977"/>
      <c r="P31" s="1977"/>
      <c r="Q31" s="1977"/>
      <c r="R31" s="1977"/>
      <c r="S31" s="1977"/>
    </row>
    <row r="32" spans="1:19" s="189" customFormat="1">
      <c r="A32" s="1979"/>
      <c r="B32" s="1980" t="s">
        <v>706</v>
      </c>
      <c r="C32" s="1981"/>
      <c r="D32" s="1982"/>
      <c r="E32" s="1982"/>
      <c r="F32" s="1983"/>
      <c r="G32" s="1984"/>
      <c r="H32" s="1924"/>
      <c r="I32" s="1928"/>
      <c r="J32" s="1924"/>
      <c r="K32" s="1985"/>
      <c r="L32" s="1924"/>
      <c r="M32" s="1985"/>
      <c r="N32" s="1924"/>
      <c r="O32" s="1985"/>
      <c r="P32" s="1924"/>
      <c r="Q32" s="1985"/>
      <c r="R32" s="1924"/>
      <c r="S32" s="1985"/>
    </row>
    <row r="33" spans="1:19">
      <c r="A33" s="1942"/>
      <c r="B33" s="1943"/>
      <c r="C33" s="1968"/>
      <c r="D33" s="1908"/>
      <c r="E33" s="1908"/>
      <c r="F33" s="1938"/>
      <c r="G33" s="1939"/>
      <c r="H33" s="1924"/>
      <c r="I33" s="1929"/>
      <c r="J33" s="1924"/>
      <c r="K33" s="1929"/>
      <c r="L33" s="1924"/>
      <c r="M33" s="1929"/>
      <c r="N33" s="1924"/>
      <c r="O33" s="1929"/>
      <c r="P33" s="1924"/>
      <c r="Q33" s="1929"/>
      <c r="R33" s="1924"/>
      <c r="S33" s="1929"/>
    </row>
    <row r="34" spans="1:19">
      <c r="A34" s="1942"/>
      <c r="B34" s="1986" t="s">
        <v>913</v>
      </c>
      <c r="C34" s="1968"/>
      <c r="D34" s="1908"/>
      <c r="E34" s="1908"/>
      <c r="F34" s="1938"/>
      <c r="G34" s="1939"/>
      <c r="H34" s="1924"/>
      <c r="I34" s="1929"/>
      <c r="J34" s="1924"/>
      <c r="K34" s="1929"/>
      <c r="L34" s="1924"/>
      <c r="M34" s="1929"/>
      <c r="N34" s="1924"/>
      <c r="O34" s="1929"/>
      <c r="P34" s="1924"/>
      <c r="Q34" s="1929"/>
      <c r="R34" s="1924"/>
      <c r="S34" s="1929"/>
    </row>
    <row r="35" spans="1:19">
      <c r="A35" s="1942"/>
      <c r="B35" s="1987" t="s">
        <v>914</v>
      </c>
      <c r="C35" s="1968"/>
      <c r="D35" s="1908"/>
      <c r="E35" s="1908"/>
      <c r="F35" s="1938"/>
      <c r="G35" s="1939"/>
      <c r="H35" s="1924"/>
      <c r="I35" s="1929"/>
      <c r="J35" s="1924"/>
      <c r="K35" s="1929"/>
      <c r="L35" s="1924"/>
      <c r="M35" s="1929"/>
      <c r="N35" s="1924"/>
      <c r="O35" s="1929"/>
      <c r="P35" s="1924"/>
      <c r="Q35" s="1929"/>
      <c r="R35" s="1924"/>
      <c r="S35" s="1929"/>
    </row>
    <row r="36" spans="1:19">
      <c r="A36" s="1942"/>
      <c r="B36" s="1987" t="s">
        <v>915</v>
      </c>
      <c r="C36" s="1968"/>
      <c r="D36" s="1908"/>
      <c r="E36" s="1908"/>
      <c r="F36" s="1938"/>
      <c r="G36" s="1939"/>
      <c r="H36" s="1924"/>
      <c r="I36" s="1928"/>
      <c r="J36" s="1924"/>
      <c r="K36" s="1928"/>
      <c r="L36" s="1924"/>
      <c r="M36" s="1928"/>
      <c r="N36" s="1924"/>
      <c r="O36" s="1928"/>
      <c r="P36" s="1924"/>
      <c r="Q36" s="1929"/>
      <c r="R36" s="1924"/>
      <c r="S36" s="1929"/>
    </row>
    <row r="37" spans="1:19">
      <c r="A37" s="1942"/>
      <c r="B37" s="1987" t="s">
        <v>916</v>
      </c>
      <c r="C37" s="1968"/>
      <c r="D37" s="1908"/>
      <c r="E37" s="1908"/>
      <c r="F37" s="1938"/>
      <c r="G37" s="1939"/>
      <c r="H37" s="1924" t="s">
        <v>579</v>
      </c>
      <c r="I37" s="1928"/>
      <c r="J37" s="1924"/>
      <c r="K37" s="1928"/>
      <c r="L37" s="1924"/>
      <c r="M37" s="1928"/>
      <c r="N37" s="1924"/>
      <c r="O37" s="1928"/>
      <c r="P37" s="1924"/>
      <c r="Q37" s="1929"/>
      <c r="R37" s="1924"/>
      <c r="S37" s="1929"/>
    </row>
    <row r="38" spans="1:19">
      <c r="A38" s="1942"/>
      <c r="B38" s="1987" t="s">
        <v>917</v>
      </c>
      <c r="C38" s="1968"/>
      <c r="D38" s="1908"/>
      <c r="E38" s="1908"/>
      <c r="F38" s="1938"/>
      <c r="G38" s="1939"/>
      <c r="H38" s="1924"/>
      <c r="I38" s="1928"/>
      <c r="J38" s="1924"/>
      <c r="K38" s="1928"/>
      <c r="L38" s="1924"/>
      <c r="M38" s="1928"/>
      <c r="N38" s="1924"/>
      <c r="O38" s="1928"/>
      <c r="P38" s="1924"/>
      <c r="Q38" s="1929"/>
      <c r="R38" s="1924"/>
      <c r="S38" s="1929"/>
    </row>
    <row r="39" spans="1:19">
      <c r="A39" s="1942"/>
      <c r="B39" s="1987" t="s">
        <v>918</v>
      </c>
      <c r="C39" s="1968"/>
      <c r="D39" s="1908"/>
      <c r="E39" s="1908"/>
      <c r="F39" s="1938"/>
      <c r="G39" s="1939"/>
      <c r="H39" s="1924"/>
      <c r="I39" s="1928"/>
      <c r="J39" s="1924"/>
      <c r="K39" s="1928"/>
      <c r="L39" s="1924"/>
      <c r="M39" s="1928"/>
      <c r="N39" s="1924"/>
      <c r="O39" s="1928"/>
      <c r="P39" s="1924"/>
      <c r="Q39" s="1929"/>
      <c r="R39" s="1924"/>
      <c r="S39" s="1929"/>
    </row>
    <row r="40" spans="1:19">
      <c r="A40" s="1942"/>
      <c r="B40" s="1987" t="s">
        <v>688</v>
      </c>
      <c r="C40" s="1968"/>
      <c r="D40" s="1908"/>
      <c r="E40" s="1908"/>
      <c r="F40" s="1938"/>
      <c r="G40" s="1939"/>
      <c r="H40" s="1924"/>
      <c r="I40" s="1928"/>
      <c r="J40" s="1924"/>
      <c r="K40" s="1928"/>
      <c r="L40" s="1924"/>
      <c r="M40" s="1928"/>
      <c r="N40" s="1924"/>
      <c r="O40" s="1928"/>
      <c r="P40" s="1924"/>
      <c r="Q40" s="1929"/>
      <c r="R40" s="1924"/>
      <c r="S40" s="1929"/>
    </row>
    <row r="41" spans="1:19">
      <c r="A41" s="1942"/>
      <c r="B41" s="1987"/>
      <c r="C41" s="1988"/>
      <c r="D41" s="1908"/>
      <c r="E41" s="1908"/>
      <c r="F41" s="1938"/>
      <c r="G41" s="1939"/>
      <c r="H41" s="1924"/>
      <c r="I41" s="1928"/>
      <c r="J41" s="1924"/>
      <c r="K41" s="1928"/>
      <c r="L41" s="1924"/>
      <c r="M41" s="1928"/>
      <c r="N41" s="1924"/>
      <c r="O41" s="1928"/>
      <c r="P41" s="1924"/>
      <c r="Q41" s="1929"/>
      <c r="R41" s="1924"/>
      <c r="S41" s="1929"/>
    </row>
    <row r="42" spans="1:19">
      <c r="A42" s="1942"/>
      <c r="B42" s="1987"/>
      <c r="C42" s="1988"/>
      <c r="D42" s="1908"/>
      <c r="E42" s="1908"/>
      <c r="F42" s="1938"/>
      <c r="G42" s="1939"/>
      <c r="H42" s="1924"/>
      <c r="I42" s="1928"/>
      <c r="J42" s="1924"/>
      <c r="K42" s="1928"/>
      <c r="L42" s="1924"/>
      <c r="M42" s="1928"/>
      <c r="N42" s="1924"/>
      <c r="O42" s="1928"/>
      <c r="P42" s="1924"/>
      <c r="Q42" s="1929"/>
      <c r="R42" s="1924"/>
      <c r="S42" s="1929"/>
    </row>
    <row r="43" spans="1:19">
      <c r="A43" s="1942"/>
      <c r="B43" s="1987"/>
      <c r="C43" s="1988"/>
      <c r="D43" s="1908"/>
      <c r="E43" s="1908"/>
      <c r="F43" s="1938"/>
      <c r="G43" s="1939"/>
      <c r="H43" s="1924"/>
      <c r="I43" s="1928"/>
      <c r="J43" s="1924"/>
      <c r="K43" s="1928"/>
      <c r="L43" s="1924"/>
      <c r="M43" s="1928"/>
      <c r="N43" s="1924"/>
      <c r="O43" s="1928"/>
      <c r="P43" s="1924"/>
      <c r="Q43" s="1929"/>
      <c r="R43" s="1924"/>
      <c r="S43" s="1929"/>
    </row>
    <row r="44" spans="1:19">
      <c r="A44" s="1942"/>
      <c r="B44" s="1987"/>
      <c r="C44" s="1988"/>
      <c r="D44" s="1908"/>
      <c r="E44" s="1908"/>
      <c r="F44" s="1938"/>
      <c r="G44" s="1939"/>
      <c r="H44" s="1924"/>
      <c r="I44" s="1928"/>
      <c r="J44" s="1924"/>
      <c r="K44" s="1928"/>
      <c r="L44" s="1924"/>
      <c r="M44" s="1928"/>
      <c r="N44" s="1924"/>
      <c r="O44" s="1928"/>
      <c r="P44" s="1924"/>
      <c r="Q44" s="1929"/>
      <c r="R44" s="1924"/>
      <c r="S44" s="1929"/>
    </row>
    <row r="45" spans="1:19" ht="15.75" thickBot="1">
      <c r="A45" s="1942"/>
      <c r="B45" s="1987"/>
      <c r="C45" s="1988"/>
      <c r="D45" s="1908"/>
      <c r="E45" s="1908"/>
      <c r="F45" s="1938"/>
      <c r="G45" s="1939"/>
      <c r="H45" s="1924"/>
      <c r="I45" s="1928"/>
      <c r="J45" s="1924"/>
      <c r="K45" s="1928"/>
      <c r="L45" s="1924"/>
      <c r="M45" s="1928"/>
      <c r="N45" s="1924"/>
      <c r="O45" s="1928"/>
      <c r="P45" s="1924"/>
      <c r="Q45" s="1929"/>
      <c r="R45" s="1924"/>
      <c r="S45" s="1929"/>
    </row>
    <row r="46" spans="1:19" ht="15.75" thickTop="1">
      <c r="A46" s="14"/>
      <c r="B46" s="16"/>
      <c r="C46" s="16"/>
      <c r="D46" s="16"/>
      <c r="E46" s="17"/>
      <c r="F46" s="18" t="s">
        <v>625</v>
      </c>
      <c r="G46" s="19"/>
      <c r="H46" s="20"/>
      <c r="I46" s="62">
        <f>SUM(I23:I45)</f>
        <v>0</v>
      </c>
      <c r="J46" s="51"/>
      <c r="K46" s="62">
        <f>SUM(K23:K45)</f>
        <v>0</v>
      </c>
      <c r="L46" s="20"/>
      <c r="M46" s="62">
        <f>SUM(M23:M45)</f>
        <v>0</v>
      </c>
      <c r="N46" s="20"/>
      <c r="O46" s="62">
        <f>SUM(O23:O45)</f>
        <v>0</v>
      </c>
      <c r="P46" s="20"/>
      <c r="Q46" s="62">
        <f>SUM(Q23:Q45)</f>
        <v>0</v>
      </c>
      <c r="R46" s="20"/>
      <c r="S46" s="62">
        <f>SUM(S23:S45)</f>
        <v>0</v>
      </c>
    </row>
    <row r="47" spans="1:19">
      <c r="A47" s="1867"/>
      <c r="B47" s="1868"/>
      <c r="C47" s="1869"/>
      <c r="D47" s="1869"/>
      <c r="E47" s="1870"/>
      <c r="F47" s="1871" t="s">
        <v>626</v>
      </c>
      <c r="G47" s="1872"/>
      <c r="H47" s="1873">
        <v>0</v>
      </c>
      <c r="I47" s="1989"/>
      <c r="J47" s="1990">
        <v>0</v>
      </c>
      <c r="K47" s="1989"/>
      <c r="L47" s="1873">
        <v>0</v>
      </c>
      <c r="M47" s="1989"/>
      <c r="N47" s="1873">
        <v>0</v>
      </c>
      <c r="O47" s="1989"/>
      <c r="P47" s="1873">
        <v>0</v>
      </c>
      <c r="Q47" s="1989"/>
      <c r="R47" s="1873">
        <v>0</v>
      </c>
      <c r="S47" s="1989"/>
    </row>
    <row r="48" spans="1:19">
      <c r="A48" s="1867"/>
      <c r="B48" s="1868"/>
      <c r="C48" s="1869"/>
      <c r="D48" s="1869"/>
      <c r="E48" s="1870"/>
      <c r="F48" s="1871" t="s">
        <v>627</v>
      </c>
      <c r="G48" s="1872"/>
      <c r="H48" s="1875"/>
      <c r="I48" s="1991">
        <f>H47*I46</f>
        <v>0</v>
      </c>
      <c r="J48" s="1992"/>
      <c r="K48" s="1991">
        <f>J47*K46</f>
        <v>0</v>
      </c>
      <c r="L48" s="1875"/>
      <c r="M48" s="1991">
        <f>L47*M46</f>
        <v>0</v>
      </c>
      <c r="N48" s="1875"/>
      <c r="O48" s="1991">
        <f>N47*O46</f>
        <v>0</v>
      </c>
      <c r="P48" s="1875"/>
      <c r="Q48" s="1991">
        <f>P47*Q46</f>
        <v>0</v>
      </c>
      <c r="R48" s="1875"/>
      <c r="S48" s="1991">
        <f>R47*S46</f>
        <v>0</v>
      </c>
    </row>
    <row r="49" spans="1:19">
      <c r="A49" s="1867"/>
      <c r="B49" s="1868"/>
      <c r="C49" s="1869"/>
      <c r="D49" s="1869"/>
      <c r="E49" s="1870"/>
      <c r="F49" s="1871"/>
      <c r="G49" s="1872"/>
      <c r="H49" s="1875"/>
      <c r="I49" s="1993"/>
      <c r="J49" s="1992"/>
      <c r="K49" s="1993"/>
      <c r="L49" s="1875"/>
      <c r="M49" s="1993"/>
      <c r="N49" s="1875"/>
      <c r="O49" s="1993"/>
      <c r="P49" s="1875"/>
      <c r="Q49" s="1993"/>
      <c r="R49" s="1875"/>
      <c r="S49" s="1993"/>
    </row>
    <row r="50" spans="1:19">
      <c r="A50" s="1867"/>
      <c r="B50" s="1868"/>
      <c r="C50" s="1869"/>
      <c r="D50" s="1869"/>
      <c r="E50" s="1870"/>
      <c r="F50" s="1871" t="s">
        <v>628</v>
      </c>
      <c r="G50" s="1872"/>
      <c r="H50" s="1877"/>
      <c r="I50" s="1994">
        <f>SUM(I46:I48)</f>
        <v>0</v>
      </c>
      <c r="J50" s="1995"/>
      <c r="K50" s="1994">
        <f>SUM(K46:K48)</f>
        <v>0</v>
      </c>
      <c r="L50" s="1877"/>
      <c r="M50" s="1994">
        <f>SUM(M46:M48)</f>
        <v>0</v>
      </c>
      <c r="N50" s="1877"/>
      <c r="O50" s="1994">
        <f>SUM(O46:O48)</f>
        <v>0</v>
      </c>
      <c r="P50" s="1877"/>
      <c r="Q50" s="1994">
        <f>SUM(Q46:Q48)</f>
        <v>0</v>
      </c>
      <c r="R50" s="1877"/>
      <c r="S50" s="1994">
        <f>SUM(S46:S48)</f>
        <v>0</v>
      </c>
    </row>
    <row r="51" spans="1:19">
      <c r="A51" s="1867"/>
      <c r="B51" s="1868"/>
      <c r="C51" s="1869"/>
      <c r="D51" s="1869"/>
      <c r="E51" s="1870"/>
      <c r="F51" s="1879" t="s">
        <v>629</v>
      </c>
      <c r="G51" s="1880"/>
      <c r="H51" s="1881"/>
      <c r="I51" s="1882" t="e">
        <f>I50/'Area Calculations'!$I$4</f>
        <v>#DIV/0!</v>
      </c>
      <c r="J51" s="1996"/>
      <c r="K51" s="1882" t="e">
        <f>K50/'Area Calculations'!$I$4</f>
        <v>#DIV/0!</v>
      </c>
      <c r="L51" s="1881"/>
      <c r="M51" s="1882" t="e">
        <f>M50/'Area Calculations'!$I$4</f>
        <v>#DIV/0!</v>
      </c>
      <c r="N51" s="1881"/>
      <c r="O51" s="1882" t="e">
        <f>O50/'Area Calculations'!$I$4</f>
        <v>#DIV/0!</v>
      </c>
      <c r="P51" s="1881"/>
      <c r="Q51" s="1882" t="e">
        <f>Q50/'Area Calculations'!$I$4</f>
        <v>#DIV/0!</v>
      </c>
      <c r="R51" s="1881"/>
      <c r="S51" s="1882" t="e">
        <f>S50/'Area Calculations'!$I$4</f>
        <v>#DIV/0!</v>
      </c>
    </row>
    <row r="52" spans="1:19">
      <c r="A52" s="1867"/>
      <c r="B52" s="1868"/>
      <c r="C52" s="1869"/>
      <c r="D52" s="1869"/>
      <c r="E52" s="1870"/>
      <c r="F52" s="1879" t="s">
        <v>630</v>
      </c>
      <c r="G52" s="1883"/>
      <c r="H52" s="1881"/>
      <c r="I52" s="1882" t="e">
        <f>I50/'Area Calculations'!#REF!</f>
        <v>#REF!</v>
      </c>
      <c r="J52" s="1996"/>
      <c r="K52" s="1882" t="e">
        <f>K50/'Area Calculations'!#REF!</f>
        <v>#REF!</v>
      </c>
      <c r="L52" s="1881"/>
      <c r="M52" s="1882" t="e">
        <f>M50/'Area Calculations'!#REF!</f>
        <v>#REF!</v>
      </c>
      <c r="N52" s="1881"/>
      <c r="O52" s="1882" t="e">
        <f>O50/'Area Calculations'!#REF!</f>
        <v>#REF!</v>
      </c>
      <c r="P52" s="1881"/>
      <c r="Q52" s="1882" t="e">
        <f>Q50/'Area Calculations'!#REF!</f>
        <v>#REF!</v>
      </c>
      <c r="R52" s="1881"/>
      <c r="S52" s="1882" t="e">
        <f>S50/'Area Calculations'!#REF!</f>
        <v>#REF!</v>
      </c>
    </row>
    <row r="53" spans="1:19" ht="15.75" thickBot="1">
      <c r="A53" s="1867"/>
      <c r="B53" s="1868"/>
      <c r="C53" s="1869"/>
      <c r="D53" s="1869"/>
      <c r="E53" s="1870"/>
      <c r="F53" s="1871"/>
      <c r="G53" s="1884"/>
      <c r="H53" s="1885"/>
      <c r="I53" s="1886"/>
      <c r="J53" s="1997"/>
      <c r="K53" s="1886"/>
      <c r="L53" s="1885"/>
      <c r="M53" s="1886"/>
      <c r="N53" s="1885"/>
      <c r="O53" s="1886"/>
      <c r="P53" s="1885"/>
      <c r="Q53" s="1886"/>
      <c r="R53" s="1885"/>
      <c r="S53" s="1886"/>
    </row>
    <row r="54" spans="1:19" ht="16.5" thickTop="1" thickBot="1">
      <c r="A54" s="652" t="s">
        <v>631</v>
      </c>
      <c r="B54" s="653"/>
      <c r="C54" s="12"/>
      <c r="D54" s="12"/>
      <c r="E54" s="12"/>
      <c r="F54" s="12"/>
      <c r="G54" s="13"/>
      <c r="H54" s="21"/>
      <c r="I54" s="21"/>
      <c r="J54" s="52"/>
      <c r="K54" s="21"/>
      <c r="L54" s="21"/>
      <c r="M54" s="21"/>
      <c r="N54" s="21"/>
      <c r="O54" s="21"/>
      <c r="P54" s="21"/>
      <c r="Q54" s="21"/>
      <c r="R54" s="21"/>
      <c r="S54" s="21"/>
    </row>
    <row r="55" spans="1:19" ht="15.75" thickTop="1">
      <c r="A55" s="1950"/>
      <c r="B55" s="1907"/>
      <c r="C55" s="1951"/>
      <c r="D55" s="1951"/>
      <c r="E55" s="1951"/>
      <c r="F55" s="1951"/>
      <c r="G55" s="1952"/>
      <c r="H55" s="1953"/>
      <c r="I55" s="1953"/>
      <c r="J55" s="1998"/>
      <c r="K55" s="1953"/>
      <c r="L55" s="1953"/>
      <c r="M55" s="1953"/>
      <c r="N55" s="1953"/>
      <c r="O55" s="1953"/>
      <c r="P55" s="1953"/>
      <c r="Q55" s="1953"/>
      <c r="R55" s="1953"/>
      <c r="S55" s="1953"/>
    </row>
    <row r="56" spans="1:19" s="2" customFormat="1">
      <c r="A56" s="1950"/>
      <c r="B56" s="1907"/>
      <c r="C56" s="1951"/>
      <c r="D56" s="1951"/>
      <c r="E56" s="1951"/>
      <c r="F56" s="1951"/>
      <c r="G56" s="1952"/>
      <c r="H56" s="1953"/>
      <c r="I56" s="1953"/>
      <c r="J56" s="1998"/>
      <c r="K56" s="1953"/>
      <c r="L56" s="1953"/>
      <c r="M56" s="1953"/>
      <c r="N56" s="1953"/>
      <c r="O56" s="1953"/>
      <c r="P56" s="1953"/>
      <c r="Q56" s="1953"/>
      <c r="R56" s="1953"/>
      <c r="S56" s="1953"/>
    </row>
    <row r="57" spans="1:19" s="2" customFormat="1" ht="15.75" thickBot="1">
      <c r="A57" s="1950"/>
      <c r="B57" s="1907"/>
      <c r="C57" s="1951"/>
      <c r="D57" s="1951"/>
      <c r="E57" s="1951"/>
      <c r="F57" s="1951"/>
      <c r="G57" s="1952"/>
      <c r="H57" s="1953"/>
      <c r="I57" s="1953"/>
      <c r="J57" s="1998"/>
      <c r="K57" s="1953"/>
      <c r="L57" s="1953"/>
      <c r="M57" s="1953"/>
      <c r="N57" s="1953"/>
      <c r="O57" s="1953"/>
      <c r="P57" s="1953"/>
      <c r="Q57" s="1953"/>
      <c r="R57" s="1953"/>
      <c r="S57" s="1953"/>
    </row>
    <row r="58" spans="1:19" ht="16.5" thickTop="1" thickBot="1">
      <c r="A58" s="652" t="s">
        <v>632</v>
      </c>
      <c r="B58" s="653"/>
      <c r="C58" s="12"/>
      <c r="D58" s="12"/>
      <c r="E58" s="12"/>
      <c r="F58" s="12"/>
      <c r="G58" s="13"/>
      <c r="H58" s="21"/>
      <c r="I58" s="21"/>
      <c r="J58" s="52"/>
      <c r="K58" s="21"/>
      <c r="L58" s="21"/>
      <c r="M58" s="21"/>
      <c r="N58" s="21"/>
      <c r="O58" s="21"/>
      <c r="P58" s="21"/>
      <c r="Q58" s="21"/>
      <c r="R58" s="21"/>
      <c r="S58" s="21"/>
    </row>
    <row r="59" spans="1:19" s="2" customFormat="1" ht="15.75" thickTop="1">
      <c r="A59" s="1950"/>
      <c r="B59" s="1907"/>
      <c r="C59" s="1951"/>
      <c r="D59" s="1951"/>
      <c r="E59" s="1951"/>
      <c r="F59" s="1951"/>
      <c r="G59" s="1952"/>
      <c r="H59" s="1953"/>
      <c r="I59" s="1953"/>
      <c r="J59" s="1998"/>
      <c r="K59" s="1953"/>
      <c r="L59" s="1953"/>
      <c r="M59" s="1953"/>
      <c r="N59" s="1953"/>
      <c r="O59" s="1953"/>
      <c r="P59" s="1953"/>
      <c r="Q59" s="1953"/>
      <c r="R59" s="1953"/>
      <c r="S59" s="1953"/>
    </row>
    <row r="60" spans="1:19" s="2" customFormat="1">
      <c r="A60" s="1950"/>
      <c r="B60" s="1907"/>
      <c r="C60" s="1951"/>
      <c r="D60" s="1951"/>
      <c r="E60" s="1951"/>
      <c r="F60" s="1951"/>
      <c r="G60" s="1952"/>
      <c r="H60" s="1953"/>
      <c r="I60" s="1953"/>
      <c r="J60" s="1998"/>
      <c r="K60" s="1953"/>
      <c r="L60" s="1953"/>
      <c r="M60" s="1953"/>
      <c r="N60" s="1953"/>
      <c r="O60" s="1953"/>
      <c r="P60" s="1953"/>
      <c r="Q60" s="1953"/>
      <c r="R60" s="1953"/>
      <c r="S60" s="1953"/>
    </row>
    <row r="61" spans="1:19" ht="15.75" thickBot="1">
      <c r="A61" s="1950"/>
      <c r="B61" s="1907"/>
      <c r="C61" s="1951"/>
      <c r="D61" s="1951"/>
      <c r="E61" s="1951"/>
      <c r="F61" s="1951"/>
      <c r="G61" s="1952"/>
      <c r="H61" s="1953"/>
      <c r="I61" s="1953"/>
      <c r="J61" s="1998"/>
      <c r="K61" s="1953"/>
      <c r="L61" s="1953"/>
      <c r="M61" s="1953"/>
      <c r="N61" s="1953"/>
      <c r="O61" s="1953"/>
      <c r="P61" s="1953"/>
      <c r="Q61" s="1953"/>
      <c r="R61" s="1953"/>
      <c r="S61" s="1953"/>
    </row>
    <row r="62" spans="1:19" ht="16.5" thickTop="1" thickBot="1">
      <c r="A62" s="652" t="s">
        <v>633</v>
      </c>
      <c r="B62" s="653"/>
      <c r="C62" s="12"/>
      <c r="D62" s="12"/>
      <c r="E62" s="12"/>
      <c r="F62" s="12"/>
      <c r="G62" s="13"/>
      <c r="H62" s="21"/>
      <c r="I62" s="21"/>
      <c r="J62" s="52"/>
      <c r="K62" s="21"/>
      <c r="L62" s="21"/>
      <c r="M62" s="21"/>
      <c r="N62" s="21"/>
      <c r="O62" s="21"/>
      <c r="P62" s="21"/>
      <c r="Q62" s="21"/>
      <c r="R62" s="21"/>
      <c r="S62" s="21"/>
    </row>
    <row r="63" spans="1:19" ht="15.75" thickTop="1">
      <c r="A63" s="1950"/>
      <c r="B63" s="1907"/>
      <c r="C63" s="1951"/>
      <c r="D63" s="1951"/>
      <c r="E63" s="1951"/>
      <c r="F63" s="1951"/>
      <c r="G63" s="1952"/>
      <c r="H63" s="1953"/>
      <c r="I63" s="1953"/>
      <c r="J63" s="1998"/>
      <c r="K63" s="1953"/>
      <c r="L63" s="1953"/>
      <c r="M63" s="1953"/>
      <c r="N63" s="1953"/>
      <c r="O63" s="1953"/>
      <c r="P63" s="1953"/>
      <c r="Q63" s="1953"/>
      <c r="R63" s="1953"/>
      <c r="S63" s="1953"/>
    </row>
    <row r="64" spans="1:19">
      <c r="A64" s="1920"/>
      <c r="B64" s="1907"/>
      <c r="C64" s="1908"/>
      <c r="D64" s="1908"/>
      <c r="E64" s="1908"/>
      <c r="F64" s="1908"/>
      <c r="G64" s="1921"/>
      <c r="H64" s="1888"/>
      <c r="I64" s="1888"/>
      <c r="J64" s="1999"/>
      <c r="K64" s="1888"/>
      <c r="L64" s="1888"/>
      <c r="M64" s="1888"/>
      <c r="N64" s="1888"/>
      <c r="O64" s="1888"/>
      <c r="P64" s="1888"/>
      <c r="Q64" s="1888"/>
      <c r="R64" s="1888"/>
      <c r="S64" s="1888"/>
    </row>
    <row r="65" spans="1:19" ht="15.75" thickBot="1">
      <c r="A65" s="1889"/>
      <c r="B65" s="1890"/>
      <c r="C65" s="1908"/>
      <c r="D65" s="1908"/>
      <c r="E65" s="1908"/>
      <c r="F65" s="1908"/>
      <c r="G65" s="1921"/>
      <c r="H65" s="1891"/>
      <c r="I65" s="1891"/>
      <c r="J65" s="2000"/>
      <c r="K65" s="1891"/>
      <c r="L65" s="1891"/>
      <c r="M65" s="1891"/>
      <c r="N65" s="1891"/>
      <c r="O65" s="1891"/>
      <c r="P65" s="1891"/>
      <c r="Q65" s="1891"/>
      <c r="R65" s="1891"/>
      <c r="S65" s="1891"/>
    </row>
    <row r="66" spans="1:19" ht="16.5" thickTop="1" thickBot="1">
      <c r="A66" s="652" t="s">
        <v>634</v>
      </c>
      <c r="B66" s="653"/>
      <c r="C66" s="12"/>
      <c r="D66" s="12"/>
      <c r="E66" s="12"/>
      <c r="F66" s="12"/>
      <c r="G66" s="13"/>
      <c r="H66" s="21"/>
      <c r="I66" s="21"/>
      <c r="J66" s="52"/>
      <c r="K66" s="21"/>
      <c r="L66" s="21"/>
      <c r="M66" s="21"/>
      <c r="N66" s="21"/>
      <c r="O66" s="21"/>
      <c r="P66" s="21"/>
      <c r="Q66" s="21"/>
      <c r="R66" s="21"/>
      <c r="S66" s="21"/>
    </row>
    <row r="67" spans="1:19" ht="15.75" thickTop="1">
      <c r="A67" s="1954"/>
      <c r="B67" s="1955"/>
      <c r="C67" s="1951"/>
      <c r="D67" s="1951"/>
      <c r="E67" s="1951"/>
      <c r="F67" s="1951"/>
      <c r="G67" s="1952"/>
      <c r="H67" s="1953"/>
      <c r="I67" s="1953"/>
      <c r="J67" s="1998"/>
      <c r="K67" s="1953"/>
      <c r="L67" s="1953"/>
      <c r="M67" s="1953"/>
      <c r="N67" s="1953"/>
      <c r="O67" s="1953"/>
      <c r="P67" s="1953"/>
      <c r="Q67" s="1953"/>
      <c r="R67" s="1953"/>
      <c r="S67" s="1953"/>
    </row>
    <row r="68" spans="1:19">
      <c r="A68" s="1889"/>
      <c r="B68" s="1890"/>
      <c r="C68" s="1908"/>
      <c r="D68" s="1908"/>
      <c r="E68" s="1908"/>
      <c r="F68" s="1908"/>
      <c r="G68" s="1921"/>
      <c r="H68" s="1892"/>
      <c r="I68" s="1892"/>
      <c r="J68" s="2001"/>
      <c r="K68" s="1892"/>
      <c r="L68" s="1892"/>
      <c r="M68" s="1892"/>
      <c r="N68" s="1892"/>
      <c r="O68" s="1892"/>
      <c r="P68" s="1892"/>
      <c r="Q68" s="1892"/>
      <c r="R68" s="1892"/>
      <c r="S68" s="1892"/>
    </row>
    <row r="69" spans="1:19" ht="15.75" thickBot="1">
      <c r="A69" s="1889"/>
      <c r="B69" s="1890"/>
      <c r="C69" s="1908"/>
      <c r="D69" s="1908"/>
      <c r="E69" s="1908"/>
      <c r="F69" s="1908"/>
      <c r="G69" s="1921"/>
      <c r="H69" s="1892"/>
      <c r="I69" s="1892"/>
      <c r="J69" s="2001"/>
      <c r="K69" s="1892"/>
      <c r="L69" s="1892"/>
      <c r="M69" s="1892"/>
      <c r="N69" s="1892"/>
      <c r="O69" s="1892"/>
      <c r="P69" s="1892"/>
      <c r="Q69" s="1892"/>
      <c r="R69" s="1892"/>
      <c r="S69" s="1892"/>
    </row>
    <row r="70" spans="1:19" ht="16.5" thickTop="1" thickBot="1">
      <c r="A70" s="652" t="s">
        <v>635</v>
      </c>
      <c r="B70" s="653"/>
      <c r="C70" s="12"/>
      <c r="D70" s="12"/>
      <c r="E70" s="12"/>
      <c r="F70" s="12"/>
      <c r="G70" s="13"/>
      <c r="H70" s="21"/>
      <c r="I70" s="21"/>
      <c r="J70" s="52"/>
      <c r="K70" s="21"/>
      <c r="L70" s="21"/>
      <c r="M70" s="21"/>
      <c r="N70" s="21"/>
      <c r="O70" s="21"/>
      <c r="P70" s="21"/>
      <c r="Q70" s="21"/>
      <c r="R70" s="21"/>
      <c r="S70" s="21"/>
    </row>
    <row r="71" spans="1:19" ht="15.75" thickTop="1">
      <c r="A71" s="1920"/>
      <c r="B71" s="1907" t="s">
        <v>636</v>
      </c>
      <c r="C71" s="1908"/>
      <c r="D71" s="1908"/>
      <c r="E71" s="1908"/>
      <c r="F71" s="1908"/>
      <c r="G71" s="1921"/>
      <c r="H71" s="1892"/>
      <c r="I71" s="1892"/>
      <c r="J71" s="2001"/>
      <c r="K71" s="1892"/>
      <c r="L71" s="1892"/>
      <c r="M71" s="1892"/>
      <c r="N71" s="1892"/>
      <c r="O71" s="1892"/>
      <c r="P71" s="1892"/>
      <c r="Q71" s="1892"/>
      <c r="R71" s="1892"/>
      <c r="S71" s="1892"/>
    </row>
    <row r="72" spans="1:19">
      <c r="A72" s="1920"/>
      <c r="B72" s="1907" t="s">
        <v>637</v>
      </c>
      <c r="C72" s="1908"/>
      <c r="D72" s="1908"/>
      <c r="E72" s="1908"/>
      <c r="F72" s="1908"/>
      <c r="G72" s="1921"/>
      <c r="H72" s="1892"/>
      <c r="I72" s="1892"/>
      <c r="J72" s="2001"/>
      <c r="K72" s="1892"/>
      <c r="L72" s="1892"/>
      <c r="M72" s="1892"/>
      <c r="N72" s="1892"/>
      <c r="O72" s="1892"/>
      <c r="P72" s="1892"/>
      <c r="Q72" s="1892"/>
      <c r="R72" s="1892"/>
      <c r="S72" s="1892"/>
    </row>
    <row r="73" spans="1:19">
      <c r="A73" s="1920"/>
      <c r="B73" s="1907" t="s">
        <v>638</v>
      </c>
      <c r="C73" s="1908"/>
      <c r="D73" s="1908"/>
      <c r="E73" s="1908"/>
      <c r="F73" s="1908"/>
      <c r="G73" s="1921"/>
      <c r="H73" s="1892"/>
      <c r="I73" s="1892"/>
      <c r="J73" s="2001"/>
      <c r="K73" s="1892"/>
      <c r="L73" s="1892"/>
      <c r="M73" s="1892"/>
      <c r="N73" s="1892"/>
      <c r="O73" s="1892"/>
      <c r="P73" s="1892"/>
      <c r="Q73" s="1892"/>
      <c r="R73" s="1892"/>
      <c r="S73" s="1892"/>
    </row>
    <row r="74" spans="1:19">
      <c r="A74" s="1920"/>
      <c r="B74" s="1907" t="s">
        <v>639</v>
      </c>
      <c r="C74" s="1908"/>
      <c r="D74" s="1908"/>
      <c r="E74" s="1908"/>
      <c r="F74" s="1908"/>
      <c r="G74" s="1921"/>
      <c r="H74" s="1892"/>
      <c r="I74" s="1892"/>
      <c r="J74" s="2001"/>
      <c r="K74" s="1892"/>
      <c r="L74" s="1892"/>
      <c r="M74" s="1892"/>
      <c r="N74" s="1892"/>
      <c r="O74" s="1892"/>
      <c r="P74" s="1892"/>
      <c r="Q74" s="1892"/>
      <c r="R74" s="1892"/>
      <c r="S74" s="1892"/>
    </row>
    <row r="75" spans="1:19" ht="15.75" thickBot="1">
      <c r="A75" s="358"/>
      <c r="B75" s="357"/>
      <c r="C75" s="188"/>
      <c r="D75" s="188"/>
      <c r="E75" s="188"/>
      <c r="F75" s="188"/>
      <c r="G75" s="359"/>
      <c r="H75" s="300"/>
      <c r="I75" s="300"/>
      <c r="J75" s="53"/>
      <c r="K75" s="300"/>
      <c r="L75" s="300"/>
      <c r="M75" s="300"/>
      <c r="N75" s="300"/>
      <c r="O75" s="300"/>
      <c r="P75" s="300"/>
      <c r="Q75" s="300"/>
      <c r="R75" s="300"/>
      <c r="S75" s="300"/>
    </row>
    <row r="76" spans="1:19" ht="16.5" thickTop="1" thickBot="1">
      <c r="A76" s="7" t="s">
        <v>640</v>
      </c>
      <c r="B76" s="8"/>
      <c r="C76" s="12"/>
      <c r="D76" s="12"/>
      <c r="E76" s="12"/>
      <c r="F76" s="12"/>
      <c r="G76" s="13"/>
      <c r="H76" s="21"/>
      <c r="I76" s="21"/>
      <c r="J76" s="52"/>
      <c r="K76" s="21"/>
      <c r="L76" s="21"/>
      <c r="M76" s="21"/>
      <c r="N76" s="21"/>
      <c r="O76" s="21"/>
      <c r="P76" s="21"/>
      <c r="Q76" s="21"/>
      <c r="R76" s="21"/>
      <c r="S76" s="21"/>
    </row>
    <row r="77" spans="1:19" ht="15.75" thickTop="1">
      <c r="A77" s="1950"/>
      <c r="B77" s="1956" t="s">
        <v>641</v>
      </c>
      <c r="C77" s="1951"/>
      <c r="D77" s="1951"/>
      <c r="E77" s="1951"/>
      <c r="F77" s="1951"/>
      <c r="G77" s="1952"/>
      <c r="H77" s="1957"/>
      <c r="I77" s="1957"/>
      <c r="J77" s="1929"/>
      <c r="K77" s="1957"/>
      <c r="L77" s="1957"/>
      <c r="M77" s="1957"/>
      <c r="N77" s="1957"/>
      <c r="O77" s="1957"/>
      <c r="P77" s="1957"/>
      <c r="Q77" s="1957"/>
      <c r="R77" s="1957"/>
      <c r="S77" s="1957"/>
    </row>
    <row r="78" spans="1:19">
      <c r="A78" s="1920"/>
      <c r="B78" s="1907" t="s">
        <v>642</v>
      </c>
      <c r="C78" s="1908"/>
      <c r="D78" s="1908"/>
      <c r="E78" s="1908"/>
      <c r="F78" s="1908"/>
      <c r="G78" s="1921"/>
      <c r="H78" s="1893"/>
      <c r="I78" s="1893"/>
      <c r="J78" s="2002"/>
      <c r="K78" s="1893"/>
      <c r="L78" s="1893"/>
      <c r="M78" s="1893"/>
      <c r="N78" s="1893"/>
      <c r="O78" s="1893"/>
      <c r="P78" s="1893"/>
      <c r="Q78" s="1893"/>
      <c r="R78" s="1893"/>
      <c r="S78" s="1893"/>
    </row>
    <row r="79" spans="1:19" ht="15.75" thickBot="1">
      <c r="A79" s="1894"/>
      <c r="B79" s="1895" t="s">
        <v>643</v>
      </c>
      <c r="C79" s="1896"/>
      <c r="D79" s="1896"/>
      <c r="E79" s="1896"/>
      <c r="F79" s="1896"/>
      <c r="G79" s="1897"/>
      <c r="H79" s="1898"/>
      <c r="I79" s="1898"/>
      <c r="J79" s="2003"/>
      <c r="K79" s="1898"/>
      <c r="L79" s="1898"/>
      <c r="M79" s="1898"/>
      <c r="N79" s="1898"/>
      <c r="O79" s="1898"/>
      <c r="P79" s="1898"/>
      <c r="Q79" s="1898"/>
      <c r="R79" s="1898"/>
      <c r="S79" s="1898"/>
    </row>
    <row r="80" spans="1:19" ht="16.5" thickTop="1" thickBot="1"/>
    <row r="81" spans="1:2" ht="16.5" thickTop="1" thickBot="1">
      <c r="A81" s="94" t="s">
        <v>644</v>
      </c>
      <c r="B81" s="96"/>
    </row>
    <row r="82" spans="1:2" ht="15.75" thickTop="1">
      <c r="A82" s="95" t="s">
        <v>542</v>
      </c>
      <c r="B82" s="1899"/>
    </row>
    <row r="83" spans="1:2">
      <c r="A83" s="1900" t="s">
        <v>546</v>
      </c>
      <c r="B83" s="1899"/>
    </row>
    <row r="84" spans="1:2">
      <c r="A84" s="1901" t="s">
        <v>549</v>
      </c>
      <c r="B84" s="1902"/>
    </row>
    <row r="85" spans="1:2">
      <c r="A85" s="1901" t="s">
        <v>552</v>
      </c>
      <c r="B85" s="1903"/>
    </row>
    <row r="86" spans="1:2" ht="15.75" thickBot="1">
      <c r="A86" s="1904" t="s">
        <v>645</v>
      </c>
      <c r="B86" s="1905"/>
    </row>
    <row r="87" spans="1:2" ht="15.75" thickTop="1"/>
    <row r="88" spans="1:2">
      <c r="A88" s="97"/>
      <c r="B88" s="1" t="s">
        <v>646</v>
      </c>
    </row>
    <row r="89" spans="1:2">
      <c r="A89" s="98"/>
      <c r="B89" s="1" t="s">
        <v>647</v>
      </c>
    </row>
  </sheetData>
  <mergeCells count="47">
    <mergeCell ref="A54:B54"/>
    <mergeCell ref="A58:B58"/>
    <mergeCell ref="A62:B62"/>
    <mergeCell ref="A66:B66"/>
    <mergeCell ref="A70:B70"/>
    <mergeCell ref="R4:S4"/>
    <mergeCell ref="R5:S5"/>
    <mergeCell ref="R6:S6"/>
    <mergeCell ref="R7:S7"/>
    <mergeCell ref="R8:S8"/>
    <mergeCell ref="H8:I8"/>
    <mergeCell ref="J8:K8"/>
    <mergeCell ref="L8:M8"/>
    <mergeCell ref="N8:O8"/>
    <mergeCell ref="P8:Q8"/>
    <mergeCell ref="H6:I6"/>
    <mergeCell ref="J6:K6"/>
    <mergeCell ref="L6:M6"/>
    <mergeCell ref="N6:O6"/>
    <mergeCell ref="P6:Q6"/>
    <mergeCell ref="H7:I7"/>
    <mergeCell ref="J7:K7"/>
    <mergeCell ref="L7:M7"/>
    <mergeCell ref="N7:O7"/>
    <mergeCell ref="P7:Q7"/>
    <mergeCell ref="H4:I4"/>
    <mergeCell ref="J4:K4"/>
    <mergeCell ref="L4:M4"/>
    <mergeCell ref="N4:O4"/>
    <mergeCell ref="P4:Q4"/>
    <mergeCell ref="H5:I5"/>
    <mergeCell ref="J5:K5"/>
    <mergeCell ref="L5:M5"/>
    <mergeCell ref="N5:O5"/>
    <mergeCell ref="P5:Q5"/>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1095" priority="3" operator="equal">
      <formula>"X"</formula>
    </cfRule>
    <cfRule type="cellIs" dxfId="1094" priority="4" operator="equal">
      <formula>"I"</formula>
    </cfRule>
  </conditionalFormatting>
  <conditionalFormatting sqref="H32:H45">
    <cfRule type="cellIs" dxfId="1093" priority="1" operator="equal">
      <formula>"X"</formula>
    </cfRule>
    <cfRule type="cellIs" dxfId="1092" priority="2" operator="equal">
      <formula>"I"</formula>
    </cfRule>
  </conditionalFormatting>
  <conditionalFormatting sqref="J20:J30">
    <cfRule type="cellIs" dxfId="1091" priority="7" operator="equal">
      <formula>"X"</formula>
    </cfRule>
    <cfRule type="cellIs" dxfId="1090" priority="8" operator="equal">
      <formula>"I"</formula>
    </cfRule>
  </conditionalFormatting>
  <conditionalFormatting sqref="J32:J45">
    <cfRule type="cellIs" dxfId="1089" priority="5" operator="equal">
      <formula>"X"</formula>
    </cfRule>
    <cfRule type="cellIs" dxfId="1088" priority="6" operator="equal">
      <formula>"I"</formula>
    </cfRule>
  </conditionalFormatting>
  <conditionalFormatting sqref="L20:L30">
    <cfRule type="cellIs" dxfId="1087" priority="11" operator="equal">
      <formula>"X"</formula>
    </cfRule>
    <cfRule type="cellIs" dxfId="1086" priority="12" operator="equal">
      <formula>"I"</formula>
    </cfRule>
  </conditionalFormatting>
  <conditionalFormatting sqref="L32:L45">
    <cfRule type="cellIs" dxfId="1085" priority="9" operator="equal">
      <formula>"X"</formula>
    </cfRule>
    <cfRule type="cellIs" dxfId="1084" priority="10" operator="equal">
      <formula>"I"</formula>
    </cfRule>
  </conditionalFormatting>
  <conditionalFormatting sqref="N20:N30">
    <cfRule type="cellIs" dxfId="1083" priority="15" operator="equal">
      <formula>"X"</formula>
    </cfRule>
    <cfRule type="cellIs" dxfId="1082" priority="16" operator="equal">
      <formula>"I"</formula>
    </cfRule>
  </conditionalFormatting>
  <conditionalFormatting sqref="N32:N45">
    <cfRule type="cellIs" dxfId="1081" priority="13" operator="equal">
      <formula>"X"</formula>
    </cfRule>
    <cfRule type="cellIs" dxfId="1080" priority="14" operator="equal">
      <formula>"I"</formula>
    </cfRule>
  </conditionalFormatting>
  <conditionalFormatting sqref="P20:P30">
    <cfRule type="cellIs" dxfId="1079" priority="19" operator="equal">
      <formula>"X"</formula>
    </cfRule>
    <cfRule type="cellIs" dxfId="1078" priority="20" operator="equal">
      <formula>"I"</formula>
    </cfRule>
  </conditionalFormatting>
  <conditionalFormatting sqref="P32:P45">
    <cfRule type="cellIs" dxfId="1077" priority="17" operator="equal">
      <formula>"X"</formula>
    </cfRule>
    <cfRule type="cellIs" dxfId="1076" priority="18" operator="equal">
      <formula>"I"</formula>
    </cfRule>
  </conditionalFormatting>
  <conditionalFormatting sqref="R20:R30">
    <cfRule type="cellIs" dxfId="1075" priority="23" operator="equal">
      <formula>"X"</formula>
    </cfRule>
    <cfRule type="cellIs" dxfId="1074" priority="24" operator="equal">
      <formula>"I"</formula>
    </cfRule>
  </conditionalFormatting>
  <conditionalFormatting sqref="R32:R45">
    <cfRule type="cellIs" dxfId="1073" priority="21" operator="equal">
      <formula>"X"</formula>
    </cfRule>
    <cfRule type="cellIs" dxfId="1072" priority="22" operator="equal">
      <formula>"I"</formula>
    </cfRule>
  </conditionalFormatting>
  <hyperlinks>
    <hyperlink ref="B3" location="'Cost Summary'!A1" display="BACK TO SUMMARY SHEET" xr:uid="{139179C1-8E4D-4E5E-AAD5-8E8339568B39}"/>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AB1B-525C-4141-A8E4-0D2809A36324}">
  <sheetPr>
    <tabColor rgb="FF92D050"/>
  </sheetPr>
  <dimension ref="A1:S89"/>
  <sheetViews>
    <sheetView zoomScale="89" zoomScaleNormal="89" workbookViewId="0">
      <pane xSplit="2" ySplit="9" topLeftCell="C20" activePane="bottomRight" state="frozen"/>
      <selection pane="bottomRight" activeCell="B28" sqref="B2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66"/>
      <c r="K4" s="666"/>
      <c r="L4" s="648"/>
      <c r="M4" s="649"/>
      <c r="N4" s="666"/>
      <c r="O4" s="666"/>
      <c r="P4" s="648"/>
      <c r="Q4" s="649"/>
      <c r="R4" s="666"/>
      <c r="S4" s="649"/>
    </row>
    <row r="5" spans="1:19">
      <c r="A5" s="1906" t="s">
        <v>544</v>
      </c>
      <c r="B5" s="1907" t="s">
        <v>408</v>
      </c>
      <c r="C5" s="1908"/>
      <c r="D5" s="1908"/>
      <c r="E5" s="1908"/>
      <c r="F5" s="1908"/>
      <c r="G5" s="1909" t="s">
        <v>546</v>
      </c>
      <c r="H5" s="1910"/>
      <c r="I5" s="1911"/>
      <c r="J5" s="1958"/>
      <c r="K5" s="1958"/>
      <c r="L5" s="1910"/>
      <c r="M5" s="1911"/>
      <c r="N5" s="1958"/>
      <c r="O5" s="1958"/>
      <c r="P5" s="1910"/>
      <c r="Q5" s="1911"/>
      <c r="R5" s="1958"/>
      <c r="S5" s="1911"/>
    </row>
    <row r="6" spans="1:19">
      <c r="A6" s="1906" t="s">
        <v>548</v>
      </c>
      <c r="B6" s="1912" t="s">
        <v>407</v>
      </c>
      <c r="C6" s="1908"/>
      <c r="D6" s="1908"/>
      <c r="E6" s="1908"/>
      <c r="F6" s="1908"/>
      <c r="G6" s="1909" t="s">
        <v>549</v>
      </c>
      <c r="H6" s="1913"/>
      <c r="I6" s="1914"/>
      <c r="J6" s="1959"/>
      <c r="K6" s="1959"/>
      <c r="L6" s="1913"/>
      <c r="M6" s="1914"/>
      <c r="N6" s="1959"/>
      <c r="O6" s="1959"/>
      <c r="P6" s="1913"/>
      <c r="Q6" s="1914"/>
      <c r="R6" s="1959"/>
      <c r="S6" s="1914"/>
    </row>
    <row r="7" spans="1:19">
      <c r="A7" s="1906" t="s">
        <v>551</v>
      </c>
      <c r="B7" s="1915"/>
      <c r="C7" s="1908"/>
      <c r="D7" s="1908"/>
      <c r="E7" s="1908"/>
      <c r="F7" s="1908"/>
      <c r="G7" s="1909" t="s">
        <v>552</v>
      </c>
      <c r="H7" s="1916"/>
      <c r="I7" s="1917"/>
      <c r="J7" s="1960"/>
      <c r="K7" s="1960"/>
      <c r="L7" s="1916"/>
      <c r="M7" s="1917"/>
      <c r="N7" s="1960"/>
      <c r="O7" s="1960"/>
      <c r="P7" s="1916"/>
      <c r="Q7" s="1917"/>
      <c r="R7" s="1960"/>
      <c r="S7" s="1917"/>
    </row>
    <row r="8" spans="1:19">
      <c r="A8" s="356" t="s">
        <v>554</v>
      </c>
      <c r="B8" s="357"/>
      <c r="C8" s="188"/>
      <c r="D8" s="188"/>
      <c r="E8" s="188"/>
      <c r="F8" s="188"/>
      <c r="G8" s="298" t="s">
        <v>554</v>
      </c>
      <c r="H8" s="1961">
        <v>0</v>
      </c>
      <c r="I8" s="1962"/>
      <c r="J8" s="1963">
        <v>0</v>
      </c>
      <c r="K8" s="1962"/>
      <c r="L8" s="1961">
        <v>0</v>
      </c>
      <c r="M8" s="1962"/>
      <c r="N8" s="1961">
        <v>0</v>
      </c>
      <c r="O8" s="1963"/>
      <c r="P8" s="1961">
        <v>0</v>
      </c>
      <c r="Q8" s="1962"/>
      <c r="R8" s="1963">
        <v>0</v>
      </c>
      <c r="S8" s="1962"/>
    </row>
    <row r="9" spans="1:19" ht="30">
      <c r="A9" s="7" t="s">
        <v>555</v>
      </c>
      <c r="B9" s="8"/>
      <c r="C9" s="9" t="s">
        <v>556</v>
      </c>
      <c r="D9" s="9" t="s">
        <v>557</v>
      </c>
      <c r="E9" s="9" t="s">
        <v>558</v>
      </c>
      <c r="F9" s="9" t="s">
        <v>559</v>
      </c>
      <c r="G9" s="10" t="s">
        <v>560</v>
      </c>
      <c r="H9" s="11" t="s">
        <v>561</v>
      </c>
      <c r="I9" s="11" t="s">
        <v>562</v>
      </c>
      <c r="J9" s="50" t="s">
        <v>561</v>
      </c>
      <c r="K9" s="11" t="s">
        <v>562</v>
      </c>
      <c r="L9" s="11" t="s">
        <v>561</v>
      </c>
      <c r="M9" s="11" t="s">
        <v>562</v>
      </c>
      <c r="N9" s="11" t="s">
        <v>561</v>
      </c>
      <c r="O9" s="11" t="s">
        <v>562</v>
      </c>
      <c r="P9" s="11" t="s">
        <v>561</v>
      </c>
      <c r="Q9" s="11" t="s">
        <v>562</v>
      </c>
      <c r="R9" s="11" t="s">
        <v>561</v>
      </c>
      <c r="S9" s="11" t="s">
        <v>562</v>
      </c>
    </row>
    <row r="10" spans="1:19" hidden="1">
      <c r="A10" s="1920"/>
      <c r="B10" s="1964" t="s">
        <v>563</v>
      </c>
      <c r="C10" s="1908"/>
      <c r="D10" s="1908"/>
      <c r="E10" s="1908"/>
      <c r="F10" s="1908"/>
      <c r="G10" s="1921"/>
      <c r="H10" s="1922"/>
      <c r="I10" s="1922"/>
      <c r="J10" s="1965"/>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65"/>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65"/>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65"/>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65"/>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65"/>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65"/>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65"/>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65"/>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65"/>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408</v>
      </c>
      <c r="C21" s="1923"/>
      <c r="D21" s="1908"/>
      <c r="E21" s="1908"/>
      <c r="F21" s="1908"/>
      <c r="G21" s="1921"/>
      <c r="H21" s="1924"/>
      <c r="I21" s="1922"/>
      <c r="J21" s="1924"/>
      <c r="K21" s="1922"/>
      <c r="L21" s="1924"/>
      <c r="M21" s="1922"/>
      <c r="N21" s="1924"/>
      <c r="O21" s="1922"/>
      <c r="P21" s="1924"/>
      <c r="Q21" s="1922"/>
      <c r="R21" s="1924"/>
      <c r="S21" s="1922"/>
    </row>
    <row r="22" spans="1:19" ht="14.25" customHeight="1">
      <c r="A22" s="1942"/>
      <c r="B22" s="1848" t="s">
        <v>567</v>
      </c>
      <c r="C22" s="1923"/>
      <c r="D22" s="1908"/>
      <c r="E22" s="1908"/>
      <c r="F22" s="1908"/>
      <c r="G22" s="1921"/>
      <c r="H22" s="1924"/>
      <c r="I22" s="1929"/>
      <c r="J22" s="1924"/>
      <c r="K22" s="1929"/>
      <c r="L22" s="1924"/>
      <c r="M22" s="1929"/>
      <c r="N22" s="1924"/>
      <c r="O22" s="1929"/>
      <c r="P22" s="1924"/>
      <c r="Q22" s="1929"/>
      <c r="R22" s="1924"/>
      <c r="S22" s="1929"/>
    </row>
    <row r="23" spans="1:19">
      <c r="A23" s="1942"/>
      <c r="B23" s="1926" t="s">
        <v>568</v>
      </c>
      <c r="C23" s="1923"/>
      <c r="D23" s="1908"/>
      <c r="E23" s="1908"/>
      <c r="F23" s="1908"/>
      <c r="G23" s="1921"/>
      <c r="H23" s="1924"/>
      <c r="I23" s="1928"/>
      <c r="J23" s="1924"/>
      <c r="K23" s="1929"/>
      <c r="L23" s="1924"/>
      <c r="M23" s="1929"/>
      <c r="N23" s="1924"/>
      <c r="O23" s="1929"/>
      <c r="P23" s="1924"/>
      <c r="Q23" s="1929"/>
      <c r="R23" s="1924"/>
      <c r="S23" s="1929"/>
    </row>
    <row r="24" spans="1:19">
      <c r="A24" s="1942"/>
      <c r="B24" s="1926" t="s">
        <v>569</v>
      </c>
      <c r="C24" s="1966"/>
      <c r="D24" s="1908"/>
      <c r="E24" s="1908"/>
      <c r="F24" s="1908"/>
      <c r="G24" s="1921"/>
      <c r="H24" s="1924"/>
      <c r="I24" s="1928"/>
      <c r="J24" s="1924"/>
      <c r="K24" s="1929"/>
      <c r="L24" s="1924"/>
      <c r="M24" s="1929"/>
      <c r="N24" s="1924"/>
      <c r="O24" s="1929"/>
      <c r="P24" s="1924"/>
      <c r="Q24" s="1929"/>
      <c r="R24" s="1924"/>
      <c r="S24" s="1929"/>
    </row>
    <row r="25" spans="1:19">
      <c r="A25" s="1942"/>
      <c r="B25" s="1927" t="s">
        <v>570</v>
      </c>
      <c r="C25" s="1966"/>
      <c r="D25" s="1908"/>
      <c r="E25" s="1908"/>
      <c r="F25" s="1908"/>
      <c r="G25" s="1921"/>
      <c r="H25" s="1924"/>
      <c r="I25" s="1928"/>
      <c r="J25" s="1924"/>
      <c r="K25" s="1929"/>
      <c r="L25" s="1924"/>
      <c r="M25" s="1929"/>
      <c r="N25" s="1924"/>
      <c r="O25" s="1929"/>
      <c r="P25" s="1924"/>
      <c r="Q25" s="1929"/>
      <c r="R25" s="1924"/>
      <c r="S25" s="1929"/>
    </row>
    <row r="26" spans="1:19" s="93" customFormat="1">
      <c r="A26" s="1967"/>
      <c r="B26" s="1927" t="s">
        <v>571</v>
      </c>
      <c r="C26" s="1968"/>
      <c r="D26" s="1969"/>
      <c r="E26" s="1969"/>
      <c r="F26" s="1969"/>
      <c r="G26" s="1968"/>
      <c r="H26" s="1924"/>
      <c r="I26" s="1928"/>
      <c r="J26" s="1924"/>
      <c r="K26" s="413"/>
      <c r="L26" s="1924"/>
      <c r="M26" s="413"/>
      <c r="N26" s="1924"/>
      <c r="O26" s="413"/>
      <c r="P26" s="1924"/>
      <c r="Q26" s="413"/>
      <c r="R26" s="1924"/>
      <c r="S26" s="413"/>
    </row>
    <row r="27" spans="1:19" s="93" customFormat="1">
      <c r="A27" s="1967"/>
      <c r="B27" s="1927" t="s">
        <v>572</v>
      </c>
      <c r="C27" s="1968"/>
      <c r="D27" s="1969"/>
      <c r="E27" s="1969"/>
      <c r="F27" s="1969"/>
      <c r="G27" s="1968"/>
      <c r="H27" s="1924"/>
      <c r="I27" s="1928"/>
      <c r="J27" s="1924"/>
      <c r="K27" s="413"/>
      <c r="L27" s="1924"/>
      <c r="M27" s="413"/>
      <c r="N27" s="1924"/>
      <c r="O27" s="413"/>
      <c r="P27" s="1924"/>
      <c r="Q27" s="413"/>
      <c r="R27" s="1924"/>
      <c r="S27" s="413"/>
    </row>
    <row r="28" spans="1:19" s="93" customFormat="1" ht="18" customHeight="1">
      <c r="A28" s="1967"/>
      <c r="B28" s="1927" t="s">
        <v>573</v>
      </c>
      <c r="C28" s="1968"/>
      <c r="D28" s="1969"/>
      <c r="E28" s="1969"/>
      <c r="F28" s="1969"/>
      <c r="G28" s="1968"/>
      <c r="H28" s="1924"/>
      <c r="I28" s="1928"/>
      <c r="J28" s="1924"/>
      <c r="K28" s="413"/>
      <c r="L28" s="1924"/>
      <c r="M28" s="413"/>
      <c r="N28" s="1924"/>
      <c r="O28" s="413"/>
      <c r="P28" s="1924"/>
      <c r="Q28" s="413"/>
      <c r="R28" s="1924"/>
      <c r="S28" s="413"/>
    </row>
    <row r="29" spans="1:19" s="93" customFormat="1" ht="18" customHeight="1">
      <c r="A29" s="1967"/>
      <c r="B29" s="1927" t="s">
        <v>648</v>
      </c>
      <c r="C29" s="1968"/>
      <c r="D29" s="1969"/>
      <c r="E29" s="1969"/>
      <c r="F29" s="1969"/>
      <c r="G29" s="1968"/>
      <c r="H29" s="1924"/>
      <c r="I29" s="1928"/>
      <c r="J29" s="1924"/>
      <c r="K29" s="413"/>
      <c r="L29" s="1924"/>
      <c r="M29" s="413"/>
      <c r="N29" s="1924"/>
      <c r="O29" s="413"/>
      <c r="P29" s="1924"/>
      <c r="Q29" s="413"/>
      <c r="R29" s="1924"/>
      <c r="S29" s="413"/>
    </row>
    <row r="30" spans="1:19" s="93" customFormat="1">
      <c r="A30" s="1967"/>
      <c r="B30" s="1930" t="s">
        <v>574</v>
      </c>
      <c r="C30" s="1968"/>
      <c r="D30" s="1969"/>
      <c r="E30" s="1969"/>
      <c r="F30" s="1969"/>
      <c r="G30" s="1968"/>
      <c r="H30" s="1924"/>
      <c r="I30" s="1928"/>
      <c r="J30" s="1924"/>
      <c r="K30" s="413"/>
      <c r="L30" s="1924"/>
      <c r="M30" s="413"/>
      <c r="N30" s="1924"/>
      <c r="O30" s="413"/>
      <c r="P30" s="1924"/>
      <c r="Q30" s="413"/>
      <c r="R30" s="1924"/>
      <c r="S30" s="413"/>
    </row>
    <row r="31" spans="1:19" s="93" customFormat="1">
      <c r="A31" s="1967"/>
      <c r="B31" s="1931" t="s">
        <v>575</v>
      </c>
      <c r="C31" s="1970"/>
      <c r="D31" s="1971"/>
      <c r="E31" s="1971"/>
      <c r="F31" s="1972"/>
      <c r="G31" s="1973"/>
      <c r="H31" s="1974"/>
      <c r="I31" s="1975"/>
      <c r="J31" s="1976"/>
      <c r="K31" s="1977"/>
      <c r="L31" s="1978"/>
      <c r="M31" s="1977"/>
      <c r="N31" s="1977"/>
      <c r="O31" s="1977"/>
      <c r="P31" s="1977"/>
      <c r="Q31" s="1977"/>
      <c r="R31" s="1977"/>
      <c r="S31" s="1977"/>
    </row>
    <row r="32" spans="1:19" s="189" customFormat="1">
      <c r="A32" s="1979"/>
      <c r="B32" s="1980" t="s">
        <v>706</v>
      </c>
      <c r="C32" s="1981"/>
      <c r="D32" s="1982"/>
      <c r="E32" s="1982"/>
      <c r="F32" s="1983"/>
      <c r="G32" s="1984"/>
      <c r="H32" s="1924"/>
      <c r="I32" s="1928"/>
      <c r="J32" s="1924"/>
      <c r="K32" s="1985"/>
      <c r="L32" s="1924"/>
      <c r="M32" s="1985"/>
      <c r="N32" s="1924"/>
      <c r="O32" s="1985"/>
      <c r="P32" s="1924"/>
      <c r="Q32" s="1985"/>
      <c r="R32" s="1924"/>
      <c r="S32" s="1985"/>
    </row>
    <row r="33" spans="1:19">
      <c r="A33" s="1942"/>
      <c r="B33" s="1943"/>
      <c r="C33" s="1968"/>
      <c r="D33" s="1908"/>
      <c r="E33" s="1908"/>
      <c r="F33" s="1938"/>
      <c r="G33" s="1939"/>
      <c r="H33" s="1924"/>
      <c r="I33" s="1929"/>
      <c r="J33" s="1924"/>
      <c r="K33" s="1929"/>
      <c r="L33" s="1924"/>
      <c r="M33" s="1929"/>
      <c r="N33" s="1924"/>
      <c r="O33" s="1929"/>
      <c r="P33" s="1924"/>
      <c r="Q33" s="1929"/>
      <c r="R33" s="1924"/>
      <c r="S33" s="1929"/>
    </row>
    <row r="34" spans="1:19">
      <c r="A34" s="1942"/>
      <c r="B34" s="1986" t="s">
        <v>913</v>
      </c>
      <c r="C34" s="1968"/>
      <c r="D34" s="1908"/>
      <c r="E34" s="1908"/>
      <c r="F34" s="1938"/>
      <c r="G34" s="1939"/>
      <c r="H34" s="1924"/>
      <c r="I34" s="1929"/>
      <c r="J34" s="1924"/>
      <c r="K34" s="1929"/>
      <c r="L34" s="1924"/>
      <c r="M34" s="1929"/>
      <c r="N34" s="1924"/>
      <c r="O34" s="1929"/>
      <c r="P34" s="1924"/>
      <c r="Q34" s="1929"/>
      <c r="R34" s="1924"/>
      <c r="S34" s="1929"/>
    </row>
    <row r="35" spans="1:19">
      <c r="A35" s="1942"/>
      <c r="B35" s="1987" t="s">
        <v>914</v>
      </c>
      <c r="C35" s="1968"/>
      <c r="D35" s="1908"/>
      <c r="E35" s="1908"/>
      <c r="F35" s="1938"/>
      <c r="G35" s="1939"/>
      <c r="H35" s="1924"/>
      <c r="I35" s="1929"/>
      <c r="J35" s="1924"/>
      <c r="K35" s="1929"/>
      <c r="L35" s="1924"/>
      <c r="M35" s="1929"/>
      <c r="N35" s="1924"/>
      <c r="O35" s="1929"/>
      <c r="P35" s="1924"/>
      <c r="Q35" s="1929"/>
      <c r="R35" s="1924"/>
      <c r="S35" s="1929"/>
    </row>
    <row r="36" spans="1:19">
      <c r="A36" s="1942"/>
      <c r="B36" s="1987" t="s">
        <v>915</v>
      </c>
      <c r="C36" s="1968"/>
      <c r="D36" s="1908"/>
      <c r="E36" s="1908"/>
      <c r="F36" s="1938"/>
      <c r="G36" s="1939"/>
      <c r="H36" s="1924"/>
      <c r="I36" s="1928"/>
      <c r="J36" s="1924"/>
      <c r="K36" s="1928"/>
      <c r="L36" s="1924"/>
      <c r="M36" s="1928"/>
      <c r="N36" s="1924"/>
      <c r="O36" s="1928"/>
      <c r="P36" s="1924"/>
      <c r="Q36" s="1929"/>
      <c r="R36" s="1924"/>
      <c r="S36" s="1929"/>
    </row>
    <row r="37" spans="1:19">
      <c r="A37" s="1942"/>
      <c r="B37" s="1987" t="s">
        <v>916</v>
      </c>
      <c r="C37" s="1968"/>
      <c r="D37" s="1908"/>
      <c r="E37" s="1908"/>
      <c r="F37" s="1938"/>
      <c r="G37" s="1939"/>
      <c r="H37" s="1924" t="s">
        <v>579</v>
      </c>
      <c r="I37" s="1928"/>
      <c r="J37" s="1924"/>
      <c r="K37" s="1928"/>
      <c r="L37" s="1924"/>
      <c r="M37" s="1928"/>
      <c r="N37" s="1924"/>
      <c r="O37" s="1928"/>
      <c r="P37" s="1924"/>
      <c r="Q37" s="1929"/>
      <c r="R37" s="1924"/>
      <c r="S37" s="1929"/>
    </row>
    <row r="38" spans="1:19">
      <c r="A38" s="1942"/>
      <c r="B38" s="1987" t="s">
        <v>917</v>
      </c>
      <c r="C38" s="1968"/>
      <c r="D38" s="1908"/>
      <c r="E38" s="1908"/>
      <c r="F38" s="1938"/>
      <c r="G38" s="1939"/>
      <c r="H38" s="1924"/>
      <c r="I38" s="1928"/>
      <c r="J38" s="1924"/>
      <c r="K38" s="1928"/>
      <c r="L38" s="1924"/>
      <c r="M38" s="1928"/>
      <c r="N38" s="1924"/>
      <c r="O38" s="1928"/>
      <c r="P38" s="1924"/>
      <c r="Q38" s="1929"/>
      <c r="R38" s="1924"/>
      <c r="S38" s="1929"/>
    </row>
    <row r="39" spans="1:19">
      <c r="A39" s="1942"/>
      <c r="B39" s="1987" t="s">
        <v>918</v>
      </c>
      <c r="C39" s="1968"/>
      <c r="D39" s="1908"/>
      <c r="E39" s="1908"/>
      <c r="F39" s="1938"/>
      <c r="G39" s="1939"/>
      <c r="H39" s="1924"/>
      <c r="I39" s="1928"/>
      <c r="J39" s="1924"/>
      <c r="K39" s="1928"/>
      <c r="L39" s="1924"/>
      <c r="M39" s="1928"/>
      <c r="N39" s="1924"/>
      <c r="O39" s="1928"/>
      <c r="P39" s="1924"/>
      <c r="Q39" s="1929"/>
      <c r="R39" s="1924"/>
      <c r="S39" s="1929"/>
    </row>
    <row r="40" spans="1:19">
      <c r="A40" s="1942"/>
      <c r="B40" s="1987" t="s">
        <v>688</v>
      </c>
      <c r="C40" s="1968"/>
      <c r="D40" s="1908"/>
      <c r="E40" s="1908"/>
      <c r="F40" s="1938"/>
      <c r="G40" s="1939"/>
      <c r="H40" s="1924"/>
      <c r="I40" s="1928"/>
      <c r="J40" s="1924"/>
      <c r="K40" s="1928"/>
      <c r="L40" s="1924"/>
      <c r="M40" s="1928"/>
      <c r="N40" s="1924"/>
      <c r="O40" s="1928"/>
      <c r="P40" s="1924"/>
      <c r="Q40" s="1929"/>
      <c r="R40" s="1924"/>
      <c r="S40" s="1929"/>
    </row>
    <row r="41" spans="1:19">
      <c r="A41" s="1942"/>
      <c r="B41" s="1987"/>
      <c r="C41" s="1988"/>
      <c r="D41" s="1908"/>
      <c r="E41" s="1908"/>
      <c r="F41" s="1938"/>
      <c r="G41" s="1939"/>
      <c r="H41" s="1924"/>
      <c r="I41" s="1928"/>
      <c r="J41" s="1924"/>
      <c r="K41" s="1928"/>
      <c r="L41" s="1924"/>
      <c r="M41" s="1928"/>
      <c r="N41" s="1924"/>
      <c r="O41" s="1928"/>
      <c r="P41" s="1924"/>
      <c r="Q41" s="1929"/>
      <c r="R41" s="1924"/>
      <c r="S41" s="1929"/>
    </row>
    <row r="42" spans="1:19">
      <c r="A42" s="1942"/>
      <c r="B42" s="1987"/>
      <c r="C42" s="1988"/>
      <c r="D42" s="1908"/>
      <c r="E42" s="1908"/>
      <c r="F42" s="1938"/>
      <c r="G42" s="1939"/>
      <c r="H42" s="1924"/>
      <c r="I42" s="1928"/>
      <c r="J42" s="1924"/>
      <c r="K42" s="1928"/>
      <c r="L42" s="1924"/>
      <c r="M42" s="1928"/>
      <c r="N42" s="1924"/>
      <c r="O42" s="1928"/>
      <c r="P42" s="1924"/>
      <c r="Q42" s="1929"/>
      <c r="R42" s="1924"/>
      <c r="S42" s="1929"/>
    </row>
    <row r="43" spans="1:19">
      <c r="A43" s="1942"/>
      <c r="B43" s="1987"/>
      <c r="C43" s="1988"/>
      <c r="D43" s="1908"/>
      <c r="E43" s="1908"/>
      <c r="F43" s="1938"/>
      <c r="G43" s="1939"/>
      <c r="H43" s="1924"/>
      <c r="I43" s="1928"/>
      <c r="J43" s="1924"/>
      <c r="K43" s="1928"/>
      <c r="L43" s="1924"/>
      <c r="M43" s="1928"/>
      <c r="N43" s="1924"/>
      <c r="O43" s="1928"/>
      <c r="P43" s="1924"/>
      <c r="Q43" s="1929"/>
      <c r="R43" s="1924"/>
      <c r="S43" s="1929"/>
    </row>
    <row r="44" spans="1:19">
      <c r="A44" s="1942"/>
      <c r="B44" s="1987"/>
      <c r="C44" s="1988"/>
      <c r="D44" s="1908"/>
      <c r="E44" s="1908"/>
      <c r="F44" s="1938"/>
      <c r="G44" s="1939"/>
      <c r="H44" s="1924"/>
      <c r="I44" s="1928"/>
      <c r="J44" s="1924"/>
      <c r="K44" s="1928"/>
      <c r="L44" s="1924"/>
      <c r="M44" s="1928"/>
      <c r="N44" s="1924"/>
      <c r="O44" s="1928"/>
      <c r="P44" s="1924"/>
      <c r="Q44" s="1929"/>
      <c r="R44" s="1924"/>
      <c r="S44" s="1929"/>
    </row>
    <row r="45" spans="1:19">
      <c r="A45" s="1942"/>
      <c r="B45" s="1987"/>
      <c r="C45" s="1988"/>
      <c r="D45" s="1908"/>
      <c r="E45" s="1908"/>
      <c r="F45" s="1938"/>
      <c r="G45" s="1939"/>
      <c r="H45" s="1924"/>
      <c r="I45" s="1928"/>
      <c r="J45" s="1924"/>
      <c r="K45" s="1928"/>
      <c r="L45" s="1924"/>
      <c r="M45" s="1928"/>
      <c r="N45" s="1924"/>
      <c r="O45" s="1928"/>
      <c r="P45" s="1924"/>
      <c r="Q45" s="1929"/>
      <c r="R45" s="1924"/>
      <c r="S45" s="1929"/>
    </row>
    <row r="46" spans="1:19">
      <c r="A46" s="14"/>
      <c r="B46" s="16"/>
      <c r="C46" s="16"/>
      <c r="D46" s="16"/>
      <c r="E46" s="17"/>
      <c r="F46" s="18" t="s">
        <v>625</v>
      </c>
      <c r="G46" s="19"/>
      <c r="H46" s="20"/>
      <c r="I46" s="62">
        <f>SUM(I23:I45)</f>
        <v>0</v>
      </c>
      <c r="J46" s="51"/>
      <c r="K46" s="62">
        <f>SUM(K23:K45)</f>
        <v>0</v>
      </c>
      <c r="L46" s="20"/>
      <c r="M46" s="62">
        <f>SUM(M23:M45)</f>
        <v>0</v>
      </c>
      <c r="N46" s="20"/>
      <c r="O46" s="62">
        <f>SUM(O23:O45)</f>
        <v>0</v>
      </c>
      <c r="P46" s="20"/>
      <c r="Q46" s="62">
        <f>SUM(Q23:Q45)</f>
        <v>0</v>
      </c>
      <c r="R46" s="20"/>
      <c r="S46" s="62">
        <f>SUM(S23:S45)</f>
        <v>0</v>
      </c>
    </row>
    <row r="47" spans="1:19">
      <c r="A47" s="1867"/>
      <c r="B47" s="1868"/>
      <c r="C47" s="1869"/>
      <c r="D47" s="1869"/>
      <c r="E47" s="1870"/>
      <c r="F47" s="1871" t="s">
        <v>626</v>
      </c>
      <c r="G47" s="1872"/>
      <c r="H47" s="1873">
        <v>0</v>
      </c>
      <c r="I47" s="1989"/>
      <c r="J47" s="1990">
        <v>0</v>
      </c>
      <c r="K47" s="1989"/>
      <c r="L47" s="1873">
        <v>0</v>
      </c>
      <c r="M47" s="1989"/>
      <c r="N47" s="1873">
        <v>0</v>
      </c>
      <c r="O47" s="1989"/>
      <c r="P47" s="1873">
        <v>0</v>
      </c>
      <c r="Q47" s="1989"/>
      <c r="R47" s="1873">
        <v>0</v>
      </c>
      <c r="S47" s="1989"/>
    </row>
    <row r="48" spans="1:19">
      <c r="A48" s="1867"/>
      <c r="B48" s="1868"/>
      <c r="C48" s="1869"/>
      <c r="D48" s="1869"/>
      <c r="E48" s="1870"/>
      <c r="F48" s="1871" t="s">
        <v>627</v>
      </c>
      <c r="G48" s="1872"/>
      <c r="H48" s="1875"/>
      <c r="I48" s="1991">
        <f>H47*I46</f>
        <v>0</v>
      </c>
      <c r="J48" s="1992"/>
      <c r="K48" s="1991">
        <f>J47*K46</f>
        <v>0</v>
      </c>
      <c r="L48" s="1875"/>
      <c r="M48" s="1991">
        <f>L47*M46</f>
        <v>0</v>
      </c>
      <c r="N48" s="1875"/>
      <c r="O48" s="1991">
        <f>N47*O46</f>
        <v>0</v>
      </c>
      <c r="P48" s="1875"/>
      <c r="Q48" s="1991">
        <f>P47*Q46</f>
        <v>0</v>
      </c>
      <c r="R48" s="1875"/>
      <c r="S48" s="1991">
        <f>R47*S46</f>
        <v>0</v>
      </c>
    </row>
    <row r="49" spans="1:19">
      <c r="A49" s="1867"/>
      <c r="B49" s="1868"/>
      <c r="C49" s="1869"/>
      <c r="D49" s="1869"/>
      <c r="E49" s="1870"/>
      <c r="F49" s="1871"/>
      <c r="G49" s="1872"/>
      <c r="H49" s="1875"/>
      <c r="I49" s="1993"/>
      <c r="J49" s="1992"/>
      <c r="K49" s="1993"/>
      <c r="L49" s="1875"/>
      <c r="M49" s="1993"/>
      <c r="N49" s="1875"/>
      <c r="O49" s="1993"/>
      <c r="P49" s="1875"/>
      <c r="Q49" s="1993"/>
      <c r="R49" s="1875"/>
      <c r="S49" s="1993"/>
    </row>
    <row r="50" spans="1:19">
      <c r="A50" s="1867"/>
      <c r="B50" s="1868"/>
      <c r="C50" s="1869"/>
      <c r="D50" s="1869"/>
      <c r="E50" s="1870"/>
      <c r="F50" s="1871" t="s">
        <v>628</v>
      </c>
      <c r="G50" s="1872"/>
      <c r="H50" s="1877"/>
      <c r="I50" s="1994">
        <f>SUM(I46:I48)</f>
        <v>0</v>
      </c>
      <c r="J50" s="1995"/>
      <c r="K50" s="1994">
        <f>SUM(K46:K48)</f>
        <v>0</v>
      </c>
      <c r="L50" s="1877"/>
      <c r="M50" s="1994">
        <f>SUM(M46:M48)</f>
        <v>0</v>
      </c>
      <c r="N50" s="1877"/>
      <c r="O50" s="1994">
        <f>SUM(O46:O48)</f>
        <v>0</v>
      </c>
      <c r="P50" s="1877"/>
      <c r="Q50" s="1994">
        <f>SUM(Q46:Q48)</f>
        <v>0</v>
      </c>
      <c r="R50" s="1877"/>
      <c r="S50" s="1994">
        <f>SUM(S46:S48)</f>
        <v>0</v>
      </c>
    </row>
    <row r="51" spans="1:19">
      <c r="A51" s="1867"/>
      <c r="B51" s="1868"/>
      <c r="C51" s="1869"/>
      <c r="D51" s="1869"/>
      <c r="E51" s="1870"/>
      <c r="F51" s="1879" t="s">
        <v>629</v>
      </c>
      <c r="G51" s="1880"/>
      <c r="H51" s="1881"/>
      <c r="I51" s="1882" t="e">
        <f>I50/'Area Calculations'!$I$4</f>
        <v>#DIV/0!</v>
      </c>
      <c r="J51" s="1996"/>
      <c r="K51" s="1882" t="e">
        <f>K50/'Area Calculations'!$I$4</f>
        <v>#DIV/0!</v>
      </c>
      <c r="L51" s="1881"/>
      <c r="M51" s="1882" t="e">
        <f>M50/'Area Calculations'!$I$4</f>
        <v>#DIV/0!</v>
      </c>
      <c r="N51" s="1881"/>
      <c r="O51" s="1882" t="e">
        <f>O50/'Area Calculations'!$I$4</f>
        <v>#DIV/0!</v>
      </c>
      <c r="P51" s="1881"/>
      <c r="Q51" s="1882" t="e">
        <f>Q50/'Area Calculations'!$I$4</f>
        <v>#DIV/0!</v>
      </c>
      <c r="R51" s="1881"/>
      <c r="S51" s="1882" t="e">
        <f>S50/'Area Calculations'!$I$4</f>
        <v>#DIV/0!</v>
      </c>
    </row>
    <row r="52" spans="1:19">
      <c r="A52" s="1867"/>
      <c r="B52" s="1868"/>
      <c r="C52" s="1869"/>
      <c r="D52" s="1869"/>
      <c r="E52" s="1870"/>
      <c r="F52" s="1879" t="s">
        <v>630</v>
      </c>
      <c r="G52" s="1883"/>
      <c r="H52" s="1881"/>
      <c r="I52" s="1882" t="e">
        <f>I50/'Area Calculations'!#REF!</f>
        <v>#REF!</v>
      </c>
      <c r="J52" s="1996"/>
      <c r="K52" s="1882" t="e">
        <f>K50/'Area Calculations'!#REF!</f>
        <v>#REF!</v>
      </c>
      <c r="L52" s="1881"/>
      <c r="M52" s="1882" t="e">
        <f>M50/'Area Calculations'!#REF!</f>
        <v>#REF!</v>
      </c>
      <c r="N52" s="1881"/>
      <c r="O52" s="1882" t="e">
        <f>O50/'Area Calculations'!#REF!</f>
        <v>#REF!</v>
      </c>
      <c r="P52" s="1881"/>
      <c r="Q52" s="1882" t="e">
        <f>Q50/'Area Calculations'!#REF!</f>
        <v>#REF!</v>
      </c>
      <c r="R52" s="1881"/>
      <c r="S52" s="1882" t="e">
        <f>S50/'Area Calculations'!#REF!</f>
        <v>#REF!</v>
      </c>
    </row>
    <row r="53" spans="1:19">
      <c r="A53" s="1867"/>
      <c r="B53" s="1868"/>
      <c r="C53" s="1869"/>
      <c r="D53" s="1869"/>
      <c r="E53" s="1870"/>
      <c r="F53" s="1871"/>
      <c r="G53" s="1884"/>
      <c r="H53" s="1885"/>
      <c r="I53" s="1886"/>
      <c r="J53" s="1997"/>
      <c r="K53" s="1886"/>
      <c r="L53" s="1885"/>
      <c r="M53" s="1886"/>
      <c r="N53" s="1885"/>
      <c r="O53" s="1886"/>
      <c r="P53" s="1885"/>
      <c r="Q53" s="1886"/>
      <c r="R53" s="1885"/>
      <c r="S53" s="1886"/>
    </row>
    <row r="54" spans="1:19">
      <c r="A54" s="652" t="s">
        <v>631</v>
      </c>
      <c r="B54" s="653"/>
      <c r="C54" s="12"/>
      <c r="D54" s="12"/>
      <c r="E54" s="12"/>
      <c r="F54" s="12"/>
      <c r="G54" s="13"/>
      <c r="H54" s="21"/>
      <c r="I54" s="21"/>
      <c r="J54" s="52"/>
      <c r="K54" s="21"/>
      <c r="L54" s="21"/>
      <c r="M54" s="21"/>
      <c r="N54" s="21"/>
      <c r="O54" s="21"/>
      <c r="P54" s="21"/>
      <c r="Q54" s="21"/>
      <c r="R54" s="21"/>
      <c r="S54" s="21"/>
    </row>
    <row r="55" spans="1:19">
      <c r="A55" s="1950"/>
      <c r="B55" s="1907"/>
      <c r="C55" s="1951"/>
      <c r="D55" s="1951"/>
      <c r="E55" s="1951"/>
      <c r="F55" s="1951"/>
      <c r="G55" s="1952"/>
      <c r="H55" s="1953"/>
      <c r="I55" s="1953"/>
      <c r="J55" s="1998"/>
      <c r="K55" s="1953"/>
      <c r="L55" s="1953"/>
      <c r="M55" s="1953"/>
      <c r="N55" s="1953"/>
      <c r="O55" s="1953"/>
      <c r="P55" s="1953"/>
      <c r="Q55" s="1953"/>
      <c r="R55" s="1953"/>
      <c r="S55" s="1953"/>
    </row>
    <row r="56" spans="1:19" s="2" customFormat="1">
      <c r="A56" s="1950"/>
      <c r="B56" s="1907"/>
      <c r="C56" s="1951"/>
      <c r="D56" s="1951"/>
      <c r="E56" s="1951"/>
      <c r="F56" s="1951"/>
      <c r="G56" s="1952"/>
      <c r="H56" s="1953"/>
      <c r="I56" s="1953"/>
      <c r="J56" s="1998"/>
      <c r="K56" s="1953"/>
      <c r="L56" s="1953"/>
      <c r="M56" s="1953"/>
      <c r="N56" s="1953"/>
      <c r="O56" s="1953"/>
      <c r="P56" s="1953"/>
      <c r="Q56" s="1953"/>
      <c r="R56" s="1953"/>
      <c r="S56" s="1953"/>
    </row>
    <row r="57" spans="1:19" s="2" customFormat="1">
      <c r="A57" s="1950"/>
      <c r="B57" s="1907"/>
      <c r="C57" s="1951"/>
      <c r="D57" s="1951"/>
      <c r="E57" s="1951"/>
      <c r="F57" s="1951"/>
      <c r="G57" s="1952"/>
      <c r="H57" s="1953"/>
      <c r="I57" s="1953"/>
      <c r="J57" s="1998"/>
      <c r="K57" s="1953"/>
      <c r="L57" s="1953"/>
      <c r="M57" s="1953"/>
      <c r="N57" s="1953"/>
      <c r="O57" s="1953"/>
      <c r="P57" s="1953"/>
      <c r="Q57" s="1953"/>
      <c r="R57" s="1953"/>
      <c r="S57" s="1953"/>
    </row>
    <row r="58" spans="1:19">
      <c r="A58" s="652" t="s">
        <v>632</v>
      </c>
      <c r="B58" s="653"/>
      <c r="C58" s="12"/>
      <c r="D58" s="12"/>
      <c r="E58" s="12"/>
      <c r="F58" s="12"/>
      <c r="G58" s="13"/>
      <c r="H58" s="21"/>
      <c r="I58" s="21"/>
      <c r="J58" s="52"/>
      <c r="K58" s="21"/>
      <c r="L58" s="21"/>
      <c r="M58" s="21"/>
      <c r="N58" s="21"/>
      <c r="O58" s="21"/>
      <c r="P58" s="21"/>
      <c r="Q58" s="21"/>
      <c r="R58" s="21"/>
      <c r="S58" s="21"/>
    </row>
    <row r="59" spans="1:19" s="2" customFormat="1">
      <c r="A59" s="1950"/>
      <c r="B59" s="1907"/>
      <c r="C59" s="1951"/>
      <c r="D59" s="1951"/>
      <c r="E59" s="1951"/>
      <c r="F59" s="1951"/>
      <c r="G59" s="1952"/>
      <c r="H59" s="1953"/>
      <c r="I59" s="1953"/>
      <c r="J59" s="1998"/>
      <c r="K59" s="1953"/>
      <c r="L59" s="1953"/>
      <c r="M59" s="1953"/>
      <c r="N59" s="1953"/>
      <c r="O59" s="1953"/>
      <c r="P59" s="1953"/>
      <c r="Q59" s="1953"/>
      <c r="R59" s="1953"/>
      <c r="S59" s="1953"/>
    </row>
    <row r="60" spans="1:19" s="2" customFormat="1">
      <c r="A60" s="1950"/>
      <c r="B60" s="1907"/>
      <c r="C60" s="1951"/>
      <c r="D60" s="1951"/>
      <c r="E60" s="1951"/>
      <c r="F60" s="1951"/>
      <c r="G60" s="1952"/>
      <c r="H60" s="1953"/>
      <c r="I60" s="1953"/>
      <c r="J60" s="1998"/>
      <c r="K60" s="1953"/>
      <c r="L60" s="1953"/>
      <c r="M60" s="1953"/>
      <c r="N60" s="1953"/>
      <c r="O60" s="1953"/>
      <c r="P60" s="1953"/>
      <c r="Q60" s="1953"/>
      <c r="R60" s="1953"/>
      <c r="S60" s="1953"/>
    </row>
    <row r="61" spans="1:19">
      <c r="A61" s="1950"/>
      <c r="B61" s="1907"/>
      <c r="C61" s="1951"/>
      <c r="D61" s="1951"/>
      <c r="E61" s="1951"/>
      <c r="F61" s="1951"/>
      <c r="G61" s="1952"/>
      <c r="H61" s="1953"/>
      <c r="I61" s="1953"/>
      <c r="J61" s="1998"/>
      <c r="K61" s="1953"/>
      <c r="L61" s="1953"/>
      <c r="M61" s="1953"/>
      <c r="N61" s="1953"/>
      <c r="O61" s="1953"/>
      <c r="P61" s="1953"/>
      <c r="Q61" s="1953"/>
      <c r="R61" s="1953"/>
      <c r="S61" s="1953"/>
    </row>
    <row r="62" spans="1:19">
      <c r="A62" s="652" t="s">
        <v>633</v>
      </c>
      <c r="B62" s="653"/>
      <c r="C62" s="12"/>
      <c r="D62" s="12"/>
      <c r="E62" s="12"/>
      <c r="F62" s="12"/>
      <c r="G62" s="13"/>
      <c r="H62" s="21"/>
      <c r="I62" s="21"/>
      <c r="J62" s="52"/>
      <c r="K62" s="21"/>
      <c r="L62" s="21"/>
      <c r="M62" s="21"/>
      <c r="N62" s="21"/>
      <c r="O62" s="21"/>
      <c r="P62" s="21"/>
      <c r="Q62" s="21"/>
      <c r="R62" s="21"/>
      <c r="S62" s="21"/>
    </row>
    <row r="63" spans="1:19">
      <c r="A63" s="1950"/>
      <c r="B63" s="1907"/>
      <c r="C63" s="1951"/>
      <c r="D63" s="1951"/>
      <c r="E63" s="1951"/>
      <c r="F63" s="1951"/>
      <c r="G63" s="1952"/>
      <c r="H63" s="1953"/>
      <c r="I63" s="1953"/>
      <c r="J63" s="1998"/>
      <c r="K63" s="1953"/>
      <c r="L63" s="1953"/>
      <c r="M63" s="1953"/>
      <c r="N63" s="1953"/>
      <c r="O63" s="1953"/>
      <c r="P63" s="1953"/>
      <c r="Q63" s="1953"/>
      <c r="R63" s="1953"/>
      <c r="S63" s="1953"/>
    </row>
    <row r="64" spans="1:19">
      <c r="A64" s="1920"/>
      <c r="B64" s="1907"/>
      <c r="C64" s="1908"/>
      <c r="D64" s="1908"/>
      <c r="E64" s="1908"/>
      <c r="F64" s="1908"/>
      <c r="G64" s="1921"/>
      <c r="H64" s="1888"/>
      <c r="I64" s="1888"/>
      <c r="J64" s="1999"/>
      <c r="K64" s="1888"/>
      <c r="L64" s="1888"/>
      <c r="M64" s="1888"/>
      <c r="N64" s="1888"/>
      <c r="O64" s="1888"/>
      <c r="P64" s="1888"/>
      <c r="Q64" s="1888"/>
      <c r="R64" s="1888"/>
      <c r="S64" s="1888"/>
    </row>
    <row r="65" spans="1:19">
      <c r="A65" s="1889"/>
      <c r="B65" s="1890"/>
      <c r="C65" s="1908"/>
      <c r="D65" s="1908"/>
      <c r="E65" s="1908"/>
      <c r="F65" s="1908"/>
      <c r="G65" s="1921"/>
      <c r="H65" s="1891"/>
      <c r="I65" s="1891"/>
      <c r="J65" s="2000"/>
      <c r="K65" s="1891"/>
      <c r="L65" s="1891"/>
      <c r="M65" s="1891"/>
      <c r="N65" s="1891"/>
      <c r="O65" s="1891"/>
      <c r="P65" s="1891"/>
      <c r="Q65" s="1891"/>
      <c r="R65" s="1891"/>
      <c r="S65" s="1891"/>
    </row>
    <row r="66" spans="1:19">
      <c r="A66" s="652" t="s">
        <v>634</v>
      </c>
      <c r="B66" s="653"/>
      <c r="C66" s="12"/>
      <c r="D66" s="12"/>
      <c r="E66" s="12"/>
      <c r="F66" s="12"/>
      <c r="G66" s="13"/>
      <c r="H66" s="21"/>
      <c r="I66" s="21"/>
      <c r="J66" s="52"/>
      <c r="K66" s="21"/>
      <c r="L66" s="21"/>
      <c r="M66" s="21"/>
      <c r="N66" s="21"/>
      <c r="O66" s="21"/>
      <c r="P66" s="21"/>
      <c r="Q66" s="21"/>
      <c r="R66" s="21"/>
      <c r="S66" s="21"/>
    </row>
    <row r="67" spans="1:19">
      <c r="A67" s="1954"/>
      <c r="B67" s="1955"/>
      <c r="C67" s="1951"/>
      <c r="D67" s="1951"/>
      <c r="E67" s="1951"/>
      <c r="F67" s="1951"/>
      <c r="G67" s="1952"/>
      <c r="H67" s="1953"/>
      <c r="I67" s="1953"/>
      <c r="J67" s="1998"/>
      <c r="K67" s="1953"/>
      <c r="L67" s="1953"/>
      <c r="M67" s="1953"/>
      <c r="N67" s="1953"/>
      <c r="O67" s="1953"/>
      <c r="P67" s="1953"/>
      <c r="Q67" s="1953"/>
      <c r="R67" s="1953"/>
      <c r="S67" s="1953"/>
    </row>
    <row r="68" spans="1:19">
      <c r="A68" s="1889"/>
      <c r="B68" s="1890"/>
      <c r="C68" s="1908"/>
      <c r="D68" s="1908"/>
      <c r="E68" s="1908"/>
      <c r="F68" s="1908"/>
      <c r="G68" s="1921"/>
      <c r="H68" s="1892"/>
      <c r="I68" s="1892"/>
      <c r="J68" s="2001"/>
      <c r="K68" s="1892"/>
      <c r="L68" s="1892"/>
      <c r="M68" s="1892"/>
      <c r="N68" s="1892"/>
      <c r="O68" s="1892"/>
      <c r="P68" s="1892"/>
      <c r="Q68" s="1892"/>
      <c r="R68" s="1892"/>
      <c r="S68" s="1892"/>
    </row>
    <row r="69" spans="1:19">
      <c r="A69" s="1889"/>
      <c r="B69" s="1890"/>
      <c r="C69" s="1908"/>
      <c r="D69" s="1908"/>
      <c r="E69" s="1908"/>
      <c r="F69" s="1908"/>
      <c r="G69" s="1921"/>
      <c r="H69" s="1892"/>
      <c r="I69" s="1892"/>
      <c r="J69" s="2001"/>
      <c r="K69" s="1892"/>
      <c r="L69" s="1892"/>
      <c r="M69" s="1892"/>
      <c r="N69" s="1892"/>
      <c r="O69" s="1892"/>
      <c r="P69" s="1892"/>
      <c r="Q69" s="1892"/>
      <c r="R69" s="1892"/>
      <c r="S69" s="1892"/>
    </row>
    <row r="70" spans="1:19">
      <c r="A70" s="652" t="s">
        <v>635</v>
      </c>
      <c r="B70" s="653"/>
      <c r="C70" s="12"/>
      <c r="D70" s="12"/>
      <c r="E70" s="12"/>
      <c r="F70" s="12"/>
      <c r="G70" s="13"/>
      <c r="H70" s="21"/>
      <c r="I70" s="21"/>
      <c r="J70" s="52"/>
      <c r="K70" s="21"/>
      <c r="L70" s="21"/>
      <c r="M70" s="21"/>
      <c r="N70" s="21"/>
      <c r="O70" s="21"/>
      <c r="P70" s="21"/>
      <c r="Q70" s="21"/>
      <c r="R70" s="21"/>
      <c r="S70" s="21"/>
    </row>
    <row r="71" spans="1:19">
      <c r="A71" s="1920"/>
      <c r="B71" s="1907" t="s">
        <v>636</v>
      </c>
      <c r="C71" s="1908"/>
      <c r="D71" s="1908"/>
      <c r="E71" s="1908"/>
      <c r="F71" s="1908"/>
      <c r="G71" s="1921"/>
      <c r="H71" s="1892"/>
      <c r="I71" s="1892"/>
      <c r="J71" s="2001"/>
      <c r="K71" s="1892"/>
      <c r="L71" s="1892"/>
      <c r="M71" s="1892"/>
      <c r="N71" s="1892"/>
      <c r="O71" s="1892"/>
      <c r="P71" s="1892"/>
      <c r="Q71" s="1892"/>
      <c r="R71" s="1892"/>
      <c r="S71" s="1892"/>
    </row>
    <row r="72" spans="1:19">
      <c r="A72" s="1920"/>
      <c r="B72" s="1907" t="s">
        <v>637</v>
      </c>
      <c r="C72" s="1908"/>
      <c r="D72" s="1908"/>
      <c r="E72" s="1908"/>
      <c r="F72" s="1908"/>
      <c r="G72" s="1921"/>
      <c r="H72" s="1892"/>
      <c r="I72" s="1892"/>
      <c r="J72" s="2001"/>
      <c r="K72" s="1892"/>
      <c r="L72" s="1892"/>
      <c r="M72" s="1892"/>
      <c r="N72" s="1892"/>
      <c r="O72" s="1892"/>
      <c r="P72" s="1892"/>
      <c r="Q72" s="1892"/>
      <c r="R72" s="1892"/>
      <c r="S72" s="1892"/>
    </row>
    <row r="73" spans="1:19">
      <c r="A73" s="1920"/>
      <c r="B73" s="1907" t="s">
        <v>638</v>
      </c>
      <c r="C73" s="1908"/>
      <c r="D73" s="1908"/>
      <c r="E73" s="1908"/>
      <c r="F73" s="1908"/>
      <c r="G73" s="1921"/>
      <c r="H73" s="1892"/>
      <c r="I73" s="1892"/>
      <c r="J73" s="2001"/>
      <c r="K73" s="1892"/>
      <c r="L73" s="1892"/>
      <c r="M73" s="1892"/>
      <c r="N73" s="1892"/>
      <c r="O73" s="1892"/>
      <c r="P73" s="1892"/>
      <c r="Q73" s="1892"/>
      <c r="R73" s="1892"/>
      <c r="S73" s="1892"/>
    </row>
    <row r="74" spans="1:19">
      <c r="A74" s="1920"/>
      <c r="B74" s="1907" t="s">
        <v>639</v>
      </c>
      <c r="C74" s="1908"/>
      <c r="D74" s="1908"/>
      <c r="E74" s="1908"/>
      <c r="F74" s="1908"/>
      <c r="G74" s="1921"/>
      <c r="H74" s="1892"/>
      <c r="I74" s="1892"/>
      <c r="J74" s="2001"/>
      <c r="K74" s="1892"/>
      <c r="L74" s="1892"/>
      <c r="M74" s="1892"/>
      <c r="N74" s="1892"/>
      <c r="O74" s="1892"/>
      <c r="P74" s="1892"/>
      <c r="Q74" s="1892"/>
      <c r="R74" s="1892"/>
      <c r="S74" s="1892"/>
    </row>
    <row r="75" spans="1:19">
      <c r="A75" s="358"/>
      <c r="B75" s="357"/>
      <c r="C75" s="188"/>
      <c r="D75" s="188"/>
      <c r="E75" s="188"/>
      <c r="F75" s="188"/>
      <c r="G75" s="359"/>
      <c r="H75" s="300"/>
      <c r="I75" s="300"/>
      <c r="J75" s="53"/>
      <c r="K75" s="300"/>
      <c r="L75" s="300"/>
      <c r="M75" s="300"/>
      <c r="N75" s="300"/>
      <c r="O75" s="300"/>
      <c r="P75" s="300"/>
      <c r="Q75" s="300"/>
      <c r="R75" s="300"/>
      <c r="S75" s="300"/>
    </row>
    <row r="76" spans="1:19">
      <c r="A76" s="7" t="s">
        <v>640</v>
      </c>
      <c r="B76" s="8"/>
      <c r="C76" s="12"/>
      <c r="D76" s="12"/>
      <c r="E76" s="12"/>
      <c r="F76" s="12"/>
      <c r="G76" s="13"/>
      <c r="H76" s="21"/>
      <c r="I76" s="21"/>
      <c r="J76" s="52"/>
      <c r="K76" s="21"/>
      <c r="L76" s="21"/>
      <c r="M76" s="21"/>
      <c r="N76" s="21"/>
      <c r="O76" s="21"/>
      <c r="P76" s="21"/>
      <c r="Q76" s="21"/>
      <c r="R76" s="21"/>
      <c r="S76" s="21"/>
    </row>
    <row r="77" spans="1:19">
      <c r="A77" s="1950"/>
      <c r="B77" s="1956" t="s">
        <v>641</v>
      </c>
      <c r="C77" s="1951"/>
      <c r="D77" s="1951"/>
      <c r="E77" s="1951"/>
      <c r="F77" s="1951"/>
      <c r="G77" s="1952"/>
      <c r="H77" s="1957"/>
      <c r="I77" s="1957"/>
      <c r="J77" s="1929"/>
      <c r="K77" s="1957"/>
      <c r="L77" s="1957"/>
      <c r="M77" s="1957"/>
      <c r="N77" s="1957"/>
      <c r="O77" s="1957"/>
      <c r="P77" s="1957"/>
      <c r="Q77" s="1957"/>
      <c r="R77" s="1957"/>
      <c r="S77" s="1957"/>
    </row>
    <row r="78" spans="1:19">
      <c r="A78" s="1920"/>
      <c r="B78" s="1907" t="s">
        <v>642</v>
      </c>
      <c r="C78" s="1908"/>
      <c r="D78" s="1908"/>
      <c r="E78" s="1908"/>
      <c r="F78" s="1908"/>
      <c r="G78" s="1921"/>
      <c r="H78" s="1893"/>
      <c r="I78" s="1893"/>
      <c r="J78" s="2002"/>
      <c r="K78" s="1893"/>
      <c r="L78" s="1893"/>
      <c r="M78" s="1893"/>
      <c r="N78" s="1893"/>
      <c r="O78" s="1893"/>
      <c r="P78" s="1893"/>
      <c r="Q78" s="1893"/>
      <c r="R78" s="1893"/>
      <c r="S78" s="1893"/>
    </row>
    <row r="79" spans="1:19">
      <c r="A79" s="1894"/>
      <c r="B79" s="1895" t="s">
        <v>643</v>
      </c>
      <c r="C79" s="1896"/>
      <c r="D79" s="1896"/>
      <c r="E79" s="1896"/>
      <c r="F79" s="1896"/>
      <c r="G79" s="1897"/>
      <c r="H79" s="1898"/>
      <c r="I79" s="1898"/>
      <c r="J79" s="2003"/>
      <c r="K79" s="1898"/>
      <c r="L79" s="1898"/>
      <c r="M79" s="1898"/>
      <c r="N79" s="1898"/>
      <c r="O79" s="1898"/>
      <c r="P79" s="1898"/>
      <c r="Q79" s="1898"/>
      <c r="R79" s="1898"/>
      <c r="S79" s="1898"/>
    </row>
    <row r="81" spans="1:2">
      <c r="A81" s="94" t="s">
        <v>644</v>
      </c>
      <c r="B81" s="96"/>
    </row>
    <row r="82" spans="1:2">
      <c r="A82" s="95" t="s">
        <v>542</v>
      </c>
      <c r="B82" s="1899"/>
    </row>
    <row r="83" spans="1:2">
      <c r="A83" s="1900" t="s">
        <v>546</v>
      </c>
      <c r="B83" s="1899"/>
    </row>
    <row r="84" spans="1:2">
      <c r="A84" s="1901" t="s">
        <v>549</v>
      </c>
      <c r="B84" s="1902"/>
    </row>
    <row r="85" spans="1:2">
      <c r="A85" s="1901" t="s">
        <v>552</v>
      </c>
      <c r="B85" s="1903"/>
    </row>
    <row r="86" spans="1:2">
      <c r="A86" s="1904" t="s">
        <v>645</v>
      </c>
      <c r="B86" s="1905"/>
    </row>
    <row r="88" spans="1:2">
      <c r="A88" s="97"/>
      <c r="B88" s="1" t="s">
        <v>646</v>
      </c>
    </row>
    <row r="89" spans="1:2">
      <c r="A89" s="98"/>
      <c r="B89" s="1" t="s">
        <v>647</v>
      </c>
    </row>
  </sheetData>
  <mergeCells count="47">
    <mergeCell ref="A54:B54"/>
    <mergeCell ref="A58:B58"/>
    <mergeCell ref="A62:B62"/>
    <mergeCell ref="A66:B66"/>
    <mergeCell ref="A70:B7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71" priority="3" operator="equal">
      <formula>"X"</formula>
    </cfRule>
    <cfRule type="cellIs" dxfId="1070" priority="4" operator="equal">
      <formula>"I"</formula>
    </cfRule>
  </conditionalFormatting>
  <conditionalFormatting sqref="H32:H45">
    <cfRule type="cellIs" dxfId="1069" priority="1" operator="equal">
      <formula>"X"</formula>
    </cfRule>
    <cfRule type="cellIs" dxfId="1068" priority="2" operator="equal">
      <formula>"I"</formula>
    </cfRule>
  </conditionalFormatting>
  <conditionalFormatting sqref="J20:J30">
    <cfRule type="cellIs" dxfId="1067" priority="7" operator="equal">
      <formula>"X"</formula>
    </cfRule>
    <cfRule type="cellIs" dxfId="1066" priority="8" operator="equal">
      <formula>"I"</formula>
    </cfRule>
  </conditionalFormatting>
  <conditionalFormatting sqref="J32:J45">
    <cfRule type="cellIs" dxfId="1065" priority="5" operator="equal">
      <formula>"X"</formula>
    </cfRule>
    <cfRule type="cellIs" dxfId="1064" priority="6" operator="equal">
      <formula>"I"</formula>
    </cfRule>
  </conditionalFormatting>
  <conditionalFormatting sqref="L20:L30">
    <cfRule type="cellIs" dxfId="1063" priority="11" operator="equal">
      <formula>"X"</formula>
    </cfRule>
    <cfRule type="cellIs" dxfId="1062" priority="12" operator="equal">
      <formula>"I"</formula>
    </cfRule>
  </conditionalFormatting>
  <conditionalFormatting sqref="L32:L45">
    <cfRule type="cellIs" dxfId="1061" priority="9" operator="equal">
      <formula>"X"</formula>
    </cfRule>
    <cfRule type="cellIs" dxfId="1060" priority="10" operator="equal">
      <formula>"I"</formula>
    </cfRule>
  </conditionalFormatting>
  <conditionalFormatting sqref="N20:N30">
    <cfRule type="cellIs" dxfId="1059" priority="15" operator="equal">
      <formula>"X"</formula>
    </cfRule>
    <cfRule type="cellIs" dxfId="1058" priority="16" operator="equal">
      <formula>"I"</formula>
    </cfRule>
  </conditionalFormatting>
  <conditionalFormatting sqref="N32:N45">
    <cfRule type="cellIs" dxfId="1057" priority="13" operator="equal">
      <formula>"X"</formula>
    </cfRule>
    <cfRule type="cellIs" dxfId="1056" priority="14" operator="equal">
      <formula>"I"</formula>
    </cfRule>
  </conditionalFormatting>
  <conditionalFormatting sqref="P20:P30">
    <cfRule type="cellIs" dxfId="1055" priority="19" operator="equal">
      <formula>"X"</formula>
    </cfRule>
    <cfRule type="cellIs" dxfId="1054" priority="20" operator="equal">
      <formula>"I"</formula>
    </cfRule>
  </conditionalFormatting>
  <conditionalFormatting sqref="P32:P45">
    <cfRule type="cellIs" dxfId="1053" priority="17" operator="equal">
      <formula>"X"</formula>
    </cfRule>
    <cfRule type="cellIs" dxfId="1052" priority="18" operator="equal">
      <formula>"I"</formula>
    </cfRule>
  </conditionalFormatting>
  <conditionalFormatting sqref="R20:R30">
    <cfRule type="cellIs" dxfId="1051" priority="23" operator="equal">
      <formula>"X"</formula>
    </cfRule>
    <cfRule type="cellIs" dxfId="1050" priority="24" operator="equal">
      <formula>"I"</formula>
    </cfRule>
  </conditionalFormatting>
  <conditionalFormatting sqref="R32:R45">
    <cfRule type="cellIs" dxfId="1049" priority="21" operator="equal">
      <formula>"X"</formula>
    </cfRule>
    <cfRule type="cellIs" dxfId="1048" priority="22" operator="equal">
      <formula>"I"</formula>
    </cfRule>
  </conditionalFormatting>
  <hyperlinks>
    <hyperlink ref="B3" location="'Cost Summary'!A1" display="BACK TO SUMMARY SHEET" xr:uid="{1319B25A-0575-4B74-8B1D-FDD9BADAA8A1}"/>
  </hyperlink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rgb="FF92D050"/>
  </sheetPr>
  <dimension ref="A1:S129"/>
  <sheetViews>
    <sheetView workbookViewId="0">
      <pane xSplit="2" ySplit="9" topLeftCell="H20" activePane="bottomRight" state="frozen"/>
      <selection pane="bottomRight" activeCell="B33" sqref="B3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8.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90"/>
      <c r="I4" s="689"/>
      <c r="J4" s="689"/>
      <c r="K4" s="689"/>
      <c r="L4" s="689"/>
      <c r="M4" s="689"/>
      <c r="N4" s="689"/>
      <c r="O4" s="689"/>
      <c r="P4" s="689"/>
      <c r="Q4" s="689"/>
      <c r="R4" s="689"/>
      <c r="S4" s="689"/>
    </row>
    <row r="5" spans="1:19">
      <c r="A5" s="1906" t="s">
        <v>544</v>
      </c>
      <c r="B5" s="1907" t="s">
        <v>410</v>
      </c>
      <c r="C5" s="1908"/>
      <c r="D5" s="1908"/>
      <c r="E5" s="1908"/>
      <c r="F5" s="1908"/>
      <c r="G5" s="1909" t="s">
        <v>546</v>
      </c>
      <c r="H5" s="2004"/>
      <c r="I5" s="2004"/>
      <c r="J5" s="2004"/>
      <c r="K5" s="2004"/>
      <c r="L5" s="2004"/>
      <c r="M5" s="2004"/>
      <c r="N5" s="2004"/>
      <c r="O5" s="2004"/>
      <c r="P5" s="2004"/>
      <c r="Q5" s="2004"/>
      <c r="R5" s="2004"/>
      <c r="S5" s="2004"/>
    </row>
    <row r="6" spans="1:19">
      <c r="A6" s="1906" t="s">
        <v>548</v>
      </c>
      <c r="B6" s="1912" t="s">
        <v>409</v>
      </c>
      <c r="C6" s="1908"/>
      <c r="D6" s="1908"/>
      <c r="E6" s="1908"/>
      <c r="F6" s="1908"/>
      <c r="G6" s="1909" t="s">
        <v>549</v>
      </c>
      <c r="H6" s="2005"/>
      <c r="I6" s="2005"/>
      <c r="J6" s="2005"/>
      <c r="K6" s="2005"/>
      <c r="L6" s="2005"/>
      <c r="M6" s="2005"/>
      <c r="N6" s="2005"/>
      <c r="O6" s="2005"/>
      <c r="P6" s="2005"/>
      <c r="Q6" s="2005"/>
      <c r="R6" s="2005"/>
      <c r="S6" s="2005"/>
    </row>
    <row r="7" spans="1:19">
      <c r="A7" s="1906" t="s">
        <v>551</v>
      </c>
      <c r="B7" s="1915"/>
      <c r="C7" s="1908"/>
      <c r="D7" s="1908"/>
      <c r="E7" s="1908"/>
      <c r="F7" s="1908"/>
      <c r="G7" s="1909" t="s">
        <v>552</v>
      </c>
      <c r="H7" s="2006"/>
      <c r="I7" s="2006"/>
      <c r="J7" s="2006"/>
      <c r="K7" s="2006"/>
      <c r="L7" s="2006"/>
      <c r="M7" s="2006"/>
      <c r="N7" s="2006"/>
      <c r="O7" s="2006"/>
      <c r="P7" s="2006"/>
      <c r="Q7" s="2006"/>
      <c r="R7" s="2006"/>
      <c r="S7" s="2006"/>
    </row>
    <row r="8" spans="1:19" ht="15.75" thickBot="1">
      <c r="A8" s="356" t="s">
        <v>554</v>
      </c>
      <c r="B8" s="357"/>
      <c r="C8" s="188"/>
      <c r="D8" s="188"/>
      <c r="E8" s="188"/>
      <c r="F8" s="188"/>
      <c r="G8" s="298" t="s">
        <v>554</v>
      </c>
      <c r="H8" s="1961">
        <f>I90</f>
        <v>0</v>
      </c>
      <c r="I8" s="1962"/>
      <c r="J8" s="1961">
        <f>K90</f>
        <v>0</v>
      </c>
      <c r="K8" s="1962"/>
      <c r="L8" s="1961">
        <f>M90</f>
        <v>0</v>
      </c>
      <c r="M8" s="1962"/>
      <c r="N8" s="1961">
        <f>O90</f>
        <v>0</v>
      </c>
      <c r="O8" s="1962"/>
      <c r="P8" s="1961">
        <f>Q90</f>
        <v>0</v>
      </c>
      <c r="Q8" s="1962"/>
      <c r="R8" s="1961">
        <f>S90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1964"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60"/>
      <c r="B21" s="1925" t="s">
        <v>410</v>
      </c>
      <c r="C21" s="57"/>
      <c r="D21" s="58"/>
      <c r="E21" s="58"/>
      <c r="F21" s="58"/>
      <c r="G21" s="64"/>
      <c r="H21" s="1924"/>
      <c r="I21" s="1928"/>
      <c r="J21" s="1924"/>
      <c r="K21" s="1928"/>
      <c r="L21" s="1924"/>
      <c r="M21" s="1928"/>
      <c r="N21" s="1924"/>
      <c r="O21" s="1928"/>
      <c r="P21" s="1924"/>
      <c r="Q21" s="1928"/>
      <c r="R21" s="1924"/>
      <c r="S21" s="1928"/>
    </row>
    <row r="22" spans="1:19">
      <c r="A22" s="1942"/>
      <c r="B22" s="1848" t="s">
        <v>567</v>
      </c>
      <c r="C22" s="1923"/>
      <c r="D22" s="1908"/>
      <c r="E22" s="1908"/>
      <c r="F22" s="1908"/>
      <c r="G22" s="1921"/>
      <c r="H22" s="1924"/>
      <c r="I22" s="1928"/>
      <c r="J22" s="1924"/>
      <c r="K22" s="1928"/>
      <c r="L22" s="1924"/>
      <c r="M22" s="1928"/>
      <c r="N22" s="1924"/>
      <c r="O22" s="1928"/>
      <c r="P22" s="1924"/>
      <c r="Q22" s="1928"/>
      <c r="R22" s="1924"/>
      <c r="S22" s="1928"/>
    </row>
    <row r="23" spans="1:19">
      <c r="A23" s="1942"/>
      <c r="B23" s="2007" t="s">
        <v>568</v>
      </c>
      <c r="C23" s="1923"/>
      <c r="D23" s="1908"/>
      <c r="E23" s="1908"/>
      <c r="F23" s="1908"/>
      <c r="G23" s="1921"/>
      <c r="H23" s="1924"/>
      <c r="I23" s="1928"/>
      <c r="J23" s="1924"/>
      <c r="K23" s="2008"/>
      <c r="L23" s="1924"/>
      <c r="M23" s="2008"/>
      <c r="N23" s="1924"/>
      <c r="O23" s="2008"/>
      <c r="P23" s="1924"/>
      <c r="Q23" s="2008"/>
      <c r="R23" s="1924"/>
      <c r="S23" s="2008"/>
    </row>
    <row r="24" spans="1:19">
      <c r="A24" s="1942"/>
      <c r="B24" s="2007" t="s">
        <v>569</v>
      </c>
      <c r="C24" s="1966"/>
      <c r="D24" s="1908"/>
      <c r="E24" s="1908"/>
      <c r="F24" s="1908"/>
      <c r="G24" s="1921"/>
      <c r="H24" s="1924"/>
      <c r="I24" s="1928"/>
      <c r="J24" s="1924"/>
      <c r="K24" s="2008"/>
      <c r="L24" s="1924"/>
      <c r="M24" s="2008"/>
      <c r="N24" s="1924"/>
      <c r="O24" s="2008"/>
      <c r="P24" s="1924"/>
      <c r="Q24" s="2008"/>
      <c r="R24" s="1924"/>
      <c r="S24" s="2008"/>
    </row>
    <row r="25" spans="1:19">
      <c r="A25" s="1942"/>
      <c r="B25" s="2009" t="s">
        <v>570</v>
      </c>
      <c r="C25" s="1966"/>
      <c r="D25" s="1908"/>
      <c r="E25" s="1908"/>
      <c r="F25" s="1908"/>
      <c r="G25" s="1921"/>
      <c r="H25" s="1924"/>
      <c r="I25" s="1928"/>
      <c r="J25" s="1924"/>
      <c r="K25" s="2008"/>
      <c r="L25" s="1924"/>
      <c r="M25" s="2008"/>
      <c r="N25" s="1924"/>
      <c r="O25" s="2008"/>
      <c r="P25" s="1924"/>
      <c r="Q25" s="2008"/>
      <c r="R25" s="1924"/>
      <c r="S25" s="2008"/>
    </row>
    <row r="26" spans="1:19" s="93" customFormat="1">
      <c r="A26" s="2010"/>
      <c r="B26" s="2009" t="s">
        <v>571</v>
      </c>
      <c r="C26" s="1968"/>
      <c r="D26" s="1969"/>
      <c r="E26" s="1969"/>
      <c r="F26" s="1969"/>
      <c r="G26" s="1968"/>
      <c r="H26" s="1924"/>
      <c r="I26" s="1928"/>
      <c r="J26" s="1924"/>
      <c r="K26" s="2011"/>
      <c r="L26" s="1924"/>
      <c r="M26" s="2011"/>
      <c r="N26" s="1924"/>
      <c r="O26" s="2011"/>
      <c r="P26" s="1924"/>
      <c r="Q26" s="2011"/>
      <c r="R26" s="1924"/>
      <c r="S26" s="2011"/>
    </row>
    <row r="27" spans="1:19" s="93" customFormat="1">
      <c r="A27" s="2010"/>
      <c r="B27" s="2009" t="s">
        <v>572</v>
      </c>
      <c r="C27" s="1968"/>
      <c r="D27" s="1969"/>
      <c r="E27" s="1969"/>
      <c r="F27" s="1969"/>
      <c r="G27" s="1968"/>
      <c r="H27" s="1924"/>
      <c r="I27" s="1928"/>
      <c r="J27" s="1924"/>
      <c r="K27" s="2011"/>
      <c r="L27" s="1924"/>
      <c r="M27" s="2011"/>
      <c r="N27" s="1924"/>
      <c r="O27" s="2011"/>
      <c r="P27" s="1924"/>
      <c r="Q27" s="2011"/>
      <c r="R27" s="1924"/>
      <c r="S27" s="2011"/>
    </row>
    <row r="28" spans="1:19" s="93" customFormat="1">
      <c r="A28" s="2010"/>
      <c r="B28" s="2009" t="s">
        <v>573</v>
      </c>
      <c r="C28" s="1968"/>
      <c r="D28" s="1969"/>
      <c r="E28" s="1969"/>
      <c r="F28" s="1969"/>
      <c r="G28" s="1968"/>
      <c r="H28" s="1924"/>
      <c r="I28" s="1928"/>
      <c r="J28" s="1924"/>
      <c r="K28" s="2011"/>
      <c r="L28" s="1924"/>
      <c r="M28" s="2011"/>
      <c r="N28" s="1924"/>
      <c r="O28" s="2011"/>
      <c r="P28" s="1924"/>
      <c r="Q28" s="2011"/>
      <c r="R28" s="1924"/>
      <c r="S28" s="2011"/>
    </row>
    <row r="29" spans="1:19" s="93" customFormat="1">
      <c r="A29" s="2010"/>
      <c r="B29" s="2009" t="s">
        <v>648</v>
      </c>
      <c r="C29" s="1968"/>
      <c r="D29" s="1969"/>
      <c r="E29" s="1969"/>
      <c r="F29" s="1969"/>
      <c r="G29" s="1968"/>
      <c r="H29" s="1924"/>
      <c r="I29" s="1928"/>
      <c r="J29" s="1924"/>
      <c r="K29" s="2011"/>
      <c r="L29" s="1924"/>
      <c r="M29" s="2011"/>
      <c r="N29" s="1924"/>
      <c r="O29" s="2011"/>
      <c r="P29" s="1924"/>
      <c r="Q29" s="2011"/>
      <c r="R29" s="1924"/>
      <c r="S29" s="2011"/>
    </row>
    <row r="30" spans="1:19" s="93" customFormat="1">
      <c r="A30" s="2010"/>
      <c r="B30" s="1930" t="s">
        <v>574</v>
      </c>
      <c r="C30" s="1968"/>
      <c r="D30" s="1969"/>
      <c r="E30" s="1969"/>
      <c r="F30" s="1969"/>
      <c r="G30" s="1968"/>
      <c r="H30" s="1924"/>
      <c r="I30" s="1928"/>
      <c r="J30" s="1924"/>
      <c r="K30" s="2011"/>
      <c r="L30" s="1924"/>
      <c r="M30" s="2011"/>
      <c r="N30" s="1924"/>
      <c r="O30" s="2011"/>
      <c r="P30" s="1924"/>
      <c r="Q30" s="2011"/>
      <c r="R30" s="1924"/>
      <c r="S30" s="2011"/>
    </row>
    <row r="31" spans="1:19" s="93" customFormat="1">
      <c r="A31" s="2010"/>
      <c r="B31" s="190" t="s">
        <v>575</v>
      </c>
      <c r="C31" s="1970"/>
      <c r="D31" s="1971"/>
      <c r="E31" s="1971"/>
      <c r="F31" s="1971"/>
      <c r="G31" s="1970"/>
      <c r="H31" s="1974"/>
      <c r="I31" s="1975"/>
      <c r="J31" s="1978"/>
      <c r="K31" s="1977"/>
      <c r="L31" s="1978"/>
      <c r="M31" s="1977"/>
      <c r="N31" s="1977"/>
      <c r="O31" s="1977"/>
      <c r="P31" s="1977"/>
      <c r="Q31" s="1977"/>
      <c r="R31" s="1977"/>
      <c r="S31" s="1977"/>
    </row>
    <row r="32" spans="1:19" s="93" customFormat="1">
      <c r="A32" s="2012"/>
      <c r="B32" s="2013" t="s">
        <v>706</v>
      </c>
      <c r="C32" s="1988"/>
      <c r="D32" s="1969"/>
      <c r="E32" s="1969"/>
      <c r="F32" s="1969"/>
      <c r="G32" s="1968"/>
      <c r="H32" s="1924"/>
      <c r="I32" s="1928"/>
      <c r="J32" s="1924"/>
      <c r="K32" s="2011"/>
      <c r="L32" s="1924"/>
      <c r="M32" s="2011"/>
      <c r="N32" s="1924"/>
      <c r="O32" s="2011"/>
      <c r="P32" s="1924"/>
      <c r="Q32" s="2011"/>
      <c r="R32" s="1924"/>
      <c r="S32" s="2011"/>
    </row>
    <row r="33" spans="1:19" s="93" customFormat="1">
      <c r="A33" s="2012"/>
      <c r="B33" s="2013"/>
      <c r="C33" s="1988"/>
      <c r="D33" s="1969"/>
      <c r="E33" s="1969"/>
      <c r="F33" s="1969"/>
      <c r="G33" s="1968"/>
      <c r="H33" s="1924"/>
      <c r="I33" s="1928"/>
      <c r="J33" s="1924"/>
      <c r="K33" s="2011"/>
      <c r="L33" s="1924"/>
      <c r="M33" s="2011"/>
      <c r="N33" s="1924"/>
      <c r="O33" s="2011"/>
      <c r="P33" s="1924"/>
      <c r="Q33" s="2011"/>
      <c r="R33" s="1924"/>
      <c r="S33" s="2011"/>
    </row>
    <row r="34" spans="1:19" s="93" customFormat="1" hidden="1">
      <c r="A34" s="2012"/>
      <c r="B34" s="155" t="s">
        <v>919</v>
      </c>
      <c r="C34" s="1988"/>
      <c r="D34" s="1969"/>
      <c r="E34" s="1969"/>
      <c r="F34" s="1969"/>
      <c r="G34" s="1968"/>
      <c r="H34" s="1924"/>
      <c r="I34" s="1928"/>
      <c r="J34" s="1924"/>
      <c r="K34" s="2011"/>
      <c r="L34" s="1924"/>
      <c r="M34" s="2011"/>
      <c r="N34" s="1924"/>
      <c r="O34" s="2011"/>
      <c r="P34" s="1924"/>
      <c r="Q34" s="2011"/>
      <c r="R34" s="1924"/>
      <c r="S34" s="2011"/>
    </row>
    <row r="35" spans="1:19" s="93" customFormat="1" hidden="1">
      <c r="A35" s="2012"/>
      <c r="B35" s="2014" t="s">
        <v>920</v>
      </c>
      <c r="C35" s="1988"/>
      <c r="D35" s="1969"/>
      <c r="E35" s="1969"/>
      <c r="F35" s="1969"/>
      <c r="G35" s="1968"/>
      <c r="H35" s="1924"/>
      <c r="I35" s="1928"/>
      <c r="J35" s="1924"/>
      <c r="K35" s="2011"/>
      <c r="L35" s="1924"/>
      <c r="M35" s="2011"/>
      <c r="N35" s="1924"/>
      <c r="O35" s="2011"/>
      <c r="P35" s="1924"/>
      <c r="Q35" s="2011"/>
      <c r="R35" s="1924"/>
      <c r="S35" s="2011"/>
    </row>
    <row r="36" spans="1:19" s="93" customFormat="1" hidden="1">
      <c r="A36" s="2012"/>
      <c r="B36" s="2014" t="s">
        <v>921</v>
      </c>
      <c r="C36" s="1988"/>
      <c r="D36" s="1969"/>
      <c r="E36" s="1969"/>
      <c r="F36" s="1969"/>
      <c r="G36" s="1968"/>
      <c r="H36" s="1924"/>
      <c r="I36" s="1928"/>
      <c r="J36" s="1924"/>
      <c r="K36" s="2011"/>
      <c r="L36" s="1924"/>
      <c r="M36" s="2011"/>
      <c r="N36" s="1924"/>
      <c r="O36" s="2011"/>
      <c r="P36" s="1924"/>
      <c r="Q36" s="2011"/>
      <c r="R36" s="1924"/>
      <c r="S36" s="2011"/>
    </row>
    <row r="37" spans="1:19" s="93" customFormat="1" hidden="1">
      <c r="A37" s="2012"/>
      <c r="B37" s="2014" t="s">
        <v>922</v>
      </c>
      <c r="C37" s="1988"/>
      <c r="D37" s="1969"/>
      <c r="E37" s="1969"/>
      <c r="F37" s="1969"/>
      <c r="G37" s="1968"/>
      <c r="H37" s="1924"/>
      <c r="I37" s="1928"/>
      <c r="J37" s="1924"/>
      <c r="K37" s="2011"/>
      <c r="L37" s="1924"/>
      <c r="M37" s="2011"/>
      <c r="N37" s="1924"/>
      <c r="O37" s="2011"/>
      <c r="P37" s="1924"/>
      <c r="Q37" s="2011"/>
      <c r="R37" s="1924"/>
      <c r="S37" s="2011"/>
    </row>
    <row r="38" spans="1:19" s="93" customFormat="1" hidden="1">
      <c r="A38" s="2012"/>
      <c r="B38" s="2014" t="s">
        <v>923</v>
      </c>
      <c r="C38" s="1988"/>
      <c r="D38" s="1969"/>
      <c r="E38" s="2015"/>
      <c r="F38" s="2016"/>
      <c r="G38" s="1968"/>
      <c r="H38" s="1924"/>
      <c r="I38" s="1928"/>
      <c r="J38" s="1924"/>
      <c r="K38" s="2011"/>
      <c r="L38" s="1924"/>
      <c r="M38" s="2011"/>
      <c r="N38" s="1924"/>
      <c r="O38" s="2011"/>
      <c r="P38" s="1924"/>
      <c r="Q38" s="2011"/>
      <c r="R38" s="1924"/>
      <c r="S38" s="2011"/>
    </row>
    <row r="39" spans="1:19" s="93" customFormat="1" hidden="1">
      <c r="A39" s="2012"/>
      <c r="B39" s="2014" t="s">
        <v>924</v>
      </c>
      <c r="C39" s="1988"/>
      <c r="D39" s="1969"/>
      <c r="E39" s="2015"/>
      <c r="F39" s="2016"/>
      <c r="G39" s="1968"/>
      <c r="H39" s="1924"/>
      <c r="I39" s="1928"/>
      <c r="J39" s="1924"/>
      <c r="K39" s="2011"/>
      <c r="L39" s="1924"/>
      <c r="M39" s="2011"/>
      <c r="N39" s="1924"/>
      <c r="O39" s="2011"/>
      <c r="P39" s="1924"/>
      <c r="Q39" s="2011"/>
      <c r="R39" s="1924"/>
      <c r="S39" s="2011"/>
    </row>
    <row r="40" spans="1:19" s="93" customFormat="1" hidden="1">
      <c r="A40" s="2012"/>
      <c r="B40" s="2014" t="s">
        <v>925</v>
      </c>
      <c r="C40" s="1988"/>
      <c r="D40" s="1969"/>
      <c r="E40" s="2015"/>
      <c r="F40" s="2016"/>
      <c r="G40" s="1968"/>
      <c r="H40" s="1924"/>
      <c r="I40" s="1928"/>
      <c r="J40" s="1924"/>
      <c r="K40" s="2011"/>
      <c r="L40" s="1924"/>
      <c r="M40" s="2011"/>
      <c r="N40" s="1924"/>
      <c r="O40" s="2011"/>
      <c r="P40" s="1924"/>
      <c r="Q40" s="2011"/>
      <c r="R40" s="1924"/>
      <c r="S40" s="2011"/>
    </row>
    <row r="41" spans="1:19" s="93" customFormat="1" hidden="1">
      <c r="A41" s="2012"/>
      <c r="B41" s="1943"/>
      <c r="C41" s="1988"/>
      <c r="D41" s="1969"/>
      <c r="E41" s="2015"/>
      <c r="F41" s="2016"/>
      <c r="G41" s="1968"/>
      <c r="H41" s="1924"/>
      <c r="I41" s="1928"/>
      <c r="J41" s="1924"/>
      <c r="K41" s="2011"/>
      <c r="L41" s="1924"/>
      <c r="M41" s="2011"/>
      <c r="N41" s="1924"/>
      <c r="O41" s="2011"/>
      <c r="P41" s="1924"/>
      <c r="Q41" s="2011"/>
      <c r="R41" s="1924"/>
      <c r="S41" s="2011"/>
    </row>
    <row r="42" spans="1:19" s="93" customFormat="1" hidden="1">
      <c r="A42" s="2012"/>
      <c r="B42" s="2017"/>
      <c r="C42" s="1988"/>
      <c r="D42" s="1969"/>
      <c r="E42" s="2015"/>
      <c r="F42" s="2016"/>
      <c r="G42" s="1968"/>
      <c r="H42" s="1924"/>
      <c r="I42" s="1928"/>
      <c r="J42" s="1924"/>
      <c r="K42" s="2011"/>
      <c r="L42" s="1924"/>
      <c r="M42" s="2011"/>
      <c r="N42" s="1924"/>
      <c r="O42" s="2011"/>
      <c r="P42" s="1924"/>
      <c r="Q42" s="2011"/>
      <c r="R42" s="1924"/>
      <c r="S42" s="2011"/>
    </row>
    <row r="43" spans="1:19" s="93" customFormat="1" hidden="1">
      <c r="A43" s="2012"/>
      <c r="B43" s="155" t="s">
        <v>926</v>
      </c>
      <c r="C43" s="1988"/>
      <c r="D43" s="1969"/>
      <c r="E43" s="2015"/>
      <c r="F43" s="2016"/>
      <c r="G43" s="1968"/>
      <c r="H43" s="1924"/>
      <c r="I43" s="1928"/>
      <c r="J43" s="1924"/>
      <c r="K43" s="2011"/>
      <c r="L43" s="1924"/>
      <c r="M43" s="2011"/>
      <c r="N43" s="1924"/>
      <c r="O43" s="2011"/>
      <c r="P43" s="1924"/>
      <c r="Q43" s="2011"/>
      <c r="R43" s="1924"/>
      <c r="S43" s="2011"/>
    </row>
    <row r="44" spans="1:19" s="93" customFormat="1" hidden="1">
      <c r="A44" s="2012"/>
      <c r="B44" s="2014" t="s">
        <v>927</v>
      </c>
      <c r="C44" s="1988"/>
      <c r="D44" s="1969"/>
      <c r="E44" s="2015"/>
      <c r="F44" s="2016"/>
      <c r="G44" s="1968"/>
      <c r="H44" s="1924"/>
      <c r="I44" s="1928"/>
      <c r="J44" s="1924"/>
      <c r="K44" s="2011"/>
      <c r="L44" s="1924"/>
      <c r="M44" s="2011"/>
      <c r="N44" s="1924"/>
      <c r="O44" s="2011"/>
      <c r="P44" s="1924"/>
      <c r="Q44" s="2011"/>
      <c r="R44" s="1924"/>
      <c r="S44" s="2011"/>
    </row>
    <row r="45" spans="1:19" s="93" customFormat="1" hidden="1">
      <c r="A45" s="2012"/>
      <c r="B45" s="2014" t="s">
        <v>928</v>
      </c>
      <c r="C45" s="1988"/>
      <c r="D45" s="1969"/>
      <c r="E45" s="2015"/>
      <c r="F45" s="2016"/>
      <c r="G45" s="1968"/>
      <c r="H45" s="1924"/>
      <c r="I45" s="1928"/>
      <c r="J45" s="1924"/>
      <c r="K45" s="2011"/>
      <c r="L45" s="1924"/>
      <c r="M45" s="2011"/>
      <c r="N45" s="1924"/>
      <c r="O45" s="2011"/>
      <c r="P45" s="1924"/>
      <c r="Q45" s="2011"/>
      <c r="R45" s="1924"/>
      <c r="S45" s="2011"/>
    </row>
    <row r="46" spans="1:19" s="93" customFormat="1" hidden="1">
      <c r="A46" s="2012"/>
      <c r="B46" s="2014" t="s">
        <v>929</v>
      </c>
      <c r="C46" s="1988"/>
      <c r="D46" s="1969"/>
      <c r="E46" s="2015"/>
      <c r="F46" s="2016"/>
      <c r="G46" s="1968"/>
      <c r="H46" s="1924"/>
      <c r="I46" s="1928"/>
      <c r="J46" s="1924"/>
      <c r="K46" s="2011"/>
      <c r="L46" s="1924"/>
      <c r="M46" s="2011"/>
      <c r="N46" s="1924"/>
      <c r="O46" s="2011"/>
      <c r="P46" s="1924"/>
      <c r="Q46" s="2011"/>
      <c r="R46" s="1924"/>
      <c r="S46" s="2011"/>
    </row>
    <row r="47" spans="1:19" s="93" customFormat="1" hidden="1">
      <c r="A47" s="2012"/>
      <c r="B47" s="2014" t="s">
        <v>930</v>
      </c>
      <c r="C47" s="1988"/>
      <c r="D47" s="1969"/>
      <c r="E47" s="2015"/>
      <c r="F47" s="2016"/>
      <c r="G47" s="1968"/>
      <c r="H47" s="1924"/>
      <c r="I47" s="1928"/>
      <c r="J47" s="1924"/>
      <c r="K47" s="2011"/>
      <c r="L47" s="1924"/>
      <c r="M47" s="2011"/>
      <c r="N47" s="1924"/>
      <c r="O47" s="2011"/>
      <c r="P47" s="1924"/>
      <c r="Q47" s="2011"/>
      <c r="R47" s="1924"/>
      <c r="S47" s="2011"/>
    </row>
    <row r="48" spans="1:19" s="93" customFormat="1" hidden="1">
      <c r="A48" s="2012"/>
      <c r="B48" s="2014" t="s">
        <v>931</v>
      </c>
      <c r="C48" s="1988"/>
      <c r="D48" s="1969"/>
      <c r="E48" s="2015"/>
      <c r="F48" s="2016"/>
      <c r="G48" s="1968"/>
      <c r="H48" s="1924"/>
      <c r="I48" s="1928"/>
      <c r="J48" s="1924"/>
      <c r="K48" s="2011"/>
      <c r="L48" s="1924"/>
      <c r="M48" s="2011"/>
      <c r="N48" s="1924"/>
      <c r="O48" s="2011"/>
      <c r="P48" s="1924"/>
      <c r="Q48" s="2011"/>
      <c r="R48" s="1924"/>
      <c r="S48" s="2011"/>
    </row>
    <row r="49" spans="1:19" s="93" customFormat="1" hidden="1">
      <c r="A49" s="2012"/>
      <c r="B49" s="2014" t="s">
        <v>932</v>
      </c>
      <c r="C49" s="1988"/>
      <c r="D49" s="1969"/>
      <c r="E49" s="2015"/>
      <c r="F49" s="2016"/>
      <c r="G49" s="1968"/>
      <c r="H49" s="1924"/>
      <c r="I49" s="1928"/>
      <c r="J49" s="1924"/>
      <c r="K49" s="2011"/>
      <c r="L49" s="1924"/>
      <c r="M49" s="2011"/>
      <c r="N49" s="1924"/>
      <c r="O49" s="2011"/>
      <c r="P49" s="1924"/>
      <c r="Q49" s="2011"/>
      <c r="R49" s="1924"/>
      <c r="S49" s="2011"/>
    </row>
    <row r="50" spans="1:19" s="93" customFormat="1" hidden="1">
      <c r="A50" s="2012"/>
      <c r="B50" s="2014" t="s">
        <v>933</v>
      </c>
      <c r="C50" s="1988"/>
      <c r="D50" s="1969"/>
      <c r="E50" s="2015"/>
      <c r="F50" s="2016"/>
      <c r="G50" s="1968"/>
      <c r="H50" s="1924"/>
      <c r="I50" s="1928"/>
      <c r="J50" s="1924"/>
      <c r="K50" s="2011"/>
      <c r="L50" s="1924"/>
      <c r="M50" s="2011"/>
      <c r="N50" s="1924"/>
      <c r="O50" s="2011"/>
      <c r="P50" s="1924"/>
      <c r="Q50" s="2011"/>
      <c r="R50" s="1924"/>
      <c r="S50" s="2011"/>
    </row>
    <row r="51" spans="1:19" s="93" customFormat="1" hidden="1">
      <c r="A51" s="2012"/>
      <c r="B51" s="2014" t="s">
        <v>934</v>
      </c>
      <c r="C51" s="1988"/>
      <c r="D51" s="1969"/>
      <c r="E51" s="2015"/>
      <c r="F51" s="2016"/>
      <c r="G51" s="1968"/>
      <c r="H51" s="1924"/>
      <c r="I51" s="1928"/>
      <c r="J51" s="1924"/>
      <c r="K51" s="2011"/>
      <c r="L51" s="1924"/>
      <c r="M51" s="2011"/>
      <c r="N51" s="1924"/>
      <c r="O51" s="2011"/>
      <c r="P51" s="1924"/>
      <c r="Q51" s="2011"/>
      <c r="R51" s="1924"/>
      <c r="S51" s="2011"/>
    </row>
    <row r="52" spans="1:19" s="93" customFormat="1" hidden="1">
      <c r="A52" s="2012"/>
      <c r="B52" s="2014" t="s">
        <v>935</v>
      </c>
      <c r="C52" s="1988"/>
      <c r="D52" s="1969"/>
      <c r="E52" s="2015"/>
      <c r="F52" s="2016"/>
      <c r="G52" s="1968"/>
      <c r="H52" s="1924"/>
      <c r="I52" s="1928"/>
      <c r="J52" s="1924"/>
      <c r="K52" s="2011"/>
      <c r="L52" s="1924"/>
      <c r="M52" s="2011"/>
      <c r="N52" s="1924"/>
      <c r="O52" s="2011"/>
      <c r="P52" s="1924"/>
      <c r="Q52" s="2011"/>
      <c r="R52" s="1924"/>
      <c r="S52" s="2011"/>
    </row>
    <row r="53" spans="1:19" s="93" customFormat="1" hidden="1">
      <c r="A53" s="2012"/>
      <c r="B53" s="2014" t="s">
        <v>936</v>
      </c>
      <c r="C53" s="1988"/>
      <c r="D53" s="1969"/>
      <c r="E53" s="2015"/>
      <c r="F53" s="2016"/>
      <c r="G53" s="1968"/>
      <c r="H53" s="1924"/>
      <c r="I53" s="1928"/>
      <c r="J53" s="1924"/>
      <c r="K53" s="2011"/>
      <c r="L53" s="1924"/>
      <c r="M53" s="2011"/>
      <c r="N53" s="1924"/>
      <c r="O53" s="2011"/>
      <c r="P53" s="1924"/>
      <c r="Q53" s="2011"/>
      <c r="R53" s="1924"/>
      <c r="S53" s="2011"/>
    </row>
    <row r="54" spans="1:19" s="93" customFormat="1" hidden="1">
      <c r="A54" s="2012"/>
      <c r="B54" s="2014" t="s">
        <v>937</v>
      </c>
      <c r="C54" s="1988"/>
      <c r="D54" s="1969"/>
      <c r="E54" s="2015"/>
      <c r="F54" s="2016"/>
      <c r="G54" s="1968"/>
      <c r="H54" s="1924"/>
      <c r="I54" s="1928"/>
      <c r="J54" s="1924"/>
      <c r="K54" s="2011"/>
      <c r="L54" s="1924"/>
      <c r="M54" s="2011"/>
      <c r="N54" s="1924"/>
      <c r="O54" s="2011"/>
      <c r="P54" s="1924"/>
      <c r="Q54" s="2011"/>
      <c r="R54" s="1924"/>
      <c r="S54" s="2011"/>
    </row>
    <row r="55" spans="1:19" s="93" customFormat="1" hidden="1">
      <c r="A55" s="2010"/>
      <c r="B55" s="2014" t="s">
        <v>938</v>
      </c>
      <c r="C55" s="1968"/>
      <c r="D55" s="1969"/>
      <c r="E55" s="2015"/>
      <c r="F55" s="2016"/>
      <c r="G55" s="1968"/>
      <c r="H55" s="1924"/>
      <c r="I55" s="1928"/>
      <c r="J55" s="1924"/>
      <c r="K55" s="2011"/>
      <c r="L55" s="1924"/>
      <c r="M55" s="2011"/>
      <c r="N55" s="1924"/>
      <c r="O55" s="2011"/>
      <c r="P55" s="1924"/>
      <c r="Q55" s="2011"/>
      <c r="R55" s="1924"/>
      <c r="S55" s="2011"/>
    </row>
    <row r="56" spans="1:19" hidden="1">
      <c r="A56" s="1942"/>
      <c r="B56" s="2014" t="s">
        <v>939</v>
      </c>
      <c r="C56" s="1968"/>
      <c r="D56" s="1908"/>
      <c r="E56" s="2015"/>
      <c r="F56" s="2016"/>
      <c r="G56" s="1921"/>
      <c r="H56" s="1924"/>
      <c r="I56" s="1928"/>
      <c r="J56" s="1924"/>
      <c r="K56" s="1893"/>
      <c r="L56" s="1924"/>
      <c r="M56" s="2008"/>
      <c r="N56" s="1924"/>
      <c r="O56" s="2008"/>
      <c r="P56" s="1924"/>
      <c r="Q56" s="2008"/>
      <c r="R56" s="1924"/>
      <c r="S56" s="2008"/>
    </row>
    <row r="57" spans="1:19" hidden="1">
      <c r="A57" s="1942"/>
      <c r="B57" s="148" t="s">
        <v>940</v>
      </c>
      <c r="C57" s="1968"/>
      <c r="D57" s="1908"/>
      <c r="E57" s="2015"/>
      <c r="F57" s="2016"/>
      <c r="G57" s="1921"/>
      <c r="H57" s="1924"/>
      <c r="I57" s="1928"/>
      <c r="J57" s="1924"/>
      <c r="K57" s="2008"/>
      <c r="L57" s="1924"/>
      <c r="M57" s="2008"/>
      <c r="N57" s="1924"/>
      <c r="O57" s="2008"/>
      <c r="P57" s="1924"/>
      <c r="Q57" s="2008"/>
      <c r="R57" s="1924"/>
      <c r="S57" s="2008"/>
    </row>
    <row r="58" spans="1:19">
      <c r="A58" s="1942"/>
      <c r="B58" s="155" t="s">
        <v>919</v>
      </c>
      <c r="C58" s="1988"/>
      <c r="D58" s="1908"/>
      <c r="E58" s="1908"/>
      <c r="F58" s="2018"/>
      <c r="G58" s="2019"/>
      <c r="H58" s="1924"/>
      <c r="I58" s="1928"/>
      <c r="J58" s="1924"/>
      <c r="K58" s="2008"/>
      <c r="L58" s="1924"/>
      <c r="M58" s="2008"/>
      <c r="N58" s="1924"/>
      <c r="O58" s="2008"/>
      <c r="P58" s="1924"/>
      <c r="Q58" s="2008"/>
      <c r="R58" s="1924"/>
      <c r="S58" s="2008"/>
    </row>
    <row r="59" spans="1:19">
      <c r="A59" s="1942"/>
      <c r="B59" s="2014" t="s">
        <v>920</v>
      </c>
      <c r="C59" s="1988"/>
      <c r="D59" s="1908"/>
      <c r="E59" s="1908"/>
      <c r="F59" s="2018"/>
      <c r="G59" s="2019"/>
      <c r="H59" s="1924" t="s">
        <v>579</v>
      </c>
      <c r="I59" s="1928"/>
      <c r="J59" s="1924"/>
      <c r="K59" s="2008"/>
      <c r="L59" s="1924"/>
      <c r="M59" s="2008"/>
      <c r="N59" s="1924"/>
      <c r="O59" s="2008"/>
      <c r="P59" s="1924"/>
      <c r="Q59" s="2008"/>
      <c r="R59" s="1924"/>
      <c r="S59" s="2008"/>
    </row>
    <row r="60" spans="1:19">
      <c r="A60" s="1942"/>
      <c r="B60" s="2014" t="s">
        <v>921</v>
      </c>
      <c r="C60" s="1988"/>
      <c r="D60" s="1908"/>
      <c r="E60" s="1908"/>
      <c r="F60" s="2018"/>
      <c r="G60" s="2019"/>
      <c r="H60" s="1924"/>
      <c r="I60" s="1928"/>
      <c r="J60" s="1924"/>
      <c r="K60" s="2008"/>
      <c r="L60" s="1924"/>
      <c r="M60" s="2008"/>
      <c r="N60" s="1924"/>
      <c r="O60" s="2008"/>
      <c r="P60" s="1924"/>
      <c r="Q60" s="2008"/>
      <c r="R60" s="1924"/>
      <c r="S60" s="2008"/>
    </row>
    <row r="61" spans="1:19">
      <c r="A61" s="1942"/>
      <c r="B61" s="2014" t="s">
        <v>922</v>
      </c>
      <c r="C61" s="1988"/>
      <c r="D61" s="1908"/>
      <c r="E61" s="1908"/>
      <c r="F61" s="2018"/>
      <c r="G61" s="2019"/>
      <c r="H61" s="1924"/>
      <c r="I61" s="1928"/>
      <c r="J61" s="1924"/>
      <c r="K61" s="2008"/>
      <c r="L61" s="1924"/>
      <c r="M61" s="2008"/>
      <c r="N61" s="1924"/>
      <c r="O61" s="2008"/>
      <c r="P61" s="1924"/>
      <c r="Q61" s="2008"/>
      <c r="R61" s="1924"/>
      <c r="S61" s="2008"/>
    </row>
    <row r="62" spans="1:19">
      <c r="A62" s="1942"/>
      <c r="B62" s="2014" t="s">
        <v>923</v>
      </c>
      <c r="C62" s="1988"/>
      <c r="D62" s="1908"/>
      <c r="E62" s="1908"/>
      <c r="F62" s="2018"/>
      <c r="G62" s="2019"/>
      <c r="H62" s="1924"/>
      <c r="I62" s="1928"/>
      <c r="J62" s="1924"/>
      <c r="K62" s="2008"/>
      <c r="L62" s="1924"/>
      <c r="M62" s="2008"/>
      <c r="N62" s="1924"/>
      <c r="O62" s="2008"/>
      <c r="P62" s="1924"/>
      <c r="Q62" s="2008"/>
      <c r="R62" s="1924"/>
      <c r="S62" s="2008"/>
    </row>
    <row r="63" spans="1:19">
      <c r="A63" s="1942"/>
      <c r="B63" s="2014" t="s">
        <v>924</v>
      </c>
      <c r="C63" s="1988"/>
      <c r="D63" s="1908"/>
      <c r="E63" s="1908"/>
      <c r="F63" s="2018"/>
      <c r="G63" s="2019"/>
      <c r="H63" s="1924"/>
      <c r="I63" s="1928"/>
      <c r="J63" s="1924"/>
      <c r="K63" s="2008"/>
      <c r="L63" s="1924"/>
      <c r="M63" s="2008"/>
      <c r="N63" s="1924"/>
      <c r="O63" s="2008"/>
      <c r="P63" s="1924"/>
      <c r="Q63" s="2008"/>
      <c r="R63" s="1924"/>
      <c r="S63" s="2008"/>
    </row>
    <row r="64" spans="1:19">
      <c r="A64" s="1942"/>
      <c r="B64" s="2014" t="s">
        <v>925</v>
      </c>
      <c r="C64" s="1988"/>
      <c r="D64" s="1908"/>
      <c r="E64" s="1908"/>
      <c r="F64" s="2018"/>
      <c r="G64" s="2019"/>
      <c r="H64" s="1924"/>
      <c r="I64" s="1928"/>
      <c r="J64" s="1924"/>
      <c r="K64" s="2008"/>
      <c r="L64" s="1924"/>
      <c r="M64" s="2008"/>
      <c r="N64" s="1924"/>
      <c r="O64" s="2008"/>
      <c r="P64" s="1924"/>
      <c r="Q64" s="2008"/>
      <c r="R64" s="1924"/>
      <c r="S64" s="2008"/>
    </row>
    <row r="65" spans="1:19">
      <c r="A65" s="1942"/>
      <c r="B65" s="1943"/>
      <c r="C65" s="1988"/>
      <c r="D65" s="1908"/>
      <c r="E65" s="1908"/>
      <c r="F65" s="2018"/>
      <c r="G65" s="2019"/>
      <c r="H65" s="1924"/>
      <c r="I65" s="1928"/>
      <c r="J65" s="1924"/>
      <c r="K65" s="2008"/>
      <c r="L65" s="1924"/>
      <c r="M65" s="2008"/>
      <c r="N65" s="1924"/>
      <c r="O65" s="2008"/>
      <c r="P65" s="1924"/>
      <c r="Q65" s="2008"/>
      <c r="R65" s="1924"/>
      <c r="S65" s="2008"/>
    </row>
    <row r="66" spans="1:19">
      <c r="A66" s="1942"/>
      <c r="B66" s="2017"/>
      <c r="C66" s="1988"/>
      <c r="D66" s="1908"/>
      <c r="E66" s="1908"/>
      <c r="F66" s="2018"/>
      <c r="G66" s="2019"/>
      <c r="H66" s="1924"/>
      <c r="I66" s="1928"/>
      <c r="J66" s="1924"/>
      <c r="K66" s="2008"/>
      <c r="L66" s="1924"/>
      <c r="M66" s="2008"/>
      <c r="N66" s="1924"/>
      <c r="O66" s="2008"/>
      <c r="P66" s="1924"/>
      <c r="Q66" s="2008"/>
      <c r="R66" s="1924"/>
      <c r="S66" s="2008"/>
    </row>
    <row r="67" spans="1:19">
      <c r="A67" s="1942"/>
      <c r="B67" s="155" t="s">
        <v>926</v>
      </c>
      <c r="C67" s="1988"/>
      <c r="D67" s="1908"/>
      <c r="E67" s="1908"/>
      <c r="F67" s="2018"/>
      <c r="G67" s="2019"/>
      <c r="H67" s="1924"/>
      <c r="I67" s="1928"/>
      <c r="J67" s="1924"/>
      <c r="K67" s="2008"/>
      <c r="L67" s="1924"/>
      <c r="M67" s="2008"/>
      <c r="N67" s="1924"/>
      <c r="O67" s="2008"/>
      <c r="P67" s="1924"/>
      <c r="Q67" s="2008"/>
      <c r="R67" s="1924"/>
      <c r="S67" s="2008"/>
    </row>
    <row r="68" spans="1:19">
      <c r="A68" s="1942"/>
      <c r="B68" s="2014" t="s">
        <v>927</v>
      </c>
      <c r="C68" s="1988"/>
      <c r="D68" s="1908"/>
      <c r="E68" s="1908"/>
      <c r="F68" s="2018"/>
      <c r="G68" s="2019"/>
      <c r="H68" s="1924"/>
      <c r="I68" s="1928"/>
      <c r="J68" s="1924"/>
      <c r="K68" s="2008"/>
      <c r="L68" s="1924"/>
      <c r="M68" s="2008"/>
      <c r="N68" s="1924"/>
      <c r="O68" s="2008"/>
      <c r="P68" s="1924"/>
      <c r="Q68" s="2008"/>
      <c r="R68" s="1924"/>
      <c r="S68" s="2008"/>
    </row>
    <row r="69" spans="1:19">
      <c r="A69" s="1942"/>
      <c r="B69" s="2014" t="s">
        <v>928</v>
      </c>
      <c r="C69" s="1988"/>
      <c r="D69" s="1908"/>
      <c r="E69" s="1908"/>
      <c r="F69" s="2018"/>
      <c r="G69" s="2019"/>
      <c r="H69" s="1924"/>
      <c r="I69" s="1928"/>
      <c r="J69" s="1924"/>
      <c r="K69" s="2008"/>
      <c r="L69" s="1924"/>
      <c r="M69" s="2008"/>
      <c r="N69" s="1924"/>
      <c r="O69" s="2008"/>
      <c r="P69" s="1924"/>
      <c r="Q69" s="2008"/>
      <c r="R69" s="1924"/>
      <c r="S69" s="2008"/>
    </row>
    <row r="70" spans="1:19">
      <c r="A70" s="1942"/>
      <c r="B70" s="2014" t="s">
        <v>929</v>
      </c>
      <c r="C70" s="1988"/>
      <c r="D70" s="1908"/>
      <c r="E70" s="1908"/>
      <c r="F70" s="2018"/>
      <c r="G70" s="2019"/>
      <c r="H70" s="1924"/>
      <c r="I70" s="1928"/>
      <c r="J70" s="1924"/>
      <c r="K70" s="2008"/>
      <c r="L70" s="1924"/>
      <c r="M70" s="2008"/>
      <c r="N70" s="1924"/>
      <c r="O70" s="2008"/>
      <c r="P70" s="1924"/>
      <c r="Q70" s="2008"/>
      <c r="R70" s="1924"/>
      <c r="S70" s="2008"/>
    </row>
    <row r="71" spans="1:19">
      <c r="A71" s="1942"/>
      <c r="B71" s="2014" t="s">
        <v>930</v>
      </c>
      <c r="C71" s="1988"/>
      <c r="D71" s="1908"/>
      <c r="E71" s="1908"/>
      <c r="F71" s="2018"/>
      <c r="G71" s="2019"/>
      <c r="H71" s="1924"/>
      <c r="I71" s="1928"/>
      <c r="J71" s="1924"/>
      <c r="K71" s="2008"/>
      <c r="L71" s="1924"/>
      <c r="M71" s="2008"/>
      <c r="N71" s="1924"/>
      <c r="O71" s="2008"/>
      <c r="P71" s="1924"/>
      <c r="Q71" s="2008"/>
      <c r="R71" s="1924"/>
      <c r="S71" s="2008"/>
    </row>
    <row r="72" spans="1:19">
      <c r="A72" s="1942"/>
      <c r="B72" s="2014" t="s">
        <v>931</v>
      </c>
      <c r="C72" s="1988"/>
      <c r="D72" s="1908"/>
      <c r="E72" s="1908"/>
      <c r="F72" s="2018"/>
      <c r="G72" s="2019"/>
      <c r="H72" s="1924"/>
      <c r="I72" s="1928"/>
      <c r="J72" s="1924"/>
      <c r="K72" s="2008"/>
      <c r="L72" s="1924"/>
      <c r="M72" s="2008"/>
      <c r="N72" s="1924"/>
      <c r="O72" s="2008"/>
      <c r="P72" s="1924"/>
      <c r="Q72" s="2008"/>
      <c r="R72" s="1924"/>
      <c r="S72" s="2008"/>
    </row>
    <row r="73" spans="1:19">
      <c r="A73" s="1942"/>
      <c r="B73" s="2014" t="s">
        <v>932</v>
      </c>
      <c r="C73" s="1988"/>
      <c r="D73" s="1908"/>
      <c r="E73" s="1908"/>
      <c r="F73" s="2018"/>
      <c r="G73" s="2019"/>
      <c r="H73" s="1924"/>
      <c r="I73" s="1928"/>
      <c r="J73" s="1924"/>
      <c r="K73" s="2008"/>
      <c r="L73" s="1924"/>
      <c r="M73" s="2008"/>
      <c r="N73" s="1924"/>
      <c r="O73" s="2008"/>
      <c r="P73" s="1924"/>
      <c r="Q73" s="2008"/>
      <c r="R73" s="1924"/>
      <c r="S73" s="2008"/>
    </row>
    <row r="74" spans="1:19">
      <c r="A74" s="1942"/>
      <c r="B74" s="2014" t="s">
        <v>933</v>
      </c>
      <c r="C74" s="1988"/>
      <c r="D74" s="1908"/>
      <c r="E74" s="1908"/>
      <c r="F74" s="2018"/>
      <c r="G74" s="2019"/>
      <c r="H74" s="1924"/>
      <c r="I74" s="1928"/>
      <c r="J74" s="1924"/>
      <c r="K74" s="2008"/>
      <c r="L74" s="1924"/>
      <c r="M74" s="2008"/>
      <c r="N74" s="1924"/>
      <c r="O74" s="2008"/>
      <c r="P74" s="1924"/>
      <c r="Q74" s="2008"/>
      <c r="R74" s="1924"/>
      <c r="S74" s="2008"/>
    </row>
    <row r="75" spans="1:19">
      <c r="A75" s="1942"/>
      <c r="B75" s="2014" t="s">
        <v>934</v>
      </c>
      <c r="C75" s="1988"/>
      <c r="D75" s="1908"/>
      <c r="E75" s="1908"/>
      <c r="F75" s="2018"/>
      <c r="G75" s="2019"/>
      <c r="H75" s="1924"/>
      <c r="I75" s="1928"/>
      <c r="J75" s="1924"/>
      <c r="K75" s="2008"/>
      <c r="L75" s="1924"/>
      <c r="M75" s="2008"/>
      <c r="N75" s="1924"/>
      <c r="O75" s="2008"/>
      <c r="P75" s="1924"/>
      <c r="Q75" s="2008"/>
      <c r="R75" s="1924"/>
      <c r="S75" s="2008"/>
    </row>
    <row r="76" spans="1:19">
      <c r="A76" s="1942"/>
      <c r="B76" s="2014" t="s">
        <v>935</v>
      </c>
      <c r="C76" s="1988"/>
      <c r="D76" s="1908"/>
      <c r="E76" s="1908"/>
      <c r="F76" s="2018"/>
      <c r="G76" s="2019"/>
      <c r="H76" s="1924"/>
      <c r="I76" s="1928"/>
      <c r="J76" s="1924"/>
      <c r="K76" s="2008"/>
      <c r="L76" s="1924"/>
      <c r="M76" s="2008"/>
      <c r="N76" s="1924"/>
      <c r="O76" s="2008"/>
      <c r="P76" s="1924"/>
      <c r="Q76" s="2008"/>
      <c r="R76" s="1924"/>
      <c r="S76" s="2008"/>
    </row>
    <row r="77" spans="1:19">
      <c r="A77" s="1942"/>
      <c r="B77" s="2014" t="s">
        <v>936</v>
      </c>
      <c r="C77" s="1988"/>
      <c r="D77" s="1908"/>
      <c r="E77" s="1908"/>
      <c r="F77" s="2018"/>
      <c r="G77" s="2019"/>
      <c r="H77" s="1924"/>
      <c r="I77" s="1928"/>
      <c r="J77" s="1924"/>
      <c r="K77" s="2008"/>
      <c r="L77" s="1924"/>
      <c r="M77" s="2008"/>
      <c r="N77" s="1924"/>
      <c r="O77" s="2008"/>
      <c r="P77" s="1924"/>
      <c r="Q77" s="2008"/>
      <c r="R77" s="1924"/>
      <c r="S77" s="2008"/>
    </row>
    <row r="78" spans="1:19">
      <c r="A78" s="1942"/>
      <c r="B78" s="2014" t="s">
        <v>937</v>
      </c>
      <c r="C78" s="1988"/>
      <c r="D78" s="1908"/>
      <c r="E78" s="1908"/>
      <c r="F78" s="2018"/>
      <c r="G78" s="2019"/>
      <c r="H78" s="1924"/>
      <c r="I78" s="2008"/>
      <c r="J78" s="1924"/>
      <c r="K78" s="2008"/>
      <c r="L78" s="1924"/>
      <c r="M78" s="2008"/>
      <c r="N78" s="1924"/>
      <c r="O78" s="2008"/>
      <c r="P78" s="1924"/>
      <c r="Q78" s="2008"/>
      <c r="R78" s="1924"/>
      <c r="S78" s="2008"/>
    </row>
    <row r="79" spans="1:19">
      <c r="A79" s="1942"/>
      <c r="B79" s="2014" t="s">
        <v>938</v>
      </c>
      <c r="C79" s="1968"/>
      <c r="D79" s="1908"/>
      <c r="E79" s="1908"/>
      <c r="F79" s="2018"/>
      <c r="G79" s="1921"/>
      <c r="H79" s="1924"/>
      <c r="I79" s="2008"/>
      <c r="J79" s="1924"/>
      <c r="K79" s="2008"/>
      <c r="L79" s="1924"/>
      <c r="M79" s="2008"/>
      <c r="N79" s="1924"/>
      <c r="O79" s="2008"/>
      <c r="P79" s="1924"/>
      <c r="Q79" s="2008"/>
      <c r="R79" s="1924"/>
      <c r="S79" s="2008"/>
    </row>
    <row r="80" spans="1:19">
      <c r="A80" s="1942"/>
      <c r="B80" s="2014" t="s">
        <v>939</v>
      </c>
      <c r="C80" s="1968"/>
      <c r="D80" s="1908"/>
      <c r="E80" s="1908"/>
      <c r="F80" s="1908"/>
      <c r="G80" s="1921"/>
      <c r="H80" s="1924"/>
      <c r="I80" s="2008"/>
      <c r="J80" s="1924"/>
      <c r="K80" s="2008"/>
      <c r="L80" s="1924"/>
      <c r="M80" s="2008"/>
      <c r="N80" s="1924"/>
      <c r="O80" s="2008"/>
      <c r="P80" s="1924"/>
      <c r="Q80" s="2008"/>
      <c r="R80" s="1924"/>
      <c r="S80" s="2008"/>
    </row>
    <row r="81" spans="1:19">
      <c r="A81" s="1942"/>
      <c r="B81" s="148" t="s">
        <v>940</v>
      </c>
      <c r="C81" s="1968"/>
      <c r="D81" s="1908"/>
      <c r="E81" s="1908"/>
      <c r="F81" s="1908"/>
      <c r="G81" s="1921"/>
      <c r="H81" s="1924"/>
      <c r="I81" s="1928"/>
      <c r="J81" s="1924"/>
      <c r="K81" s="1928"/>
      <c r="L81" s="1924"/>
      <c r="M81" s="1928"/>
      <c r="N81" s="1924"/>
      <c r="O81" s="1928"/>
      <c r="P81" s="1924"/>
      <c r="Q81" s="2008"/>
      <c r="R81" s="1924"/>
      <c r="S81" s="2008"/>
    </row>
    <row r="82" spans="1:19">
      <c r="A82" s="1942"/>
      <c r="B82" s="1987"/>
      <c r="C82" s="1968"/>
      <c r="D82" s="1908"/>
      <c r="E82" s="1908"/>
      <c r="F82" s="1908"/>
      <c r="G82" s="1921"/>
      <c r="H82" s="1924"/>
      <c r="I82" s="1928"/>
      <c r="J82" s="1924"/>
      <c r="K82" s="1928"/>
      <c r="L82" s="1924"/>
      <c r="M82" s="1928"/>
      <c r="N82" s="1924"/>
      <c r="O82" s="1928"/>
      <c r="P82" s="1924"/>
      <c r="Q82" s="2008"/>
      <c r="R82" s="1924"/>
      <c r="S82" s="2008"/>
    </row>
    <row r="83" spans="1:19">
      <c r="A83" s="1942"/>
      <c r="B83" s="1987"/>
      <c r="C83" s="1968"/>
      <c r="D83" s="1908"/>
      <c r="E83" s="1908"/>
      <c r="F83" s="1908"/>
      <c r="G83" s="1921"/>
      <c r="H83" s="1924"/>
      <c r="I83" s="1928"/>
      <c r="J83" s="1924"/>
      <c r="K83" s="1928"/>
      <c r="L83" s="1924"/>
      <c r="M83" s="1928"/>
      <c r="N83" s="1924"/>
      <c r="O83" s="1928"/>
      <c r="P83" s="1924"/>
      <c r="Q83" s="2008"/>
      <c r="R83" s="1924"/>
      <c r="S83" s="2008"/>
    </row>
    <row r="84" spans="1:19">
      <c r="A84" s="1942"/>
      <c r="B84" s="1987"/>
      <c r="C84" s="1968"/>
      <c r="D84" s="1908"/>
      <c r="E84" s="1908"/>
      <c r="F84" s="1908"/>
      <c r="G84" s="1921"/>
      <c r="H84" s="1924"/>
      <c r="I84" s="1928"/>
      <c r="J84" s="1924"/>
      <c r="K84" s="1928"/>
      <c r="L84" s="1924"/>
      <c r="M84" s="1928"/>
      <c r="N84" s="1924"/>
      <c r="O84" s="1928"/>
      <c r="P84" s="1924"/>
      <c r="Q84" s="2008"/>
      <c r="R84" s="1924"/>
      <c r="S84" s="2008"/>
    </row>
    <row r="85" spans="1:19" ht="15.75" thickBot="1">
      <c r="A85" s="1942"/>
      <c r="B85" s="1987"/>
      <c r="C85" s="1968"/>
      <c r="D85" s="1908"/>
      <c r="E85" s="1908"/>
      <c r="F85" s="1908"/>
      <c r="G85" s="1921"/>
      <c r="H85" s="1924"/>
      <c r="I85" s="1928"/>
      <c r="J85" s="1924"/>
      <c r="K85" s="1928"/>
      <c r="L85" s="1924"/>
      <c r="M85" s="1928"/>
      <c r="N85" s="1924"/>
      <c r="O85" s="1928"/>
      <c r="P85" s="1924"/>
      <c r="Q85" s="2008"/>
      <c r="R85" s="1924"/>
      <c r="S85" s="2008"/>
    </row>
    <row r="86" spans="1:19" ht="15.75" thickTop="1">
      <c r="A86" s="14"/>
      <c r="B86" s="15"/>
      <c r="C86" s="16"/>
      <c r="D86" s="16"/>
      <c r="E86" s="17"/>
      <c r="F86" s="18" t="s">
        <v>625</v>
      </c>
      <c r="G86" s="19"/>
      <c r="H86" s="20"/>
      <c r="I86" s="62">
        <f>SUM(I23:I85)</f>
        <v>0</v>
      </c>
      <c r="J86" s="20"/>
      <c r="K86" s="62">
        <f>SUM(K23:K85)</f>
        <v>0</v>
      </c>
      <c r="L86" s="20"/>
      <c r="M86" s="62">
        <f>SUM(M23:M85)</f>
        <v>0</v>
      </c>
      <c r="N86" s="20"/>
      <c r="O86" s="62">
        <f>SUM(O23:O85)</f>
        <v>0</v>
      </c>
      <c r="P86" s="20"/>
      <c r="Q86" s="62">
        <f>SUM(Q23:Q85)</f>
        <v>0</v>
      </c>
      <c r="R86" s="20"/>
      <c r="S86" s="62">
        <f>SUM(S23:S85)</f>
        <v>0</v>
      </c>
    </row>
    <row r="87" spans="1:19">
      <c r="A87" s="1867"/>
      <c r="B87" s="1868"/>
      <c r="C87" s="1869"/>
      <c r="D87" s="1869"/>
      <c r="E87" s="1870"/>
      <c r="F87" s="1871" t="s">
        <v>626</v>
      </c>
      <c r="G87" s="1872"/>
      <c r="H87" s="1873">
        <v>0</v>
      </c>
      <c r="I87" s="1989"/>
      <c r="J87" s="1873">
        <v>0</v>
      </c>
      <c r="K87" s="1989"/>
      <c r="L87" s="1873">
        <v>0</v>
      </c>
      <c r="M87" s="1989"/>
      <c r="N87" s="1873">
        <v>0</v>
      </c>
      <c r="O87" s="1989"/>
      <c r="P87" s="1873">
        <v>0</v>
      </c>
      <c r="Q87" s="1989"/>
      <c r="R87" s="1873">
        <v>0</v>
      </c>
      <c r="S87" s="1989"/>
    </row>
    <row r="88" spans="1:19">
      <c r="A88" s="1867"/>
      <c r="B88" s="1868"/>
      <c r="C88" s="1869"/>
      <c r="D88" s="1869"/>
      <c r="E88" s="1870"/>
      <c r="F88" s="1871" t="s">
        <v>627</v>
      </c>
      <c r="G88" s="1872"/>
      <c r="H88" s="1875"/>
      <c r="I88" s="1991">
        <f>H87*I86</f>
        <v>0</v>
      </c>
      <c r="J88" s="1875"/>
      <c r="K88" s="1991">
        <f>J87*K86</f>
        <v>0</v>
      </c>
      <c r="L88" s="1875"/>
      <c r="M88" s="1991">
        <f>L87*M86</f>
        <v>0</v>
      </c>
      <c r="N88" s="1875"/>
      <c r="O88" s="1991">
        <f>N87*O86</f>
        <v>0</v>
      </c>
      <c r="P88" s="1875"/>
      <c r="Q88" s="1991">
        <f>P87*Q86</f>
        <v>0</v>
      </c>
      <c r="R88" s="1875"/>
      <c r="S88" s="1991">
        <f>R87*S86</f>
        <v>0</v>
      </c>
    </row>
    <row r="89" spans="1:19">
      <c r="A89" s="1867"/>
      <c r="B89" s="1868"/>
      <c r="C89" s="1869"/>
      <c r="D89" s="1869"/>
      <c r="E89" s="1870"/>
      <c r="F89" s="1871"/>
      <c r="G89" s="1872"/>
      <c r="H89" s="1875"/>
      <c r="I89" s="1993"/>
      <c r="J89" s="1875"/>
      <c r="K89" s="1993"/>
      <c r="L89" s="1875"/>
      <c r="M89" s="1993"/>
      <c r="N89" s="1875"/>
      <c r="O89" s="1993"/>
      <c r="P89" s="1875"/>
      <c r="Q89" s="1993"/>
      <c r="R89" s="1875"/>
      <c r="S89" s="1993"/>
    </row>
    <row r="90" spans="1:19">
      <c r="A90" s="1867"/>
      <c r="B90" s="1868"/>
      <c r="C90" s="1869"/>
      <c r="D90" s="1869"/>
      <c r="E90" s="1870"/>
      <c r="F90" s="1871" t="s">
        <v>628</v>
      </c>
      <c r="G90" s="1872"/>
      <c r="H90" s="1877"/>
      <c r="I90" s="1994">
        <f>SUM(I86:I88)</f>
        <v>0</v>
      </c>
      <c r="J90" s="1877"/>
      <c r="K90" s="1994">
        <f>SUM(K86:K88)</f>
        <v>0</v>
      </c>
      <c r="L90" s="1877"/>
      <c r="M90" s="1994">
        <f>SUM(M86:M88)</f>
        <v>0</v>
      </c>
      <c r="N90" s="1877"/>
      <c r="O90" s="1994">
        <f>SUM(O86:O88)</f>
        <v>0</v>
      </c>
      <c r="P90" s="1877"/>
      <c r="Q90" s="1994">
        <f>SUM(Q86:Q88)</f>
        <v>0</v>
      </c>
      <c r="R90" s="1877"/>
      <c r="S90" s="1994">
        <f>SUM(S86:S88)</f>
        <v>0</v>
      </c>
    </row>
    <row r="91" spans="1:19">
      <c r="A91" s="1867"/>
      <c r="B91" s="1868"/>
      <c r="C91" s="1869"/>
      <c r="D91" s="1869"/>
      <c r="E91" s="1870"/>
      <c r="F91" s="1879" t="s">
        <v>629</v>
      </c>
      <c r="G91" s="1880"/>
      <c r="H91" s="1881"/>
      <c r="I91" s="1882" t="e">
        <f>I90/'Area Calculations'!$I$4</f>
        <v>#DIV/0!</v>
      </c>
      <c r="J91" s="1881"/>
      <c r="K91" s="1882" t="e">
        <f>K90/'Area Calculations'!$I$4</f>
        <v>#DIV/0!</v>
      </c>
      <c r="L91" s="1881"/>
      <c r="M91" s="1882" t="e">
        <f>M90/'Area Calculations'!$I$4</f>
        <v>#DIV/0!</v>
      </c>
      <c r="N91" s="1881"/>
      <c r="O91" s="1882" t="e">
        <f>O90/'Area Calculations'!$I$4</f>
        <v>#DIV/0!</v>
      </c>
      <c r="P91" s="1881"/>
      <c r="Q91" s="1882" t="e">
        <f>Q90/'Area Calculations'!$I$4</f>
        <v>#DIV/0!</v>
      </c>
      <c r="R91" s="1881"/>
      <c r="S91" s="1882" t="e">
        <f>S90/'Area Calculations'!$I$4</f>
        <v>#DIV/0!</v>
      </c>
    </row>
    <row r="92" spans="1:19">
      <c r="A92" s="1867"/>
      <c r="B92" s="1868"/>
      <c r="C92" s="1869"/>
      <c r="D92" s="1869"/>
      <c r="E92" s="1870"/>
      <c r="F92" s="1879" t="s">
        <v>630</v>
      </c>
      <c r="G92" s="1883"/>
      <c r="H92" s="1881"/>
      <c r="I92" s="1882" t="e">
        <f>I90/'Area Calculations'!#REF!</f>
        <v>#REF!</v>
      </c>
      <c r="J92" s="1881"/>
      <c r="K92" s="1882" t="e">
        <f>K90/'Area Calculations'!#REF!</f>
        <v>#REF!</v>
      </c>
      <c r="L92" s="1881"/>
      <c r="M92" s="1882" t="e">
        <f>M90/'Area Calculations'!#REF!</f>
        <v>#REF!</v>
      </c>
      <c r="N92" s="1881"/>
      <c r="O92" s="1882" t="e">
        <f>O90/'Area Calculations'!#REF!</f>
        <v>#REF!</v>
      </c>
      <c r="P92" s="1881"/>
      <c r="Q92" s="1882" t="e">
        <f>Q90/'Area Calculations'!#REF!</f>
        <v>#REF!</v>
      </c>
      <c r="R92" s="1881"/>
      <c r="S92" s="1882" t="e">
        <f>S90/'Area Calculations'!#REF!</f>
        <v>#REF!</v>
      </c>
    </row>
    <row r="93" spans="1:19" ht="15.75" thickBot="1">
      <c r="A93" s="1867"/>
      <c r="B93" s="1868"/>
      <c r="C93" s="1869"/>
      <c r="D93" s="1869"/>
      <c r="E93" s="1870"/>
      <c r="F93" s="1871"/>
      <c r="G93" s="1884"/>
      <c r="H93" s="1885"/>
      <c r="I93" s="1886"/>
      <c r="J93" s="1885"/>
      <c r="K93" s="1886"/>
      <c r="L93" s="1885"/>
      <c r="M93" s="1886"/>
      <c r="N93" s="1885"/>
      <c r="O93" s="1886"/>
      <c r="P93" s="1885"/>
      <c r="Q93" s="1886"/>
      <c r="R93" s="1885"/>
      <c r="S93" s="1886"/>
    </row>
    <row r="94" spans="1:19" ht="16.5" thickTop="1" thickBot="1">
      <c r="A94" s="652" t="s">
        <v>631</v>
      </c>
      <c r="B94" s="653"/>
      <c r="C94" s="12"/>
      <c r="D94" s="12"/>
      <c r="E94" s="12"/>
      <c r="F94" s="12"/>
      <c r="G94" s="13"/>
      <c r="H94" s="21"/>
      <c r="I94" s="21"/>
      <c r="J94" s="21"/>
      <c r="K94" s="21"/>
      <c r="L94" s="21"/>
      <c r="M94" s="21"/>
      <c r="N94" s="21"/>
      <c r="O94" s="21"/>
      <c r="P94" s="21"/>
      <c r="Q94" s="21"/>
      <c r="R94" s="21"/>
      <c r="S94" s="21"/>
    </row>
    <row r="95" spans="1:19" ht="15.75" thickTop="1">
      <c r="A95" s="1950"/>
      <c r="B95" s="1907"/>
      <c r="C95" s="1951"/>
      <c r="D95" s="1951"/>
      <c r="E95" s="1951"/>
      <c r="F95" s="1951"/>
      <c r="G95" s="1952"/>
      <c r="H95" s="1953"/>
      <c r="I95" s="1953"/>
      <c r="J95" s="1953"/>
      <c r="K95" s="1953"/>
      <c r="L95" s="1953"/>
      <c r="M95" s="1953"/>
      <c r="N95" s="1953"/>
      <c r="O95" s="1953"/>
      <c r="P95" s="1953"/>
      <c r="Q95" s="1953"/>
      <c r="R95" s="1953"/>
      <c r="S95" s="1953"/>
    </row>
    <row r="96" spans="1:19" s="2" customFormat="1">
      <c r="A96" s="1950"/>
      <c r="B96" s="1907"/>
      <c r="C96" s="1951"/>
      <c r="D96" s="1951"/>
      <c r="E96" s="1951"/>
      <c r="F96" s="1951"/>
      <c r="G96" s="1952"/>
      <c r="H96" s="1953"/>
      <c r="I96" s="1953"/>
      <c r="J96" s="1953"/>
      <c r="K96" s="1953"/>
      <c r="L96" s="1953"/>
      <c r="M96" s="1953"/>
      <c r="N96" s="1953"/>
      <c r="O96" s="1953"/>
      <c r="P96" s="1953"/>
      <c r="Q96" s="1953"/>
      <c r="R96" s="1953"/>
      <c r="S96" s="1953"/>
    </row>
    <row r="97" spans="1:19" s="2" customFormat="1" ht="15.75" thickBot="1">
      <c r="A97" s="1950"/>
      <c r="B97" s="1907"/>
      <c r="C97" s="1951"/>
      <c r="D97" s="1951"/>
      <c r="E97" s="1951"/>
      <c r="F97" s="1951"/>
      <c r="G97" s="1952"/>
      <c r="H97" s="1953"/>
      <c r="I97" s="1953"/>
      <c r="J97" s="1953"/>
      <c r="K97" s="1953"/>
      <c r="L97" s="1953"/>
      <c r="M97" s="1953"/>
      <c r="N97" s="1953"/>
      <c r="O97" s="1953"/>
      <c r="P97" s="1953"/>
      <c r="Q97" s="1953"/>
      <c r="R97" s="1953"/>
      <c r="S97" s="1953"/>
    </row>
    <row r="98" spans="1:19" ht="16.5" thickTop="1" thickBot="1">
      <c r="A98" s="652" t="s">
        <v>632</v>
      </c>
      <c r="B98" s="653"/>
      <c r="C98" s="12"/>
      <c r="D98" s="12"/>
      <c r="E98" s="12"/>
      <c r="F98" s="12"/>
      <c r="G98" s="13"/>
      <c r="H98" s="21"/>
      <c r="I98" s="21"/>
      <c r="J98" s="21"/>
      <c r="K98" s="21"/>
      <c r="L98" s="21"/>
      <c r="M98" s="21"/>
      <c r="N98" s="21"/>
      <c r="O98" s="21"/>
      <c r="P98" s="21"/>
      <c r="Q98" s="21"/>
      <c r="R98" s="21"/>
      <c r="S98" s="21"/>
    </row>
    <row r="99" spans="1:19" s="2" customFormat="1" ht="15.75" thickTop="1">
      <c r="A99" s="1950"/>
      <c r="B99" s="1907"/>
      <c r="C99" s="1951"/>
      <c r="D99" s="1951"/>
      <c r="E99" s="1951"/>
      <c r="F99" s="1951"/>
      <c r="G99" s="1952"/>
      <c r="H99" s="1953"/>
      <c r="I99" s="1953"/>
      <c r="J99" s="1953"/>
      <c r="K99" s="1953"/>
      <c r="L99" s="1953"/>
      <c r="M99" s="1953"/>
      <c r="N99" s="1953"/>
      <c r="O99" s="1953"/>
      <c r="P99" s="1953"/>
      <c r="Q99" s="1953"/>
      <c r="R99" s="1953"/>
      <c r="S99" s="1953"/>
    </row>
    <row r="100" spans="1:19" s="2" customFormat="1">
      <c r="A100" s="1950"/>
      <c r="B100" s="1907"/>
      <c r="C100" s="1951"/>
      <c r="D100" s="1951"/>
      <c r="E100" s="1951"/>
      <c r="F100" s="1951"/>
      <c r="G100" s="1952"/>
      <c r="H100" s="1953"/>
      <c r="I100" s="1953"/>
      <c r="J100" s="1953"/>
      <c r="K100" s="1953"/>
      <c r="L100" s="1953"/>
      <c r="M100" s="1953"/>
      <c r="N100" s="1953"/>
      <c r="O100" s="1953"/>
      <c r="P100" s="1953"/>
      <c r="Q100" s="1953"/>
      <c r="R100" s="1953"/>
      <c r="S100" s="1953"/>
    </row>
    <row r="101" spans="1:19" ht="15.75" thickBot="1">
      <c r="A101" s="1950"/>
      <c r="B101" s="1907"/>
      <c r="C101" s="1951"/>
      <c r="D101" s="1951"/>
      <c r="E101" s="1951"/>
      <c r="F101" s="1951"/>
      <c r="G101" s="1952"/>
      <c r="H101" s="1953"/>
      <c r="I101" s="1953"/>
      <c r="J101" s="1953"/>
      <c r="K101" s="1953"/>
      <c r="L101" s="1953"/>
      <c r="M101" s="1953"/>
      <c r="N101" s="1953"/>
      <c r="O101" s="1953"/>
      <c r="P101" s="1953"/>
      <c r="Q101" s="1953"/>
      <c r="R101" s="1953"/>
      <c r="S101" s="1953"/>
    </row>
    <row r="102" spans="1:19" ht="16.5" thickTop="1" thickBot="1">
      <c r="A102" s="652" t="s">
        <v>633</v>
      </c>
      <c r="B102" s="653"/>
      <c r="C102" s="12"/>
      <c r="D102" s="12"/>
      <c r="E102" s="12"/>
      <c r="F102" s="12"/>
      <c r="G102" s="13"/>
      <c r="H102" s="21"/>
      <c r="I102" s="21"/>
      <c r="J102" s="21"/>
      <c r="K102" s="21"/>
      <c r="L102" s="21"/>
      <c r="M102" s="21"/>
      <c r="N102" s="21"/>
      <c r="O102" s="21"/>
      <c r="P102" s="21"/>
      <c r="Q102" s="21"/>
      <c r="R102" s="21"/>
      <c r="S102" s="21"/>
    </row>
    <row r="103" spans="1:19" ht="15.75" thickTop="1">
      <c r="A103" s="1950"/>
      <c r="B103" s="1907"/>
      <c r="C103" s="1951"/>
      <c r="D103" s="1951"/>
      <c r="E103" s="1951"/>
      <c r="F103" s="1951"/>
      <c r="G103" s="1952"/>
      <c r="H103" s="1953"/>
      <c r="I103" s="1953"/>
      <c r="J103" s="1953"/>
      <c r="K103" s="1953"/>
      <c r="L103" s="1953"/>
      <c r="M103" s="1953"/>
      <c r="N103" s="1953"/>
      <c r="O103" s="1953"/>
      <c r="P103" s="1953"/>
      <c r="Q103" s="1953"/>
      <c r="R103" s="1953"/>
      <c r="S103" s="1953"/>
    </row>
    <row r="104" spans="1:19">
      <c r="A104" s="1920"/>
      <c r="B104" s="1907"/>
      <c r="C104" s="1908"/>
      <c r="D104" s="1908"/>
      <c r="E104" s="1908"/>
      <c r="F104" s="1908"/>
      <c r="G104" s="1921"/>
      <c r="H104" s="1888"/>
      <c r="I104" s="1888"/>
      <c r="J104" s="1888"/>
      <c r="K104" s="1888"/>
      <c r="L104" s="1888"/>
      <c r="M104" s="1888"/>
      <c r="N104" s="1888"/>
      <c r="O104" s="1888"/>
      <c r="P104" s="1888"/>
      <c r="Q104" s="1888"/>
      <c r="R104" s="1888"/>
      <c r="S104" s="1888"/>
    </row>
    <row r="105" spans="1:19" ht="15.75" thickBot="1">
      <c r="A105" s="1889"/>
      <c r="B105" s="1890"/>
      <c r="C105" s="1908"/>
      <c r="D105" s="1908"/>
      <c r="E105" s="1908"/>
      <c r="F105" s="1908"/>
      <c r="G105" s="1921"/>
      <c r="H105" s="1891"/>
      <c r="I105" s="1891"/>
      <c r="J105" s="1891"/>
      <c r="K105" s="1891"/>
      <c r="L105" s="1891"/>
      <c r="M105" s="1891"/>
      <c r="N105" s="1891"/>
      <c r="O105" s="1891"/>
      <c r="P105" s="1891"/>
      <c r="Q105" s="1891"/>
      <c r="R105" s="1891"/>
      <c r="S105" s="1891"/>
    </row>
    <row r="106" spans="1:19" ht="16.5" thickTop="1" thickBot="1">
      <c r="A106" s="652" t="s">
        <v>634</v>
      </c>
      <c r="B106" s="653"/>
      <c r="C106" s="12"/>
      <c r="D106" s="12"/>
      <c r="E106" s="12"/>
      <c r="F106" s="12"/>
      <c r="G106" s="13"/>
      <c r="H106" s="21"/>
      <c r="I106" s="21"/>
      <c r="J106" s="21"/>
      <c r="K106" s="21"/>
      <c r="L106" s="21"/>
      <c r="M106" s="21"/>
      <c r="N106" s="21"/>
      <c r="O106" s="21"/>
      <c r="P106" s="21"/>
      <c r="Q106" s="21"/>
      <c r="R106" s="21"/>
      <c r="S106" s="21"/>
    </row>
    <row r="107" spans="1:19" ht="15.75" thickTop="1">
      <c r="A107" s="1954"/>
      <c r="B107" s="1955"/>
      <c r="C107" s="1951"/>
      <c r="D107" s="1951"/>
      <c r="E107" s="1951"/>
      <c r="F107" s="1951"/>
      <c r="G107" s="1952"/>
      <c r="H107" s="1953"/>
      <c r="I107" s="1953"/>
      <c r="J107" s="1953"/>
      <c r="K107" s="1953"/>
      <c r="L107" s="1953"/>
      <c r="M107" s="1953"/>
      <c r="N107" s="1953"/>
      <c r="O107" s="1953"/>
      <c r="P107" s="1953"/>
      <c r="Q107" s="1953"/>
      <c r="R107" s="1953"/>
      <c r="S107" s="1953"/>
    </row>
    <row r="108" spans="1:19">
      <c r="A108" s="1889"/>
      <c r="B108" s="1890"/>
      <c r="C108" s="1908"/>
      <c r="D108" s="1908"/>
      <c r="E108" s="1908"/>
      <c r="F108" s="1908"/>
      <c r="G108" s="1921"/>
      <c r="H108" s="1892"/>
      <c r="I108" s="1892"/>
      <c r="J108" s="1892"/>
      <c r="K108" s="1892"/>
      <c r="L108" s="1892"/>
      <c r="M108" s="1892"/>
      <c r="N108" s="1892"/>
      <c r="O108" s="1892"/>
      <c r="P108" s="1892"/>
      <c r="Q108" s="1892"/>
      <c r="R108" s="1892"/>
      <c r="S108" s="1892"/>
    </row>
    <row r="109" spans="1:19" ht="15.75" thickBot="1">
      <c r="A109" s="1889"/>
      <c r="B109" s="1890"/>
      <c r="C109" s="1908"/>
      <c r="D109" s="1908"/>
      <c r="E109" s="1908"/>
      <c r="F109" s="1908"/>
      <c r="G109" s="1921"/>
      <c r="H109" s="1892"/>
      <c r="I109" s="1892"/>
      <c r="J109" s="1892"/>
      <c r="K109" s="1892"/>
      <c r="L109" s="1892"/>
      <c r="M109" s="1892"/>
      <c r="N109" s="1892"/>
      <c r="O109" s="1892"/>
      <c r="P109" s="1892"/>
      <c r="Q109" s="1892"/>
      <c r="R109" s="1892"/>
      <c r="S109" s="1892"/>
    </row>
    <row r="110" spans="1:19" ht="16.5" thickTop="1" thickBot="1">
      <c r="A110" s="652" t="s">
        <v>635</v>
      </c>
      <c r="B110" s="653"/>
      <c r="C110" s="12"/>
      <c r="D110" s="12"/>
      <c r="E110" s="12"/>
      <c r="F110" s="12"/>
      <c r="G110" s="13"/>
      <c r="H110" s="21"/>
      <c r="I110" s="21"/>
      <c r="J110" s="21"/>
      <c r="K110" s="21"/>
      <c r="L110" s="21"/>
      <c r="M110" s="21"/>
      <c r="N110" s="21"/>
      <c r="O110" s="21"/>
      <c r="P110" s="21"/>
      <c r="Q110" s="21"/>
      <c r="R110" s="21"/>
      <c r="S110" s="21"/>
    </row>
    <row r="111" spans="1:19" ht="15.75" thickTop="1">
      <c r="A111" s="1920"/>
      <c r="B111" s="1907" t="s">
        <v>636</v>
      </c>
      <c r="C111" s="1908"/>
      <c r="D111" s="1908"/>
      <c r="E111" s="1908"/>
      <c r="F111" s="1908"/>
      <c r="G111" s="1921"/>
      <c r="H111" s="1892"/>
      <c r="I111" s="1892"/>
      <c r="J111" s="1892"/>
      <c r="K111" s="1892"/>
      <c r="L111" s="1892"/>
      <c r="M111" s="1892"/>
      <c r="N111" s="1892"/>
      <c r="O111" s="1892"/>
      <c r="P111" s="1892"/>
      <c r="Q111" s="1892"/>
      <c r="R111" s="1892"/>
      <c r="S111" s="1892"/>
    </row>
    <row r="112" spans="1:19">
      <c r="A112" s="1920"/>
      <c r="B112" s="1907" t="s">
        <v>637</v>
      </c>
      <c r="C112" s="1908"/>
      <c r="D112" s="1908"/>
      <c r="E112" s="1908"/>
      <c r="F112" s="1908"/>
      <c r="G112" s="1921"/>
      <c r="H112" s="1892"/>
      <c r="I112" s="1892"/>
      <c r="J112" s="1892"/>
      <c r="K112" s="1892"/>
      <c r="L112" s="1892"/>
      <c r="M112" s="1892"/>
      <c r="N112" s="1892"/>
      <c r="O112" s="1892"/>
      <c r="P112" s="1892"/>
      <c r="Q112" s="1892"/>
      <c r="R112" s="1892"/>
      <c r="S112" s="1892"/>
    </row>
    <row r="113" spans="1:19">
      <c r="A113" s="1920"/>
      <c r="B113" s="1907" t="s">
        <v>638</v>
      </c>
      <c r="C113" s="1908"/>
      <c r="D113" s="1908"/>
      <c r="E113" s="1908"/>
      <c r="F113" s="1908"/>
      <c r="G113" s="1921"/>
      <c r="H113" s="1892"/>
      <c r="I113" s="1892"/>
      <c r="J113" s="1892"/>
      <c r="K113" s="1892"/>
      <c r="L113" s="1892"/>
      <c r="M113" s="1892"/>
      <c r="N113" s="1892"/>
      <c r="O113" s="1892"/>
      <c r="P113" s="1892"/>
      <c r="Q113" s="1892"/>
      <c r="R113" s="1892"/>
      <c r="S113" s="1892"/>
    </row>
    <row r="114" spans="1:19">
      <c r="A114" s="1920"/>
      <c r="B114" s="1907" t="s">
        <v>639</v>
      </c>
      <c r="C114" s="1908"/>
      <c r="D114" s="1908"/>
      <c r="E114" s="1908"/>
      <c r="F114" s="1908"/>
      <c r="G114" s="1921"/>
      <c r="H114" s="1892"/>
      <c r="I114" s="1892"/>
      <c r="J114" s="1892"/>
      <c r="K114" s="1892"/>
      <c r="L114" s="1892"/>
      <c r="M114" s="1892"/>
      <c r="N114" s="1892"/>
      <c r="O114" s="1892"/>
      <c r="P114" s="1892"/>
      <c r="Q114" s="1892"/>
      <c r="R114" s="1892"/>
      <c r="S114" s="1892"/>
    </row>
    <row r="115" spans="1:19" ht="15.75" thickBot="1">
      <c r="A115" s="358"/>
      <c r="B115" s="357"/>
      <c r="C115" s="188"/>
      <c r="D115" s="188"/>
      <c r="E115" s="188"/>
      <c r="F115" s="188"/>
      <c r="G115" s="359"/>
      <c r="H115" s="300"/>
      <c r="I115" s="300"/>
      <c r="J115" s="300"/>
      <c r="K115" s="300"/>
      <c r="L115" s="300"/>
      <c r="M115" s="300"/>
      <c r="N115" s="300"/>
      <c r="O115" s="300"/>
      <c r="P115" s="300"/>
      <c r="Q115" s="300"/>
      <c r="R115" s="300"/>
      <c r="S115" s="300"/>
    </row>
    <row r="116" spans="1:19" ht="16.5" thickTop="1" thickBot="1">
      <c r="A116" s="7" t="s">
        <v>640</v>
      </c>
      <c r="B116" s="8"/>
      <c r="C116" s="12"/>
      <c r="D116" s="12"/>
      <c r="E116" s="12"/>
      <c r="F116" s="12"/>
      <c r="G116" s="13"/>
      <c r="H116" s="21"/>
      <c r="I116" s="21"/>
      <c r="J116" s="21"/>
      <c r="K116" s="21"/>
      <c r="L116" s="21"/>
      <c r="M116" s="21"/>
      <c r="N116" s="21"/>
      <c r="O116" s="21"/>
      <c r="P116" s="21"/>
      <c r="Q116" s="21"/>
      <c r="R116" s="21"/>
      <c r="S116" s="21"/>
    </row>
    <row r="117" spans="1:19" ht="15.75" thickTop="1">
      <c r="A117" s="1950"/>
      <c r="B117" s="1956" t="s">
        <v>641</v>
      </c>
      <c r="C117" s="1951"/>
      <c r="D117" s="1951"/>
      <c r="E117" s="1951"/>
      <c r="F117" s="1951"/>
      <c r="G117" s="1952"/>
      <c r="H117" s="1957"/>
      <c r="I117" s="1957"/>
      <c r="J117" s="1957"/>
      <c r="K117" s="1957"/>
      <c r="L117" s="1957"/>
      <c r="M117" s="1957"/>
      <c r="N117" s="1957"/>
      <c r="O117" s="1957"/>
      <c r="P117" s="1957"/>
      <c r="Q117" s="1957"/>
      <c r="R117" s="1957"/>
      <c r="S117" s="1957"/>
    </row>
    <row r="118" spans="1:19">
      <c r="A118" s="1920"/>
      <c r="B118" s="1907" t="s">
        <v>642</v>
      </c>
      <c r="C118" s="1908"/>
      <c r="D118" s="1908"/>
      <c r="E118" s="1908"/>
      <c r="F118" s="1908"/>
      <c r="G118" s="1921"/>
      <c r="H118" s="1893"/>
      <c r="I118" s="1893"/>
      <c r="J118" s="1893"/>
      <c r="K118" s="1893"/>
      <c r="L118" s="1893"/>
      <c r="M118" s="1893"/>
      <c r="N118" s="1893"/>
      <c r="O118" s="1893"/>
      <c r="P118" s="1893"/>
      <c r="Q118" s="1893"/>
      <c r="R118" s="1893"/>
      <c r="S118" s="1893"/>
    </row>
    <row r="119" spans="1:19" ht="15.75" thickBot="1">
      <c r="A119" s="1894"/>
      <c r="B119" s="1895" t="s">
        <v>643</v>
      </c>
      <c r="C119" s="1896"/>
      <c r="D119" s="1896"/>
      <c r="E119" s="1896"/>
      <c r="F119" s="1896"/>
      <c r="G119" s="1897"/>
      <c r="H119" s="1898"/>
      <c r="I119" s="1898"/>
      <c r="J119" s="1898"/>
      <c r="K119" s="1898"/>
      <c r="L119" s="1898"/>
      <c r="M119" s="1898"/>
      <c r="N119" s="1898"/>
      <c r="O119" s="1898"/>
      <c r="P119" s="1898"/>
      <c r="Q119" s="1898"/>
      <c r="R119" s="1898"/>
      <c r="S119" s="1898"/>
    </row>
    <row r="120" spans="1:19" ht="16.5" thickTop="1" thickBot="1"/>
    <row r="121" spans="1:19" ht="16.5" thickTop="1" thickBot="1">
      <c r="A121" s="94" t="s">
        <v>644</v>
      </c>
      <c r="B121" s="96"/>
    </row>
    <row r="122" spans="1:19" ht="15.75" thickTop="1">
      <c r="A122" s="95" t="s">
        <v>542</v>
      </c>
      <c r="B122" s="1899"/>
    </row>
    <row r="123" spans="1:19">
      <c r="A123" s="1900" t="s">
        <v>546</v>
      </c>
      <c r="B123" s="1899"/>
    </row>
    <row r="124" spans="1:19">
      <c r="A124" s="1901" t="s">
        <v>549</v>
      </c>
      <c r="B124" s="1902"/>
    </row>
    <row r="125" spans="1:19">
      <c r="A125" s="1901" t="s">
        <v>552</v>
      </c>
      <c r="B125" s="1903"/>
    </row>
    <row r="126" spans="1:19" ht="15.75" thickBot="1">
      <c r="A126" s="1904" t="s">
        <v>645</v>
      </c>
      <c r="B126" s="1905"/>
    </row>
    <row r="127" spans="1:19" ht="15.75" thickTop="1"/>
    <row r="128" spans="1:19">
      <c r="A128" s="97"/>
      <c r="B128" s="1" t="s">
        <v>646</v>
      </c>
    </row>
    <row r="129" spans="1:2">
      <c r="A129" s="98"/>
      <c r="B129" s="1" t="s">
        <v>647</v>
      </c>
    </row>
  </sheetData>
  <mergeCells count="47">
    <mergeCell ref="A94:B94"/>
    <mergeCell ref="A98:B98"/>
    <mergeCell ref="A102:B102"/>
    <mergeCell ref="A106:B106"/>
    <mergeCell ref="A110:B11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47" priority="13" operator="equal">
      <formula>"X"</formula>
    </cfRule>
    <cfRule type="cellIs" dxfId="1046" priority="14" operator="equal">
      <formula>"I"</formula>
    </cfRule>
  </conditionalFormatting>
  <conditionalFormatting sqref="H32:H85">
    <cfRule type="cellIs" dxfId="1045" priority="1" operator="equal">
      <formula>"X"</formula>
    </cfRule>
    <cfRule type="cellIs" dxfId="1044" priority="2" operator="equal">
      <formula>"I"</formula>
    </cfRule>
  </conditionalFormatting>
  <conditionalFormatting sqref="J20:J30">
    <cfRule type="cellIs" dxfId="1043" priority="15" operator="equal">
      <formula>"X"</formula>
    </cfRule>
    <cfRule type="cellIs" dxfId="1042" priority="16" operator="equal">
      <formula>"I"</formula>
    </cfRule>
  </conditionalFormatting>
  <conditionalFormatting sqref="J32:J85">
    <cfRule type="cellIs" dxfId="1041" priority="3" operator="equal">
      <formula>"X"</formula>
    </cfRule>
    <cfRule type="cellIs" dxfId="1040" priority="4" operator="equal">
      <formula>"I"</formula>
    </cfRule>
  </conditionalFormatting>
  <conditionalFormatting sqref="L20:L30">
    <cfRule type="cellIs" dxfId="1039" priority="17" operator="equal">
      <formula>"X"</formula>
    </cfRule>
    <cfRule type="cellIs" dxfId="1038" priority="18" operator="equal">
      <formula>"I"</formula>
    </cfRule>
  </conditionalFormatting>
  <conditionalFormatting sqref="L32:L85">
    <cfRule type="cellIs" dxfId="1037" priority="5" operator="equal">
      <formula>"X"</formula>
    </cfRule>
    <cfRule type="cellIs" dxfId="1036" priority="6" operator="equal">
      <formula>"I"</formula>
    </cfRule>
  </conditionalFormatting>
  <conditionalFormatting sqref="N20:N30">
    <cfRule type="cellIs" dxfId="1035" priority="19" operator="equal">
      <formula>"X"</formula>
    </cfRule>
    <cfRule type="cellIs" dxfId="1034" priority="20" operator="equal">
      <formula>"I"</formula>
    </cfRule>
  </conditionalFormatting>
  <conditionalFormatting sqref="N32:N85">
    <cfRule type="cellIs" dxfId="1033" priority="7" operator="equal">
      <formula>"X"</formula>
    </cfRule>
    <cfRule type="cellIs" dxfId="1032" priority="8" operator="equal">
      <formula>"I"</formula>
    </cfRule>
  </conditionalFormatting>
  <conditionalFormatting sqref="P20:P30">
    <cfRule type="cellIs" dxfId="1031" priority="21" operator="equal">
      <formula>"X"</formula>
    </cfRule>
    <cfRule type="cellIs" dxfId="1030" priority="22" operator="equal">
      <formula>"I"</formula>
    </cfRule>
  </conditionalFormatting>
  <conditionalFormatting sqref="P32:P85">
    <cfRule type="cellIs" dxfId="1029" priority="9" operator="equal">
      <formula>"X"</formula>
    </cfRule>
    <cfRule type="cellIs" dxfId="1028" priority="10" operator="equal">
      <formula>"I"</formula>
    </cfRule>
  </conditionalFormatting>
  <conditionalFormatting sqref="R20:R30">
    <cfRule type="cellIs" dxfId="1027" priority="23" operator="equal">
      <formula>"X"</formula>
    </cfRule>
    <cfRule type="cellIs" dxfId="1026" priority="24" operator="equal">
      <formula>"I"</formula>
    </cfRule>
  </conditionalFormatting>
  <conditionalFormatting sqref="R32:R85">
    <cfRule type="cellIs" dxfId="1025" priority="11" operator="equal">
      <formula>"X"</formula>
    </cfRule>
    <cfRule type="cellIs" dxfId="1024" priority="12" operator="equal">
      <formula>"I"</formula>
    </cfRule>
  </conditionalFormatting>
  <hyperlinks>
    <hyperlink ref="B3" location="'Cost Summary'!A1" display="BACK TO SUMMARY SHEET" xr:uid="{1889A787-41EB-48BD-88EE-70A88A74F29A}"/>
  </hyperlink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C61" activePane="bottomRight" state="frozen"/>
      <selection pane="bottomRight" activeCell="I71" sqref="I71:I72"/>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91"/>
      <c r="K4" s="649"/>
      <c r="L4" s="691"/>
      <c r="M4" s="649"/>
      <c r="N4" s="691"/>
      <c r="O4" s="649"/>
      <c r="P4" s="691"/>
      <c r="Q4" s="649"/>
      <c r="R4" s="691"/>
      <c r="S4" s="649"/>
    </row>
    <row r="5" spans="1:19">
      <c r="A5" s="1906" t="s">
        <v>544</v>
      </c>
      <c r="B5" s="1907" t="s">
        <v>408</v>
      </c>
      <c r="C5" s="1908"/>
      <c r="D5" s="1908"/>
      <c r="E5" s="1908"/>
      <c r="F5" s="1908"/>
      <c r="G5" s="1909" t="s">
        <v>546</v>
      </c>
      <c r="H5" s="1910"/>
      <c r="I5" s="1911"/>
      <c r="J5" s="2020"/>
      <c r="K5" s="1911"/>
      <c r="L5" s="2020"/>
      <c r="M5" s="1911"/>
      <c r="N5" s="2020"/>
      <c r="O5" s="1911"/>
      <c r="P5" s="2020"/>
      <c r="Q5" s="1911"/>
      <c r="R5" s="2020"/>
      <c r="S5" s="1911"/>
    </row>
    <row r="6" spans="1:19">
      <c r="A6" s="1906" t="s">
        <v>548</v>
      </c>
      <c r="B6" s="1912" t="s">
        <v>941</v>
      </c>
      <c r="C6" s="1908"/>
      <c r="D6" s="1908"/>
      <c r="E6" s="1908"/>
      <c r="F6" s="1908"/>
      <c r="G6" s="1909" t="s">
        <v>549</v>
      </c>
      <c r="H6" s="1913"/>
      <c r="I6" s="1914"/>
      <c r="J6" s="2021"/>
      <c r="K6" s="1914"/>
      <c r="L6" s="2021"/>
      <c r="M6" s="1914"/>
      <c r="N6" s="2021"/>
      <c r="O6" s="1914"/>
      <c r="P6" s="2021"/>
      <c r="Q6" s="1914"/>
      <c r="R6" s="2021"/>
      <c r="S6" s="1914"/>
    </row>
    <row r="7" spans="1:19">
      <c r="A7" s="1906" t="s">
        <v>551</v>
      </c>
      <c r="B7" s="1915"/>
      <c r="C7" s="1908"/>
      <c r="D7" s="1908"/>
      <c r="E7" s="1908"/>
      <c r="F7" s="1908"/>
      <c r="G7" s="1909" t="s">
        <v>552</v>
      </c>
      <c r="H7" s="1916"/>
      <c r="I7" s="1917"/>
      <c r="J7" s="2022"/>
      <c r="K7" s="1917"/>
      <c r="L7" s="2022"/>
      <c r="M7" s="1917"/>
      <c r="N7" s="2022"/>
      <c r="O7" s="1917"/>
      <c r="P7" s="2022"/>
      <c r="Q7" s="1917"/>
      <c r="R7" s="2022"/>
      <c r="S7" s="1917"/>
    </row>
    <row r="8" spans="1:19" ht="15.75" thickBot="1">
      <c r="A8" s="356" t="s">
        <v>554</v>
      </c>
      <c r="B8" s="357"/>
      <c r="C8" s="188"/>
      <c r="D8" s="188"/>
      <c r="E8" s="188"/>
      <c r="F8" s="188"/>
      <c r="G8" s="356" t="s">
        <v>554</v>
      </c>
      <c r="H8" s="1961">
        <f>I70</f>
        <v>0</v>
      </c>
      <c r="I8" s="1962"/>
      <c r="J8" s="1961">
        <f>K70</f>
        <v>0</v>
      </c>
      <c r="K8" s="1962"/>
      <c r="L8" s="1961">
        <f>M70</f>
        <v>0</v>
      </c>
      <c r="M8" s="1962"/>
      <c r="N8" s="1961">
        <f>O70</f>
        <v>0</v>
      </c>
      <c r="O8" s="1962"/>
      <c r="P8" s="1961">
        <f>Q70</f>
        <v>0</v>
      </c>
      <c r="Q8" s="1962"/>
      <c r="R8" s="1961">
        <f>S70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1964"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010"/>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2012"/>
      <c r="B21" s="1925" t="s">
        <v>408</v>
      </c>
      <c r="C21" s="57"/>
      <c r="D21" s="58"/>
      <c r="E21" s="58"/>
      <c r="F21" s="58"/>
      <c r="G21" s="64"/>
      <c r="H21" s="2023"/>
      <c r="I21" s="1928"/>
      <c r="J21" s="2023"/>
      <c r="K21" s="1928"/>
      <c r="L21" s="2023"/>
      <c r="M21" s="1928"/>
      <c r="N21" s="2023"/>
      <c r="O21" s="1928"/>
      <c r="P21" s="2023"/>
      <c r="Q21" s="1928"/>
      <c r="R21" s="2023"/>
      <c r="S21" s="1928"/>
    </row>
    <row r="22" spans="1:19">
      <c r="A22" s="2012"/>
      <c r="B22" s="1848" t="s">
        <v>567</v>
      </c>
      <c r="C22" s="1923"/>
      <c r="D22" s="1908"/>
      <c r="E22" s="1908"/>
      <c r="F22" s="1908"/>
      <c r="G22" s="1921"/>
      <c r="H22" s="2023"/>
      <c r="I22" s="1928"/>
      <c r="J22" s="2023"/>
      <c r="K22" s="1928"/>
      <c r="L22" s="2023"/>
      <c r="M22" s="1928"/>
      <c r="N22" s="2023"/>
      <c r="O22" s="1928"/>
      <c r="P22" s="2023"/>
      <c r="Q22" s="1928"/>
      <c r="R22" s="2023"/>
      <c r="S22" s="1928"/>
    </row>
    <row r="23" spans="1:19">
      <c r="A23" s="2012"/>
      <c r="B23" s="1926" t="s">
        <v>568</v>
      </c>
      <c r="C23" s="1923"/>
      <c r="D23" s="1908"/>
      <c r="E23" s="1908"/>
      <c r="F23" s="1908"/>
      <c r="G23" s="1921"/>
      <c r="H23" s="2023"/>
      <c r="I23" s="1928"/>
      <c r="J23" s="2023"/>
      <c r="K23" s="1929"/>
      <c r="L23" s="2023"/>
      <c r="M23" s="1929"/>
      <c r="N23" s="1929"/>
      <c r="O23" s="1929"/>
      <c r="P23" s="1929"/>
      <c r="Q23" s="1929"/>
      <c r="R23" s="1929"/>
      <c r="S23" s="1929"/>
    </row>
    <row r="24" spans="1:19">
      <c r="A24" s="1942"/>
      <c r="B24" s="1926" t="s">
        <v>569</v>
      </c>
      <c r="C24" s="1966"/>
      <c r="D24" s="1908"/>
      <c r="E24" s="1908"/>
      <c r="F24" s="1908"/>
      <c r="G24" s="1921"/>
      <c r="H24" s="2023"/>
      <c r="I24" s="1928"/>
      <c r="J24" s="2023"/>
      <c r="K24" s="1929"/>
      <c r="L24" s="2023"/>
      <c r="M24" s="1929"/>
      <c r="N24" s="1929"/>
      <c r="O24" s="1929"/>
      <c r="P24" s="1929"/>
      <c r="Q24" s="1929"/>
      <c r="R24" s="1929"/>
      <c r="S24" s="1929"/>
    </row>
    <row r="25" spans="1:19">
      <c r="A25" s="1942"/>
      <c r="B25" s="2009" t="s">
        <v>570</v>
      </c>
      <c r="C25" s="1966"/>
      <c r="D25" s="1908"/>
      <c r="E25" s="1908"/>
      <c r="F25" s="1908"/>
      <c r="G25" s="1921"/>
      <c r="H25" s="2023"/>
      <c r="I25" s="1928"/>
      <c r="J25" s="2023"/>
      <c r="K25" s="1929"/>
      <c r="L25" s="2023"/>
      <c r="M25" s="1929"/>
      <c r="N25" s="1929"/>
      <c r="O25" s="1929"/>
      <c r="P25" s="1929"/>
      <c r="Q25" s="1929"/>
      <c r="R25" s="1929"/>
      <c r="S25" s="1929"/>
    </row>
    <row r="26" spans="1:19" s="93" customFormat="1">
      <c r="A26" s="2010"/>
      <c r="B26" s="2009" t="s">
        <v>571</v>
      </c>
      <c r="C26" s="1968"/>
      <c r="D26" s="1969"/>
      <c r="E26" s="1969"/>
      <c r="F26" s="1969"/>
      <c r="G26" s="1968"/>
      <c r="H26" s="2023"/>
      <c r="I26" s="1928"/>
      <c r="J26" s="2024"/>
      <c r="K26" s="2025"/>
      <c r="L26" s="2024"/>
      <c r="M26" s="2025"/>
      <c r="N26" s="2025"/>
      <c r="O26" s="2025"/>
      <c r="P26" s="2025"/>
      <c r="Q26" s="2025"/>
      <c r="R26" s="2025"/>
      <c r="S26" s="2025"/>
    </row>
    <row r="27" spans="1:19" s="93" customFormat="1">
      <c r="A27" s="2012"/>
      <c r="B27" s="2009" t="s">
        <v>572</v>
      </c>
      <c r="C27" s="1968"/>
      <c r="D27" s="1969"/>
      <c r="E27" s="1969"/>
      <c r="F27" s="1969"/>
      <c r="G27" s="1968"/>
      <c r="H27" s="2023"/>
      <c r="I27" s="1928"/>
      <c r="J27" s="2024"/>
      <c r="K27" s="2025"/>
      <c r="L27" s="2024"/>
      <c r="M27" s="2025"/>
      <c r="N27" s="2025"/>
      <c r="O27" s="2025"/>
      <c r="P27" s="2025"/>
      <c r="Q27" s="2025"/>
      <c r="R27" s="2025"/>
      <c r="S27" s="2025"/>
    </row>
    <row r="28" spans="1:19" s="93" customFormat="1">
      <c r="A28" s="2012"/>
      <c r="B28" s="2009" t="s">
        <v>573</v>
      </c>
      <c r="C28" s="1968"/>
      <c r="D28" s="1969"/>
      <c r="E28" s="1969"/>
      <c r="F28" s="1969"/>
      <c r="G28" s="1968"/>
      <c r="H28" s="2023"/>
      <c r="I28" s="1928"/>
      <c r="J28" s="2024"/>
      <c r="K28" s="2025"/>
      <c r="L28" s="2024"/>
      <c r="M28" s="2025"/>
      <c r="N28" s="2025"/>
      <c r="O28" s="2025"/>
      <c r="P28" s="2025"/>
      <c r="Q28" s="2025"/>
      <c r="R28" s="2025"/>
      <c r="S28" s="2025"/>
    </row>
    <row r="29" spans="1:19" s="93" customFormat="1">
      <c r="A29" s="2012"/>
      <c r="B29" s="2026" t="s">
        <v>574</v>
      </c>
      <c r="C29" s="1968"/>
      <c r="D29" s="1969"/>
      <c r="E29" s="1969"/>
      <c r="F29" s="1969"/>
      <c r="G29" s="1968"/>
      <c r="H29" s="2023"/>
      <c r="I29" s="1928"/>
      <c r="J29" s="2024"/>
      <c r="K29" s="2025"/>
      <c r="L29" s="2024"/>
      <c r="M29" s="2025"/>
      <c r="N29" s="2025"/>
      <c r="O29" s="2025"/>
      <c r="P29" s="2025"/>
      <c r="Q29" s="2025"/>
      <c r="R29" s="2025"/>
      <c r="S29" s="2025"/>
    </row>
    <row r="30" spans="1:19" s="93" customFormat="1">
      <c r="A30" s="2010"/>
      <c r="B30" s="2027" t="s">
        <v>575</v>
      </c>
      <c r="C30" s="1970"/>
      <c r="D30" s="1971"/>
      <c r="E30" s="1971"/>
      <c r="F30" s="1971"/>
      <c r="G30" s="1970"/>
      <c r="H30" s="1974"/>
      <c r="I30" s="2028"/>
      <c r="J30" s="1978"/>
      <c r="K30" s="2029"/>
      <c r="L30" s="1978"/>
      <c r="M30" s="2029"/>
      <c r="N30" s="2029"/>
      <c r="O30" s="2029"/>
      <c r="P30" s="2029"/>
      <c r="Q30" s="2029"/>
      <c r="R30" s="2029"/>
      <c r="S30" s="2029"/>
    </row>
    <row r="31" spans="1:19" s="93" customFormat="1">
      <c r="A31" s="2010"/>
      <c r="B31" s="2014"/>
      <c r="C31" s="1968"/>
      <c r="D31" s="1969"/>
      <c r="E31" s="1969"/>
      <c r="F31" s="1969"/>
      <c r="G31" s="1968"/>
      <c r="H31" s="2023"/>
      <c r="I31" s="1928"/>
      <c r="J31" s="2024"/>
      <c r="K31" s="2025"/>
      <c r="L31" s="2024"/>
      <c r="M31" s="2025"/>
      <c r="N31" s="2025"/>
      <c r="O31" s="2025"/>
      <c r="P31" s="2025"/>
      <c r="Q31" s="2025"/>
      <c r="R31" s="2025"/>
      <c r="S31" s="2025"/>
    </row>
    <row r="32" spans="1:19" s="93" customFormat="1">
      <c r="A32" s="2012"/>
      <c r="B32" s="2014"/>
      <c r="C32" s="1988"/>
      <c r="D32" s="1969"/>
      <c r="E32" s="1969"/>
      <c r="F32" s="1969"/>
      <c r="G32" s="1968"/>
      <c r="H32" s="2023"/>
      <c r="I32" s="1928"/>
      <c r="J32" s="2024"/>
      <c r="K32" s="2025"/>
      <c r="L32" s="2024"/>
      <c r="M32" s="2025"/>
      <c r="N32" s="2025"/>
      <c r="O32" s="2025"/>
      <c r="P32" s="2025"/>
      <c r="Q32" s="2025"/>
      <c r="R32" s="2025"/>
      <c r="S32" s="2025"/>
    </row>
    <row r="33" spans="1:19" s="93" customFormat="1">
      <c r="A33" s="2012"/>
      <c r="B33" s="2014"/>
      <c r="C33" s="1988"/>
      <c r="D33" s="1969"/>
      <c r="E33" s="1969"/>
      <c r="F33" s="1969"/>
      <c r="G33" s="1968"/>
      <c r="H33" s="2023"/>
      <c r="I33" s="1928"/>
      <c r="J33" s="2024"/>
      <c r="K33" s="2025"/>
      <c r="L33" s="2024"/>
      <c r="M33" s="2025"/>
      <c r="N33" s="2025"/>
      <c r="O33" s="2025"/>
      <c r="P33" s="2025"/>
      <c r="Q33" s="2025"/>
      <c r="R33" s="2025"/>
      <c r="S33" s="2025"/>
    </row>
    <row r="34" spans="1:19" s="93" customFormat="1">
      <c r="A34" s="2012"/>
      <c r="B34" s="2014"/>
      <c r="C34" s="1988"/>
      <c r="D34" s="1969"/>
      <c r="E34" s="1969"/>
      <c r="F34" s="1969"/>
      <c r="G34" s="1968"/>
      <c r="H34" s="2023"/>
      <c r="I34" s="1928"/>
      <c r="J34" s="2024"/>
      <c r="K34" s="2025"/>
      <c r="L34" s="2024"/>
      <c r="M34" s="2025"/>
      <c r="N34" s="2025"/>
      <c r="O34" s="2025"/>
      <c r="P34" s="2025"/>
      <c r="Q34" s="2025"/>
      <c r="R34" s="2025"/>
      <c r="S34" s="2025"/>
    </row>
    <row r="35" spans="1:19" s="93" customFormat="1">
      <c r="A35" s="2012"/>
      <c r="B35" s="2014"/>
      <c r="C35" s="1988"/>
      <c r="D35" s="1969"/>
      <c r="E35" s="1969"/>
      <c r="F35" s="1969"/>
      <c r="G35" s="1968"/>
      <c r="H35" s="2023"/>
      <c r="I35" s="1928"/>
      <c r="J35" s="2024"/>
      <c r="K35" s="2025"/>
      <c r="L35" s="2024"/>
      <c r="M35" s="2025"/>
      <c r="N35" s="2025"/>
      <c r="O35" s="2025"/>
      <c r="P35" s="2025"/>
      <c r="Q35" s="2025"/>
      <c r="R35" s="2025"/>
      <c r="S35" s="2025"/>
    </row>
    <row r="36" spans="1:19" s="93" customFormat="1">
      <c r="A36" s="2012"/>
      <c r="B36" s="2014"/>
      <c r="C36" s="1988"/>
      <c r="D36" s="1969"/>
      <c r="E36" s="1969"/>
      <c r="F36" s="1969"/>
      <c r="G36" s="1968"/>
      <c r="H36" s="2023"/>
      <c r="I36" s="1928"/>
      <c r="J36" s="2024"/>
      <c r="K36" s="2025"/>
      <c r="L36" s="2024"/>
      <c r="M36" s="2025"/>
      <c r="N36" s="2025"/>
      <c r="O36" s="2025"/>
      <c r="P36" s="2025"/>
      <c r="Q36" s="2025"/>
      <c r="R36" s="2025"/>
      <c r="S36" s="2025"/>
    </row>
    <row r="37" spans="1:19" s="93" customFormat="1">
      <c r="A37" s="2012"/>
      <c r="B37" s="2014"/>
      <c r="C37" s="1988"/>
      <c r="D37" s="1969"/>
      <c r="E37" s="2015"/>
      <c r="F37" s="2016"/>
      <c r="G37" s="1968"/>
      <c r="H37" s="2023"/>
      <c r="I37" s="1928"/>
      <c r="J37" s="2024"/>
      <c r="K37" s="2025"/>
      <c r="L37" s="2024"/>
      <c r="M37" s="2025"/>
      <c r="N37" s="2025"/>
      <c r="O37" s="2025"/>
      <c r="P37" s="2025"/>
      <c r="Q37" s="2025"/>
      <c r="R37" s="2025"/>
      <c r="S37" s="2025"/>
    </row>
    <row r="38" spans="1:19" s="93" customFormat="1">
      <c r="A38" s="2012"/>
      <c r="B38" s="2014"/>
      <c r="C38" s="1988"/>
      <c r="D38" s="1969"/>
      <c r="E38" s="2015"/>
      <c r="F38" s="2016"/>
      <c r="G38" s="1968"/>
      <c r="H38" s="2023"/>
      <c r="I38" s="1928"/>
      <c r="J38" s="2024"/>
      <c r="K38" s="2025"/>
      <c r="L38" s="2024"/>
      <c r="M38" s="2025"/>
      <c r="N38" s="2025"/>
      <c r="O38" s="2025"/>
      <c r="P38" s="2025"/>
      <c r="Q38" s="2025"/>
      <c r="R38" s="2025"/>
      <c r="S38" s="2025"/>
    </row>
    <row r="39" spans="1:19" s="93" customFormat="1">
      <c r="A39" s="2012"/>
      <c r="B39" s="2014"/>
      <c r="C39" s="1988"/>
      <c r="D39" s="1969"/>
      <c r="E39" s="2015"/>
      <c r="F39" s="2016"/>
      <c r="G39" s="1968"/>
      <c r="H39" s="2023"/>
      <c r="I39" s="1928"/>
      <c r="J39" s="2024"/>
      <c r="K39" s="2025"/>
      <c r="L39" s="2024"/>
      <c r="M39" s="2025"/>
      <c r="N39" s="2025"/>
      <c r="O39" s="2025"/>
      <c r="P39" s="2025"/>
      <c r="Q39" s="2025"/>
      <c r="R39" s="2025"/>
      <c r="S39" s="2025"/>
    </row>
    <row r="40" spans="1:19" s="93" customFormat="1">
      <c r="A40" s="2012"/>
      <c r="B40" s="1943"/>
      <c r="C40" s="1988"/>
      <c r="D40" s="1969"/>
      <c r="E40" s="2015"/>
      <c r="F40" s="2016"/>
      <c r="G40" s="1968"/>
      <c r="H40" s="2023"/>
      <c r="I40" s="1928"/>
      <c r="J40" s="2024"/>
      <c r="K40" s="2025"/>
      <c r="L40" s="2024"/>
      <c r="M40" s="2025"/>
      <c r="N40" s="2025"/>
      <c r="O40" s="2025"/>
      <c r="P40" s="2025"/>
      <c r="Q40" s="2025"/>
      <c r="R40" s="2025"/>
      <c r="S40" s="2025"/>
    </row>
    <row r="41" spans="1:19" s="93" customFormat="1">
      <c r="A41" s="2012"/>
      <c r="B41" s="2017"/>
      <c r="C41" s="1988"/>
      <c r="D41" s="1969"/>
      <c r="E41" s="2015"/>
      <c r="F41" s="2016"/>
      <c r="G41" s="1968"/>
      <c r="H41" s="2023"/>
      <c r="I41" s="1928"/>
      <c r="J41" s="2024"/>
      <c r="K41" s="2025"/>
      <c r="L41" s="2024"/>
      <c r="M41" s="2025"/>
      <c r="N41" s="2025"/>
      <c r="O41" s="2025"/>
      <c r="P41" s="2025"/>
      <c r="Q41" s="2025"/>
      <c r="R41" s="2025"/>
      <c r="S41" s="2025"/>
    </row>
    <row r="42" spans="1:19" s="93" customFormat="1">
      <c r="A42" s="2012"/>
      <c r="B42" s="155"/>
      <c r="C42" s="1988"/>
      <c r="D42" s="1969"/>
      <c r="E42" s="2015"/>
      <c r="F42" s="2016"/>
      <c r="G42" s="1968"/>
      <c r="H42" s="2023"/>
      <c r="I42" s="1928"/>
      <c r="J42" s="2024"/>
      <c r="K42" s="2025"/>
      <c r="L42" s="2024"/>
      <c r="M42" s="2025"/>
      <c r="N42" s="2025"/>
      <c r="O42" s="2025"/>
      <c r="P42" s="2025"/>
      <c r="Q42" s="2025"/>
      <c r="R42" s="2025"/>
      <c r="S42" s="2025"/>
    </row>
    <row r="43" spans="1:19" s="93" customFormat="1">
      <c r="A43" s="2012"/>
      <c r="B43" s="2014"/>
      <c r="C43" s="1988"/>
      <c r="D43" s="1969"/>
      <c r="E43" s="2015"/>
      <c r="F43" s="2016"/>
      <c r="G43" s="1968"/>
      <c r="H43" s="2023"/>
      <c r="I43" s="1928"/>
      <c r="J43" s="2024"/>
      <c r="K43" s="2025"/>
      <c r="L43" s="2024"/>
      <c r="M43" s="2025"/>
      <c r="N43" s="2025"/>
      <c r="O43" s="2025"/>
      <c r="P43" s="2025"/>
      <c r="Q43" s="2025"/>
      <c r="R43" s="2025"/>
      <c r="S43" s="2025"/>
    </row>
    <row r="44" spans="1:19" s="93" customFormat="1">
      <c r="A44" s="2012"/>
      <c r="B44" s="2014"/>
      <c r="C44" s="1988"/>
      <c r="D44" s="1969"/>
      <c r="E44" s="2015"/>
      <c r="F44" s="2016"/>
      <c r="G44" s="1968"/>
      <c r="H44" s="2023"/>
      <c r="I44" s="1928"/>
      <c r="J44" s="2024"/>
      <c r="K44" s="2025"/>
      <c r="L44" s="2024"/>
      <c r="M44" s="2025"/>
      <c r="N44" s="2025"/>
      <c r="O44" s="2025"/>
      <c r="P44" s="2025"/>
      <c r="Q44" s="2025"/>
      <c r="R44" s="2025"/>
      <c r="S44" s="2025"/>
    </row>
    <row r="45" spans="1:19" s="93" customFormat="1">
      <c r="A45" s="2012"/>
      <c r="B45" s="2014"/>
      <c r="C45" s="1988"/>
      <c r="D45" s="1969"/>
      <c r="E45" s="2015"/>
      <c r="F45" s="2016"/>
      <c r="G45" s="1968"/>
      <c r="H45" s="2023"/>
      <c r="I45" s="1928"/>
      <c r="J45" s="2024"/>
      <c r="K45" s="2025"/>
      <c r="L45" s="2024"/>
      <c r="M45" s="2025"/>
      <c r="N45" s="2025"/>
      <c r="O45" s="2025"/>
      <c r="P45" s="2025"/>
      <c r="Q45" s="2025"/>
      <c r="R45" s="2025"/>
      <c r="S45" s="2025"/>
    </row>
    <row r="46" spans="1:19" s="93" customFormat="1">
      <c r="A46" s="2012"/>
      <c r="B46" s="2014"/>
      <c r="C46" s="1988"/>
      <c r="D46" s="1969"/>
      <c r="E46" s="2015"/>
      <c r="F46" s="2016"/>
      <c r="G46" s="1968"/>
      <c r="H46" s="2023"/>
      <c r="I46" s="1928"/>
      <c r="J46" s="2024"/>
      <c r="K46" s="2025"/>
      <c r="L46" s="2024"/>
      <c r="M46" s="2025"/>
      <c r="N46" s="2025"/>
      <c r="O46" s="2025"/>
      <c r="P46" s="2025"/>
      <c r="Q46" s="2025"/>
      <c r="R46" s="2025"/>
      <c r="S46" s="2025"/>
    </row>
    <row r="47" spans="1:19" s="93" customFormat="1">
      <c r="A47" s="2012"/>
      <c r="B47" s="2014"/>
      <c r="C47" s="1988"/>
      <c r="D47" s="1969"/>
      <c r="E47" s="2015"/>
      <c r="F47" s="2016"/>
      <c r="G47" s="1968"/>
      <c r="H47" s="2023"/>
      <c r="I47" s="1928"/>
      <c r="J47" s="2024"/>
      <c r="K47" s="2025"/>
      <c r="L47" s="2024"/>
      <c r="M47" s="2025"/>
      <c r="N47" s="2025"/>
      <c r="O47" s="2025"/>
      <c r="P47" s="2025"/>
      <c r="Q47" s="2025"/>
      <c r="R47" s="2025"/>
      <c r="S47" s="2025"/>
    </row>
    <row r="48" spans="1:19" s="93" customFormat="1">
      <c r="A48" s="2012"/>
      <c r="B48" s="2014"/>
      <c r="C48" s="1988"/>
      <c r="D48" s="1969"/>
      <c r="E48" s="2015"/>
      <c r="F48" s="2016"/>
      <c r="G48" s="1968"/>
      <c r="H48" s="2023"/>
      <c r="I48" s="1928"/>
      <c r="J48" s="2024"/>
      <c r="K48" s="2025"/>
      <c r="L48" s="2024"/>
      <c r="M48" s="2025"/>
      <c r="N48" s="2025"/>
      <c r="O48" s="2025"/>
      <c r="P48" s="2025"/>
      <c r="Q48" s="2025"/>
      <c r="R48" s="2025"/>
      <c r="S48" s="2025"/>
    </row>
    <row r="49" spans="1:19" s="93" customFormat="1">
      <c r="A49" s="2012"/>
      <c r="B49" s="2014"/>
      <c r="C49" s="1988"/>
      <c r="D49" s="1969"/>
      <c r="E49" s="2015"/>
      <c r="F49" s="2016"/>
      <c r="G49" s="1968"/>
      <c r="H49" s="2023"/>
      <c r="I49" s="1928"/>
      <c r="J49" s="2024"/>
      <c r="K49" s="2025"/>
      <c r="L49" s="2024"/>
      <c r="M49" s="2025"/>
      <c r="N49" s="2025"/>
      <c r="O49" s="2025"/>
      <c r="P49" s="2025"/>
      <c r="Q49" s="2025"/>
      <c r="R49" s="2025"/>
      <c r="S49" s="2025"/>
    </row>
    <row r="50" spans="1:19" s="93" customFormat="1">
      <c r="A50" s="2012"/>
      <c r="B50" s="2014"/>
      <c r="C50" s="1988"/>
      <c r="D50" s="1969"/>
      <c r="E50" s="2015"/>
      <c r="F50" s="2016"/>
      <c r="G50" s="1968"/>
      <c r="H50" s="2023"/>
      <c r="I50" s="1928"/>
      <c r="J50" s="2024"/>
      <c r="K50" s="2025"/>
      <c r="L50" s="2024"/>
      <c r="M50" s="2025"/>
      <c r="N50" s="2025"/>
      <c r="O50" s="2025"/>
      <c r="P50" s="2025"/>
      <c r="Q50" s="2025"/>
      <c r="R50" s="2025"/>
      <c r="S50" s="2025"/>
    </row>
    <row r="51" spans="1:19" s="93" customFormat="1">
      <c r="A51" s="2012"/>
      <c r="B51" s="2014"/>
      <c r="C51" s="1988"/>
      <c r="D51" s="1969"/>
      <c r="E51" s="2015"/>
      <c r="F51" s="2016"/>
      <c r="G51" s="1968"/>
      <c r="H51" s="2023"/>
      <c r="I51" s="1928"/>
      <c r="J51" s="2024"/>
      <c r="K51" s="2025"/>
      <c r="L51" s="2024"/>
      <c r="M51" s="2025"/>
      <c r="N51" s="2025"/>
      <c r="O51" s="2025"/>
      <c r="P51" s="2025"/>
      <c r="Q51" s="2025"/>
      <c r="R51" s="2025"/>
      <c r="S51" s="2025"/>
    </row>
    <row r="52" spans="1:19" s="93" customFormat="1">
      <c r="A52" s="2012"/>
      <c r="B52" s="2014"/>
      <c r="C52" s="1988"/>
      <c r="D52" s="1969"/>
      <c r="E52" s="2015"/>
      <c r="F52" s="2016"/>
      <c r="G52" s="1968"/>
      <c r="H52" s="2023"/>
      <c r="I52" s="1928"/>
      <c r="J52" s="2024"/>
      <c r="K52" s="2025"/>
      <c r="L52" s="2024"/>
      <c r="M52" s="2025"/>
      <c r="N52" s="2025"/>
      <c r="O52" s="2025"/>
      <c r="P52" s="2025"/>
      <c r="Q52" s="2025"/>
      <c r="R52" s="2025"/>
      <c r="S52" s="2025"/>
    </row>
    <row r="53" spans="1:19" s="93" customFormat="1">
      <c r="A53" s="2012"/>
      <c r="B53" s="2014"/>
      <c r="C53" s="1988"/>
      <c r="D53" s="1969"/>
      <c r="E53" s="2015"/>
      <c r="F53" s="2016"/>
      <c r="G53" s="1968"/>
      <c r="H53" s="2023"/>
      <c r="I53" s="1928"/>
      <c r="J53" s="2024"/>
      <c r="K53" s="2025"/>
      <c r="L53" s="2024"/>
      <c r="M53" s="2025"/>
      <c r="N53" s="2025"/>
      <c r="O53" s="2025"/>
      <c r="P53" s="2025"/>
      <c r="Q53" s="2025"/>
      <c r="R53" s="2025"/>
      <c r="S53" s="2025"/>
    </row>
    <row r="54" spans="1:19" s="93" customFormat="1">
      <c r="A54" s="2010"/>
      <c r="B54" s="2014"/>
      <c r="C54" s="1968"/>
      <c r="D54" s="1969"/>
      <c r="E54" s="2015"/>
      <c r="F54" s="2016"/>
      <c r="G54" s="1968"/>
      <c r="H54" s="2023"/>
      <c r="I54" s="1928"/>
      <c r="J54" s="2024"/>
      <c r="K54" s="2025"/>
      <c r="L54" s="2024"/>
      <c r="M54" s="2025"/>
      <c r="N54" s="2025"/>
      <c r="O54" s="2025"/>
      <c r="P54" s="2025"/>
      <c r="Q54" s="2025"/>
      <c r="R54" s="2025"/>
      <c r="S54" s="2025"/>
    </row>
    <row r="55" spans="1:19">
      <c r="A55" s="1942"/>
      <c r="B55" s="2014"/>
      <c r="C55" s="1968"/>
      <c r="D55" s="1908"/>
      <c r="E55" s="2015"/>
      <c r="F55" s="2016"/>
      <c r="G55" s="1921"/>
      <c r="H55" s="2023"/>
      <c r="I55" s="1928"/>
      <c r="J55" s="1893"/>
      <c r="K55" s="1893"/>
      <c r="L55" s="1893"/>
      <c r="M55" s="1929"/>
      <c r="N55" s="1929"/>
      <c r="O55" s="1929"/>
      <c r="P55" s="1929"/>
      <c r="Q55" s="1929"/>
      <c r="R55" s="1929"/>
      <c r="S55" s="1929"/>
    </row>
    <row r="56" spans="1:19">
      <c r="A56" s="1942"/>
      <c r="B56" s="148"/>
      <c r="C56" s="1968"/>
      <c r="D56" s="1908"/>
      <c r="E56" s="2015"/>
      <c r="F56" s="2016"/>
      <c r="G56" s="1921"/>
      <c r="H56" s="2023"/>
      <c r="I56" s="1928"/>
      <c r="J56" s="2023"/>
      <c r="K56" s="1929"/>
      <c r="L56" s="2023"/>
      <c r="M56" s="1929"/>
      <c r="N56" s="1929"/>
      <c r="O56" s="1929"/>
      <c r="P56" s="1929"/>
      <c r="Q56" s="1929"/>
      <c r="R56" s="1929"/>
      <c r="S56" s="1929"/>
    </row>
    <row r="57" spans="1:19">
      <c r="A57" s="1942"/>
      <c r="B57" s="1943"/>
      <c r="C57" s="1968"/>
      <c r="D57" s="1908"/>
      <c r="E57" s="1908"/>
      <c r="F57" s="1908"/>
      <c r="G57" s="1921"/>
      <c r="H57" s="2023"/>
      <c r="I57" s="1928"/>
      <c r="J57" s="2023"/>
      <c r="K57" s="1929"/>
      <c r="L57" s="2023"/>
      <c r="M57" s="1929"/>
      <c r="N57" s="1929"/>
      <c r="O57" s="1929"/>
      <c r="P57" s="1929"/>
      <c r="Q57" s="1929"/>
      <c r="R57" s="1929"/>
      <c r="S57" s="1929"/>
    </row>
    <row r="58" spans="1:19">
      <c r="A58" s="1942"/>
      <c r="B58" s="1943"/>
      <c r="C58" s="1968"/>
      <c r="D58" s="1908"/>
      <c r="E58" s="1908"/>
      <c r="F58" s="1908"/>
      <c r="G58" s="1921"/>
      <c r="H58" s="2023"/>
      <c r="I58" s="1929"/>
      <c r="J58" s="1893"/>
      <c r="K58" s="1929"/>
      <c r="L58" s="2023"/>
      <c r="M58" s="1929"/>
      <c r="N58" s="1929"/>
      <c r="O58" s="1929"/>
      <c r="P58" s="1929"/>
      <c r="Q58" s="1929"/>
      <c r="R58" s="1929"/>
      <c r="S58" s="1929"/>
    </row>
    <row r="59" spans="1:19">
      <c r="A59" s="1942"/>
      <c r="B59" s="1986"/>
      <c r="C59" s="1968"/>
      <c r="D59" s="1908"/>
      <c r="E59" s="1908"/>
      <c r="F59" s="1908"/>
      <c r="G59" s="1921"/>
      <c r="H59" s="2023"/>
      <c r="I59" s="1929"/>
      <c r="J59" s="2023"/>
      <c r="K59" s="1929"/>
      <c r="L59" s="2023"/>
      <c r="M59" s="1929"/>
      <c r="N59" s="1929"/>
      <c r="O59" s="1929"/>
      <c r="P59" s="1929"/>
      <c r="Q59" s="1929"/>
      <c r="R59" s="1929"/>
      <c r="S59" s="1929"/>
    </row>
    <row r="60" spans="1:19">
      <c r="A60" s="1942"/>
      <c r="B60" s="1987"/>
      <c r="C60" s="1968"/>
      <c r="D60" s="1908"/>
      <c r="E60" s="1908"/>
      <c r="F60" s="1908"/>
      <c r="G60" s="1921"/>
      <c r="H60" s="2023"/>
      <c r="I60" s="1929"/>
      <c r="J60" s="2023"/>
      <c r="K60" s="1929"/>
      <c r="L60" s="2023"/>
      <c r="M60" s="1929"/>
      <c r="N60" s="1929"/>
      <c r="O60" s="1929"/>
      <c r="P60" s="1929"/>
      <c r="Q60" s="1929"/>
      <c r="R60" s="1929"/>
      <c r="S60" s="1929"/>
    </row>
    <row r="61" spans="1:19">
      <c r="A61" s="1942"/>
      <c r="B61" s="1987"/>
      <c r="C61" s="1968"/>
      <c r="D61" s="1908"/>
      <c r="E61" s="1908"/>
      <c r="F61" s="1908"/>
      <c r="G61" s="1921"/>
      <c r="H61" s="2023"/>
      <c r="I61" s="1928"/>
      <c r="J61" s="2023"/>
      <c r="K61" s="1928"/>
      <c r="L61" s="1929"/>
      <c r="M61" s="1928"/>
      <c r="N61" s="1929"/>
      <c r="O61" s="1928"/>
      <c r="P61" s="1929"/>
      <c r="Q61" s="1929"/>
      <c r="R61" s="1929"/>
      <c r="S61" s="1929"/>
    </row>
    <row r="62" spans="1:19">
      <c r="A62" s="1942"/>
      <c r="B62" s="1987"/>
      <c r="C62" s="1968"/>
      <c r="D62" s="1908"/>
      <c r="E62" s="1908"/>
      <c r="F62" s="1908"/>
      <c r="G62" s="1921"/>
      <c r="H62" s="2023"/>
      <c r="I62" s="1928"/>
      <c r="J62" s="2023"/>
      <c r="K62" s="1928"/>
      <c r="L62" s="1929"/>
      <c r="M62" s="1928"/>
      <c r="N62" s="1929"/>
      <c r="O62" s="1928"/>
      <c r="P62" s="1929"/>
      <c r="Q62" s="1929"/>
      <c r="R62" s="1929"/>
      <c r="S62" s="1929"/>
    </row>
    <row r="63" spans="1:19">
      <c r="A63" s="1942"/>
      <c r="B63" s="1987"/>
      <c r="C63" s="1968"/>
      <c r="D63" s="1908"/>
      <c r="E63" s="1908"/>
      <c r="F63" s="1908"/>
      <c r="G63" s="1921"/>
      <c r="H63" s="2023"/>
      <c r="I63" s="1928"/>
      <c r="J63" s="2023"/>
      <c r="K63" s="1928"/>
      <c r="L63" s="1929"/>
      <c r="M63" s="1928"/>
      <c r="N63" s="1929"/>
      <c r="O63" s="1928"/>
      <c r="P63" s="1929"/>
      <c r="Q63" s="1929"/>
      <c r="R63" s="1929"/>
      <c r="S63" s="1929"/>
    </row>
    <row r="64" spans="1:19">
      <c r="A64" s="1942"/>
      <c r="B64" s="1987"/>
      <c r="C64" s="1968"/>
      <c r="D64" s="1908"/>
      <c r="E64" s="1908"/>
      <c r="F64" s="1908"/>
      <c r="G64" s="1921"/>
      <c r="H64" s="2023"/>
      <c r="I64" s="1928"/>
      <c r="J64" s="2023"/>
      <c r="K64" s="1928"/>
      <c r="L64" s="1929"/>
      <c r="M64" s="1928"/>
      <c r="N64" s="1929"/>
      <c r="O64" s="1928"/>
      <c r="P64" s="1929"/>
      <c r="Q64" s="1929"/>
      <c r="R64" s="1929"/>
      <c r="S64" s="1929"/>
    </row>
    <row r="65" spans="1:19" ht="15.75" thickBot="1">
      <c r="A65" s="1942"/>
      <c r="B65" s="1987"/>
      <c r="C65" s="1968"/>
      <c r="D65" s="1908"/>
      <c r="E65" s="1908"/>
      <c r="F65" s="1908"/>
      <c r="G65" s="1921"/>
      <c r="H65" s="2023"/>
      <c r="I65" s="1928"/>
      <c r="J65" s="2023"/>
      <c r="K65" s="1928"/>
      <c r="L65" s="1929"/>
      <c r="M65" s="1928"/>
      <c r="N65" s="1929"/>
      <c r="O65" s="1928"/>
      <c r="P65" s="1929"/>
      <c r="Q65" s="1929"/>
      <c r="R65" s="1929"/>
      <c r="S65" s="1929"/>
    </row>
    <row r="66" spans="1:19" ht="15.75" thickTop="1">
      <c r="A66" s="14"/>
      <c r="B66" s="15"/>
      <c r="C66" s="16"/>
      <c r="D66" s="16"/>
      <c r="E66" s="17"/>
      <c r="F66" s="18" t="s">
        <v>625</v>
      </c>
      <c r="G66" s="19"/>
      <c r="H66" s="20"/>
      <c r="I66" s="62">
        <f>SUM(I23:I65)</f>
        <v>0</v>
      </c>
      <c r="J66" s="20"/>
      <c r="K66" s="62">
        <f>SUM(K23:K65)</f>
        <v>0</v>
      </c>
      <c r="L66" s="20"/>
      <c r="M66" s="62">
        <f>SUM(M23:M65)</f>
        <v>0</v>
      </c>
      <c r="N66" s="20"/>
      <c r="O66" s="62">
        <f>SUM(O23:O65)</f>
        <v>0</v>
      </c>
      <c r="P66" s="20"/>
      <c r="Q66" s="62">
        <f>SUM(Q23:Q65)</f>
        <v>0</v>
      </c>
      <c r="R66" s="20"/>
      <c r="S66" s="62">
        <f>SUM(S23:S65)</f>
        <v>0</v>
      </c>
    </row>
    <row r="67" spans="1:19">
      <c r="A67" s="1867"/>
      <c r="B67" s="1868"/>
      <c r="C67" s="1869"/>
      <c r="D67" s="1869"/>
      <c r="E67" s="1870"/>
      <c r="F67" s="1871" t="s">
        <v>626</v>
      </c>
      <c r="G67" s="1872"/>
      <c r="H67" s="1873">
        <v>0</v>
      </c>
      <c r="I67" s="1989"/>
      <c r="J67" s="1873">
        <v>0</v>
      </c>
      <c r="K67" s="1989"/>
      <c r="L67" s="1873">
        <v>0</v>
      </c>
      <c r="M67" s="1989"/>
      <c r="N67" s="1873">
        <v>0</v>
      </c>
      <c r="O67" s="1989"/>
      <c r="P67" s="1873">
        <v>0</v>
      </c>
      <c r="Q67" s="1989"/>
      <c r="R67" s="1873">
        <v>0</v>
      </c>
      <c r="S67" s="1989"/>
    </row>
    <row r="68" spans="1:19">
      <c r="A68" s="1867"/>
      <c r="B68" s="1868"/>
      <c r="C68" s="1869"/>
      <c r="D68" s="1869"/>
      <c r="E68" s="1870"/>
      <c r="F68" s="1871" t="s">
        <v>627</v>
      </c>
      <c r="G68" s="1872"/>
      <c r="H68" s="1875"/>
      <c r="I68" s="1991">
        <f>H67*I66</f>
        <v>0</v>
      </c>
      <c r="J68" s="1875"/>
      <c r="K68" s="1991">
        <f>J67*K66</f>
        <v>0</v>
      </c>
      <c r="L68" s="1875"/>
      <c r="M68" s="1991">
        <f>L67*M66</f>
        <v>0</v>
      </c>
      <c r="N68" s="1875"/>
      <c r="O68" s="1991">
        <f>N67*O66</f>
        <v>0</v>
      </c>
      <c r="P68" s="1875"/>
      <c r="Q68" s="1991">
        <f>P67*Q66</f>
        <v>0</v>
      </c>
      <c r="R68" s="1875"/>
      <c r="S68" s="1991">
        <f>R67*S66</f>
        <v>0</v>
      </c>
    </row>
    <row r="69" spans="1:19">
      <c r="A69" s="1867"/>
      <c r="B69" s="1868"/>
      <c r="C69" s="1869"/>
      <c r="D69" s="1869"/>
      <c r="E69" s="1870"/>
      <c r="F69" s="1871"/>
      <c r="G69" s="1872"/>
      <c r="H69" s="1875"/>
      <c r="I69" s="1993"/>
      <c r="J69" s="1875"/>
      <c r="K69" s="1993"/>
      <c r="L69" s="1875"/>
      <c r="M69" s="1993"/>
      <c r="N69" s="1875"/>
      <c r="O69" s="1993"/>
      <c r="P69" s="1875"/>
      <c r="Q69" s="1993"/>
      <c r="R69" s="1875"/>
      <c r="S69" s="1993"/>
    </row>
    <row r="70" spans="1:19">
      <c r="A70" s="1867"/>
      <c r="B70" s="1868"/>
      <c r="C70" s="1869"/>
      <c r="D70" s="1869"/>
      <c r="E70" s="1870"/>
      <c r="F70" s="1871" t="s">
        <v>628</v>
      </c>
      <c r="G70" s="1872"/>
      <c r="H70" s="1877"/>
      <c r="I70" s="1994">
        <f>SUM(I66:I68)</f>
        <v>0</v>
      </c>
      <c r="J70" s="1877"/>
      <c r="K70" s="1994">
        <f>SUM(K66:K68)</f>
        <v>0</v>
      </c>
      <c r="L70" s="1877"/>
      <c r="M70" s="1994">
        <f>SUM(M66:M68)</f>
        <v>0</v>
      </c>
      <c r="N70" s="1877"/>
      <c r="O70" s="1994">
        <f>SUM(O66:O68)</f>
        <v>0</v>
      </c>
      <c r="P70" s="1877"/>
      <c r="Q70" s="1994">
        <f>SUM(Q66:Q68)</f>
        <v>0</v>
      </c>
      <c r="R70" s="1877"/>
      <c r="S70" s="1994">
        <f>SUM(S66:S68)</f>
        <v>0</v>
      </c>
    </row>
    <row r="71" spans="1:19">
      <c r="A71" s="1867"/>
      <c r="B71" s="1868"/>
      <c r="C71" s="1869"/>
      <c r="D71" s="1869"/>
      <c r="E71" s="1870"/>
      <c r="F71" s="1879" t="s">
        <v>629</v>
      </c>
      <c r="G71" s="1880"/>
      <c r="H71" s="1881"/>
      <c r="I71" s="1882" t="e">
        <f>I70/'Area Calculations'!$I$4</f>
        <v>#DIV/0!</v>
      </c>
      <c r="J71" s="1881"/>
      <c r="K71" s="1882" t="e">
        <f>K70/'Area Calculations'!$I$4</f>
        <v>#DIV/0!</v>
      </c>
      <c r="L71" s="1881"/>
      <c r="M71" s="1882" t="e">
        <f>M70/'Area Calculations'!$I$4</f>
        <v>#DIV/0!</v>
      </c>
      <c r="N71" s="1881"/>
      <c r="O71" s="1882" t="e">
        <f>O70/'Area Calculations'!$I$4</f>
        <v>#DIV/0!</v>
      </c>
      <c r="P71" s="1881"/>
      <c r="Q71" s="1882" t="e">
        <f>Q70/'Area Calculations'!$I$4</f>
        <v>#DIV/0!</v>
      </c>
      <c r="R71" s="1881"/>
      <c r="S71" s="1882" t="e">
        <f>S70/'Area Calculations'!$I$4</f>
        <v>#DIV/0!</v>
      </c>
    </row>
    <row r="72" spans="1:19">
      <c r="A72" s="1867"/>
      <c r="B72" s="1868"/>
      <c r="C72" s="1869"/>
      <c r="D72" s="1869"/>
      <c r="E72" s="1870"/>
      <c r="F72" s="1879" t="s">
        <v>630</v>
      </c>
      <c r="G72" s="1883"/>
      <c r="H72" s="1881"/>
      <c r="I72" s="1882" t="e">
        <f>I70/'Area Calculations'!#REF!</f>
        <v>#REF!</v>
      </c>
      <c r="J72" s="1881"/>
      <c r="K72" s="1882" t="e">
        <f>K70/'Area Calculations'!#REF!</f>
        <v>#REF!</v>
      </c>
      <c r="L72" s="1881"/>
      <c r="M72" s="1882" t="e">
        <f>M70/'Area Calculations'!#REF!</f>
        <v>#REF!</v>
      </c>
      <c r="N72" s="1881"/>
      <c r="O72" s="1882" t="e">
        <f>O70/'Area Calculations'!#REF!</f>
        <v>#REF!</v>
      </c>
      <c r="P72" s="1881"/>
      <c r="Q72" s="1882" t="e">
        <f>Q70/'Area Calculations'!#REF!</f>
        <v>#REF!</v>
      </c>
      <c r="R72" s="1881"/>
      <c r="S72" s="1882" t="e">
        <f>S70/'Area Calculations'!#REF!</f>
        <v>#REF!</v>
      </c>
    </row>
    <row r="73" spans="1:19" ht="15.75" thickBot="1">
      <c r="A73" s="1867"/>
      <c r="B73" s="1868"/>
      <c r="C73" s="1869"/>
      <c r="D73" s="1869"/>
      <c r="E73" s="1870"/>
      <c r="F73" s="1871"/>
      <c r="G73" s="1884"/>
      <c r="H73" s="1885"/>
      <c r="I73" s="1886"/>
      <c r="J73" s="1885"/>
      <c r="K73" s="1886"/>
      <c r="L73" s="1885"/>
      <c r="M73" s="1886"/>
      <c r="N73" s="1885"/>
      <c r="O73" s="1886"/>
      <c r="P73" s="1887"/>
      <c r="Q73" s="1887"/>
      <c r="R73" s="1887"/>
      <c r="S73" s="1887"/>
    </row>
    <row r="74" spans="1:19" ht="16.5" thickTop="1" thickBot="1">
      <c r="A74" s="652" t="s">
        <v>631</v>
      </c>
      <c r="B74" s="653"/>
      <c r="C74" s="12"/>
      <c r="D74" s="12"/>
      <c r="E74" s="12"/>
      <c r="F74" s="12"/>
      <c r="G74" s="54"/>
      <c r="H74" s="52"/>
      <c r="I74" s="21"/>
      <c r="J74" s="21"/>
      <c r="K74" s="21"/>
      <c r="L74" s="21"/>
      <c r="M74" s="21"/>
      <c r="N74" s="21"/>
      <c r="O74" s="21"/>
      <c r="P74" s="21"/>
      <c r="Q74" s="21"/>
      <c r="R74" s="21"/>
      <c r="S74" s="21"/>
    </row>
    <row r="75" spans="1:19" ht="15.75" thickTop="1">
      <c r="A75" s="1950"/>
      <c r="B75" s="1907"/>
      <c r="C75" s="442"/>
      <c r="D75" s="442"/>
      <c r="E75" s="442"/>
      <c r="F75" s="442"/>
      <c r="G75" s="2030"/>
      <c r="H75" s="410"/>
      <c r="I75" s="1953"/>
      <c r="J75" s="1953"/>
      <c r="K75" s="1953"/>
      <c r="L75" s="1953"/>
      <c r="M75" s="1953"/>
      <c r="N75" s="1953"/>
      <c r="O75" s="1953"/>
      <c r="P75" s="1953"/>
      <c r="Q75" s="1953"/>
      <c r="R75" s="1953"/>
      <c r="S75" s="1953"/>
    </row>
    <row r="76" spans="1:19" s="2" customFormat="1">
      <c r="A76" s="1950"/>
      <c r="B76" s="1907"/>
      <c r="C76" s="442"/>
      <c r="D76" s="442"/>
      <c r="E76" s="442"/>
      <c r="F76" s="442"/>
      <c r="G76" s="2030"/>
      <c r="H76" s="410"/>
      <c r="I76" s="1953"/>
      <c r="J76" s="1953"/>
      <c r="K76" s="1953"/>
      <c r="L76" s="1953"/>
      <c r="M76" s="1953"/>
      <c r="N76" s="1953"/>
      <c r="O76" s="1953"/>
      <c r="P76" s="1953"/>
      <c r="Q76" s="1953"/>
      <c r="R76" s="1953"/>
      <c r="S76" s="1953"/>
    </row>
    <row r="77" spans="1:19" s="2" customFormat="1" ht="15.75" thickBot="1">
      <c r="A77" s="1950"/>
      <c r="B77" s="1907"/>
      <c r="C77" s="442"/>
      <c r="D77" s="442"/>
      <c r="E77" s="442"/>
      <c r="F77" s="442"/>
      <c r="G77" s="2030"/>
      <c r="H77" s="410"/>
      <c r="I77" s="1953"/>
      <c r="J77" s="1953"/>
      <c r="K77" s="1953"/>
      <c r="L77" s="1953"/>
      <c r="M77" s="1953"/>
      <c r="N77" s="1953"/>
      <c r="O77" s="1953"/>
      <c r="P77" s="1953"/>
      <c r="Q77" s="1953"/>
      <c r="R77" s="1953"/>
      <c r="S77" s="1953"/>
    </row>
    <row r="78" spans="1:19" ht="16.5" thickTop="1" thickBot="1">
      <c r="A78" s="652" t="s">
        <v>632</v>
      </c>
      <c r="B78" s="653"/>
      <c r="C78" s="12"/>
      <c r="D78" s="12"/>
      <c r="E78" s="12"/>
      <c r="F78" s="12"/>
      <c r="G78" s="54"/>
      <c r="H78" s="52"/>
      <c r="I78" s="21"/>
      <c r="J78" s="21"/>
      <c r="K78" s="21"/>
      <c r="L78" s="21"/>
      <c r="M78" s="21"/>
      <c r="N78" s="21"/>
      <c r="O78" s="21"/>
      <c r="P78" s="21"/>
      <c r="Q78" s="21"/>
      <c r="R78" s="21"/>
      <c r="S78" s="21"/>
    </row>
    <row r="79" spans="1:19" s="2" customFormat="1" ht="15.75" thickTop="1">
      <c r="A79" s="1950"/>
      <c r="B79" s="1907"/>
      <c r="C79" s="442"/>
      <c r="D79" s="442"/>
      <c r="E79" s="442"/>
      <c r="F79" s="442"/>
      <c r="G79" s="2030"/>
      <c r="H79" s="410"/>
      <c r="I79" s="1953"/>
      <c r="J79" s="1953"/>
      <c r="K79" s="1953"/>
      <c r="L79" s="1953"/>
      <c r="M79" s="1953"/>
      <c r="N79" s="1953"/>
      <c r="O79" s="1953"/>
      <c r="P79" s="1953"/>
      <c r="Q79" s="1953"/>
      <c r="R79" s="1953"/>
      <c r="S79" s="1953"/>
    </row>
    <row r="80" spans="1:19" s="2" customFormat="1">
      <c r="A80" s="1950"/>
      <c r="B80" s="1907"/>
      <c r="C80" s="442"/>
      <c r="D80" s="442"/>
      <c r="E80" s="442"/>
      <c r="F80" s="442"/>
      <c r="G80" s="2030"/>
      <c r="H80" s="410"/>
      <c r="I80" s="1953"/>
      <c r="J80" s="1953"/>
      <c r="K80" s="1953"/>
      <c r="L80" s="1953"/>
      <c r="M80" s="1953"/>
      <c r="N80" s="1953"/>
      <c r="O80" s="1953"/>
      <c r="P80" s="1953"/>
      <c r="Q80" s="1953"/>
      <c r="R80" s="1953"/>
      <c r="S80" s="1953"/>
    </row>
    <row r="81" spans="1:19" ht="15.75" thickBot="1">
      <c r="A81" s="1950"/>
      <c r="B81" s="1907"/>
      <c r="C81" s="442"/>
      <c r="D81" s="442"/>
      <c r="E81" s="442"/>
      <c r="F81" s="442"/>
      <c r="G81" s="2030"/>
      <c r="H81" s="410"/>
      <c r="I81" s="1953"/>
      <c r="J81" s="1953"/>
      <c r="K81" s="1953"/>
      <c r="L81" s="1953"/>
      <c r="M81" s="1953"/>
      <c r="N81" s="1953"/>
      <c r="O81" s="1953"/>
      <c r="P81" s="1953"/>
      <c r="Q81" s="1953"/>
      <c r="R81" s="1953"/>
      <c r="S81" s="1953"/>
    </row>
    <row r="82" spans="1:19" ht="16.5" thickTop="1" thickBot="1">
      <c r="A82" s="652" t="s">
        <v>633</v>
      </c>
      <c r="B82" s="653"/>
      <c r="C82" s="12"/>
      <c r="D82" s="12"/>
      <c r="E82" s="12"/>
      <c r="F82" s="12"/>
      <c r="G82" s="54"/>
      <c r="H82" s="52"/>
      <c r="I82" s="21"/>
      <c r="J82" s="21"/>
      <c r="K82" s="21"/>
      <c r="L82" s="21"/>
      <c r="M82" s="21"/>
      <c r="N82" s="21"/>
      <c r="O82" s="21"/>
      <c r="P82" s="21"/>
      <c r="Q82" s="21"/>
      <c r="R82" s="21"/>
      <c r="S82" s="21"/>
    </row>
    <row r="83" spans="1:19" ht="15.75" thickTop="1">
      <c r="A83" s="1950"/>
      <c r="B83" s="1907"/>
      <c r="C83" s="442"/>
      <c r="D83" s="442"/>
      <c r="E83" s="442"/>
      <c r="F83" s="442"/>
      <c r="G83" s="2030"/>
      <c r="H83" s="410"/>
      <c r="I83" s="1953"/>
      <c r="J83" s="1953"/>
      <c r="K83" s="1953"/>
      <c r="L83" s="1953"/>
      <c r="M83" s="1953"/>
      <c r="N83" s="1953"/>
      <c r="O83" s="1953"/>
      <c r="P83" s="1953"/>
      <c r="Q83" s="1953"/>
      <c r="R83" s="1953"/>
      <c r="S83" s="1953"/>
    </row>
    <row r="84" spans="1:19">
      <c r="A84" s="1920"/>
      <c r="B84" s="1907"/>
      <c r="C84" s="1908"/>
      <c r="D84" s="1908"/>
      <c r="E84" s="1908"/>
      <c r="F84" s="1908"/>
      <c r="G84" s="2031"/>
      <c r="H84" s="1999"/>
      <c r="I84" s="1888"/>
      <c r="J84" s="1888"/>
      <c r="K84" s="1888"/>
      <c r="L84" s="1888"/>
      <c r="M84" s="1888"/>
      <c r="N84" s="1888"/>
      <c r="O84" s="1888"/>
      <c r="P84" s="1888"/>
      <c r="Q84" s="1888"/>
      <c r="R84" s="1888"/>
      <c r="S84" s="1888"/>
    </row>
    <row r="85" spans="1:19" ht="15.75" thickBot="1">
      <c r="A85" s="1889"/>
      <c r="B85" s="1890"/>
      <c r="C85" s="1908"/>
      <c r="D85" s="1908"/>
      <c r="E85" s="1908"/>
      <c r="F85" s="1908"/>
      <c r="G85" s="2031"/>
      <c r="H85" s="2000"/>
      <c r="I85" s="1891"/>
      <c r="J85" s="1891"/>
      <c r="K85" s="1891"/>
      <c r="L85" s="1891"/>
      <c r="M85" s="1891"/>
      <c r="N85" s="1891"/>
      <c r="O85" s="1891"/>
      <c r="P85" s="1891"/>
      <c r="Q85" s="1891"/>
      <c r="R85" s="1891"/>
      <c r="S85" s="1891"/>
    </row>
    <row r="86" spans="1:19" ht="16.5" thickTop="1" thickBot="1">
      <c r="A86" s="652" t="s">
        <v>634</v>
      </c>
      <c r="B86" s="653"/>
      <c r="C86" s="12"/>
      <c r="D86" s="12"/>
      <c r="E86" s="12"/>
      <c r="F86" s="12"/>
      <c r="G86" s="54"/>
      <c r="H86" s="52"/>
      <c r="I86" s="21"/>
      <c r="J86" s="21"/>
      <c r="K86" s="21"/>
      <c r="L86" s="21"/>
      <c r="M86" s="21"/>
      <c r="N86" s="21"/>
      <c r="O86" s="21"/>
      <c r="P86" s="21"/>
      <c r="Q86" s="21"/>
      <c r="R86" s="21"/>
      <c r="S86" s="21"/>
    </row>
    <row r="87" spans="1:19" ht="15.75" thickTop="1">
      <c r="A87" s="1954"/>
      <c r="B87" s="445"/>
      <c r="C87" s="442"/>
      <c r="D87" s="442"/>
      <c r="E87" s="442"/>
      <c r="F87" s="442"/>
      <c r="G87" s="2030"/>
      <c r="H87" s="410"/>
      <c r="I87" s="1953"/>
      <c r="J87" s="1953"/>
      <c r="K87" s="1953"/>
      <c r="L87" s="1953"/>
      <c r="M87" s="1953"/>
      <c r="N87" s="1953"/>
      <c r="O87" s="1953"/>
      <c r="P87" s="1953"/>
      <c r="Q87" s="1953"/>
      <c r="R87" s="1953"/>
      <c r="S87" s="1953"/>
    </row>
    <row r="88" spans="1:19">
      <c r="A88" s="1889"/>
      <c r="B88" s="1890"/>
      <c r="C88" s="1908"/>
      <c r="D88" s="1908"/>
      <c r="E88" s="1908"/>
      <c r="F88" s="1908"/>
      <c r="G88" s="2031"/>
      <c r="H88" s="2001"/>
      <c r="I88" s="1892"/>
      <c r="J88" s="1892"/>
      <c r="K88" s="1892"/>
      <c r="L88" s="1892"/>
      <c r="M88" s="1892"/>
      <c r="N88" s="1892"/>
      <c r="O88" s="1892"/>
      <c r="P88" s="1892"/>
      <c r="Q88" s="1892"/>
      <c r="R88" s="1892"/>
      <c r="S88" s="1892"/>
    </row>
    <row r="89" spans="1:19" ht="15.75" thickBot="1">
      <c r="A89" s="1889"/>
      <c r="B89" s="1890"/>
      <c r="C89" s="1908"/>
      <c r="D89" s="1908"/>
      <c r="E89" s="1908"/>
      <c r="F89" s="1908"/>
      <c r="G89" s="2031"/>
      <c r="H89" s="2001"/>
      <c r="I89" s="1892"/>
      <c r="J89" s="1892"/>
      <c r="K89" s="1892"/>
      <c r="L89" s="1892"/>
      <c r="M89" s="1892"/>
      <c r="N89" s="1892"/>
      <c r="O89" s="1892"/>
      <c r="P89" s="1892"/>
      <c r="Q89" s="1892"/>
      <c r="R89" s="1892"/>
      <c r="S89" s="1892"/>
    </row>
    <row r="90" spans="1:19" ht="16.5" thickTop="1" thickBot="1">
      <c r="A90" s="652" t="s">
        <v>635</v>
      </c>
      <c r="B90" s="653"/>
      <c r="C90" s="12"/>
      <c r="D90" s="12"/>
      <c r="E90" s="12"/>
      <c r="F90" s="12"/>
      <c r="G90" s="54"/>
      <c r="H90" s="52"/>
      <c r="I90" s="21"/>
      <c r="J90" s="21"/>
      <c r="K90" s="21"/>
      <c r="L90" s="21"/>
      <c r="M90" s="21"/>
      <c r="N90" s="21"/>
      <c r="O90" s="21"/>
      <c r="P90" s="21"/>
      <c r="Q90" s="21"/>
      <c r="R90" s="21"/>
      <c r="S90" s="21"/>
    </row>
    <row r="91" spans="1:19" ht="15.75" thickTop="1">
      <c r="A91" s="1920"/>
      <c r="B91" s="1907" t="s">
        <v>636</v>
      </c>
      <c r="C91" s="1908"/>
      <c r="D91" s="1908"/>
      <c r="E91" s="1908"/>
      <c r="F91" s="1908"/>
      <c r="G91" s="2031"/>
      <c r="H91" s="2001"/>
      <c r="I91" s="1892"/>
      <c r="J91" s="1892"/>
      <c r="K91" s="1892"/>
      <c r="L91" s="1892"/>
      <c r="M91" s="1892"/>
      <c r="N91" s="1892"/>
      <c r="O91" s="1892"/>
      <c r="P91" s="1892"/>
      <c r="Q91" s="1892"/>
      <c r="R91" s="1892"/>
      <c r="S91" s="1892"/>
    </row>
    <row r="92" spans="1:19">
      <c r="A92" s="1920"/>
      <c r="B92" s="1907" t="s">
        <v>637</v>
      </c>
      <c r="C92" s="1908"/>
      <c r="D92" s="1908"/>
      <c r="E92" s="1908"/>
      <c r="F92" s="1908"/>
      <c r="G92" s="2031"/>
      <c r="H92" s="2001"/>
      <c r="I92" s="1892"/>
      <c r="J92" s="1892"/>
      <c r="K92" s="1892"/>
      <c r="L92" s="1892"/>
      <c r="M92" s="1892"/>
      <c r="N92" s="1892"/>
      <c r="O92" s="1892"/>
      <c r="P92" s="1892"/>
      <c r="Q92" s="1892"/>
      <c r="R92" s="1892"/>
      <c r="S92" s="1892"/>
    </row>
    <row r="93" spans="1:19">
      <c r="A93" s="1920"/>
      <c r="B93" s="1907" t="s">
        <v>638</v>
      </c>
      <c r="C93" s="1908"/>
      <c r="D93" s="1908"/>
      <c r="E93" s="1908"/>
      <c r="F93" s="1908"/>
      <c r="G93" s="2031"/>
      <c r="H93" s="2001"/>
      <c r="I93" s="1892"/>
      <c r="J93" s="1892"/>
      <c r="K93" s="1892"/>
      <c r="L93" s="1892"/>
      <c r="M93" s="1892"/>
      <c r="N93" s="1892"/>
      <c r="O93" s="1892"/>
      <c r="P93" s="1892"/>
      <c r="Q93" s="1892"/>
      <c r="R93" s="1892"/>
      <c r="S93" s="1892"/>
    </row>
    <row r="94" spans="1:19">
      <c r="A94" s="1920"/>
      <c r="B94" s="1907" t="s">
        <v>639</v>
      </c>
      <c r="C94" s="1908"/>
      <c r="D94" s="1908"/>
      <c r="E94" s="1908"/>
      <c r="F94" s="1908"/>
      <c r="G94" s="2031"/>
      <c r="H94" s="2001"/>
      <c r="I94" s="1892"/>
      <c r="J94" s="1892"/>
      <c r="K94" s="1892"/>
      <c r="L94" s="1892"/>
      <c r="M94" s="1892"/>
      <c r="N94" s="1892"/>
      <c r="O94" s="1892"/>
      <c r="P94" s="1892"/>
      <c r="Q94" s="1892"/>
      <c r="R94" s="1892"/>
      <c r="S94" s="1892"/>
    </row>
    <row r="95" spans="1:19" ht="15.75" thickBot="1">
      <c r="A95" s="358"/>
      <c r="B95" s="357"/>
      <c r="C95" s="188"/>
      <c r="D95" s="188"/>
      <c r="E95" s="188"/>
      <c r="F95" s="188"/>
      <c r="G95" s="55"/>
      <c r="H95" s="53"/>
      <c r="I95" s="300"/>
      <c r="J95" s="300"/>
      <c r="K95" s="300"/>
      <c r="L95" s="300"/>
      <c r="M95" s="300"/>
      <c r="N95" s="300"/>
      <c r="O95" s="300"/>
      <c r="P95" s="300"/>
      <c r="Q95" s="300"/>
      <c r="R95" s="300"/>
      <c r="S95" s="300"/>
    </row>
    <row r="96" spans="1:19" ht="16.5" thickTop="1" thickBot="1">
      <c r="A96" s="7" t="s">
        <v>640</v>
      </c>
      <c r="B96" s="8"/>
      <c r="C96" s="12"/>
      <c r="D96" s="12"/>
      <c r="E96" s="12"/>
      <c r="F96" s="12"/>
      <c r="G96" s="54"/>
      <c r="H96" s="52"/>
      <c r="I96" s="21"/>
      <c r="J96" s="21"/>
      <c r="K96" s="21"/>
      <c r="L96" s="21"/>
      <c r="M96" s="21"/>
      <c r="N96" s="21"/>
      <c r="O96" s="21"/>
      <c r="P96" s="21"/>
      <c r="Q96" s="21"/>
      <c r="R96" s="21"/>
      <c r="S96" s="21"/>
    </row>
    <row r="97" spans="1:19" ht="15.75" thickTop="1">
      <c r="A97" s="1950"/>
      <c r="B97" s="446" t="s">
        <v>641</v>
      </c>
      <c r="C97" s="442"/>
      <c r="D97" s="442"/>
      <c r="E97" s="442"/>
      <c r="F97" s="442"/>
      <c r="G97" s="2030"/>
      <c r="H97" s="1929"/>
      <c r="I97" s="1957"/>
      <c r="J97" s="1957"/>
      <c r="K97" s="1957"/>
      <c r="L97" s="1957"/>
      <c r="M97" s="1957"/>
      <c r="N97" s="1957"/>
      <c r="O97" s="1957"/>
      <c r="P97" s="1957"/>
      <c r="Q97" s="1957"/>
      <c r="R97" s="1957"/>
      <c r="S97" s="1957"/>
    </row>
    <row r="98" spans="1:19">
      <c r="A98" s="1920"/>
      <c r="B98" s="1907" t="s">
        <v>642</v>
      </c>
      <c r="C98" s="1908"/>
      <c r="D98" s="1908"/>
      <c r="E98" s="1908"/>
      <c r="F98" s="1908"/>
      <c r="G98" s="2031"/>
      <c r="H98" s="2002"/>
      <c r="I98" s="1893"/>
      <c r="J98" s="1893"/>
      <c r="K98" s="1893"/>
      <c r="L98" s="1893"/>
      <c r="M98" s="1893"/>
      <c r="N98" s="1893"/>
      <c r="O98" s="1893"/>
      <c r="P98" s="1893"/>
      <c r="Q98" s="1893"/>
      <c r="R98" s="1893"/>
      <c r="S98" s="1893"/>
    </row>
    <row r="99" spans="1:19" ht="15.75" thickBot="1">
      <c r="A99" s="1894"/>
      <c r="B99" s="1895" t="s">
        <v>643</v>
      </c>
      <c r="C99" s="1896"/>
      <c r="D99" s="1896"/>
      <c r="E99" s="1896"/>
      <c r="F99" s="1896"/>
      <c r="G99" s="2032"/>
      <c r="H99" s="2003"/>
      <c r="I99" s="1898"/>
      <c r="J99" s="1898"/>
      <c r="K99" s="1898"/>
      <c r="L99" s="1898"/>
      <c r="M99" s="1898"/>
      <c r="N99" s="1898"/>
      <c r="O99" s="1898"/>
      <c r="P99" s="1898"/>
      <c r="Q99" s="1898"/>
      <c r="R99" s="1898"/>
      <c r="S99" s="1898"/>
    </row>
    <row r="100" spans="1:19" ht="16.5" thickTop="1" thickBot="1"/>
    <row r="101" spans="1:19" ht="16.5" thickTop="1" thickBot="1">
      <c r="A101" s="94" t="s">
        <v>644</v>
      </c>
      <c r="B101" s="96"/>
    </row>
    <row r="102" spans="1:19" ht="15.75" thickTop="1">
      <c r="A102" s="95" t="s">
        <v>542</v>
      </c>
      <c r="B102" s="1899"/>
    </row>
    <row r="103" spans="1:19">
      <c r="A103" s="1900" t="s">
        <v>546</v>
      </c>
      <c r="B103" s="1899"/>
    </row>
    <row r="104" spans="1:19">
      <c r="A104" s="1901" t="s">
        <v>549</v>
      </c>
      <c r="B104" s="1902"/>
    </row>
    <row r="105" spans="1:19">
      <c r="A105" s="1901" t="s">
        <v>552</v>
      </c>
      <c r="B105" s="1903"/>
    </row>
    <row r="106" spans="1:19" ht="15.75" thickBot="1">
      <c r="A106" s="1904" t="s">
        <v>645</v>
      </c>
      <c r="B106" s="1905"/>
    </row>
    <row r="107" spans="1:19" ht="15.75" thickTop="1"/>
    <row r="108" spans="1:19">
      <c r="A108" s="97"/>
      <c r="B108" s="1" t="s">
        <v>646</v>
      </c>
    </row>
    <row r="109" spans="1:19">
      <c r="A109" s="98"/>
      <c r="B109" s="1" t="s">
        <v>647</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CD6-FD37-49DF-8F2E-61FC8391B199}">
  <sheetPr>
    <tabColor rgb="FF92D050"/>
  </sheetPr>
  <dimension ref="A1:S111"/>
  <sheetViews>
    <sheetView zoomScale="87" zoomScaleNormal="87"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89"/>
      <c r="S4" s="689"/>
    </row>
    <row r="5" spans="1:19">
      <c r="A5" s="1906" t="s">
        <v>544</v>
      </c>
      <c r="B5" s="1907" t="s">
        <v>942</v>
      </c>
      <c r="C5" s="1908"/>
      <c r="D5" s="1908"/>
      <c r="E5" s="1908"/>
      <c r="F5" s="1908"/>
      <c r="G5" s="1909" t="s">
        <v>546</v>
      </c>
      <c r="H5" s="2004"/>
      <c r="I5" s="2004"/>
      <c r="J5" s="2004"/>
      <c r="K5" s="2004"/>
      <c r="L5" s="2004"/>
      <c r="M5" s="2004"/>
      <c r="N5" s="2004"/>
      <c r="O5" s="2004"/>
      <c r="P5" s="2004"/>
      <c r="Q5" s="2004"/>
      <c r="R5" s="2004"/>
      <c r="S5" s="2004"/>
    </row>
    <row r="6" spans="1:19">
      <c r="A6" s="1906" t="s">
        <v>548</v>
      </c>
      <c r="B6" s="1912" t="s">
        <v>411</v>
      </c>
      <c r="C6" s="1908"/>
      <c r="D6" s="1908"/>
      <c r="E6" s="1908"/>
      <c r="F6" s="1908"/>
      <c r="G6" s="1909" t="s">
        <v>549</v>
      </c>
      <c r="H6" s="2005"/>
      <c r="I6" s="2005"/>
      <c r="J6" s="2005"/>
      <c r="K6" s="2005"/>
      <c r="L6" s="2005"/>
      <c r="M6" s="2005"/>
      <c r="N6" s="2005"/>
      <c r="O6" s="2005"/>
      <c r="P6" s="2005"/>
      <c r="Q6" s="2005"/>
      <c r="R6" s="2005"/>
      <c r="S6" s="2005"/>
    </row>
    <row r="7" spans="1:19">
      <c r="A7" s="1906" t="s">
        <v>551</v>
      </c>
      <c r="B7" s="1915"/>
      <c r="C7" s="1908"/>
      <c r="D7" s="1908"/>
      <c r="E7" s="1908"/>
      <c r="F7" s="1908"/>
      <c r="G7" s="1909" t="s">
        <v>552</v>
      </c>
      <c r="H7" s="2006"/>
      <c r="I7" s="2006"/>
      <c r="J7" s="2006"/>
      <c r="K7" s="2006"/>
      <c r="L7" s="2006"/>
      <c r="M7" s="2006"/>
      <c r="N7" s="2006"/>
      <c r="O7" s="2006"/>
      <c r="P7" s="2006"/>
      <c r="Q7" s="2006"/>
      <c r="R7" s="2006"/>
      <c r="S7" s="2006"/>
    </row>
    <row r="8" spans="1:19" ht="15.75" thickBot="1">
      <c r="A8" s="356" t="s">
        <v>554</v>
      </c>
      <c r="B8" s="357"/>
      <c r="C8" s="188"/>
      <c r="D8" s="188"/>
      <c r="E8" s="188"/>
      <c r="F8" s="188"/>
      <c r="G8" s="298" t="s">
        <v>554</v>
      </c>
      <c r="H8" s="1961">
        <f>I72</f>
        <v>0</v>
      </c>
      <c r="I8" s="1962"/>
      <c r="J8" s="1961">
        <f>K72</f>
        <v>0</v>
      </c>
      <c r="K8" s="1962"/>
      <c r="L8" s="1961">
        <f>M72</f>
        <v>0</v>
      </c>
      <c r="M8" s="1962"/>
      <c r="N8" s="1961">
        <f>O72</f>
        <v>0</v>
      </c>
      <c r="O8" s="1962"/>
      <c r="P8" s="1961">
        <f>Q72</f>
        <v>0</v>
      </c>
      <c r="Q8" s="1962"/>
      <c r="R8" s="1961">
        <f>S72</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42"/>
      <c r="B21" s="1925" t="s">
        <v>942</v>
      </c>
      <c r="C21" s="57"/>
      <c r="D21" s="58"/>
      <c r="E21" s="58"/>
      <c r="F21" s="58"/>
      <c r="G21" s="64"/>
      <c r="H21" s="1924"/>
      <c r="I21" s="407"/>
      <c r="J21" s="1924"/>
      <c r="K21" s="406"/>
      <c r="L21" s="1924"/>
      <c r="M21" s="406"/>
      <c r="N21" s="1924"/>
      <c r="O21" s="406"/>
      <c r="P21" s="1924"/>
      <c r="Q21" s="406"/>
      <c r="R21" s="1924"/>
      <c r="S21" s="406"/>
    </row>
    <row r="22" spans="1:19">
      <c r="A22" s="1942"/>
      <c r="B22" s="1848" t="s">
        <v>567</v>
      </c>
      <c r="C22" s="1923"/>
      <c r="D22" s="1908"/>
      <c r="E22" s="1908"/>
      <c r="F22" s="1908"/>
      <c r="G22" s="1921"/>
      <c r="H22" s="1924"/>
      <c r="I22" s="407"/>
      <c r="J22" s="1924"/>
      <c r="K22" s="406"/>
      <c r="L22" s="1924"/>
      <c r="M22" s="406"/>
      <c r="N22" s="1924"/>
      <c r="O22" s="406"/>
      <c r="P22" s="1924"/>
      <c r="Q22" s="406"/>
      <c r="R22" s="1924"/>
      <c r="S22" s="406"/>
    </row>
    <row r="23" spans="1:19">
      <c r="A23" s="2010"/>
      <c r="B23" s="2007" t="s">
        <v>568</v>
      </c>
      <c r="C23" s="1923"/>
      <c r="D23" s="1908"/>
      <c r="E23" s="1908"/>
      <c r="F23" s="1908"/>
      <c r="G23" s="1921"/>
      <c r="H23" s="1924"/>
      <c r="I23" s="407"/>
      <c r="J23" s="1924"/>
      <c r="K23" s="406"/>
      <c r="L23" s="1924"/>
      <c r="M23" s="406"/>
      <c r="N23" s="1924"/>
      <c r="O23" s="406"/>
      <c r="P23" s="1924"/>
      <c r="Q23" s="406"/>
      <c r="R23" s="1924"/>
      <c r="S23" s="406"/>
    </row>
    <row r="24" spans="1:19">
      <c r="A24" s="1942"/>
      <c r="B24" s="2007" t="s">
        <v>569</v>
      </c>
      <c r="C24" s="1966"/>
      <c r="D24" s="1908"/>
      <c r="E24" s="1908"/>
      <c r="F24" s="1908"/>
      <c r="G24" s="1921"/>
      <c r="H24" s="1924"/>
      <c r="I24" s="407"/>
      <c r="J24" s="1924"/>
      <c r="K24" s="406"/>
      <c r="L24" s="1924"/>
      <c r="M24" s="406"/>
      <c r="N24" s="1924"/>
      <c r="O24" s="406"/>
      <c r="P24" s="1924"/>
      <c r="Q24" s="406"/>
      <c r="R24" s="1924"/>
      <c r="S24" s="406"/>
    </row>
    <row r="25" spans="1:19">
      <c r="A25" s="1942"/>
      <c r="B25" s="2009" t="s">
        <v>570</v>
      </c>
      <c r="C25" s="1966"/>
      <c r="D25" s="1908"/>
      <c r="E25" s="1908"/>
      <c r="F25" s="1908"/>
      <c r="G25" s="1921"/>
      <c r="H25" s="1924"/>
      <c r="I25" s="407"/>
      <c r="J25" s="1924"/>
      <c r="K25" s="406"/>
      <c r="L25" s="1924"/>
      <c r="M25" s="406"/>
      <c r="N25" s="1924"/>
      <c r="O25" s="406"/>
      <c r="P25" s="1924"/>
      <c r="Q25" s="406"/>
      <c r="R25" s="1924"/>
      <c r="S25" s="406"/>
    </row>
    <row r="26" spans="1:19" s="93" customFormat="1">
      <c r="A26" s="2010"/>
      <c r="B26" s="2009" t="s">
        <v>571</v>
      </c>
      <c r="C26" s="1968"/>
      <c r="D26" s="1969"/>
      <c r="E26" s="1969"/>
      <c r="F26" s="1969"/>
      <c r="G26" s="1968"/>
      <c r="H26" s="1924"/>
      <c r="I26" s="407"/>
      <c r="J26" s="1924"/>
      <c r="K26" s="2025"/>
      <c r="L26" s="1924"/>
      <c r="M26" s="2025"/>
      <c r="N26" s="1924"/>
      <c r="O26" s="2025"/>
      <c r="P26" s="1924"/>
      <c r="Q26" s="2025"/>
      <c r="R26" s="1924"/>
      <c r="S26" s="2025"/>
    </row>
    <row r="27" spans="1:19" s="93" customFormat="1">
      <c r="A27" s="2010"/>
      <c r="B27" s="2009" t="s">
        <v>572</v>
      </c>
      <c r="C27" s="1968"/>
      <c r="D27" s="1969"/>
      <c r="E27" s="1969"/>
      <c r="F27" s="1969"/>
      <c r="G27" s="1968"/>
      <c r="H27" s="1924"/>
      <c r="I27" s="407"/>
      <c r="J27" s="1924"/>
      <c r="K27" s="2025"/>
      <c r="L27" s="1924"/>
      <c r="M27" s="2025"/>
      <c r="N27" s="1924"/>
      <c r="O27" s="2025"/>
      <c r="P27" s="1924"/>
      <c r="Q27" s="2025"/>
      <c r="R27" s="1924"/>
      <c r="S27" s="2025"/>
    </row>
    <row r="28" spans="1:19" s="93" customFormat="1">
      <c r="A28" s="2010"/>
      <c r="B28" s="2009" t="s">
        <v>573</v>
      </c>
      <c r="C28" s="1968"/>
      <c r="D28" s="1969"/>
      <c r="E28" s="1969"/>
      <c r="F28" s="1969"/>
      <c r="G28" s="1968"/>
      <c r="H28" s="1924"/>
      <c r="I28" s="407"/>
      <c r="J28" s="1924"/>
      <c r="K28" s="2025"/>
      <c r="L28" s="1924"/>
      <c r="M28" s="2025"/>
      <c r="N28" s="1924"/>
      <c r="O28" s="2025"/>
      <c r="P28" s="1924"/>
      <c r="Q28" s="2025"/>
      <c r="R28" s="1924"/>
      <c r="S28" s="2025"/>
    </row>
    <row r="29" spans="1:19" s="93" customFormat="1">
      <c r="A29" s="2010"/>
      <c r="B29" s="2009" t="s">
        <v>648</v>
      </c>
      <c r="C29" s="1968"/>
      <c r="D29" s="1969"/>
      <c r="E29" s="1969"/>
      <c r="F29" s="1969"/>
      <c r="G29" s="1968"/>
      <c r="H29" s="1924"/>
      <c r="I29" s="407"/>
      <c r="J29" s="1924"/>
      <c r="K29" s="2025"/>
      <c r="L29" s="1924"/>
      <c r="M29" s="2025"/>
      <c r="N29" s="1924"/>
      <c r="O29" s="2025"/>
      <c r="P29" s="1924"/>
      <c r="Q29" s="2025"/>
      <c r="R29" s="1924"/>
      <c r="S29" s="2025"/>
    </row>
    <row r="30" spans="1:19" s="93" customFormat="1">
      <c r="A30" s="2010"/>
      <c r="B30" s="2026" t="s">
        <v>574</v>
      </c>
      <c r="C30" s="1968"/>
      <c r="D30" s="1969"/>
      <c r="E30" s="1969"/>
      <c r="F30" s="1969"/>
      <c r="G30" s="1968"/>
      <c r="H30" s="1924"/>
      <c r="I30" s="407"/>
      <c r="J30" s="1924"/>
      <c r="K30" s="2025"/>
      <c r="L30" s="1924"/>
      <c r="M30" s="2025"/>
      <c r="N30" s="1924"/>
      <c r="O30" s="2025"/>
      <c r="P30" s="1924"/>
      <c r="Q30" s="2025"/>
      <c r="R30" s="1924"/>
      <c r="S30" s="2025"/>
    </row>
    <row r="31" spans="1:19" s="93" customFormat="1">
      <c r="A31" s="2010"/>
      <c r="B31" s="2027" t="s">
        <v>575</v>
      </c>
      <c r="C31" s="1970"/>
      <c r="D31" s="1971"/>
      <c r="E31" s="1971"/>
      <c r="F31" s="1971"/>
      <c r="G31" s="1970"/>
      <c r="H31" s="1974"/>
      <c r="I31" s="2028"/>
      <c r="J31" s="1978"/>
      <c r="K31" s="2029"/>
      <c r="L31" s="1978"/>
      <c r="M31" s="2029"/>
      <c r="N31" s="2029"/>
      <c r="O31" s="2029"/>
      <c r="P31" s="2029"/>
      <c r="Q31" s="2029"/>
      <c r="R31" s="2029"/>
      <c r="S31" s="2029"/>
    </row>
    <row r="32" spans="1:19" s="93" customFormat="1">
      <c r="A32" s="2010"/>
      <c r="B32" s="148" t="s">
        <v>706</v>
      </c>
      <c r="C32" s="1981"/>
      <c r="D32" s="2033"/>
      <c r="E32" s="1982"/>
      <c r="F32" s="1982"/>
      <c r="G32" s="1981"/>
      <c r="H32" s="1924"/>
      <c r="I32" s="407"/>
      <c r="J32" s="1924"/>
      <c r="K32" s="1985"/>
      <c r="L32" s="1924"/>
      <c r="M32" s="1985"/>
      <c r="N32" s="1924"/>
      <c r="O32" s="1985"/>
      <c r="P32" s="1924"/>
      <c r="Q32" s="1985"/>
      <c r="R32" s="1924"/>
      <c r="S32" s="1985"/>
    </row>
    <row r="33" spans="1:19" s="93" customFormat="1">
      <c r="A33" s="2010"/>
      <c r="B33" s="2014"/>
      <c r="C33" s="1968"/>
      <c r="D33" s="2034"/>
      <c r="E33" s="1969"/>
      <c r="F33" s="1969"/>
      <c r="G33" s="1968"/>
      <c r="H33" s="1924"/>
      <c r="I33" s="407"/>
      <c r="J33" s="1924"/>
      <c r="K33" s="2025"/>
      <c r="L33" s="1924"/>
      <c r="M33" s="2025"/>
      <c r="N33" s="1924"/>
      <c r="O33" s="2025"/>
      <c r="P33" s="1924"/>
      <c r="Q33" s="2025"/>
      <c r="R33" s="1924"/>
      <c r="S33" s="2025"/>
    </row>
    <row r="34" spans="1:19" s="93" customFormat="1">
      <c r="A34" s="2035"/>
      <c r="B34" s="2014"/>
      <c r="C34" s="1988"/>
      <c r="D34" s="2034"/>
      <c r="E34" s="1969"/>
      <c r="F34" s="1969"/>
      <c r="G34" s="1968"/>
      <c r="H34" s="1924"/>
      <c r="I34" s="407"/>
      <c r="J34" s="1924"/>
      <c r="K34" s="2025"/>
      <c r="L34" s="1924"/>
      <c r="M34" s="2025"/>
      <c r="N34" s="1924"/>
      <c r="O34" s="2025"/>
      <c r="P34" s="1924"/>
      <c r="Q34" s="2025"/>
      <c r="R34" s="1924"/>
      <c r="S34" s="2025"/>
    </row>
    <row r="35" spans="1:19" s="93" customFormat="1">
      <c r="A35" s="2035"/>
      <c r="B35" s="155"/>
      <c r="C35" s="1988"/>
      <c r="D35" s="2034"/>
      <c r="E35" s="1969"/>
      <c r="F35" s="1969"/>
      <c r="G35" s="1968"/>
      <c r="H35" s="1924"/>
      <c r="I35" s="407"/>
      <c r="J35" s="1924"/>
      <c r="K35" s="2025"/>
      <c r="L35" s="1924"/>
      <c r="M35" s="2025"/>
      <c r="N35" s="1924"/>
      <c r="O35" s="2025"/>
      <c r="P35" s="1924"/>
      <c r="Q35" s="2025"/>
      <c r="R35" s="1924"/>
      <c r="S35" s="2025"/>
    </row>
    <row r="36" spans="1:19" s="93" customFormat="1">
      <c r="A36" s="2035"/>
      <c r="B36" s="2014"/>
      <c r="C36" s="1988"/>
      <c r="D36" s="2034"/>
      <c r="E36" s="1969"/>
      <c r="F36" s="1969"/>
      <c r="G36" s="1968"/>
      <c r="H36" s="1924"/>
      <c r="I36" s="407"/>
      <c r="J36" s="1924"/>
      <c r="K36" s="2025"/>
      <c r="L36" s="1924"/>
      <c r="M36" s="2025"/>
      <c r="N36" s="1924"/>
      <c r="O36" s="2025"/>
      <c r="P36" s="1924"/>
      <c r="Q36" s="2025"/>
      <c r="R36" s="1924"/>
      <c r="S36" s="2025"/>
    </row>
    <row r="37" spans="1:19" s="93" customFormat="1">
      <c r="A37" s="2035"/>
      <c r="B37" s="2014"/>
      <c r="C37" s="1988"/>
      <c r="D37" s="2034"/>
      <c r="E37" s="1969"/>
      <c r="F37" s="1969"/>
      <c r="G37" s="1968"/>
      <c r="H37" s="1924"/>
      <c r="I37" s="407"/>
      <c r="J37" s="1924"/>
      <c r="K37" s="2025"/>
      <c r="L37" s="1924"/>
      <c r="M37" s="2025"/>
      <c r="N37" s="1924"/>
      <c r="O37" s="2025"/>
      <c r="P37" s="1924"/>
      <c r="Q37" s="2025"/>
      <c r="R37" s="1924"/>
      <c r="S37" s="2025"/>
    </row>
    <row r="38" spans="1:19" s="93" customFormat="1">
      <c r="A38" s="2035"/>
      <c r="B38" s="2014"/>
      <c r="C38" s="1988"/>
      <c r="D38" s="2034"/>
      <c r="E38" s="1969"/>
      <c r="F38" s="1969"/>
      <c r="G38" s="1968"/>
      <c r="H38" s="1924"/>
      <c r="I38" s="407"/>
      <c r="J38" s="1924"/>
      <c r="K38" s="2025"/>
      <c r="L38" s="1924"/>
      <c r="M38" s="2025"/>
      <c r="N38" s="1924"/>
      <c r="O38" s="2025"/>
      <c r="P38" s="1924"/>
      <c r="Q38" s="2025"/>
      <c r="R38" s="1924"/>
      <c r="S38" s="2025"/>
    </row>
    <row r="39" spans="1:19" s="93" customFormat="1">
      <c r="A39" s="2035"/>
      <c r="B39" s="2014"/>
      <c r="C39" s="1988"/>
      <c r="D39" s="2034"/>
      <c r="E39" s="2015"/>
      <c r="F39" s="2016"/>
      <c r="G39" s="1968"/>
      <c r="H39" s="1924"/>
      <c r="I39" s="407"/>
      <c r="J39" s="1924"/>
      <c r="K39" s="2025"/>
      <c r="L39" s="1924"/>
      <c r="M39" s="2025"/>
      <c r="N39" s="1924"/>
      <c r="O39" s="2025"/>
      <c r="P39" s="1924"/>
      <c r="Q39" s="2025"/>
      <c r="R39" s="1924"/>
      <c r="S39" s="2025"/>
    </row>
    <row r="40" spans="1:19" s="93" customFormat="1">
      <c r="A40" s="2035"/>
      <c r="B40" s="2014"/>
      <c r="C40" s="1988"/>
      <c r="D40" s="2034"/>
      <c r="E40" s="2015"/>
      <c r="F40" s="2016"/>
      <c r="G40" s="1968"/>
      <c r="H40" s="1924"/>
      <c r="I40" s="407"/>
      <c r="J40" s="1924"/>
      <c r="K40" s="2025"/>
      <c r="L40" s="1924"/>
      <c r="M40" s="2025"/>
      <c r="N40" s="1924"/>
      <c r="O40" s="2025"/>
      <c r="P40" s="1924"/>
      <c r="Q40" s="2025"/>
      <c r="R40" s="1924"/>
      <c r="S40" s="2025"/>
    </row>
    <row r="41" spans="1:19" s="93" customFormat="1">
      <c r="A41" s="2035"/>
      <c r="B41" s="2014"/>
      <c r="C41" s="1988"/>
      <c r="D41" s="2034"/>
      <c r="E41" s="2015"/>
      <c r="F41" s="2016"/>
      <c r="G41" s="1968"/>
      <c r="H41" s="1924"/>
      <c r="I41" s="407"/>
      <c r="J41" s="1924"/>
      <c r="K41" s="2025"/>
      <c r="L41" s="1924"/>
      <c r="M41" s="2025"/>
      <c r="N41" s="1924"/>
      <c r="O41" s="2025"/>
      <c r="P41" s="1924"/>
      <c r="Q41" s="2025"/>
      <c r="R41" s="1924"/>
      <c r="S41" s="2025"/>
    </row>
    <row r="42" spans="1:19" s="93" customFormat="1">
      <c r="A42" s="2035"/>
      <c r="B42" s="2036"/>
      <c r="C42" s="1988"/>
      <c r="D42" s="2034"/>
      <c r="E42" s="2015"/>
      <c r="F42" s="2016"/>
      <c r="G42" s="1968"/>
      <c r="H42" s="1924"/>
      <c r="I42" s="407"/>
      <c r="J42" s="1924"/>
      <c r="K42" s="2025"/>
      <c r="L42" s="1924"/>
      <c r="M42" s="2025"/>
      <c r="N42" s="1924"/>
      <c r="O42" s="2025"/>
      <c r="P42" s="1924"/>
      <c r="Q42" s="2025"/>
      <c r="R42" s="1924"/>
      <c r="S42" s="2025"/>
    </row>
    <row r="43" spans="1:19" s="93" customFormat="1">
      <c r="A43" s="2035"/>
      <c r="B43" s="2037"/>
      <c r="C43" s="1988"/>
      <c r="D43" s="2034"/>
      <c r="E43" s="2015"/>
      <c r="F43" s="2016"/>
      <c r="G43" s="1968"/>
      <c r="H43" s="1924"/>
      <c r="I43" s="407"/>
      <c r="J43" s="1924"/>
      <c r="K43" s="2025"/>
      <c r="L43" s="1924"/>
      <c r="M43" s="2025"/>
      <c r="N43" s="1924"/>
      <c r="O43" s="2025"/>
      <c r="P43" s="1924"/>
      <c r="Q43" s="2025"/>
      <c r="R43" s="1924"/>
      <c r="S43" s="2025"/>
    </row>
    <row r="44" spans="1:19" s="93" customFormat="1">
      <c r="A44" s="2035"/>
      <c r="B44" s="155"/>
      <c r="C44" s="1988"/>
      <c r="D44" s="1969"/>
      <c r="E44" s="2015"/>
      <c r="F44" s="2016"/>
      <c r="G44" s="1968"/>
      <c r="H44" s="1924"/>
      <c r="I44" s="407"/>
      <c r="J44" s="1924"/>
      <c r="K44" s="2025"/>
      <c r="L44" s="1924"/>
      <c r="M44" s="2025"/>
      <c r="N44" s="1924"/>
      <c r="O44" s="2025"/>
      <c r="P44" s="1924"/>
      <c r="Q44" s="2025"/>
      <c r="R44" s="1924"/>
      <c r="S44" s="2025"/>
    </row>
    <row r="45" spans="1:19" s="93" customFormat="1">
      <c r="A45" s="2035"/>
      <c r="B45" s="2014"/>
      <c r="C45" s="1988"/>
      <c r="D45" s="1969"/>
      <c r="E45" s="2015"/>
      <c r="F45" s="2016"/>
      <c r="G45" s="1968"/>
      <c r="H45" s="1924"/>
      <c r="I45" s="407"/>
      <c r="J45" s="1924"/>
      <c r="K45" s="2025"/>
      <c r="L45" s="1924"/>
      <c r="M45" s="2025"/>
      <c r="N45" s="1924"/>
      <c r="O45" s="2025"/>
      <c r="P45" s="1924"/>
      <c r="Q45" s="2025"/>
      <c r="R45" s="1924"/>
      <c r="S45" s="2025"/>
    </row>
    <row r="46" spans="1:19" s="93" customFormat="1">
      <c r="A46" s="2035"/>
      <c r="B46" s="2014"/>
      <c r="C46" s="1988"/>
      <c r="D46" s="1969"/>
      <c r="E46" s="2015"/>
      <c r="F46" s="2016"/>
      <c r="G46" s="1968"/>
      <c r="H46" s="1924"/>
      <c r="I46" s="407"/>
      <c r="J46" s="1924"/>
      <c r="K46" s="2025"/>
      <c r="L46" s="1924"/>
      <c r="M46" s="2025"/>
      <c r="N46" s="1924"/>
      <c r="O46" s="2025"/>
      <c r="P46" s="1924"/>
      <c r="Q46" s="2025"/>
      <c r="R46" s="1924"/>
      <c r="S46" s="2025"/>
    </row>
    <row r="47" spans="1:19" s="93" customFormat="1">
      <c r="A47" s="2035"/>
      <c r="B47" s="2014"/>
      <c r="C47" s="1988"/>
      <c r="D47" s="1969"/>
      <c r="E47" s="2015"/>
      <c r="F47" s="2016"/>
      <c r="G47" s="1968"/>
      <c r="H47" s="1924"/>
      <c r="I47" s="407"/>
      <c r="J47" s="1924"/>
      <c r="K47" s="2025"/>
      <c r="L47" s="1924"/>
      <c r="M47" s="2025"/>
      <c r="N47" s="1924"/>
      <c r="O47" s="2025"/>
      <c r="P47" s="1924"/>
      <c r="Q47" s="2025"/>
      <c r="R47" s="1924"/>
      <c r="S47" s="2025"/>
    </row>
    <row r="48" spans="1:19" s="93" customFormat="1">
      <c r="A48" s="2035"/>
      <c r="B48" s="2014"/>
      <c r="C48" s="1988"/>
      <c r="D48" s="1969"/>
      <c r="E48" s="2015"/>
      <c r="F48" s="2016"/>
      <c r="G48" s="1968"/>
      <c r="H48" s="1924"/>
      <c r="I48" s="407"/>
      <c r="J48" s="1924"/>
      <c r="K48" s="2025"/>
      <c r="L48" s="1924"/>
      <c r="M48" s="2025"/>
      <c r="N48" s="1924"/>
      <c r="O48" s="2025"/>
      <c r="P48" s="1924"/>
      <c r="Q48" s="2025"/>
      <c r="R48" s="1924"/>
      <c r="S48" s="2025"/>
    </row>
    <row r="49" spans="1:19" s="93" customFormat="1">
      <c r="A49" s="2035"/>
      <c r="B49" s="2014"/>
      <c r="C49" s="1988"/>
      <c r="D49" s="1969"/>
      <c r="E49" s="2015"/>
      <c r="F49" s="2016"/>
      <c r="G49" s="1968"/>
      <c r="H49" s="1924"/>
      <c r="I49" s="407"/>
      <c r="J49" s="1924"/>
      <c r="K49" s="2025"/>
      <c r="L49" s="1924"/>
      <c r="M49" s="2025"/>
      <c r="N49" s="1924"/>
      <c r="O49" s="2025"/>
      <c r="P49" s="1924"/>
      <c r="Q49" s="2025"/>
      <c r="R49" s="1924"/>
      <c r="S49" s="2025"/>
    </row>
    <row r="50" spans="1:19" s="93" customFormat="1">
      <c r="A50" s="2035"/>
      <c r="B50" s="2014"/>
      <c r="C50" s="1988"/>
      <c r="D50" s="1969"/>
      <c r="E50" s="2015"/>
      <c r="F50" s="2016"/>
      <c r="G50" s="1968"/>
      <c r="H50" s="1924"/>
      <c r="I50" s="407"/>
      <c r="J50" s="1924"/>
      <c r="K50" s="2025"/>
      <c r="L50" s="1924"/>
      <c r="M50" s="2025"/>
      <c r="N50" s="1924"/>
      <c r="O50" s="2025"/>
      <c r="P50" s="1924"/>
      <c r="Q50" s="2025"/>
      <c r="R50" s="1924"/>
      <c r="S50" s="2025"/>
    </row>
    <row r="51" spans="1:19" s="93" customFormat="1">
      <c r="A51" s="2035"/>
      <c r="B51" s="2014"/>
      <c r="C51" s="1988"/>
      <c r="D51" s="1969"/>
      <c r="E51" s="2015"/>
      <c r="F51" s="2016"/>
      <c r="G51" s="1968"/>
      <c r="H51" s="1924"/>
      <c r="I51" s="407"/>
      <c r="J51" s="1924"/>
      <c r="K51" s="2025"/>
      <c r="L51" s="1924"/>
      <c r="M51" s="2025"/>
      <c r="N51" s="1924"/>
      <c r="O51" s="2025"/>
      <c r="P51" s="1924"/>
      <c r="Q51" s="2025"/>
      <c r="R51" s="1924"/>
      <c r="S51" s="2025"/>
    </row>
    <row r="52" spans="1:19" s="93" customFormat="1">
      <c r="A52" s="2035"/>
      <c r="B52" s="2014"/>
      <c r="C52" s="1988"/>
      <c r="D52" s="1969"/>
      <c r="E52" s="2015"/>
      <c r="F52" s="2016"/>
      <c r="G52" s="1968"/>
      <c r="H52" s="1924"/>
      <c r="I52" s="407"/>
      <c r="J52" s="1924"/>
      <c r="K52" s="2025"/>
      <c r="L52" s="1924"/>
      <c r="M52" s="2025"/>
      <c r="N52" s="1924"/>
      <c r="O52" s="2025"/>
      <c r="P52" s="1924"/>
      <c r="Q52" s="2025"/>
      <c r="R52" s="1924"/>
      <c r="S52" s="2025"/>
    </row>
    <row r="53" spans="1:19" s="93" customFormat="1">
      <c r="A53" s="2035"/>
      <c r="B53" s="2014"/>
      <c r="C53" s="1988"/>
      <c r="D53" s="1969"/>
      <c r="E53" s="2015"/>
      <c r="F53" s="2016"/>
      <c r="G53" s="1968"/>
      <c r="H53" s="1924" t="s">
        <v>579</v>
      </c>
      <c r="I53" s="407"/>
      <c r="J53" s="1924"/>
      <c r="K53" s="2025"/>
      <c r="L53" s="1924"/>
      <c r="M53" s="2025"/>
      <c r="N53" s="1924"/>
      <c r="O53" s="2025"/>
      <c r="P53" s="1924"/>
      <c r="Q53" s="2025"/>
      <c r="R53" s="1924"/>
      <c r="S53" s="2025"/>
    </row>
    <row r="54" spans="1:19" s="93" customFormat="1">
      <c r="A54" s="2035"/>
      <c r="B54" s="2014"/>
      <c r="C54" s="1988"/>
      <c r="D54" s="1969"/>
      <c r="E54" s="2015"/>
      <c r="F54" s="2016"/>
      <c r="G54" s="1968"/>
      <c r="H54" s="1924"/>
      <c r="I54" s="407"/>
      <c r="J54" s="1924"/>
      <c r="K54" s="2025"/>
      <c r="L54" s="1924"/>
      <c r="M54" s="2025"/>
      <c r="N54" s="1924"/>
      <c r="O54" s="2025"/>
      <c r="P54" s="1924"/>
      <c r="Q54" s="2025"/>
      <c r="R54" s="1924"/>
      <c r="S54" s="2025"/>
    </row>
    <row r="55" spans="1:19" s="93" customFormat="1">
      <c r="A55" s="2035"/>
      <c r="B55" s="2014"/>
      <c r="C55" s="1988"/>
      <c r="D55" s="1969"/>
      <c r="E55" s="2015"/>
      <c r="F55" s="2016"/>
      <c r="G55" s="1968"/>
      <c r="H55" s="1924"/>
      <c r="I55" s="407"/>
      <c r="J55" s="1924"/>
      <c r="K55" s="2025"/>
      <c r="L55" s="1924"/>
      <c r="M55" s="2025"/>
      <c r="N55" s="1924"/>
      <c r="O55" s="2025"/>
      <c r="P55" s="1924"/>
      <c r="Q55" s="2025"/>
      <c r="R55" s="1924"/>
      <c r="S55" s="2025"/>
    </row>
    <row r="56" spans="1:19" s="93" customFormat="1">
      <c r="A56" s="2010"/>
      <c r="B56" s="2014"/>
      <c r="C56" s="1968"/>
      <c r="D56" s="1969"/>
      <c r="E56" s="2015"/>
      <c r="F56" s="2016"/>
      <c r="G56" s="1968"/>
      <c r="H56" s="1924"/>
      <c r="I56" s="407"/>
      <c r="J56" s="1924"/>
      <c r="K56" s="2025"/>
      <c r="L56" s="1924"/>
      <c r="M56" s="2025"/>
      <c r="N56" s="1924"/>
      <c r="O56" s="2025"/>
      <c r="P56" s="1924"/>
      <c r="Q56" s="2025"/>
      <c r="R56" s="1924"/>
      <c r="S56" s="2025"/>
    </row>
    <row r="57" spans="1:19">
      <c r="A57" s="1942"/>
      <c r="B57" s="2014"/>
      <c r="C57" s="1968"/>
      <c r="D57" s="1908"/>
      <c r="E57" s="2015"/>
      <c r="F57" s="2016"/>
      <c r="G57" s="1921"/>
      <c r="H57" s="1924"/>
      <c r="I57" s="407"/>
      <c r="J57" s="1924"/>
      <c r="K57" s="1893"/>
      <c r="L57" s="1924"/>
      <c r="M57" s="406"/>
      <c r="N57" s="1924"/>
      <c r="O57" s="406"/>
      <c r="P57" s="1924"/>
      <c r="Q57" s="406"/>
      <c r="R57" s="1924"/>
      <c r="S57" s="406"/>
    </row>
    <row r="58" spans="1:19">
      <c r="A58" s="1942"/>
      <c r="B58" s="2014"/>
      <c r="C58" s="1968"/>
      <c r="D58" s="1908"/>
      <c r="E58" s="2015"/>
      <c r="F58" s="2016"/>
      <c r="G58" s="1921"/>
      <c r="H58" s="1924"/>
      <c r="I58" s="407"/>
      <c r="J58" s="1924"/>
      <c r="K58" s="406"/>
      <c r="L58" s="1924"/>
      <c r="M58" s="406"/>
      <c r="N58" s="1924"/>
      <c r="O58" s="406"/>
      <c r="P58" s="1924"/>
      <c r="Q58" s="406"/>
      <c r="R58" s="1924"/>
      <c r="S58" s="406"/>
    </row>
    <row r="59" spans="1:19">
      <c r="A59" s="1942"/>
      <c r="B59" s="2014"/>
      <c r="C59" s="1968"/>
      <c r="D59" s="1908"/>
      <c r="E59" s="1908"/>
      <c r="F59" s="1908"/>
      <c r="G59" s="1921"/>
      <c r="H59" s="1924"/>
      <c r="I59" s="407"/>
      <c r="J59" s="1924"/>
      <c r="K59" s="406"/>
      <c r="L59" s="1924"/>
      <c r="M59" s="406"/>
      <c r="N59" s="1924"/>
      <c r="O59" s="406"/>
      <c r="P59" s="1924"/>
      <c r="Q59" s="406"/>
      <c r="R59" s="1924"/>
      <c r="S59" s="406"/>
    </row>
    <row r="60" spans="1:19">
      <c r="A60" s="1942"/>
      <c r="B60" s="2014"/>
      <c r="C60" s="1968"/>
      <c r="D60" s="1908"/>
      <c r="E60" s="1908"/>
      <c r="F60" s="1908"/>
      <c r="G60" s="1921"/>
      <c r="H60" s="1924"/>
      <c r="I60" s="406"/>
      <c r="J60" s="1924"/>
      <c r="K60" s="406"/>
      <c r="L60" s="1924"/>
      <c r="M60" s="406"/>
      <c r="N60" s="1924"/>
      <c r="O60" s="406"/>
      <c r="P60" s="1924"/>
      <c r="Q60" s="406"/>
      <c r="R60" s="1924"/>
      <c r="S60" s="406"/>
    </row>
    <row r="61" spans="1:19">
      <c r="A61" s="1942"/>
      <c r="B61" s="1986"/>
      <c r="C61" s="1968"/>
      <c r="D61" s="1908"/>
      <c r="E61" s="1908"/>
      <c r="F61" s="1908"/>
      <c r="G61" s="1921"/>
      <c r="H61" s="1924"/>
      <c r="I61" s="406"/>
      <c r="J61" s="1924"/>
      <c r="K61" s="406"/>
      <c r="L61" s="1924"/>
      <c r="M61" s="406"/>
      <c r="N61" s="1924"/>
      <c r="O61" s="406"/>
      <c r="P61" s="1924"/>
      <c r="Q61" s="406"/>
      <c r="R61" s="1924"/>
      <c r="S61" s="406"/>
    </row>
    <row r="62" spans="1:19">
      <c r="A62" s="1942"/>
      <c r="B62" s="1987"/>
      <c r="C62" s="1968"/>
      <c r="D62" s="1908"/>
      <c r="E62" s="1908"/>
      <c r="F62" s="1908"/>
      <c r="G62" s="1921"/>
      <c r="H62" s="1924"/>
      <c r="I62" s="406"/>
      <c r="J62" s="1924"/>
      <c r="K62" s="406"/>
      <c r="L62" s="1924"/>
      <c r="M62" s="406"/>
      <c r="N62" s="1924"/>
      <c r="O62" s="406"/>
      <c r="P62" s="1924"/>
      <c r="Q62" s="406"/>
      <c r="R62" s="1924"/>
      <c r="S62" s="406"/>
    </row>
    <row r="63" spans="1:19">
      <c r="A63" s="1942"/>
      <c r="B63" s="1987"/>
      <c r="C63" s="1968"/>
      <c r="D63" s="1908"/>
      <c r="E63" s="1908"/>
      <c r="F63" s="1908"/>
      <c r="G63" s="1921"/>
      <c r="H63" s="1924"/>
      <c r="I63" s="407"/>
      <c r="J63" s="1924"/>
      <c r="K63" s="407"/>
      <c r="L63" s="1924"/>
      <c r="M63" s="407"/>
      <c r="N63" s="1924"/>
      <c r="O63" s="407"/>
      <c r="P63" s="1924"/>
      <c r="Q63" s="406"/>
      <c r="R63" s="1924"/>
      <c r="S63" s="406"/>
    </row>
    <row r="64" spans="1:19">
      <c r="A64" s="1942"/>
      <c r="B64" s="1987"/>
      <c r="C64" s="1968"/>
      <c r="D64" s="1908"/>
      <c r="E64" s="1908"/>
      <c r="F64" s="1908"/>
      <c r="G64" s="1921"/>
      <c r="H64" s="1924"/>
      <c r="I64" s="407"/>
      <c r="J64" s="1924"/>
      <c r="K64" s="407"/>
      <c r="L64" s="1924"/>
      <c r="M64" s="407"/>
      <c r="N64" s="1924"/>
      <c r="O64" s="407"/>
      <c r="P64" s="1924"/>
      <c r="Q64" s="406"/>
      <c r="R64" s="1924"/>
      <c r="S64" s="406"/>
    </row>
    <row r="65" spans="1:19">
      <c r="A65" s="1942"/>
      <c r="B65" s="1987"/>
      <c r="C65" s="1968"/>
      <c r="D65" s="1908"/>
      <c r="E65" s="1908"/>
      <c r="F65" s="1908"/>
      <c r="G65" s="1921"/>
      <c r="H65" s="1924"/>
      <c r="I65" s="407"/>
      <c r="J65" s="1924"/>
      <c r="K65" s="407"/>
      <c r="L65" s="1924"/>
      <c r="M65" s="407"/>
      <c r="N65" s="1924"/>
      <c r="O65" s="407"/>
      <c r="P65" s="1924"/>
      <c r="Q65" s="406"/>
      <c r="R65" s="1924"/>
      <c r="S65" s="406"/>
    </row>
    <row r="66" spans="1:19">
      <c r="A66" s="1942"/>
      <c r="B66" s="1987"/>
      <c r="C66" s="1968"/>
      <c r="D66" s="1908"/>
      <c r="E66" s="1908"/>
      <c r="F66" s="1908"/>
      <c r="G66" s="1921"/>
      <c r="H66" s="1924"/>
      <c r="I66" s="407"/>
      <c r="J66" s="1924"/>
      <c r="K66" s="407"/>
      <c r="L66" s="1924"/>
      <c r="M66" s="407"/>
      <c r="N66" s="1924"/>
      <c r="O66" s="407"/>
      <c r="P66" s="1924"/>
      <c r="Q66" s="406"/>
      <c r="R66" s="1924"/>
      <c r="S66" s="406"/>
    </row>
    <row r="67" spans="1:19" ht="15.75" thickBot="1">
      <c r="A67" s="1942"/>
      <c r="B67" s="1987"/>
      <c r="C67" s="1968"/>
      <c r="D67" s="1908"/>
      <c r="E67" s="1908"/>
      <c r="F67" s="1908"/>
      <c r="G67" s="1921"/>
      <c r="H67" s="1924"/>
      <c r="I67" s="407"/>
      <c r="J67" s="1924"/>
      <c r="K67" s="407"/>
      <c r="L67" s="1924"/>
      <c r="M67" s="407"/>
      <c r="N67" s="1924"/>
      <c r="O67" s="407"/>
      <c r="P67" s="1924"/>
      <c r="Q67" s="406"/>
      <c r="R67" s="1924"/>
      <c r="S67" s="406"/>
    </row>
    <row r="68" spans="1:19" ht="15.75" thickTop="1">
      <c r="A68" s="14"/>
      <c r="B68" s="15"/>
      <c r="C68" s="16"/>
      <c r="D68" s="16"/>
      <c r="E68" s="17"/>
      <c r="F68" s="18" t="s">
        <v>625</v>
      </c>
      <c r="G68" s="19"/>
      <c r="H68" s="20"/>
      <c r="I68" s="62">
        <f>SUM(I23:I67)</f>
        <v>0</v>
      </c>
      <c r="J68" s="20"/>
      <c r="K68" s="62">
        <f>SUM(K23:K67)</f>
        <v>0</v>
      </c>
      <c r="L68" s="20"/>
      <c r="M68" s="62">
        <f>SUM(M23:M67)</f>
        <v>0</v>
      </c>
      <c r="N68" s="20"/>
      <c r="O68" s="62">
        <f>SUM(O23:O67)</f>
        <v>0</v>
      </c>
      <c r="P68" s="20"/>
      <c r="Q68" s="62">
        <f>SUM(Q23:Q67)</f>
        <v>0</v>
      </c>
      <c r="R68" s="20"/>
      <c r="S68" s="62">
        <f>SUM(S23:S67)</f>
        <v>0</v>
      </c>
    </row>
    <row r="69" spans="1:19">
      <c r="A69" s="1867"/>
      <c r="B69" s="1868"/>
      <c r="C69" s="1869"/>
      <c r="D69" s="1869"/>
      <c r="E69" s="1870"/>
      <c r="F69" s="1871" t="s">
        <v>626</v>
      </c>
      <c r="G69" s="1872"/>
      <c r="H69" s="1873">
        <v>0</v>
      </c>
      <c r="I69" s="1989"/>
      <c r="J69" s="1873">
        <v>0</v>
      </c>
      <c r="K69" s="1989"/>
      <c r="L69" s="1873">
        <v>0</v>
      </c>
      <c r="M69" s="1989"/>
      <c r="N69" s="1873">
        <v>0</v>
      </c>
      <c r="O69" s="1989"/>
      <c r="P69" s="1873">
        <v>0</v>
      </c>
      <c r="Q69" s="1989"/>
      <c r="R69" s="1873">
        <v>0</v>
      </c>
      <c r="S69" s="1989"/>
    </row>
    <row r="70" spans="1:19">
      <c r="A70" s="1867"/>
      <c r="B70" s="1868"/>
      <c r="C70" s="1869"/>
      <c r="D70" s="1869"/>
      <c r="E70" s="1870"/>
      <c r="F70" s="1871" t="s">
        <v>627</v>
      </c>
      <c r="G70" s="1872"/>
      <c r="H70" s="1875"/>
      <c r="I70" s="1991">
        <f>H69*I68</f>
        <v>0</v>
      </c>
      <c r="J70" s="1875"/>
      <c r="K70" s="1991">
        <f>J69*K68</f>
        <v>0</v>
      </c>
      <c r="L70" s="1875"/>
      <c r="M70" s="1991">
        <f>L69*M68</f>
        <v>0</v>
      </c>
      <c r="N70" s="1875"/>
      <c r="O70" s="1991">
        <f>N69*O68</f>
        <v>0</v>
      </c>
      <c r="P70" s="1875"/>
      <c r="Q70" s="1991">
        <f>P69*Q68</f>
        <v>0</v>
      </c>
      <c r="R70" s="1875"/>
      <c r="S70" s="1991">
        <f>R69*S68</f>
        <v>0</v>
      </c>
    </row>
    <row r="71" spans="1:19">
      <c r="A71" s="1867"/>
      <c r="B71" s="1868"/>
      <c r="C71" s="1869"/>
      <c r="D71" s="1869"/>
      <c r="E71" s="1870"/>
      <c r="F71" s="1871"/>
      <c r="G71" s="1872"/>
      <c r="H71" s="1875"/>
      <c r="I71" s="1993"/>
      <c r="J71" s="1875"/>
      <c r="K71" s="1993"/>
      <c r="L71" s="1875"/>
      <c r="M71" s="1993"/>
      <c r="N71" s="1875"/>
      <c r="O71" s="1993"/>
      <c r="P71" s="1875"/>
      <c r="Q71" s="1993"/>
      <c r="R71" s="1875"/>
      <c r="S71" s="1993"/>
    </row>
    <row r="72" spans="1:19">
      <c r="A72" s="1867"/>
      <c r="B72" s="1868"/>
      <c r="C72" s="1869"/>
      <c r="D72" s="1869"/>
      <c r="E72" s="1870"/>
      <c r="F72" s="1871" t="s">
        <v>628</v>
      </c>
      <c r="G72" s="1872"/>
      <c r="H72" s="1877"/>
      <c r="I72" s="1994">
        <f>SUM(I68:I70)</f>
        <v>0</v>
      </c>
      <c r="J72" s="1877"/>
      <c r="K72" s="1994">
        <f>SUM(K68:K70)</f>
        <v>0</v>
      </c>
      <c r="L72" s="1877"/>
      <c r="M72" s="1994">
        <f>SUM(M68:M70)</f>
        <v>0</v>
      </c>
      <c r="N72" s="1877"/>
      <c r="O72" s="1994">
        <f>SUM(O68:O70)</f>
        <v>0</v>
      </c>
      <c r="P72" s="1877"/>
      <c r="Q72" s="1994">
        <f>SUM(Q68:Q70)</f>
        <v>0</v>
      </c>
      <c r="R72" s="1877"/>
      <c r="S72" s="1994">
        <f>SUM(S68:S70)</f>
        <v>0</v>
      </c>
    </row>
    <row r="73" spans="1:19">
      <c r="A73" s="1867"/>
      <c r="B73" s="1868"/>
      <c r="C73" s="1869"/>
      <c r="D73" s="1869"/>
      <c r="E73" s="1870"/>
      <c r="F73" s="1879" t="s">
        <v>629</v>
      </c>
      <c r="G73" s="1880"/>
      <c r="H73" s="1881"/>
      <c r="I73" s="1882" t="e">
        <f>I72/'Area Calculations'!$I$4</f>
        <v>#DIV/0!</v>
      </c>
      <c r="J73" s="1881"/>
      <c r="K73" s="1882" t="e">
        <f>K72/'Area Calculations'!$I$4</f>
        <v>#DIV/0!</v>
      </c>
      <c r="L73" s="1881"/>
      <c r="M73" s="1882" t="e">
        <f>M72/'Area Calculations'!$I$4</f>
        <v>#DIV/0!</v>
      </c>
      <c r="N73" s="1881"/>
      <c r="O73" s="1882" t="e">
        <f>O72/'Area Calculations'!$I$4</f>
        <v>#DIV/0!</v>
      </c>
      <c r="P73" s="1881"/>
      <c r="Q73" s="1882" t="e">
        <f>Q72/'Area Calculations'!$I$4</f>
        <v>#DIV/0!</v>
      </c>
      <c r="R73" s="1881"/>
      <c r="S73" s="1882" t="e">
        <f>S72/'Area Calculations'!$I$4</f>
        <v>#DIV/0!</v>
      </c>
    </row>
    <row r="74" spans="1:19">
      <c r="A74" s="1867"/>
      <c r="B74" s="1868"/>
      <c r="C74" s="1869"/>
      <c r="D74" s="1869"/>
      <c r="E74" s="1870"/>
      <c r="F74" s="1879" t="s">
        <v>630</v>
      </c>
      <c r="G74" s="1883"/>
      <c r="H74" s="1881"/>
      <c r="I74" s="1882" t="e">
        <f>I72/'Area Calculations'!#REF!</f>
        <v>#REF!</v>
      </c>
      <c r="J74" s="1881"/>
      <c r="K74" s="1882" t="e">
        <f>K72/'Area Calculations'!#REF!</f>
        <v>#REF!</v>
      </c>
      <c r="L74" s="1881"/>
      <c r="M74" s="1882" t="e">
        <f>M72/'Area Calculations'!#REF!</f>
        <v>#REF!</v>
      </c>
      <c r="N74" s="1881"/>
      <c r="O74" s="1882" t="e">
        <f>O72/'Area Calculations'!#REF!</f>
        <v>#REF!</v>
      </c>
      <c r="P74" s="1881"/>
      <c r="Q74" s="1882" t="e">
        <f>Q72/'Area Calculations'!#REF!</f>
        <v>#REF!</v>
      </c>
      <c r="R74" s="1881"/>
      <c r="S74" s="1882" t="e">
        <f>S72/'Area Calculations'!#REF!</f>
        <v>#REF!</v>
      </c>
    </row>
    <row r="75" spans="1:19" ht="15.75" thickBot="1">
      <c r="A75" s="1867"/>
      <c r="B75" s="1868"/>
      <c r="C75" s="1869"/>
      <c r="D75" s="1869"/>
      <c r="E75" s="1870"/>
      <c r="F75" s="1871"/>
      <c r="G75" s="1884"/>
      <c r="H75" s="1885"/>
      <c r="I75" s="1886"/>
      <c r="J75" s="1887"/>
      <c r="K75" s="1887"/>
      <c r="L75" s="1887"/>
      <c r="M75" s="1887"/>
      <c r="N75" s="1887"/>
      <c r="O75" s="1887"/>
      <c r="P75" s="1887"/>
      <c r="Q75" s="1887"/>
      <c r="R75" s="1887"/>
      <c r="S75" s="1887"/>
    </row>
    <row r="76" spans="1:19" ht="16.5" thickTop="1" thickBot="1">
      <c r="A76" s="652" t="s">
        <v>631</v>
      </c>
      <c r="B76" s="653"/>
      <c r="C76" s="12"/>
      <c r="D76" s="12"/>
      <c r="E76" s="12"/>
      <c r="F76" s="12"/>
      <c r="G76" s="13"/>
      <c r="H76" s="21"/>
      <c r="I76" s="21"/>
      <c r="J76" s="21"/>
      <c r="K76" s="21"/>
      <c r="L76" s="21"/>
      <c r="M76" s="21"/>
      <c r="N76" s="21"/>
      <c r="O76" s="21"/>
      <c r="P76" s="21"/>
      <c r="Q76" s="21"/>
      <c r="R76" s="21"/>
      <c r="S76" s="21"/>
    </row>
    <row r="77" spans="1:19" ht="15.75" thickTop="1">
      <c r="A77" s="2038"/>
      <c r="B77" s="1907"/>
      <c r="C77" s="442"/>
      <c r="D77" s="442"/>
      <c r="E77" s="442"/>
      <c r="F77" s="442"/>
      <c r="G77" s="432"/>
      <c r="H77" s="2039"/>
      <c r="I77" s="2039"/>
      <c r="J77" s="2039"/>
      <c r="K77" s="2039"/>
      <c r="L77" s="2039"/>
      <c r="M77" s="2039"/>
      <c r="N77" s="2039"/>
      <c r="O77" s="2039"/>
      <c r="P77" s="2039"/>
      <c r="Q77" s="2039"/>
      <c r="R77" s="2039"/>
      <c r="S77" s="2039"/>
    </row>
    <row r="78" spans="1:19" s="2" customFormat="1">
      <c r="A78" s="2038"/>
      <c r="B78" s="1907"/>
      <c r="C78" s="442"/>
      <c r="D78" s="442"/>
      <c r="E78" s="442"/>
      <c r="F78" s="442"/>
      <c r="G78" s="432"/>
      <c r="H78" s="2039"/>
      <c r="I78" s="2039"/>
      <c r="J78" s="2039"/>
      <c r="K78" s="2039"/>
      <c r="L78" s="2039"/>
      <c r="M78" s="2039"/>
      <c r="N78" s="2039"/>
      <c r="O78" s="2039"/>
      <c r="P78" s="2039"/>
      <c r="Q78" s="2039"/>
      <c r="R78" s="2039"/>
      <c r="S78" s="2039"/>
    </row>
    <row r="79" spans="1:19" s="2" customFormat="1" ht="15.75" thickBot="1">
      <c r="A79" s="2038"/>
      <c r="B79" s="1907"/>
      <c r="C79" s="442"/>
      <c r="D79" s="442"/>
      <c r="E79" s="442"/>
      <c r="F79" s="442"/>
      <c r="G79" s="432"/>
      <c r="H79" s="2039"/>
      <c r="I79" s="2039"/>
      <c r="J79" s="2039"/>
      <c r="K79" s="2039"/>
      <c r="L79" s="2039"/>
      <c r="M79" s="2039"/>
      <c r="N79" s="2039"/>
      <c r="O79" s="2039"/>
      <c r="P79" s="2039"/>
      <c r="Q79" s="2039"/>
      <c r="R79" s="2039"/>
      <c r="S79" s="2039"/>
    </row>
    <row r="80" spans="1:19" ht="16.5" thickTop="1" thickBot="1">
      <c r="A80" s="652" t="s">
        <v>632</v>
      </c>
      <c r="B80" s="653"/>
      <c r="C80" s="12"/>
      <c r="D80" s="12"/>
      <c r="E80" s="12"/>
      <c r="F80" s="12"/>
      <c r="G80" s="13"/>
      <c r="H80" s="21"/>
      <c r="I80" s="21"/>
      <c r="J80" s="21"/>
      <c r="K80" s="21"/>
      <c r="L80" s="21"/>
      <c r="M80" s="21"/>
      <c r="N80" s="21"/>
      <c r="O80" s="21"/>
      <c r="P80" s="21"/>
      <c r="Q80" s="21"/>
      <c r="R80" s="21"/>
      <c r="S80" s="21"/>
    </row>
    <row r="81" spans="1:19" s="2" customFormat="1" ht="15.75" thickTop="1">
      <c r="A81" s="2038"/>
      <c r="B81" s="1907"/>
      <c r="C81" s="442"/>
      <c r="D81" s="442"/>
      <c r="E81" s="442"/>
      <c r="F81" s="442"/>
      <c r="G81" s="432"/>
      <c r="H81" s="2039"/>
      <c r="I81" s="2039"/>
      <c r="J81" s="2039"/>
      <c r="K81" s="2039"/>
      <c r="L81" s="2039"/>
      <c r="M81" s="2039"/>
      <c r="N81" s="2039"/>
      <c r="O81" s="2039"/>
      <c r="P81" s="2039"/>
      <c r="Q81" s="2039"/>
      <c r="R81" s="2039"/>
      <c r="S81" s="2039"/>
    </row>
    <row r="82" spans="1:19" s="2" customFormat="1">
      <c r="A82" s="2038"/>
      <c r="B82" s="1907"/>
      <c r="C82" s="442"/>
      <c r="D82" s="442"/>
      <c r="E82" s="442"/>
      <c r="F82" s="442"/>
      <c r="G82" s="432"/>
      <c r="H82" s="2039"/>
      <c r="I82" s="2039"/>
      <c r="J82" s="2039"/>
      <c r="K82" s="2039"/>
      <c r="L82" s="2039"/>
      <c r="M82" s="2039"/>
      <c r="N82" s="2039"/>
      <c r="O82" s="2039"/>
      <c r="P82" s="2039"/>
      <c r="Q82" s="2039"/>
      <c r="R82" s="2039"/>
      <c r="S82" s="2039"/>
    </row>
    <row r="83" spans="1:19" ht="15.75" thickBot="1">
      <c r="A83" s="2038"/>
      <c r="B83" s="1907"/>
      <c r="C83" s="442"/>
      <c r="D83" s="442"/>
      <c r="E83" s="442"/>
      <c r="F83" s="442"/>
      <c r="G83" s="432"/>
      <c r="H83" s="2039"/>
      <c r="I83" s="2039"/>
      <c r="J83" s="2039"/>
      <c r="K83" s="2039"/>
      <c r="L83" s="2039"/>
      <c r="M83" s="2039"/>
      <c r="N83" s="2039"/>
      <c r="O83" s="2039"/>
      <c r="P83" s="2039"/>
      <c r="Q83" s="2039"/>
      <c r="R83" s="2039"/>
      <c r="S83" s="2039"/>
    </row>
    <row r="84" spans="1:19" ht="16.5" thickTop="1" thickBot="1">
      <c r="A84" s="652" t="s">
        <v>633</v>
      </c>
      <c r="B84" s="653"/>
      <c r="C84" s="12"/>
      <c r="D84" s="12"/>
      <c r="E84" s="12"/>
      <c r="F84" s="12"/>
      <c r="G84" s="13"/>
      <c r="H84" s="21"/>
      <c r="I84" s="21"/>
      <c r="J84" s="21"/>
      <c r="K84" s="21"/>
      <c r="L84" s="21"/>
      <c r="M84" s="21"/>
      <c r="N84" s="21"/>
      <c r="O84" s="21"/>
      <c r="P84" s="21"/>
      <c r="Q84" s="21"/>
      <c r="R84" s="21"/>
      <c r="S84" s="21"/>
    </row>
    <row r="85" spans="1:19" ht="15.75" thickTop="1">
      <c r="A85" s="2038"/>
      <c r="B85" s="1907"/>
      <c r="C85" s="442"/>
      <c r="D85" s="442"/>
      <c r="E85" s="442"/>
      <c r="F85" s="442"/>
      <c r="G85" s="432"/>
      <c r="H85" s="2039"/>
      <c r="I85" s="2039"/>
      <c r="J85" s="2039"/>
      <c r="K85" s="2039"/>
      <c r="L85" s="2039"/>
      <c r="M85" s="2039"/>
      <c r="N85" s="2039"/>
      <c r="O85" s="2039"/>
      <c r="P85" s="2039"/>
      <c r="Q85" s="2039"/>
      <c r="R85" s="2039"/>
      <c r="S85" s="2039"/>
    </row>
    <row r="86" spans="1:19">
      <c r="A86" s="1920"/>
      <c r="B86" s="1907"/>
      <c r="C86" s="1908"/>
      <c r="D86" s="1908"/>
      <c r="E86" s="1908"/>
      <c r="F86" s="1908"/>
      <c r="G86" s="1921"/>
      <c r="H86" s="1888"/>
      <c r="I86" s="1888"/>
      <c r="J86" s="1888"/>
      <c r="K86" s="1888"/>
      <c r="L86" s="1888"/>
      <c r="M86" s="1888"/>
      <c r="N86" s="1888"/>
      <c r="O86" s="1888"/>
      <c r="P86" s="1888"/>
      <c r="Q86" s="1888"/>
      <c r="R86" s="1888"/>
      <c r="S86" s="1888"/>
    </row>
    <row r="87" spans="1:19" ht="15.75" thickBot="1">
      <c r="A87" s="1889"/>
      <c r="B87" s="1890"/>
      <c r="C87" s="1908"/>
      <c r="D87" s="1908"/>
      <c r="E87" s="1908"/>
      <c r="F87" s="1908"/>
      <c r="G87" s="1921"/>
      <c r="H87" s="1891"/>
      <c r="I87" s="1891"/>
      <c r="J87" s="1891"/>
      <c r="K87" s="1891"/>
      <c r="L87" s="1891"/>
      <c r="M87" s="1891"/>
      <c r="N87" s="1891"/>
      <c r="O87" s="1891"/>
      <c r="P87" s="1891"/>
      <c r="Q87" s="1891"/>
      <c r="R87" s="1891"/>
      <c r="S87" s="1891"/>
    </row>
    <row r="88" spans="1:19" ht="16.5" thickTop="1" thickBot="1">
      <c r="A88" s="652" t="s">
        <v>634</v>
      </c>
      <c r="B88" s="653"/>
      <c r="C88" s="12"/>
      <c r="D88" s="12"/>
      <c r="E88" s="12"/>
      <c r="F88" s="12"/>
      <c r="G88" s="13"/>
      <c r="H88" s="21"/>
      <c r="I88" s="21"/>
      <c r="J88" s="21"/>
      <c r="K88" s="21"/>
      <c r="L88" s="21"/>
      <c r="M88" s="21"/>
      <c r="N88" s="21"/>
      <c r="O88" s="21"/>
      <c r="P88" s="21"/>
      <c r="Q88" s="21"/>
      <c r="R88" s="21"/>
      <c r="S88" s="21"/>
    </row>
    <row r="89" spans="1:19" ht="15.75" thickTop="1">
      <c r="A89" s="2040"/>
      <c r="B89" s="445"/>
      <c r="C89" s="442"/>
      <c r="D89" s="442"/>
      <c r="E89" s="442"/>
      <c r="F89" s="442"/>
      <c r="G89" s="432"/>
      <c r="H89" s="2039"/>
      <c r="I89" s="2039"/>
      <c r="J89" s="2039"/>
      <c r="K89" s="2039"/>
      <c r="L89" s="2039"/>
      <c r="M89" s="2039"/>
      <c r="N89" s="2039"/>
      <c r="O89" s="2039"/>
      <c r="P89" s="2039"/>
      <c r="Q89" s="2039"/>
      <c r="R89" s="2039"/>
      <c r="S89" s="2039"/>
    </row>
    <row r="90" spans="1:19">
      <c r="A90" s="1889"/>
      <c r="B90" s="1890"/>
      <c r="C90" s="1908"/>
      <c r="D90" s="1908"/>
      <c r="E90" s="1908"/>
      <c r="F90" s="1908"/>
      <c r="G90" s="1921"/>
      <c r="H90" s="1892"/>
      <c r="I90" s="1892"/>
      <c r="J90" s="1892"/>
      <c r="K90" s="1892"/>
      <c r="L90" s="1892"/>
      <c r="M90" s="1892"/>
      <c r="N90" s="1892"/>
      <c r="O90" s="1892"/>
      <c r="P90" s="1892"/>
      <c r="Q90" s="1892"/>
      <c r="R90" s="1892"/>
      <c r="S90" s="1892"/>
    </row>
    <row r="91" spans="1:19" ht="15.75" thickBot="1">
      <c r="A91" s="1889"/>
      <c r="B91" s="1890"/>
      <c r="C91" s="1908"/>
      <c r="D91" s="1908"/>
      <c r="E91" s="1908"/>
      <c r="F91" s="1908"/>
      <c r="G91" s="1921"/>
      <c r="H91" s="1892"/>
      <c r="I91" s="1892"/>
      <c r="J91" s="1892"/>
      <c r="K91" s="1892"/>
      <c r="L91" s="1892"/>
      <c r="M91" s="1892"/>
      <c r="N91" s="1892"/>
      <c r="O91" s="1892"/>
      <c r="P91" s="1892"/>
      <c r="Q91" s="1892"/>
      <c r="R91" s="1892"/>
      <c r="S91" s="1892"/>
    </row>
    <row r="92" spans="1:19" ht="16.5" thickTop="1" thickBot="1">
      <c r="A92" s="652" t="s">
        <v>635</v>
      </c>
      <c r="B92" s="653"/>
      <c r="C92" s="12"/>
      <c r="D92" s="12"/>
      <c r="E92" s="12"/>
      <c r="F92" s="12"/>
      <c r="G92" s="13"/>
      <c r="H92" s="21"/>
      <c r="I92" s="21"/>
      <c r="J92" s="21"/>
      <c r="K92" s="21"/>
      <c r="L92" s="21"/>
      <c r="M92" s="21"/>
      <c r="N92" s="21"/>
      <c r="O92" s="21"/>
      <c r="P92" s="21"/>
      <c r="Q92" s="21"/>
      <c r="R92" s="21"/>
      <c r="S92" s="21"/>
    </row>
    <row r="93" spans="1:19" ht="15.75" thickTop="1">
      <c r="A93" s="1920"/>
      <c r="B93" s="1907" t="s">
        <v>636</v>
      </c>
      <c r="C93" s="1908"/>
      <c r="D93" s="1908"/>
      <c r="E93" s="1908"/>
      <c r="F93" s="1908"/>
      <c r="G93" s="1921"/>
      <c r="H93" s="1892"/>
      <c r="I93" s="1892"/>
      <c r="J93" s="1892"/>
      <c r="K93" s="1892"/>
      <c r="L93" s="1892"/>
      <c r="M93" s="1892"/>
      <c r="N93" s="1892"/>
      <c r="O93" s="1892"/>
      <c r="P93" s="1892"/>
      <c r="Q93" s="1892"/>
      <c r="R93" s="1892"/>
      <c r="S93" s="1892"/>
    </row>
    <row r="94" spans="1:19">
      <c r="A94" s="1920"/>
      <c r="B94" s="1907" t="s">
        <v>637</v>
      </c>
      <c r="C94" s="1908"/>
      <c r="D94" s="1908"/>
      <c r="E94" s="1908"/>
      <c r="F94" s="1908"/>
      <c r="G94" s="1921"/>
      <c r="H94" s="1892"/>
      <c r="I94" s="1892"/>
      <c r="J94" s="1892"/>
      <c r="K94" s="1892"/>
      <c r="L94" s="1892"/>
      <c r="M94" s="1892"/>
      <c r="N94" s="1892"/>
      <c r="O94" s="1892"/>
      <c r="P94" s="1892"/>
      <c r="Q94" s="1892"/>
      <c r="R94" s="1892"/>
      <c r="S94" s="1892"/>
    </row>
    <row r="95" spans="1:19">
      <c r="A95" s="1920"/>
      <c r="B95" s="1907" t="s">
        <v>638</v>
      </c>
      <c r="C95" s="1908"/>
      <c r="D95" s="1908"/>
      <c r="E95" s="1908"/>
      <c r="F95" s="1908"/>
      <c r="G95" s="1921"/>
      <c r="H95" s="1892"/>
      <c r="I95" s="1892"/>
      <c r="J95" s="1892"/>
      <c r="K95" s="1892"/>
      <c r="L95" s="1892"/>
      <c r="M95" s="1892"/>
      <c r="N95" s="1892"/>
      <c r="O95" s="1892"/>
      <c r="P95" s="1892"/>
      <c r="Q95" s="1892"/>
      <c r="R95" s="1892"/>
      <c r="S95" s="1892"/>
    </row>
    <row r="96" spans="1:19">
      <c r="A96" s="1920"/>
      <c r="B96" s="1907" t="s">
        <v>639</v>
      </c>
      <c r="C96" s="1908"/>
      <c r="D96" s="1908"/>
      <c r="E96" s="1908"/>
      <c r="F96" s="1908"/>
      <c r="G96" s="1921"/>
      <c r="H96" s="1892"/>
      <c r="I96" s="1892"/>
      <c r="J96" s="1892"/>
      <c r="K96" s="1892"/>
      <c r="L96" s="1892"/>
      <c r="M96" s="1892"/>
      <c r="N96" s="1892"/>
      <c r="O96" s="1892"/>
      <c r="P96" s="1892"/>
      <c r="Q96" s="1892"/>
      <c r="R96" s="1892"/>
      <c r="S96" s="1892"/>
    </row>
    <row r="97" spans="1:19" ht="15.75" thickBot="1">
      <c r="A97" s="358"/>
      <c r="B97" s="357"/>
      <c r="C97" s="188"/>
      <c r="D97" s="188"/>
      <c r="E97" s="188"/>
      <c r="F97" s="188"/>
      <c r="G97" s="359"/>
      <c r="H97" s="300"/>
      <c r="I97" s="300"/>
      <c r="J97" s="300"/>
      <c r="K97" s="300"/>
      <c r="L97" s="300"/>
      <c r="M97" s="300"/>
      <c r="N97" s="300"/>
      <c r="O97" s="300"/>
      <c r="P97" s="300"/>
      <c r="Q97" s="300"/>
      <c r="R97" s="300"/>
      <c r="S97" s="300"/>
    </row>
    <row r="98" spans="1:19" ht="16.5" thickTop="1" thickBot="1">
      <c r="A98" s="7" t="s">
        <v>640</v>
      </c>
      <c r="B98" s="8"/>
      <c r="C98" s="12"/>
      <c r="D98" s="12"/>
      <c r="E98" s="12"/>
      <c r="F98" s="12"/>
      <c r="G98" s="13"/>
      <c r="H98" s="21"/>
      <c r="I98" s="21"/>
      <c r="J98" s="21"/>
      <c r="K98" s="21"/>
      <c r="L98" s="21"/>
      <c r="M98" s="21"/>
      <c r="N98" s="21"/>
      <c r="O98" s="21"/>
      <c r="P98" s="21"/>
      <c r="Q98" s="21"/>
      <c r="R98" s="21"/>
      <c r="S98" s="21"/>
    </row>
    <row r="99" spans="1:19" ht="15.75" thickTop="1">
      <c r="A99" s="2038"/>
      <c r="B99" s="446" t="s">
        <v>641</v>
      </c>
      <c r="C99" s="442"/>
      <c r="D99" s="442"/>
      <c r="E99" s="442"/>
      <c r="F99" s="442"/>
      <c r="G99" s="432"/>
      <c r="H99" s="2041"/>
      <c r="I99" s="2041"/>
      <c r="J99" s="2041"/>
      <c r="K99" s="2041"/>
      <c r="L99" s="2041"/>
      <c r="M99" s="2041"/>
      <c r="N99" s="2041"/>
      <c r="O99" s="2041"/>
      <c r="P99" s="2041"/>
      <c r="Q99" s="2041"/>
      <c r="R99" s="2041"/>
      <c r="S99" s="2041"/>
    </row>
    <row r="100" spans="1:19">
      <c r="A100" s="1920"/>
      <c r="B100" s="1907" t="s">
        <v>642</v>
      </c>
      <c r="C100" s="1908"/>
      <c r="D100" s="1908"/>
      <c r="E100" s="1908"/>
      <c r="F100" s="1908"/>
      <c r="G100" s="1921"/>
      <c r="H100" s="1893"/>
      <c r="I100" s="1893"/>
      <c r="J100" s="1893"/>
      <c r="K100" s="1893"/>
      <c r="L100" s="1893"/>
      <c r="M100" s="1893"/>
      <c r="N100" s="1893"/>
      <c r="O100" s="1893"/>
      <c r="P100" s="1893"/>
      <c r="Q100" s="1893"/>
      <c r="R100" s="1893"/>
      <c r="S100" s="1893"/>
    </row>
    <row r="101" spans="1:19" ht="15.75" thickBot="1">
      <c r="A101" s="1894"/>
      <c r="B101" s="1895" t="s">
        <v>643</v>
      </c>
      <c r="C101" s="1896"/>
      <c r="D101" s="1896"/>
      <c r="E101" s="1896"/>
      <c r="F101" s="1896"/>
      <c r="G101" s="1897"/>
      <c r="H101" s="1898"/>
      <c r="I101" s="1898"/>
      <c r="J101" s="1898"/>
      <c r="K101" s="1898"/>
      <c r="L101" s="1898"/>
      <c r="M101" s="1898"/>
      <c r="N101" s="1898"/>
      <c r="O101" s="1898"/>
      <c r="P101" s="1898"/>
      <c r="Q101" s="1898"/>
      <c r="R101" s="1898"/>
      <c r="S101" s="1898"/>
    </row>
    <row r="102" spans="1:19" ht="16.5" thickTop="1" thickBot="1"/>
    <row r="103" spans="1:19" ht="16.5" thickTop="1" thickBot="1">
      <c r="A103" s="94" t="s">
        <v>644</v>
      </c>
      <c r="B103" s="96"/>
    </row>
    <row r="104" spans="1:19" ht="15.75" thickTop="1">
      <c r="A104" s="95" t="s">
        <v>542</v>
      </c>
      <c r="B104" s="1899"/>
    </row>
    <row r="105" spans="1:19">
      <c r="A105" s="1900" t="s">
        <v>546</v>
      </c>
      <c r="B105" s="1899"/>
    </row>
    <row r="106" spans="1:19">
      <c r="A106" s="1901" t="s">
        <v>549</v>
      </c>
      <c r="B106" s="1902"/>
    </row>
    <row r="107" spans="1:19">
      <c r="A107" s="1901" t="s">
        <v>552</v>
      </c>
      <c r="B107" s="1903"/>
    </row>
    <row r="108" spans="1:19" ht="15.75" thickBot="1">
      <c r="A108" s="1904" t="s">
        <v>645</v>
      </c>
      <c r="B108" s="2042"/>
    </row>
    <row r="109" spans="1:19" ht="15.75" thickTop="1"/>
    <row r="110" spans="1:19">
      <c r="A110" s="97"/>
      <c r="B110" s="1" t="s">
        <v>646</v>
      </c>
    </row>
    <row r="111" spans="1:19">
      <c r="A111" s="98"/>
      <c r="B111" s="1" t="s">
        <v>647</v>
      </c>
    </row>
  </sheetData>
  <mergeCells count="47">
    <mergeCell ref="A76:B76"/>
    <mergeCell ref="A80:B80"/>
    <mergeCell ref="A84:B84"/>
    <mergeCell ref="A88:B88"/>
    <mergeCell ref="A92:B9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23" priority="13" operator="equal">
      <formula>"X"</formula>
    </cfRule>
    <cfRule type="cellIs" dxfId="1022" priority="14" operator="equal">
      <formula>"I"</formula>
    </cfRule>
  </conditionalFormatting>
  <conditionalFormatting sqref="H32:H67">
    <cfRule type="cellIs" dxfId="1021" priority="1" operator="equal">
      <formula>"X"</formula>
    </cfRule>
    <cfRule type="cellIs" dxfId="1020" priority="2" operator="equal">
      <formula>"I"</formula>
    </cfRule>
  </conditionalFormatting>
  <conditionalFormatting sqref="J20:J30">
    <cfRule type="cellIs" dxfId="1019" priority="15" operator="equal">
      <formula>"X"</formula>
    </cfRule>
    <cfRule type="cellIs" dxfId="1018" priority="16" operator="equal">
      <formula>"I"</formula>
    </cfRule>
  </conditionalFormatting>
  <conditionalFormatting sqref="J32:J67">
    <cfRule type="cellIs" dxfId="1017" priority="3" operator="equal">
      <formula>"X"</formula>
    </cfRule>
    <cfRule type="cellIs" dxfId="1016" priority="4" operator="equal">
      <formula>"I"</formula>
    </cfRule>
  </conditionalFormatting>
  <conditionalFormatting sqref="L20:L30">
    <cfRule type="cellIs" dxfId="1015" priority="17" operator="equal">
      <formula>"X"</formula>
    </cfRule>
    <cfRule type="cellIs" dxfId="1014" priority="18" operator="equal">
      <formula>"I"</formula>
    </cfRule>
  </conditionalFormatting>
  <conditionalFormatting sqref="L32:L67">
    <cfRule type="cellIs" dxfId="1013" priority="5" operator="equal">
      <formula>"X"</formula>
    </cfRule>
    <cfRule type="cellIs" dxfId="1012" priority="6" operator="equal">
      <formula>"I"</formula>
    </cfRule>
  </conditionalFormatting>
  <conditionalFormatting sqref="N20:N30">
    <cfRule type="cellIs" dxfId="1011" priority="19" operator="equal">
      <formula>"X"</formula>
    </cfRule>
    <cfRule type="cellIs" dxfId="1010" priority="20" operator="equal">
      <formula>"I"</formula>
    </cfRule>
  </conditionalFormatting>
  <conditionalFormatting sqref="N32:N67">
    <cfRule type="cellIs" dxfId="1009" priority="7" operator="equal">
      <formula>"X"</formula>
    </cfRule>
    <cfRule type="cellIs" dxfId="1008" priority="8" operator="equal">
      <formula>"I"</formula>
    </cfRule>
  </conditionalFormatting>
  <conditionalFormatting sqref="P20:P30">
    <cfRule type="cellIs" dxfId="1007" priority="21" operator="equal">
      <formula>"X"</formula>
    </cfRule>
    <cfRule type="cellIs" dxfId="1006" priority="22" operator="equal">
      <formula>"I"</formula>
    </cfRule>
  </conditionalFormatting>
  <conditionalFormatting sqref="P32:P67">
    <cfRule type="cellIs" dxfId="1005" priority="9" operator="equal">
      <formula>"X"</formula>
    </cfRule>
    <cfRule type="cellIs" dxfId="1004" priority="10" operator="equal">
      <formula>"I"</formula>
    </cfRule>
  </conditionalFormatting>
  <conditionalFormatting sqref="R20:R30">
    <cfRule type="cellIs" dxfId="1003" priority="23" operator="equal">
      <formula>"X"</formula>
    </cfRule>
    <cfRule type="cellIs" dxfId="1002" priority="24" operator="equal">
      <formula>"I"</formula>
    </cfRule>
  </conditionalFormatting>
  <conditionalFormatting sqref="R32:R67">
    <cfRule type="cellIs" dxfId="1001" priority="11" operator="equal">
      <formula>"X"</formula>
    </cfRule>
    <cfRule type="cellIs" dxfId="1000" priority="12" operator="equal">
      <formula>"I"</formula>
    </cfRule>
  </conditionalFormatting>
  <hyperlinks>
    <hyperlink ref="B3" location="'Cost Summary'!A1" display="BACK TO SUMMARY SHEET" xr:uid="{41F3D4CD-1ED2-45B3-A9B3-90204ED6E7BF}"/>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bottomRight" activeCell="I71" sqref="I71:I72"/>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91"/>
      <c r="K4" s="649"/>
      <c r="L4" s="691"/>
      <c r="M4" s="649"/>
      <c r="N4" s="691"/>
      <c r="O4" s="649"/>
      <c r="P4" s="691"/>
      <c r="Q4" s="649"/>
      <c r="R4" s="691"/>
      <c r="S4" s="649"/>
    </row>
    <row r="5" spans="1:19">
      <c r="A5" s="1906" t="s">
        <v>544</v>
      </c>
      <c r="B5" s="1907" t="s">
        <v>943</v>
      </c>
      <c r="C5" s="1908"/>
      <c r="D5" s="1908"/>
      <c r="E5" s="1908"/>
      <c r="F5" s="1908"/>
      <c r="G5" s="1909" t="s">
        <v>546</v>
      </c>
      <c r="H5" s="1910"/>
      <c r="I5" s="1911"/>
      <c r="J5" s="2020"/>
      <c r="K5" s="1911"/>
      <c r="L5" s="2020"/>
      <c r="M5" s="1911"/>
      <c r="N5" s="2020"/>
      <c r="O5" s="1911"/>
      <c r="P5" s="2020"/>
      <c r="Q5" s="1911"/>
      <c r="R5" s="2020"/>
      <c r="S5" s="1911"/>
    </row>
    <row r="6" spans="1:19">
      <c r="A6" s="1906" t="s">
        <v>548</v>
      </c>
      <c r="B6" s="1912" t="s">
        <v>944</v>
      </c>
      <c r="C6" s="1908"/>
      <c r="D6" s="1908"/>
      <c r="E6" s="1908"/>
      <c r="F6" s="1908"/>
      <c r="G6" s="1909" t="s">
        <v>549</v>
      </c>
      <c r="H6" s="1913"/>
      <c r="I6" s="1914"/>
      <c r="J6" s="2021"/>
      <c r="K6" s="1914"/>
      <c r="L6" s="2021"/>
      <c r="M6" s="1914"/>
      <c r="N6" s="2021"/>
      <c r="O6" s="1914"/>
      <c r="P6" s="2021"/>
      <c r="Q6" s="1914"/>
      <c r="R6" s="2021"/>
      <c r="S6" s="1914"/>
    </row>
    <row r="7" spans="1:19">
      <c r="A7" s="1906" t="s">
        <v>551</v>
      </c>
      <c r="B7" s="1915"/>
      <c r="C7" s="1908"/>
      <c r="D7" s="1908"/>
      <c r="E7" s="1908"/>
      <c r="F7" s="1908"/>
      <c r="G7" s="1909" t="s">
        <v>552</v>
      </c>
      <c r="H7" s="1916"/>
      <c r="I7" s="1917"/>
      <c r="J7" s="2022"/>
      <c r="K7" s="1917"/>
      <c r="L7" s="2022"/>
      <c r="M7" s="1917"/>
      <c r="N7" s="2022"/>
      <c r="O7" s="1917"/>
      <c r="P7" s="2022"/>
      <c r="Q7" s="1917"/>
      <c r="R7" s="2022"/>
      <c r="S7" s="1917"/>
    </row>
    <row r="8" spans="1:19" ht="15.75" thickBot="1">
      <c r="A8" s="356" t="s">
        <v>554</v>
      </c>
      <c r="B8" s="357"/>
      <c r="C8" s="188"/>
      <c r="D8" s="188"/>
      <c r="E8" s="188"/>
      <c r="F8" s="188"/>
      <c r="G8" s="356" t="s">
        <v>554</v>
      </c>
      <c r="H8" s="1961">
        <f>I70</f>
        <v>0</v>
      </c>
      <c r="I8" s="1962"/>
      <c r="J8" s="1961">
        <f>K70</f>
        <v>0</v>
      </c>
      <c r="K8" s="1962"/>
      <c r="L8" s="1961">
        <f>M70</f>
        <v>0</v>
      </c>
      <c r="M8" s="1962"/>
      <c r="N8" s="1961">
        <f>O70</f>
        <v>0</v>
      </c>
      <c r="O8" s="1962"/>
      <c r="P8" s="1961">
        <f>Q70</f>
        <v>0</v>
      </c>
      <c r="Q8" s="1962"/>
      <c r="R8" s="1961">
        <f>S70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60"/>
      <c r="B21" s="1925" t="s">
        <v>943</v>
      </c>
      <c r="C21" s="57"/>
      <c r="D21" s="58"/>
      <c r="E21" s="58"/>
      <c r="F21" s="58"/>
      <c r="G21" s="64"/>
      <c r="H21" s="1922"/>
      <c r="I21" s="1922"/>
      <c r="J21" s="1922"/>
      <c r="K21" s="1922"/>
      <c r="L21" s="1922"/>
      <c r="M21" s="1922"/>
      <c r="N21" s="1922"/>
      <c r="O21" s="1922"/>
      <c r="P21" s="1922"/>
      <c r="Q21" s="1922"/>
      <c r="R21" s="1922"/>
      <c r="S21" s="1922"/>
    </row>
    <row r="22" spans="1:19">
      <c r="A22" s="2043"/>
      <c r="B22" s="1848" t="s">
        <v>567</v>
      </c>
      <c r="C22" s="1923"/>
      <c r="D22" s="1908"/>
      <c r="E22" s="1908"/>
      <c r="F22" s="1908"/>
      <c r="G22" s="1921"/>
      <c r="H22" s="2041"/>
      <c r="I22" s="406"/>
      <c r="J22" s="406"/>
      <c r="K22" s="406"/>
      <c r="L22" s="2023"/>
      <c r="M22" s="406"/>
      <c r="N22" s="406"/>
      <c r="O22" s="406"/>
      <c r="P22" s="406"/>
      <c r="Q22" s="406"/>
      <c r="R22" s="406"/>
      <c r="S22" s="406"/>
    </row>
    <row r="23" spans="1:19">
      <c r="A23" s="2043"/>
      <c r="B23" s="2044" t="s">
        <v>568</v>
      </c>
      <c r="C23" s="1923"/>
      <c r="D23" s="1908"/>
      <c r="E23" s="1908"/>
      <c r="F23" s="1908"/>
      <c r="G23" s="1921"/>
      <c r="H23" s="2023"/>
      <c r="I23" s="2045"/>
      <c r="J23" s="2023"/>
      <c r="K23" s="406"/>
      <c r="L23" s="2023"/>
      <c r="M23" s="406"/>
      <c r="N23" s="406"/>
      <c r="O23" s="406"/>
      <c r="P23" s="406"/>
      <c r="Q23" s="406"/>
      <c r="R23" s="406"/>
      <c r="S23" s="406"/>
    </row>
    <row r="24" spans="1:19">
      <c r="A24" s="2043"/>
      <c r="B24" s="2044" t="s">
        <v>569</v>
      </c>
      <c r="C24" s="1966"/>
      <c r="D24" s="1908"/>
      <c r="E24" s="1908"/>
      <c r="F24" s="1908"/>
      <c r="G24" s="1921"/>
      <c r="H24" s="2023"/>
      <c r="I24" s="2045"/>
      <c r="J24" s="2023"/>
      <c r="K24" s="406"/>
      <c r="L24" s="2023"/>
      <c r="M24" s="406"/>
      <c r="N24" s="406"/>
      <c r="O24" s="406"/>
      <c r="P24" s="406"/>
      <c r="Q24" s="406"/>
      <c r="R24" s="406"/>
      <c r="S24" s="406"/>
    </row>
    <row r="25" spans="1:19">
      <c r="A25" s="2043"/>
      <c r="B25" s="2046" t="s">
        <v>570</v>
      </c>
      <c r="C25" s="1966"/>
      <c r="D25" s="1908"/>
      <c r="E25" s="1908"/>
      <c r="F25" s="1908"/>
      <c r="G25" s="1921"/>
      <c r="H25" s="2023"/>
      <c r="I25" s="2045"/>
      <c r="J25" s="2023"/>
      <c r="K25" s="406"/>
      <c r="L25" s="2023"/>
      <c r="M25" s="406"/>
      <c r="N25" s="406"/>
      <c r="O25" s="406"/>
      <c r="P25" s="406"/>
      <c r="Q25" s="406"/>
      <c r="R25" s="406"/>
      <c r="S25" s="406"/>
    </row>
    <row r="26" spans="1:19" s="93" customFormat="1">
      <c r="A26" s="2047"/>
      <c r="B26" s="2046" t="s">
        <v>571</v>
      </c>
      <c r="C26" s="1968"/>
      <c r="D26" s="1969"/>
      <c r="E26" s="1969"/>
      <c r="F26" s="1969"/>
      <c r="G26" s="1968"/>
      <c r="H26" s="2023"/>
      <c r="I26" s="2045"/>
      <c r="J26" s="2024"/>
      <c r="K26" s="413"/>
      <c r="L26" s="2024"/>
      <c r="M26" s="413"/>
      <c r="N26" s="413"/>
      <c r="O26" s="413"/>
      <c r="P26" s="413"/>
      <c r="Q26" s="413"/>
      <c r="R26" s="413"/>
      <c r="S26" s="413"/>
    </row>
    <row r="27" spans="1:19" s="93" customFormat="1">
      <c r="A27" s="2047"/>
      <c r="B27" s="2046" t="s">
        <v>572</v>
      </c>
      <c r="C27" s="1968"/>
      <c r="D27" s="1969"/>
      <c r="E27" s="1969"/>
      <c r="F27" s="1969"/>
      <c r="G27" s="1968"/>
      <c r="H27" s="2023"/>
      <c r="I27" s="2045"/>
      <c r="J27" s="2024"/>
      <c r="K27" s="413"/>
      <c r="L27" s="2024"/>
      <c r="M27" s="413"/>
      <c r="N27" s="413"/>
      <c r="O27" s="413"/>
      <c r="P27" s="413"/>
      <c r="Q27" s="413"/>
      <c r="R27" s="413"/>
      <c r="S27" s="413"/>
    </row>
    <row r="28" spans="1:19" s="93" customFormat="1">
      <c r="A28" s="2047"/>
      <c r="B28" s="2046" t="s">
        <v>573</v>
      </c>
      <c r="C28" s="1968"/>
      <c r="D28" s="1969"/>
      <c r="E28" s="1969"/>
      <c r="F28" s="1969"/>
      <c r="G28" s="1968"/>
      <c r="H28" s="2023"/>
      <c r="I28" s="2045"/>
      <c r="J28" s="2024"/>
      <c r="K28" s="413"/>
      <c r="L28" s="2024"/>
      <c r="M28" s="413"/>
      <c r="N28" s="413"/>
      <c r="O28" s="413"/>
      <c r="P28" s="413"/>
      <c r="Q28" s="413"/>
      <c r="R28" s="413"/>
      <c r="S28" s="413"/>
    </row>
    <row r="29" spans="1:19" s="93" customFormat="1">
      <c r="A29" s="2047"/>
      <c r="B29" s="2048" t="s">
        <v>574</v>
      </c>
      <c r="C29" s="1968"/>
      <c r="D29" s="1969"/>
      <c r="E29" s="1969"/>
      <c r="F29" s="1969"/>
      <c r="G29" s="1968"/>
      <c r="H29" s="2023"/>
      <c r="I29" s="2045"/>
      <c r="J29" s="2024"/>
      <c r="K29" s="413"/>
      <c r="L29" s="2024"/>
      <c r="M29" s="413"/>
      <c r="N29" s="413"/>
      <c r="O29" s="413"/>
      <c r="P29" s="413"/>
      <c r="Q29" s="413"/>
      <c r="R29" s="413"/>
      <c r="S29" s="413"/>
    </row>
    <row r="30" spans="1:19" s="93" customFormat="1">
      <c r="A30" s="2047"/>
      <c r="B30" s="2049" t="s">
        <v>575</v>
      </c>
      <c r="C30" s="1970"/>
      <c r="D30" s="1971"/>
      <c r="E30" s="1971"/>
      <c r="F30" s="1971"/>
      <c r="G30" s="1970"/>
      <c r="H30" s="1974"/>
      <c r="I30" s="2050"/>
      <c r="J30" s="1978"/>
      <c r="K30" s="2051"/>
      <c r="L30" s="1978"/>
      <c r="M30" s="2051"/>
      <c r="N30" s="2051"/>
      <c r="O30" s="2051"/>
      <c r="P30" s="2051"/>
      <c r="Q30" s="2051"/>
      <c r="R30" s="2051"/>
      <c r="S30" s="2051"/>
    </row>
    <row r="31" spans="1:19" s="93" customFormat="1">
      <c r="A31" s="2047"/>
      <c r="B31" s="2014"/>
      <c r="C31" s="1968"/>
      <c r="D31" s="1969"/>
      <c r="E31" s="1969"/>
      <c r="F31" s="1969"/>
      <c r="G31" s="1968"/>
      <c r="H31" s="2023"/>
      <c r="I31" s="2045"/>
      <c r="J31" s="2024"/>
      <c r="K31" s="413"/>
      <c r="L31" s="2024"/>
      <c r="M31" s="413"/>
      <c r="N31" s="413"/>
      <c r="O31" s="413"/>
      <c r="P31" s="413"/>
      <c r="Q31" s="413"/>
      <c r="R31" s="413"/>
      <c r="S31" s="413"/>
    </row>
    <row r="32" spans="1:19" s="93" customFormat="1">
      <c r="A32" s="2052"/>
      <c r="B32" s="2014"/>
      <c r="C32" s="1988"/>
      <c r="D32" s="1969"/>
      <c r="E32" s="1969"/>
      <c r="F32" s="1969"/>
      <c r="G32" s="1968"/>
      <c r="H32" s="2023"/>
      <c r="I32" s="2045"/>
      <c r="J32" s="2024"/>
      <c r="K32" s="413"/>
      <c r="L32" s="2024"/>
      <c r="M32" s="413"/>
      <c r="N32" s="413"/>
      <c r="O32" s="413"/>
      <c r="P32" s="413"/>
      <c r="Q32" s="413"/>
      <c r="R32" s="413"/>
      <c r="S32" s="413"/>
    </row>
    <row r="33" spans="1:19" s="93" customFormat="1">
      <c r="A33" s="2052"/>
      <c r="B33" s="2014"/>
      <c r="C33" s="1988"/>
      <c r="D33" s="1969"/>
      <c r="E33" s="1969"/>
      <c r="F33" s="1969"/>
      <c r="G33" s="1968"/>
      <c r="H33" s="2023"/>
      <c r="I33" s="2045"/>
      <c r="J33" s="2024"/>
      <c r="K33" s="413"/>
      <c r="L33" s="2024"/>
      <c r="M33" s="413"/>
      <c r="N33" s="413"/>
      <c r="O33" s="413"/>
      <c r="P33" s="413"/>
      <c r="Q33" s="413"/>
      <c r="R33" s="413"/>
      <c r="S33" s="413"/>
    </row>
    <row r="34" spans="1:19" s="93" customFormat="1">
      <c r="A34" s="2052"/>
      <c r="B34" s="2014"/>
      <c r="C34" s="1988"/>
      <c r="D34" s="1969"/>
      <c r="E34" s="1969"/>
      <c r="F34" s="1969"/>
      <c r="G34" s="1968"/>
      <c r="H34" s="2023"/>
      <c r="I34" s="2045"/>
      <c r="J34" s="2024"/>
      <c r="K34" s="413"/>
      <c r="L34" s="2024"/>
      <c r="M34" s="413"/>
      <c r="N34" s="413"/>
      <c r="O34" s="413"/>
      <c r="P34" s="413"/>
      <c r="Q34" s="413"/>
      <c r="R34" s="413"/>
      <c r="S34" s="413"/>
    </row>
    <row r="35" spans="1:19" s="93" customFormat="1">
      <c r="A35" s="2052"/>
      <c r="B35" s="2014"/>
      <c r="C35" s="1988"/>
      <c r="D35" s="1969"/>
      <c r="E35" s="1969"/>
      <c r="F35" s="1969"/>
      <c r="G35" s="1968"/>
      <c r="H35" s="2023"/>
      <c r="I35" s="2045"/>
      <c r="J35" s="2024"/>
      <c r="K35" s="413"/>
      <c r="L35" s="2024"/>
      <c r="M35" s="413"/>
      <c r="N35" s="413"/>
      <c r="O35" s="413"/>
      <c r="P35" s="413"/>
      <c r="Q35" s="413"/>
      <c r="R35" s="413"/>
      <c r="S35" s="413"/>
    </row>
    <row r="36" spans="1:19" s="93" customFormat="1">
      <c r="A36" s="2052"/>
      <c r="B36" s="2014"/>
      <c r="C36" s="1988"/>
      <c r="D36" s="1969"/>
      <c r="E36" s="1969"/>
      <c r="F36" s="1969"/>
      <c r="G36" s="1968"/>
      <c r="H36" s="2023"/>
      <c r="I36" s="2045"/>
      <c r="J36" s="2024"/>
      <c r="K36" s="413"/>
      <c r="L36" s="2024"/>
      <c r="M36" s="413"/>
      <c r="N36" s="413"/>
      <c r="O36" s="413"/>
      <c r="P36" s="413"/>
      <c r="Q36" s="413"/>
      <c r="R36" s="413"/>
      <c r="S36" s="413"/>
    </row>
    <row r="37" spans="1:19" s="93" customFormat="1">
      <c r="A37" s="2052"/>
      <c r="B37" s="2014"/>
      <c r="C37" s="1988"/>
      <c r="D37" s="1969"/>
      <c r="E37" s="2015"/>
      <c r="F37" s="2016"/>
      <c r="G37" s="1968"/>
      <c r="H37" s="2023"/>
      <c r="I37" s="2045"/>
      <c r="J37" s="2024"/>
      <c r="K37" s="413"/>
      <c r="L37" s="2024"/>
      <c r="M37" s="413"/>
      <c r="N37" s="413"/>
      <c r="O37" s="413"/>
      <c r="P37" s="413"/>
      <c r="Q37" s="413"/>
      <c r="R37" s="413"/>
      <c r="S37" s="413"/>
    </row>
    <row r="38" spans="1:19" s="93" customFormat="1">
      <c r="A38" s="2052"/>
      <c r="B38" s="2014"/>
      <c r="C38" s="1988"/>
      <c r="D38" s="1969"/>
      <c r="E38" s="2015"/>
      <c r="F38" s="2016"/>
      <c r="G38" s="1968"/>
      <c r="H38" s="2023"/>
      <c r="I38" s="2045"/>
      <c r="J38" s="2024"/>
      <c r="K38" s="413"/>
      <c r="L38" s="2024"/>
      <c r="M38" s="413"/>
      <c r="N38" s="413"/>
      <c r="O38" s="413"/>
      <c r="P38" s="413"/>
      <c r="Q38" s="413"/>
      <c r="R38" s="413"/>
      <c r="S38" s="413"/>
    </row>
    <row r="39" spans="1:19" s="93" customFormat="1">
      <c r="A39" s="2052"/>
      <c r="B39" s="2014"/>
      <c r="C39" s="1988"/>
      <c r="D39" s="1969"/>
      <c r="E39" s="2015"/>
      <c r="F39" s="2016"/>
      <c r="G39" s="1968"/>
      <c r="H39" s="2023"/>
      <c r="I39" s="2045"/>
      <c r="J39" s="2024"/>
      <c r="K39" s="413"/>
      <c r="L39" s="2024"/>
      <c r="M39" s="413"/>
      <c r="N39" s="413"/>
      <c r="O39" s="413"/>
      <c r="P39" s="413"/>
      <c r="Q39" s="413"/>
      <c r="R39" s="413"/>
      <c r="S39" s="413"/>
    </row>
    <row r="40" spans="1:19" s="93" customFormat="1">
      <c r="A40" s="2052"/>
      <c r="B40" s="2053"/>
      <c r="C40" s="1988"/>
      <c r="D40" s="1969"/>
      <c r="E40" s="2015"/>
      <c r="F40" s="2016"/>
      <c r="G40" s="1968"/>
      <c r="H40" s="2023"/>
      <c r="I40" s="2045"/>
      <c r="J40" s="2024"/>
      <c r="K40" s="413"/>
      <c r="L40" s="2024"/>
      <c r="M40" s="413"/>
      <c r="N40" s="413"/>
      <c r="O40" s="413"/>
      <c r="P40" s="413"/>
      <c r="Q40" s="413"/>
      <c r="R40" s="413"/>
      <c r="S40" s="413"/>
    </row>
    <row r="41" spans="1:19" s="93" customFormat="1">
      <c r="A41" s="2052"/>
      <c r="B41" s="2054"/>
      <c r="C41" s="1988"/>
      <c r="D41" s="1969"/>
      <c r="E41" s="2015"/>
      <c r="F41" s="2016"/>
      <c r="G41" s="1968"/>
      <c r="H41" s="2023"/>
      <c r="I41" s="2045"/>
      <c r="J41" s="2024"/>
      <c r="K41" s="413"/>
      <c r="L41" s="2024"/>
      <c r="M41" s="413"/>
      <c r="N41" s="413"/>
      <c r="O41" s="413"/>
      <c r="P41" s="413"/>
      <c r="Q41" s="413"/>
      <c r="R41" s="413"/>
      <c r="S41" s="413"/>
    </row>
    <row r="42" spans="1:19" s="93" customFormat="1">
      <c r="A42" s="2052"/>
      <c r="B42" s="155"/>
      <c r="C42" s="1988"/>
      <c r="D42" s="1969"/>
      <c r="E42" s="2015"/>
      <c r="F42" s="2016"/>
      <c r="G42" s="1968"/>
      <c r="H42" s="2023"/>
      <c r="I42" s="2045"/>
      <c r="J42" s="2024"/>
      <c r="K42" s="413"/>
      <c r="L42" s="2024"/>
      <c r="M42" s="413"/>
      <c r="N42" s="413"/>
      <c r="O42" s="413"/>
      <c r="P42" s="413"/>
      <c r="Q42" s="413"/>
      <c r="R42" s="413"/>
      <c r="S42" s="413"/>
    </row>
    <row r="43" spans="1:19" s="93" customFormat="1">
      <c r="A43" s="2052"/>
      <c r="B43" s="2014"/>
      <c r="C43" s="1988"/>
      <c r="D43" s="1969"/>
      <c r="E43" s="2015"/>
      <c r="F43" s="2016"/>
      <c r="G43" s="1968"/>
      <c r="H43" s="2023"/>
      <c r="I43" s="2045"/>
      <c r="J43" s="2024"/>
      <c r="K43" s="413"/>
      <c r="L43" s="2024"/>
      <c r="M43" s="413"/>
      <c r="N43" s="413"/>
      <c r="O43" s="413"/>
      <c r="P43" s="413"/>
      <c r="Q43" s="413"/>
      <c r="R43" s="413"/>
      <c r="S43" s="413"/>
    </row>
    <row r="44" spans="1:19" s="93" customFormat="1">
      <c r="A44" s="2052"/>
      <c r="B44" s="2014"/>
      <c r="C44" s="1988"/>
      <c r="D44" s="1969"/>
      <c r="E44" s="2015"/>
      <c r="F44" s="2016"/>
      <c r="G44" s="1968"/>
      <c r="H44" s="2023"/>
      <c r="I44" s="2045"/>
      <c r="J44" s="2024"/>
      <c r="K44" s="413"/>
      <c r="L44" s="2024"/>
      <c r="M44" s="413"/>
      <c r="N44" s="413"/>
      <c r="O44" s="413"/>
      <c r="P44" s="413"/>
      <c r="Q44" s="413"/>
      <c r="R44" s="413"/>
      <c r="S44" s="413"/>
    </row>
    <row r="45" spans="1:19" s="93" customFormat="1">
      <c r="A45" s="2052"/>
      <c r="B45" s="2014"/>
      <c r="C45" s="1988"/>
      <c r="D45" s="1969"/>
      <c r="E45" s="2015"/>
      <c r="F45" s="2016"/>
      <c r="G45" s="1968"/>
      <c r="H45" s="2023"/>
      <c r="I45" s="2045"/>
      <c r="J45" s="2024"/>
      <c r="K45" s="413"/>
      <c r="L45" s="2024"/>
      <c r="M45" s="413"/>
      <c r="N45" s="413"/>
      <c r="O45" s="413"/>
      <c r="P45" s="413"/>
      <c r="Q45" s="413"/>
      <c r="R45" s="413"/>
      <c r="S45" s="413"/>
    </row>
    <row r="46" spans="1:19" s="93" customFormat="1">
      <c r="A46" s="2052"/>
      <c r="B46" s="2014"/>
      <c r="C46" s="1988"/>
      <c r="D46" s="1969"/>
      <c r="E46" s="2015"/>
      <c r="F46" s="2016"/>
      <c r="G46" s="1968"/>
      <c r="H46" s="2023"/>
      <c r="I46" s="2045"/>
      <c r="J46" s="2024"/>
      <c r="K46" s="413"/>
      <c r="L46" s="2024"/>
      <c r="M46" s="413"/>
      <c r="N46" s="413"/>
      <c r="O46" s="413"/>
      <c r="P46" s="413"/>
      <c r="Q46" s="413"/>
      <c r="R46" s="413"/>
      <c r="S46" s="413"/>
    </row>
    <row r="47" spans="1:19" s="93" customFormat="1">
      <c r="A47" s="2052"/>
      <c r="B47" s="2014"/>
      <c r="C47" s="1988"/>
      <c r="D47" s="1969"/>
      <c r="E47" s="2015"/>
      <c r="F47" s="2016"/>
      <c r="G47" s="1968"/>
      <c r="H47" s="2023"/>
      <c r="I47" s="2045"/>
      <c r="J47" s="2024"/>
      <c r="K47" s="413"/>
      <c r="L47" s="2024"/>
      <c r="M47" s="413"/>
      <c r="N47" s="413"/>
      <c r="O47" s="413"/>
      <c r="P47" s="413"/>
      <c r="Q47" s="413"/>
      <c r="R47" s="413"/>
      <c r="S47" s="413"/>
    </row>
    <row r="48" spans="1:19" s="93" customFormat="1">
      <c r="A48" s="2052"/>
      <c r="B48" s="2014"/>
      <c r="C48" s="1988"/>
      <c r="D48" s="1969"/>
      <c r="E48" s="2015"/>
      <c r="F48" s="2016"/>
      <c r="G48" s="1968"/>
      <c r="H48" s="2023"/>
      <c r="I48" s="2045"/>
      <c r="J48" s="2024"/>
      <c r="K48" s="413"/>
      <c r="L48" s="2024"/>
      <c r="M48" s="413"/>
      <c r="N48" s="413"/>
      <c r="O48" s="413"/>
      <c r="P48" s="413"/>
      <c r="Q48" s="413"/>
      <c r="R48" s="413"/>
      <c r="S48" s="413"/>
    </row>
    <row r="49" spans="1:19" s="93" customFormat="1">
      <c r="A49" s="2052"/>
      <c r="B49" s="2014"/>
      <c r="C49" s="1988"/>
      <c r="D49" s="1969"/>
      <c r="E49" s="2015"/>
      <c r="F49" s="2016"/>
      <c r="G49" s="1968"/>
      <c r="H49" s="2023"/>
      <c r="I49" s="2045"/>
      <c r="J49" s="2024"/>
      <c r="K49" s="413"/>
      <c r="L49" s="2024"/>
      <c r="M49" s="413"/>
      <c r="N49" s="413"/>
      <c r="O49" s="413"/>
      <c r="P49" s="413"/>
      <c r="Q49" s="413"/>
      <c r="R49" s="413"/>
      <c r="S49" s="413"/>
    </row>
    <row r="50" spans="1:19" s="93" customFormat="1">
      <c r="A50" s="2052"/>
      <c r="B50" s="2014"/>
      <c r="C50" s="1988"/>
      <c r="D50" s="1969"/>
      <c r="E50" s="2015"/>
      <c r="F50" s="2016"/>
      <c r="G50" s="1968"/>
      <c r="H50" s="2023"/>
      <c r="I50" s="2045"/>
      <c r="J50" s="2024"/>
      <c r="K50" s="413"/>
      <c r="L50" s="2024"/>
      <c r="M50" s="413"/>
      <c r="N50" s="413"/>
      <c r="O50" s="413"/>
      <c r="P50" s="413"/>
      <c r="Q50" s="413"/>
      <c r="R50" s="413"/>
      <c r="S50" s="413"/>
    </row>
    <row r="51" spans="1:19" s="93" customFormat="1">
      <c r="A51" s="2052"/>
      <c r="B51" s="2014"/>
      <c r="C51" s="1988"/>
      <c r="D51" s="1969"/>
      <c r="E51" s="2015"/>
      <c r="F51" s="2016"/>
      <c r="G51" s="1968"/>
      <c r="H51" s="2023"/>
      <c r="I51" s="2045"/>
      <c r="J51" s="2024"/>
      <c r="K51" s="413"/>
      <c r="L51" s="2024"/>
      <c r="M51" s="413"/>
      <c r="N51" s="413"/>
      <c r="O51" s="413"/>
      <c r="P51" s="413"/>
      <c r="Q51" s="413"/>
      <c r="R51" s="413"/>
      <c r="S51" s="413"/>
    </row>
    <row r="52" spans="1:19" s="93" customFormat="1">
      <c r="A52" s="2052"/>
      <c r="B52" s="2014"/>
      <c r="C52" s="1988"/>
      <c r="D52" s="1969"/>
      <c r="E52" s="2015"/>
      <c r="F52" s="2016"/>
      <c r="G52" s="1968"/>
      <c r="H52" s="2023"/>
      <c r="I52" s="2045"/>
      <c r="J52" s="2024"/>
      <c r="K52" s="413"/>
      <c r="L52" s="2024"/>
      <c r="M52" s="413"/>
      <c r="N52" s="413"/>
      <c r="O52" s="413"/>
      <c r="P52" s="413"/>
      <c r="Q52" s="413"/>
      <c r="R52" s="413"/>
      <c r="S52" s="413"/>
    </row>
    <row r="53" spans="1:19" s="93" customFormat="1">
      <c r="A53" s="2052"/>
      <c r="B53" s="2014"/>
      <c r="C53" s="1988"/>
      <c r="D53" s="1969"/>
      <c r="E53" s="2015"/>
      <c r="F53" s="2016"/>
      <c r="G53" s="1968"/>
      <c r="H53" s="2023"/>
      <c r="I53" s="2045"/>
      <c r="J53" s="2024"/>
      <c r="K53" s="413"/>
      <c r="L53" s="2024"/>
      <c r="M53" s="413"/>
      <c r="N53" s="413"/>
      <c r="O53" s="413"/>
      <c r="P53" s="413"/>
      <c r="Q53" s="413"/>
      <c r="R53" s="413"/>
      <c r="S53" s="413"/>
    </row>
    <row r="54" spans="1:19" s="93" customFormat="1">
      <c r="A54" s="2047"/>
      <c r="B54" s="2014"/>
      <c r="C54" s="1968"/>
      <c r="D54" s="1969"/>
      <c r="E54" s="2015"/>
      <c r="F54" s="2016"/>
      <c r="G54" s="1968"/>
      <c r="H54" s="2023"/>
      <c r="I54" s="2045"/>
      <c r="J54" s="2024"/>
      <c r="K54" s="413"/>
      <c r="L54" s="2024"/>
      <c r="M54" s="413"/>
      <c r="N54" s="413"/>
      <c r="O54" s="413"/>
      <c r="P54" s="413"/>
      <c r="Q54" s="413"/>
      <c r="R54" s="413"/>
      <c r="S54" s="413"/>
    </row>
    <row r="55" spans="1:19">
      <c r="A55" s="2043"/>
      <c r="B55" s="2014"/>
      <c r="C55" s="1968"/>
      <c r="D55" s="1908"/>
      <c r="E55" s="2015"/>
      <c r="F55" s="2016"/>
      <c r="G55" s="1921"/>
      <c r="H55" s="2023"/>
      <c r="I55" s="2045"/>
      <c r="J55" s="1893"/>
      <c r="K55" s="1893"/>
      <c r="L55" s="1893"/>
      <c r="M55" s="406"/>
      <c r="N55" s="406"/>
      <c r="O55" s="406"/>
      <c r="P55" s="406"/>
      <c r="Q55" s="406"/>
      <c r="R55" s="406"/>
      <c r="S55" s="406"/>
    </row>
    <row r="56" spans="1:19">
      <c r="A56" s="2043"/>
      <c r="B56" s="2014"/>
      <c r="C56" s="1968"/>
      <c r="D56" s="1908"/>
      <c r="E56" s="2015"/>
      <c r="F56" s="2016"/>
      <c r="G56" s="1921"/>
      <c r="H56" s="2023"/>
      <c r="I56" s="2045"/>
      <c r="J56" s="2023"/>
      <c r="K56" s="406"/>
      <c r="L56" s="2023"/>
      <c r="M56" s="406"/>
      <c r="N56" s="406"/>
      <c r="O56" s="406"/>
      <c r="P56" s="406"/>
      <c r="Q56" s="406"/>
      <c r="R56" s="406"/>
      <c r="S56" s="406"/>
    </row>
    <row r="57" spans="1:19">
      <c r="A57" s="2043"/>
      <c r="B57" s="2014"/>
      <c r="C57" s="1968"/>
      <c r="D57" s="1908"/>
      <c r="E57" s="1908"/>
      <c r="F57" s="1908"/>
      <c r="G57" s="1921"/>
      <c r="H57" s="2023"/>
      <c r="I57" s="2045"/>
      <c r="J57" s="2023"/>
      <c r="K57" s="406"/>
      <c r="L57" s="2023"/>
      <c r="M57" s="406"/>
      <c r="N57" s="406"/>
      <c r="O57" s="406"/>
      <c r="P57" s="406"/>
      <c r="Q57" s="406"/>
      <c r="R57" s="406"/>
      <c r="S57" s="406"/>
    </row>
    <row r="58" spans="1:19">
      <c r="A58" s="2043"/>
      <c r="B58" s="2014"/>
      <c r="C58" s="1968"/>
      <c r="D58" s="1908"/>
      <c r="E58" s="1908"/>
      <c r="F58" s="1908"/>
      <c r="G58" s="1921"/>
      <c r="H58" s="2023"/>
      <c r="I58" s="406"/>
      <c r="J58" s="1893"/>
      <c r="K58" s="406"/>
      <c r="L58" s="2023"/>
      <c r="M58" s="406"/>
      <c r="N58" s="406"/>
      <c r="O58" s="406"/>
      <c r="P58" s="406"/>
      <c r="Q58" s="406"/>
      <c r="R58" s="406"/>
      <c r="S58" s="406"/>
    </row>
    <row r="59" spans="1:19">
      <c r="A59" s="2043"/>
      <c r="B59" s="1986"/>
      <c r="C59" s="1968"/>
      <c r="D59" s="1908"/>
      <c r="E59" s="1908"/>
      <c r="F59" s="1908"/>
      <c r="G59" s="1921"/>
      <c r="H59" s="2023"/>
      <c r="I59" s="406"/>
      <c r="J59" s="2023"/>
      <c r="K59" s="406"/>
      <c r="L59" s="2023"/>
      <c r="M59" s="406"/>
      <c r="N59" s="406"/>
      <c r="O59" s="406"/>
      <c r="P59" s="406"/>
      <c r="Q59" s="406"/>
      <c r="R59" s="406"/>
      <c r="S59" s="406"/>
    </row>
    <row r="60" spans="1:19">
      <c r="A60" s="2043"/>
      <c r="B60" s="1987"/>
      <c r="C60" s="1968"/>
      <c r="D60" s="1908"/>
      <c r="E60" s="1908"/>
      <c r="F60" s="1908"/>
      <c r="G60" s="1921"/>
      <c r="H60" s="2023"/>
      <c r="I60" s="406"/>
      <c r="J60" s="2023"/>
      <c r="K60" s="406"/>
      <c r="L60" s="2023"/>
      <c r="M60" s="406"/>
      <c r="N60" s="406"/>
      <c r="O60" s="406"/>
      <c r="P60" s="406"/>
      <c r="Q60" s="406"/>
      <c r="R60" s="406"/>
      <c r="S60" s="406"/>
    </row>
    <row r="61" spans="1:19">
      <c r="A61" s="2043"/>
      <c r="B61" s="1987"/>
      <c r="C61" s="1968"/>
      <c r="D61" s="1908"/>
      <c r="E61" s="1908"/>
      <c r="F61" s="1908"/>
      <c r="G61" s="1921"/>
      <c r="H61" s="2023"/>
      <c r="I61" s="2045"/>
      <c r="J61" s="2023"/>
      <c r="K61" s="2045"/>
      <c r="L61" s="406"/>
      <c r="M61" s="2045"/>
      <c r="N61" s="406"/>
      <c r="O61" s="2045"/>
      <c r="P61" s="406"/>
      <c r="Q61" s="406"/>
      <c r="R61" s="406"/>
      <c r="S61" s="406"/>
    </row>
    <row r="62" spans="1:19">
      <c r="A62" s="2043"/>
      <c r="B62" s="1987"/>
      <c r="C62" s="1968"/>
      <c r="D62" s="1908"/>
      <c r="E62" s="1908"/>
      <c r="F62" s="1908"/>
      <c r="G62" s="1921"/>
      <c r="H62" s="2023"/>
      <c r="I62" s="2045"/>
      <c r="J62" s="2023"/>
      <c r="K62" s="2045"/>
      <c r="L62" s="406"/>
      <c r="M62" s="2045"/>
      <c r="N62" s="406"/>
      <c r="O62" s="2045"/>
      <c r="P62" s="406"/>
      <c r="Q62" s="406"/>
      <c r="R62" s="406"/>
      <c r="S62" s="406"/>
    </row>
    <row r="63" spans="1:19">
      <c r="A63" s="2043"/>
      <c r="B63" s="1987"/>
      <c r="C63" s="1968"/>
      <c r="D63" s="1908"/>
      <c r="E63" s="1908"/>
      <c r="F63" s="1908"/>
      <c r="G63" s="1921"/>
      <c r="H63" s="2023"/>
      <c r="I63" s="2045"/>
      <c r="J63" s="2023"/>
      <c r="K63" s="2045"/>
      <c r="L63" s="406"/>
      <c r="M63" s="2045"/>
      <c r="N63" s="406"/>
      <c r="O63" s="2045"/>
      <c r="P63" s="406"/>
      <c r="Q63" s="406"/>
      <c r="R63" s="406"/>
      <c r="S63" s="406"/>
    </row>
    <row r="64" spans="1:19">
      <c r="A64" s="2043"/>
      <c r="B64" s="1987"/>
      <c r="C64" s="1968"/>
      <c r="D64" s="1908"/>
      <c r="E64" s="1908"/>
      <c r="F64" s="1908"/>
      <c r="G64" s="1921"/>
      <c r="H64" s="2023"/>
      <c r="I64" s="2045"/>
      <c r="J64" s="2023"/>
      <c r="K64" s="2045"/>
      <c r="L64" s="406"/>
      <c r="M64" s="2045"/>
      <c r="N64" s="406"/>
      <c r="O64" s="2045"/>
      <c r="P64" s="406"/>
      <c r="Q64" s="406"/>
      <c r="R64" s="406"/>
      <c r="S64" s="406"/>
    </row>
    <row r="65" spans="1:19" ht="15.75" thickBot="1">
      <c r="A65" s="2043"/>
      <c r="B65" s="1987"/>
      <c r="C65" s="1968"/>
      <c r="D65" s="1908"/>
      <c r="E65" s="1908"/>
      <c r="F65" s="1908"/>
      <c r="G65" s="1921"/>
      <c r="H65" s="2023"/>
      <c r="I65" s="2045"/>
      <c r="J65" s="2023"/>
      <c r="K65" s="2045"/>
      <c r="L65" s="406"/>
      <c r="M65" s="2045"/>
      <c r="N65" s="406"/>
      <c r="O65" s="2045"/>
      <c r="P65" s="406"/>
      <c r="Q65" s="406"/>
      <c r="R65" s="406"/>
      <c r="S65" s="406"/>
    </row>
    <row r="66" spans="1:19" ht="15.75" thickTop="1">
      <c r="A66" s="14"/>
      <c r="B66" s="15"/>
      <c r="C66" s="16"/>
      <c r="D66" s="16"/>
      <c r="E66" s="17"/>
      <c r="F66" s="18" t="s">
        <v>625</v>
      </c>
      <c r="G66" s="19"/>
      <c r="H66" s="20"/>
      <c r="I66" s="62">
        <f>SUM(I23:I65)</f>
        <v>0</v>
      </c>
      <c r="J66" s="20"/>
      <c r="K66" s="62">
        <f>SUM(K23:K65)</f>
        <v>0</v>
      </c>
      <c r="L66" s="20"/>
      <c r="M66" s="62">
        <f>SUM(M23:M65)</f>
        <v>0</v>
      </c>
      <c r="N66" s="20"/>
      <c r="O66" s="62">
        <f>SUM(O23:O65)</f>
        <v>0</v>
      </c>
      <c r="P66" s="20"/>
      <c r="Q66" s="62">
        <f>SUM(Q23:Q65)</f>
        <v>0</v>
      </c>
      <c r="R66" s="20"/>
      <c r="S66" s="62">
        <f>SUM(S23:S65)</f>
        <v>0</v>
      </c>
    </row>
    <row r="67" spans="1:19">
      <c r="A67" s="1867"/>
      <c r="B67" s="1868"/>
      <c r="C67" s="1869"/>
      <c r="D67" s="1869"/>
      <c r="E67" s="1870"/>
      <c r="F67" s="1871" t="s">
        <v>626</v>
      </c>
      <c r="G67" s="1872"/>
      <c r="H67" s="1873">
        <v>0</v>
      </c>
      <c r="I67" s="1989"/>
      <c r="J67" s="1873">
        <v>0</v>
      </c>
      <c r="K67" s="1989"/>
      <c r="L67" s="1873">
        <v>0</v>
      </c>
      <c r="M67" s="1989"/>
      <c r="N67" s="1873">
        <v>0</v>
      </c>
      <c r="O67" s="1989"/>
      <c r="P67" s="1873">
        <v>0</v>
      </c>
      <c r="Q67" s="1989"/>
      <c r="R67" s="1873">
        <v>0</v>
      </c>
      <c r="S67" s="1989"/>
    </row>
    <row r="68" spans="1:19">
      <c r="A68" s="1867"/>
      <c r="B68" s="1868"/>
      <c r="C68" s="1869"/>
      <c r="D68" s="1869"/>
      <c r="E68" s="1870"/>
      <c r="F68" s="1871" t="s">
        <v>627</v>
      </c>
      <c r="G68" s="1872"/>
      <c r="H68" s="1875"/>
      <c r="I68" s="1991">
        <f>H67*I66</f>
        <v>0</v>
      </c>
      <c r="J68" s="1875"/>
      <c r="K68" s="1991">
        <f>J67*K66</f>
        <v>0</v>
      </c>
      <c r="L68" s="1875"/>
      <c r="M68" s="1991">
        <f>L67*M66</f>
        <v>0</v>
      </c>
      <c r="N68" s="1875"/>
      <c r="O68" s="1991">
        <f>N67*O66</f>
        <v>0</v>
      </c>
      <c r="P68" s="1875"/>
      <c r="Q68" s="1991">
        <f>P67*Q66</f>
        <v>0</v>
      </c>
      <c r="R68" s="1875"/>
      <c r="S68" s="1991">
        <f>R67*S66</f>
        <v>0</v>
      </c>
    </row>
    <row r="69" spans="1:19">
      <c r="A69" s="1867"/>
      <c r="B69" s="1868"/>
      <c r="C69" s="1869"/>
      <c r="D69" s="1869"/>
      <c r="E69" s="1870"/>
      <c r="F69" s="1871"/>
      <c r="G69" s="1872"/>
      <c r="H69" s="1875"/>
      <c r="I69" s="1993"/>
      <c r="J69" s="1875"/>
      <c r="K69" s="1993"/>
      <c r="L69" s="1875"/>
      <c r="M69" s="1993"/>
      <c r="N69" s="1875"/>
      <c r="O69" s="1993"/>
      <c r="P69" s="1875"/>
      <c r="Q69" s="1993"/>
      <c r="R69" s="1875"/>
      <c r="S69" s="1993"/>
    </row>
    <row r="70" spans="1:19">
      <c r="A70" s="1867"/>
      <c r="B70" s="1868"/>
      <c r="C70" s="1869"/>
      <c r="D70" s="1869"/>
      <c r="E70" s="1870"/>
      <c r="F70" s="1871" t="s">
        <v>628</v>
      </c>
      <c r="G70" s="1872"/>
      <c r="H70" s="1877"/>
      <c r="I70" s="1994">
        <f>SUM(I66:I68)</f>
        <v>0</v>
      </c>
      <c r="J70" s="1877"/>
      <c r="K70" s="1994">
        <f>SUM(K66:K68)</f>
        <v>0</v>
      </c>
      <c r="L70" s="1877"/>
      <c r="M70" s="1994">
        <f>SUM(M66:M68)</f>
        <v>0</v>
      </c>
      <c r="N70" s="1877"/>
      <c r="O70" s="1994">
        <f>SUM(O66:O68)</f>
        <v>0</v>
      </c>
      <c r="P70" s="1877"/>
      <c r="Q70" s="1994">
        <f>SUM(Q66:Q68)</f>
        <v>0</v>
      </c>
      <c r="R70" s="1877"/>
      <c r="S70" s="1994">
        <f>SUM(S66:S68)</f>
        <v>0</v>
      </c>
    </row>
    <row r="71" spans="1:19">
      <c r="A71" s="1867"/>
      <c r="B71" s="1868"/>
      <c r="C71" s="1869"/>
      <c r="D71" s="1869"/>
      <c r="E71" s="1870"/>
      <c r="F71" s="1879" t="s">
        <v>629</v>
      </c>
      <c r="G71" s="1880"/>
      <c r="H71" s="1881"/>
      <c r="I71" s="1882" t="e">
        <f>I70/'Area Calculations'!$I$4</f>
        <v>#DIV/0!</v>
      </c>
      <c r="J71" s="1881"/>
      <c r="K71" s="1882" t="e">
        <f>K70/'Area Calculations'!$I$4</f>
        <v>#DIV/0!</v>
      </c>
      <c r="L71" s="1881"/>
      <c r="M71" s="1882" t="e">
        <f>M70/'Area Calculations'!$I$4</f>
        <v>#DIV/0!</v>
      </c>
      <c r="N71" s="1881"/>
      <c r="O71" s="1882" t="e">
        <f>O70/'Area Calculations'!$I$4</f>
        <v>#DIV/0!</v>
      </c>
      <c r="P71" s="1881"/>
      <c r="Q71" s="1882" t="e">
        <f>Q70/'Area Calculations'!$I$4</f>
        <v>#DIV/0!</v>
      </c>
      <c r="R71" s="1881"/>
      <c r="S71" s="1882" t="e">
        <f>S70/'Area Calculations'!$I$4</f>
        <v>#DIV/0!</v>
      </c>
    </row>
    <row r="72" spans="1:19">
      <c r="A72" s="1867"/>
      <c r="B72" s="1868"/>
      <c r="C72" s="1869"/>
      <c r="D72" s="1869"/>
      <c r="E72" s="1870"/>
      <c r="F72" s="1879" t="s">
        <v>630</v>
      </c>
      <c r="G72" s="1883"/>
      <c r="H72" s="1881"/>
      <c r="I72" s="1882" t="e">
        <f>I70/'Area Calculations'!#REF!</f>
        <v>#REF!</v>
      </c>
      <c r="J72" s="1881"/>
      <c r="K72" s="1882" t="e">
        <f>K70/'Area Calculations'!#REF!</f>
        <v>#REF!</v>
      </c>
      <c r="L72" s="1881"/>
      <c r="M72" s="1882" t="e">
        <f>M70/'Area Calculations'!#REF!</f>
        <v>#REF!</v>
      </c>
      <c r="N72" s="1881"/>
      <c r="O72" s="1882" t="e">
        <f>O70/'Area Calculations'!#REF!</f>
        <v>#REF!</v>
      </c>
      <c r="P72" s="1881"/>
      <c r="Q72" s="1882" t="e">
        <f>Q70/'Area Calculations'!#REF!</f>
        <v>#REF!</v>
      </c>
      <c r="R72" s="1881"/>
      <c r="S72" s="1882" t="e">
        <f>S70/'Area Calculations'!#REF!</f>
        <v>#REF!</v>
      </c>
    </row>
    <row r="73" spans="1:19" ht="15.75" thickBot="1">
      <c r="A73" s="1867"/>
      <c r="B73" s="1868"/>
      <c r="C73" s="1869"/>
      <c r="D73" s="1869"/>
      <c r="E73" s="1870"/>
      <c r="F73" s="1871"/>
      <c r="G73" s="1884"/>
      <c r="H73" s="1885"/>
      <c r="I73" s="1886"/>
      <c r="J73" s="1885"/>
      <c r="K73" s="1886"/>
      <c r="L73" s="1885"/>
      <c r="M73" s="1886"/>
      <c r="N73" s="1885"/>
      <c r="O73" s="1886"/>
      <c r="P73" s="1885"/>
      <c r="Q73" s="1886"/>
      <c r="R73" s="1885"/>
      <c r="S73" s="1886"/>
    </row>
    <row r="74" spans="1:19" ht="16.5" thickTop="1" thickBot="1">
      <c r="A74" s="652" t="s">
        <v>631</v>
      </c>
      <c r="B74" s="653"/>
      <c r="C74" s="12"/>
      <c r="D74" s="12"/>
      <c r="E74" s="12"/>
      <c r="F74" s="12"/>
      <c r="G74" s="54"/>
      <c r="H74" s="52"/>
      <c r="I74" s="21"/>
      <c r="J74" s="21"/>
      <c r="K74" s="21"/>
      <c r="L74" s="21"/>
      <c r="M74" s="21"/>
      <c r="N74" s="21"/>
      <c r="O74" s="21"/>
      <c r="P74" s="21"/>
      <c r="Q74" s="21"/>
      <c r="R74" s="21"/>
      <c r="S74" s="21"/>
    </row>
    <row r="75" spans="1:19" ht="15.75" thickTop="1">
      <c r="A75" s="2055"/>
      <c r="B75" s="1907"/>
      <c r="C75" s="2056"/>
      <c r="D75" s="2056"/>
      <c r="E75" s="2056"/>
      <c r="F75" s="2056"/>
      <c r="G75" s="2057"/>
      <c r="H75" s="2058"/>
      <c r="I75" s="2059"/>
      <c r="J75" s="2059"/>
      <c r="K75" s="2059"/>
      <c r="L75" s="2059"/>
      <c r="M75" s="2059"/>
      <c r="N75" s="2059"/>
      <c r="O75" s="2059"/>
      <c r="P75" s="2059"/>
      <c r="Q75" s="2059"/>
      <c r="R75" s="2059"/>
      <c r="S75" s="2059"/>
    </row>
    <row r="76" spans="1:19" s="2" customFormat="1">
      <c r="A76" s="2055"/>
      <c r="B76" s="1907"/>
      <c r="C76" s="2056"/>
      <c r="D76" s="2056"/>
      <c r="E76" s="2056"/>
      <c r="F76" s="2056"/>
      <c r="G76" s="2057"/>
      <c r="H76" s="2058"/>
      <c r="I76" s="2059"/>
      <c r="J76" s="2059"/>
      <c r="K76" s="2059"/>
      <c r="L76" s="2059"/>
      <c r="M76" s="2059"/>
      <c r="N76" s="2059"/>
      <c r="O76" s="2059"/>
      <c r="P76" s="2059"/>
      <c r="Q76" s="2059"/>
      <c r="R76" s="2059"/>
      <c r="S76" s="2059"/>
    </row>
    <row r="77" spans="1:19" s="2" customFormat="1" ht="15.75" thickBot="1">
      <c r="A77" s="2055"/>
      <c r="B77" s="1907"/>
      <c r="C77" s="2056"/>
      <c r="D77" s="2056"/>
      <c r="E77" s="2056"/>
      <c r="F77" s="2056"/>
      <c r="G77" s="2057"/>
      <c r="H77" s="2058"/>
      <c r="I77" s="2059"/>
      <c r="J77" s="2059"/>
      <c r="K77" s="2059"/>
      <c r="L77" s="2059"/>
      <c r="M77" s="2059"/>
      <c r="N77" s="2059"/>
      <c r="O77" s="2059"/>
      <c r="P77" s="2059"/>
      <c r="Q77" s="2059"/>
      <c r="R77" s="2059"/>
      <c r="S77" s="2059"/>
    </row>
    <row r="78" spans="1:19" ht="16.5" thickTop="1" thickBot="1">
      <c r="A78" s="652" t="s">
        <v>632</v>
      </c>
      <c r="B78" s="653"/>
      <c r="C78" s="12"/>
      <c r="D78" s="12"/>
      <c r="E78" s="12"/>
      <c r="F78" s="12"/>
      <c r="G78" s="54"/>
      <c r="H78" s="52"/>
      <c r="I78" s="21"/>
      <c r="J78" s="21"/>
      <c r="K78" s="21"/>
      <c r="L78" s="21"/>
      <c r="M78" s="21"/>
      <c r="N78" s="21"/>
      <c r="O78" s="21"/>
      <c r="P78" s="21"/>
      <c r="Q78" s="21"/>
      <c r="R78" s="21"/>
      <c r="S78" s="21"/>
    </row>
    <row r="79" spans="1:19" s="2" customFormat="1" ht="15.75" thickTop="1">
      <c r="A79" s="2055"/>
      <c r="B79" s="1907"/>
      <c r="C79" s="2056"/>
      <c r="D79" s="2056"/>
      <c r="E79" s="2056"/>
      <c r="F79" s="2056"/>
      <c r="G79" s="2057"/>
      <c r="H79" s="2058"/>
      <c r="I79" s="2059"/>
      <c r="J79" s="2059"/>
      <c r="K79" s="2059"/>
      <c r="L79" s="2059"/>
      <c r="M79" s="2059"/>
      <c r="N79" s="2059"/>
      <c r="O79" s="2059"/>
      <c r="P79" s="2059"/>
      <c r="Q79" s="2059"/>
      <c r="R79" s="2059"/>
      <c r="S79" s="2059"/>
    </row>
    <row r="80" spans="1:19" s="2" customFormat="1">
      <c r="A80" s="2055"/>
      <c r="B80" s="1907"/>
      <c r="C80" s="2056"/>
      <c r="D80" s="2056"/>
      <c r="E80" s="2056"/>
      <c r="F80" s="2056"/>
      <c r="G80" s="2057"/>
      <c r="H80" s="2058"/>
      <c r="I80" s="2059"/>
      <c r="J80" s="2059"/>
      <c r="K80" s="2059"/>
      <c r="L80" s="2059"/>
      <c r="M80" s="2059"/>
      <c r="N80" s="2059"/>
      <c r="O80" s="2059"/>
      <c r="P80" s="2059"/>
      <c r="Q80" s="2059"/>
      <c r="R80" s="2059"/>
      <c r="S80" s="2059"/>
    </row>
    <row r="81" spans="1:19" ht="15.75" thickBot="1">
      <c r="A81" s="2055"/>
      <c r="B81" s="1907"/>
      <c r="C81" s="2056"/>
      <c r="D81" s="2056"/>
      <c r="E81" s="2056"/>
      <c r="F81" s="2056"/>
      <c r="G81" s="2057"/>
      <c r="H81" s="2058"/>
      <c r="I81" s="2059"/>
      <c r="J81" s="2059"/>
      <c r="K81" s="2059"/>
      <c r="L81" s="2059"/>
      <c r="M81" s="2059"/>
      <c r="N81" s="2059"/>
      <c r="O81" s="2059"/>
      <c r="P81" s="2059"/>
      <c r="Q81" s="2059"/>
      <c r="R81" s="2059"/>
      <c r="S81" s="2059"/>
    </row>
    <row r="82" spans="1:19" ht="16.5" thickTop="1" thickBot="1">
      <c r="A82" s="652" t="s">
        <v>633</v>
      </c>
      <c r="B82" s="653"/>
      <c r="C82" s="12"/>
      <c r="D82" s="12"/>
      <c r="E82" s="12"/>
      <c r="F82" s="12"/>
      <c r="G82" s="54"/>
      <c r="H82" s="52"/>
      <c r="I82" s="21"/>
      <c r="J82" s="21"/>
      <c r="K82" s="21"/>
      <c r="L82" s="21"/>
      <c r="M82" s="21"/>
      <c r="N82" s="21"/>
      <c r="O82" s="21"/>
      <c r="P82" s="21"/>
      <c r="Q82" s="21"/>
      <c r="R82" s="21"/>
      <c r="S82" s="21"/>
    </row>
    <row r="83" spans="1:19" ht="15.75" thickTop="1">
      <c r="A83" s="2055"/>
      <c r="B83" s="1907"/>
      <c r="C83" s="2056"/>
      <c r="D83" s="2056"/>
      <c r="E83" s="2056"/>
      <c r="F83" s="2056"/>
      <c r="G83" s="2057"/>
      <c r="H83" s="2058"/>
      <c r="I83" s="2059"/>
      <c r="J83" s="2059"/>
      <c r="K83" s="2059"/>
      <c r="L83" s="2059"/>
      <c r="M83" s="2059"/>
      <c r="N83" s="2059"/>
      <c r="O83" s="2059"/>
      <c r="P83" s="2059"/>
      <c r="Q83" s="2059"/>
      <c r="R83" s="2059"/>
      <c r="S83" s="2059"/>
    </row>
    <row r="84" spans="1:19">
      <c r="A84" s="1920"/>
      <c r="B84" s="1907"/>
      <c r="C84" s="1908"/>
      <c r="D84" s="1908"/>
      <c r="E84" s="1908"/>
      <c r="F84" s="1908"/>
      <c r="G84" s="2031"/>
      <c r="H84" s="1999"/>
      <c r="I84" s="1888"/>
      <c r="J84" s="1888"/>
      <c r="K84" s="1888"/>
      <c r="L84" s="1888"/>
      <c r="M84" s="1888"/>
      <c r="N84" s="1888"/>
      <c r="O84" s="1888"/>
      <c r="P84" s="1888"/>
      <c r="Q84" s="1888"/>
      <c r="R84" s="1888"/>
      <c r="S84" s="1888"/>
    </row>
    <row r="85" spans="1:19" ht="15.75" thickBot="1">
      <c r="A85" s="1889"/>
      <c r="B85" s="1890"/>
      <c r="C85" s="1908"/>
      <c r="D85" s="1908"/>
      <c r="E85" s="1908"/>
      <c r="F85" s="1908"/>
      <c r="G85" s="2031"/>
      <c r="H85" s="2000"/>
      <c r="I85" s="1891"/>
      <c r="J85" s="1891"/>
      <c r="K85" s="1891"/>
      <c r="L85" s="1891"/>
      <c r="M85" s="1891"/>
      <c r="N85" s="1891"/>
      <c r="O85" s="1891"/>
      <c r="P85" s="1891"/>
      <c r="Q85" s="1891"/>
      <c r="R85" s="1891"/>
      <c r="S85" s="1891"/>
    </row>
    <row r="86" spans="1:19" ht="16.5" thickTop="1" thickBot="1">
      <c r="A86" s="652" t="s">
        <v>634</v>
      </c>
      <c r="B86" s="653"/>
      <c r="C86" s="12"/>
      <c r="D86" s="12"/>
      <c r="E86" s="12"/>
      <c r="F86" s="12"/>
      <c r="G86" s="54"/>
      <c r="H86" s="52"/>
      <c r="I86" s="21"/>
      <c r="J86" s="21"/>
      <c r="K86" s="21"/>
      <c r="L86" s="21"/>
      <c r="M86" s="21"/>
      <c r="N86" s="21"/>
      <c r="O86" s="21"/>
      <c r="P86" s="21"/>
      <c r="Q86" s="21"/>
      <c r="R86" s="21"/>
      <c r="S86" s="21"/>
    </row>
    <row r="87" spans="1:19" ht="15.75" thickTop="1">
      <c r="A87" s="2060"/>
      <c r="B87" s="2061"/>
      <c r="C87" s="2056"/>
      <c r="D87" s="2056"/>
      <c r="E87" s="2056"/>
      <c r="F87" s="2056"/>
      <c r="G87" s="2057"/>
      <c r="H87" s="2058"/>
      <c r="I87" s="2059"/>
      <c r="J87" s="2059"/>
      <c r="K87" s="2059"/>
      <c r="L87" s="2059"/>
      <c r="M87" s="2059"/>
      <c r="N87" s="2059"/>
      <c r="O87" s="2059"/>
      <c r="P87" s="2059"/>
      <c r="Q87" s="2059"/>
      <c r="R87" s="2059"/>
      <c r="S87" s="2059"/>
    </row>
    <row r="88" spans="1:19">
      <c r="A88" s="1889"/>
      <c r="B88" s="1890"/>
      <c r="C88" s="1908"/>
      <c r="D88" s="1908"/>
      <c r="E88" s="1908"/>
      <c r="F88" s="1908"/>
      <c r="G88" s="2031"/>
      <c r="H88" s="2001"/>
      <c r="I88" s="1892"/>
      <c r="J88" s="1892"/>
      <c r="K88" s="1892"/>
      <c r="L88" s="1892"/>
      <c r="M88" s="1892"/>
      <c r="N88" s="1892"/>
      <c r="O88" s="1892"/>
      <c r="P88" s="1892"/>
      <c r="Q88" s="1892"/>
      <c r="R88" s="1892"/>
      <c r="S88" s="1892"/>
    </row>
    <row r="89" spans="1:19" ht="15.75" thickBot="1">
      <c r="A89" s="1889"/>
      <c r="B89" s="1890"/>
      <c r="C89" s="1908"/>
      <c r="D89" s="1908"/>
      <c r="E89" s="1908"/>
      <c r="F89" s="1908"/>
      <c r="G89" s="2031"/>
      <c r="H89" s="2001"/>
      <c r="I89" s="1892"/>
      <c r="J89" s="1892"/>
      <c r="K89" s="1892"/>
      <c r="L89" s="1892"/>
      <c r="M89" s="1892"/>
      <c r="N89" s="1892"/>
      <c r="O89" s="1892"/>
      <c r="P89" s="1892"/>
      <c r="Q89" s="1892"/>
      <c r="R89" s="1892"/>
      <c r="S89" s="1892"/>
    </row>
    <row r="90" spans="1:19" ht="16.5" thickTop="1" thickBot="1">
      <c r="A90" s="652" t="s">
        <v>635</v>
      </c>
      <c r="B90" s="653"/>
      <c r="C90" s="12"/>
      <c r="D90" s="12"/>
      <c r="E90" s="12"/>
      <c r="F90" s="12"/>
      <c r="G90" s="54"/>
      <c r="H90" s="52"/>
      <c r="I90" s="21"/>
      <c r="J90" s="21"/>
      <c r="K90" s="21"/>
      <c r="L90" s="21"/>
      <c r="M90" s="21"/>
      <c r="N90" s="21"/>
      <c r="O90" s="21"/>
      <c r="P90" s="21"/>
      <c r="Q90" s="21"/>
      <c r="R90" s="21"/>
      <c r="S90" s="21"/>
    </row>
    <row r="91" spans="1:19" ht="15.75" thickTop="1">
      <c r="A91" s="1920"/>
      <c r="B91" s="1907" t="s">
        <v>636</v>
      </c>
      <c r="C91" s="1908"/>
      <c r="D91" s="1908"/>
      <c r="E91" s="1908"/>
      <c r="F91" s="1908"/>
      <c r="G91" s="2031"/>
      <c r="H91" s="2001"/>
      <c r="I91" s="1892"/>
      <c r="J91" s="1892"/>
      <c r="K91" s="1892"/>
      <c r="L91" s="1892"/>
      <c r="M91" s="1892"/>
      <c r="N91" s="1892"/>
      <c r="O91" s="1892"/>
      <c r="P91" s="1892"/>
      <c r="Q91" s="1892"/>
      <c r="R91" s="1892"/>
      <c r="S91" s="1892"/>
    </row>
    <row r="92" spans="1:19">
      <c r="A92" s="1920"/>
      <c r="B92" s="1907" t="s">
        <v>637</v>
      </c>
      <c r="C92" s="1908"/>
      <c r="D92" s="1908"/>
      <c r="E92" s="1908"/>
      <c r="F92" s="1908"/>
      <c r="G92" s="2031"/>
      <c r="H92" s="2001"/>
      <c r="I92" s="1892"/>
      <c r="J92" s="1892"/>
      <c r="K92" s="1892"/>
      <c r="L92" s="1892"/>
      <c r="M92" s="1892"/>
      <c r="N92" s="1892"/>
      <c r="O92" s="1892"/>
      <c r="P92" s="1892"/>
      <c r="Q92" s="1892"/>
      <c r="R92" s="1892"/>
      <c r="S92" s="1892"/>
    </row>
    <row r="93" spans="1:19">
      <c r="A93" s="1920"/>
      <c r="B93" s="1907" t="s">
        <v>638</v>
      </c>
      <c r="C93" s="1908"/>
      <c r="D93" s="1908"/>
      <c r="E93" s="1908"/>
      <c r="F93" s="1908"/>
      <c r="G93" s="2031"/>
      <c r="H93" s="2001"/>
      <c r="I93" s="1892"/>
      <c r="J93" s="1892"/>
      <c r="K93" s="1892"/>
      <c r="L93" s="1892"/>
      <c r="M93" s="1892"/>
      <c r="N93" s="1892"/>
      <c r="O93" s="1892"/>
      <c r="P93" s="1892"/>
      <c r="Q93" s="1892"/>
      <c r="R93" s="1892"/>
      <c r="S93" s="1892"/>
    </row>
    <row r="94" spans="1:19">
      <c r="A94" s="1920"/>
      <c r="B94" s="1907" t="s">
        <v>639</v>
      </c>
      <c r="C94" s="1908"/>
      <c r="D94" s="1908"/>
      <c r="E94" s="1908"/>
      <c r="F94" s="1908"/>
      <c r="G94" s="2031"/>
      <c r="H94" s="2001"/>
      <c r="I94" s="1892"/>
      <c r="J94" s="1892"/>
      <c r="K94" s="1892"/>
      <c r="L94" s="1892"/>
      <c r="M94" s="1892"/>
      <c r="N94" s="1892"/>
      <c r="O94" s="1892"/>
      <c r="P94" s="1892"/>
      <c r="Q94" s="1892"/>
      <c r="R94" s="1892"/>
      <c r="S94" s="1892"/>
    </row>
    <row r="95" spans="1:19" ht="15.75" thickBot="1">
      <c r="A95" s="358"/>
      <c r="B95" s="357"/>
      <c r="C95" s="188"/>
      <c r="D95" s="188"/>
      <c r="E95" s="188"/>
      <c r="F95" s="188"/>
      <c r="G95" s="55"/>
      <c r="H95" s="53"/>
      <c r="I95" s="300"/>
      <c r="J95" s="300"/>
      <c r="K95" s="300"/>
      <c r="L95" s="300"/>
      <c r="M95" s="300"/>
      <c r="N95" s="300"/>
      <c r="O95" s="300"/>
      <c r="P95" s="300"/>
      <c r="Q95" s="300"/>
      <c r="R95" s="300"/>
      <c r="S95" s="300"/>
    </row>
    <row r="96" spans="1:19" ht="16.5" thickTop="1" thickBot="1">
      <c r="A96" s="7" t="s">
        <v>640</v>
      </c>
      <c r="B96" s="8"/>
      <c r="C96" s="12"/>
      <c r="D96" s="12"/>
      <c r="E96" s="12"/>
      <c r="F96" s="12"/>
      <c r="G96" s="54"/>
      <c r="H96" s="52"/>
      <c r="I96" s="21"/>
      <c r="J96" s="21"/>
      <c r="K96" s="21"/>
      <c r="L96" s="21"/>
      <c r="M96" s="21"/>
      <c r="N96" s="21"/>
      <c r="O96" s="21"/>
      <c r="P96" s="21"/>
      <c r="Q96" s="21"/>
      <c r="R96" s="21"/>
      <c r="S96" s="21"/>
    </row>
    <row r="97" spans="1:19" ht="15.75" thickTop="1">
      <c r="A97" s="2055"/>
      <c r="B97" s="2062" t="s">
        <v>641</v>
      </c>
      <c r="C97" s="2056"/>
      <c r="D97" s="2056"/>
      <c r="E97" s="2056"/>
      <c r="F97" s="2056"/>
      <c r="G97" s="2057"/>
      <c r="H97" s="406"/>
      <c r="I97" s="2041"/>
      <c r="J97" s="2041"/>
      <c r="K97" s="2041"/>
      <c r="L97" s="2041"/>
      <c r="M97" s="2041"/>
      <c r="N97" s="2041"/>
      <c r="O97" s="2041"/>
      <c r="P97" s="2041"/>
      <c r="Q97" s="2041"/>
      <c r="R97" s="2041"/>
      <c r="S97" s="2041"/>
    </row>
    <row r="98" spans="1:19">
      <c r="A98" s="1920"/>
      <c r="B98" s="1907" t="s">
        <v>642</v>
      </c>
      <c r="C98" s="1908"/>
      <c r="D98" s="1908"/>
      <c r="E98" s="1908"/>
      <c r="F98" s="1908"/>
      <c r="G98" s="2031"/>
      <c r="H98" s="2002"/>
      <c r="I98" s="1893"/>
      <c r="J98" s="1893"/>
      <c r="K98" s="1893"/>
      <c r="L98" s="1893"/>
      <c r="M98" s="1893"/>
      <c r="N98" s="1893"/>
      <c r="O98" s="1893"/>
      <c r="P98" s="1893"/>
      <c r="Q98" s="1893"/>
      <c r="R98" s="1893"/>
      <c r="S98" s="1893"/>
    </row>
    <row r="99" spans="1:19" ht="15.75" thickBot="1">
      <c r="A99" s="1894"/>
      <c r="B99" s="1895" t="s">
        <v>643</v>
      </c>
      <c r="C99" s="1896"/>
      <c r="D99" s="1896"/>
      <c r="E99" s="1896"/>
      <c r="F99" s="1896"/>
      <c r="G99" s="2032"/>
      <c r="H99" s="2003"/>
      <c r="I99" s="1898"/>
      <c r="J99" s="1898"/>
      <c r="K99" s="1898"/>
      <c r="L99" s="1898"/>
      <c r="M99" s="1898"/>
      <c r="N99" s="1898"/>
      <c r="O99" s="1898"/>
      <c r="P99" s="1898"/>
      <c r="Q99" s="1898"/>
      <c r="R99" s="1898"/>
      <c r="S99" s="1898"/>
    </row>
    <row r="100" spans="1:19" ht="16.5" thickTop="1" thickBot="1"/>
    <row r="101" spans="1:19" ht="16.5" thickTop="1" thickBot="1">
      <c r="A101" s="94" t="s">
        <v>644</v>
      </c>
      <c r="B101" s="96"/>
    </row>
    <row r="102" spans="1:19" ht="15.75" thickTop="1">
      <c r="A102" s="95" t="s">
        <v>542</v>
      </c>
      <c r="B102" s="1899"/>
    </row>
    <row r="103" spans="1:19">
      <c r="A103" s="1900" t="s">
        <v>546</v>
      </c>
      <c r="B103" s="1899"/>
    </row>
    <row r="104" spans="1:19">
      <c r="A104" s="1901" t="s">
        <v>549</v>
      </c>
      <c r="B104" s="1902"/>
    </row>
    <row r="105" spans="1:19">
      <c r="A105" s="1901" t="s">
        <v>552</v>
      </c>
      <c r="B105" s="1903"/>
    </row>
    <row r="106" spans="1:19" ht="15.75" thickBot="1">
      <c r="A106" s="1904" t="s">
        <v>645</v>
      </c>
      <c r="B106" s="1905"/>
    </row>
    <row r="107" spans="1:19" ht="15.75" thickTop="1"/>
    <row r="108" spans="1:19">
      <c r="A108" s="97"/>
      <c r="B108" s="1" t="s">
        <v>646</v>
      </c>
    </row>
    <row r="109" spans="1:19">
      <c r="A109" s="98"/>
      <c r="B109" s="1" t="s">
        <v>647</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D3C9-72B8-41C3-9463-0257A7AEEA79}">
  <sheetPr>
    <tabColor rgb="FF92D050"/>
  </sheetPr>
  <dimension ref="A1:S98"/>
  <sheetViews>
    <sheetView zoomScale="87" zoomScaleNormal="87" workbookViewId="0">
      <pane xSplit="2" ySplit="9" topLeftCell="C20" activePane="bottomRight" state="frozen"/>
      <selection pane="bottomRight" activeCell="B35" sqref="B35"/>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945</v>
      </c>
      <c r="C5" s="1908"/>
      <c r="D5" s="1908"/>
      <c r="E5" s="1908"/>
      <c r="F5" s="1908"/>
      <c r="G5" s="1909" t="s">
        <v>546</v>
      </c>
      <c r="H5" s="2004"/>
      <c r="I5" s="2004"/>
      <c r="J5" s="2004"/>
      <c r="K5" s="2004"/>
      <c r="L5" s="2004"/>
      <c r="M5" s="2004"/>
      <c r="N5" s="2004"/>
      <c r="O5" s="2004"/>
      <c r="P5" s="2004"/>
      <c r="Q5" s="2004"/>
      <c r="R5" s="1958"/>
      <c r="S5" s="1911"/>
    </row>
    <row r="6" spans="1:19">
      <c r="A6" s="1906" t="s">
        <v>548</v>
      </c>
      <c r="B6" s="1912" t="s">
        <v>413</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1961">
        <f>I59</f>
        <v>0</v>
      </c>
      <c r="I8" s="1962"/>
      <c r="J8" s="1961">
        <f>K59</f>
        <v>0</v>
      </c>
      <c r="K8" s="1962"/>
      <c r="L8" s="1961">
        <f>M59</f>
        <v>0</v>
      </c>
      <c r="M8" s="1962"/>
      <c r="N8" s="1961">
        <f>O59</f>
        <v>0</v>
      </c>
      <c r="O8" s="1962"/>
      <c r="P8" s="1961">
        <f>Q59</f>
        <v>0</v>
      </c>
      <c r="Q8" s="1962"/>
      <c r="R8" s="1961">
        <f>S59</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06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064"/>
      <c r="B21" s="1925" t="s">
        <v>945</v>
      </c>
      <c r="C21" s="57"/>
      <c r="D21" s="58"/>
      <c r="E21" s="58"/>
      <c r="F21" s="58"/>
      <c r="G21" s="64"/>
      <c r="H21" s="1924"/>
      <c r="I21" s="59"/>
      <c r="J21" s="1924"/>
      <c r="K21" s="59"/>
      <c r="L21" s="1924"/>
      <c r="M21" s="59"/>
      <c r="N21" s="1924"/>
      <c r="O21" s="59"/>
      <c r="P21" s="1924"/>
      <c r="Q21" s="59"/>
      <c r="R21" s="1924"/>
      <c r="S21" s="59"/>
    </row>
    <row r="22" spans="1:19" ht="13.5" customHeight="1">
      <c r="A22" s="2064"/>
      <c r="B22" s="1848" t="s">
        <v>567</v>
      </c>
      <c r="C22" s="1923"/>
      <c r="D22" s="1908"/>
      <c r="E22" s="1908"/>
      <c r="F22" s="1908"/>
      <c r="G22" s="1921"/>
      <c r="H22" s="1924"/>
      <c r="I22" s="406"/>
      <c r="J22" s="1924"/>
      <c r="K22" s="406"/>
      <c r="L22" s="1924"/>
      <c r="M22" s="406"/>
      <c r="N22" s="1924"/>
      <c r="O22" s="406"/>
      <c r="P22" s="1924"/>
      <c r="Q22" s="406"/>
      <c r="R22" s="1924"/>
      <c r="S22" s="406"/>
    </row>
    <row r="23" spans="1:19">
      <c r="A23" s="2065"/>
      <c r="B23" s="2066" t="s">
        <v>568</v>
      </c>
      <c r="C23" s="1923"/>
      <c r="D23" s="1908"/>
      <c r="E23" s="1908"/>
      <c r="F23" s="1908"/>
      <c r="G23" s="1921"/>
      <c r="H23" s="1924"/>
      <c r="I23" s="2067"/>
      <c r="J23" s="1924"/>
      <c r="K23" s="406"/>
      <c r="L23" s="1924"/>
      <c r="M23" s="406"/>
      <c r="N23" s="1924"/>
      <c r="O23" s="406"/>
      <c r="P23" s="1924"/>
      <c r="Q23" s="406"/>
      <c r="R23" s="1924"/>
      <c r="S23" s="406"/>
    </row>
    <row r="24" spans="1:19">
      <c r="A24" s="2065"/>
      <c r="B24" s="2066" t="s">
        <v>569</v>
      </c>
      <c r="C24" s="1966"/>
      <c r="D24" s="1908"/>
      <c r="E24" s="1908"/>
      <c r="F24" s="1908"/>
      <c r="G24" s="1921"/>
      <c r="H24" s="1924"/>
      <c r="I24" s="2067"/>
      <c r="J24" s="1924"/>
      <c r="K24" s="406"/>
      <c r="L24" s="1924"/>
      <c r="M24" s="406"/>
      <c r="N24" s="1924"/>
      <c r="O24" s="406"/>
      <c r="P24" s="1924"/>
      <c r="Q24" s="406"/>
      <c r="R24" s="1924"/>
      <c r="S24" s="406"/>
    </row>
    <row r="25" spans="1:19">
      <c r="A25" s="2065"/>
      <c r="B25" s="2068" t="s">
        <v>570</v>
      </c>
      <c r="C25" s="1966"/>
      <c r="D25" s="1908"/>
      <c r="E25" s="1908"/>
      <c r="F25" s="1908"/>
      <c r="G25" s="1921"/>
      <c r="H25" s="1924"/>
      <c r="I25" s="2067"/>
      <c r="J25" s="1924"/>
      <c r="K25" s="406"/>
      <c r="L25" s="1924"/>
      <c r="M25" s="406"/>
      <c r="N25" s="1924"/>
      <c r="O25" s="406"/>
      <c r="P25" s="1924"/>
      <c r="Q25" s="406"/>
      <c r="R25" s="1924"/>
      <c r="S25" s="406"/>
    </row>
    <row r="26" spans="1:19" s="93" customFormat="1">
      <c r="A26" s="2064"/>
      <c r="B26" s="2068" t="s">
        <v>571</v>
      </c>
      <c r="C26" s="1968"/>
      <c r="D26" s="1969"/>
      <c r="E26" s="1969"/>
      <c r="F26" s="1969"/>
      <c r="G26" s="1968"/>
      <c r="H26" s="1924"/>
      <c r="I26" s="2067"/>
      <c r="J26" s="1924"/>
      <c r="K26" s="2069"/>
      <c r="L26" s="1924"/>
      <c r="M26" s="2069"/>
      <c r="N26" s="1924"/>
      <c r="O26" s="2069"/>
      <c r="P26" s="1924"/>
      <c r="Q26" s="2069"/>
      <c r="R26" s="1924"/>
      <c r="S26" s="2069"/>
    </row>
    <row r="27" spans="1:19" s="93" customFormat="1">
      <c r="A27" s="2064"/>
      <c r="B27" s="2068" t="s">
        <v>572</v>
      </c>
      <c r="C27" s="1968"/>
      <c r="D27" s="1969"/>
      <c r="E27" s="1969"/>
      <c r="F27" s="1969"/>
      <c r="G27" s="1968"/>
      <c r="H27" s="1924"/>
      <c r="I27" s="2067"/>
      <c r="J27" s="1924"/>
      <c r="K27" s="2069"/>
      <c r="L27" s="1924"/>
      <c r="M27" s="2069"/>
      <c r="N27" s="1924"/>
      <c r="O27" s="2069"/>
      <c r="P27" s="1924"/>
      <c r="Q27" s="2069"/>
      <c r="R27" s="1924"/>
      <c r="S27" s="2069"/>
    </row>
    <row r="28" spans="1:19" s="93" customFormat="1">
      <c r="A28" s="2064"/>
      <c r="B28" s="2068" t="s">
        <v>573</v>
      </c>
      <c r="C28" s="1968"/>
      <c r="D28" s="1969"/>
      <c r="E28" s="1969"/>
      <c r="F28" s="1969"/>
      <c r="G28" s="1968"/>
      <c r="H28" s="1924"/>
      <c r="I28" s="2067"/>
      <c r="J28" s="1924"/>
      <c r="K28" s="2069"/>
      <c r="L28" s="1924"/>
      <c r="M28" s="2069"/>
      <c r="N28" s="1924"/>
      <c r="O28" s="2069"/>
      <c r="P28" s="1924"/>
      <c r="Q28" s="2069"/>
      <c r="R28" s="1924"/>
      <c r="S28" s="2069"/>
    </row>
    <row r="29" spans="1:19" s="93" customFormat="1">
      <c r="A29" s="2064"/>
      <c r="B29" s="2068" t="s">
        <v>648</v>
      </c>
      <c r="C29" s="1968"/>
      <c r="D29" s="1969"/>
      <c r="E29" s="1969"/>
      <c r="F29" s="1969"/>
      <c r="G29" s="1968"/>
      <c r="H29" s="1924"/>
      <c r="I29" s="2067"/>
      <c r="J29" s="1924"/>
      <c r="K29" s="2069"/>
      <c r="L29" s="1924"/>
      <c r="M29" s="2069"/>
      <c r="N29" s="1924"/>
      <c r="O29" s="2069"/>
      <c r="P29" s="1924"/>
      <c r="Q29" s="2069"/>
      <c r="R29" s="1924"/>
      <c r="S29" s="2069"/>
    </row>
    <row r="30" spans="1:19" s="93" customFormat="1">
      <c r="A30" s="2064"/>
      <c r="B30" s="2070" t="s">
        <v>574</v>
      </c>
      <c r="C30" s="1968"/>
      <c r="D30" s="1969"/>
      <c r="E30" s="1969"/>
      <c r="F30" s="1969"/>
      <c r="G30" s="1968"/>
      <c r="H30" s="1924"/>
      <c r="I30" s="2067"/>
      <c r="J30" s="1924"/>
      <c r="K30" s="2069"/>
      <c r="L30" s="1924"/>
      <c r="M30" s="2069"/>
      <c r="N30" s="1924"/>
      <c r="O30" s="2069"/>
      <c r="P30" s="1924"/>
      <c r="Q30" s="2069"/>
      <c r="R30" s="1924"/>
      <c r="S30" s="2069"/>
    </row>
    <row r="31" spans="1:19" s="93" customFormat="1">
      <c r="A31" s="2064"/>
      <c r="B31" s="2071" t="s">
        <v>575</v>
      </c>
      <c r="C31" s="1970"/>
      <c r="D31" s="1971"/>
      <c r="E31" s="1971"/>
      <c r="F31" s="1971"/>
      <c r="G31" s="1970"/>
      <c r="H31" s="1974"/>
      <c r="I31" s="2072"/>
      <c r="J31" s="1978"/>
      <c r="K31" s="2073"/>
      <c r="L31" s="1978"/>
      <c r="M31" s="2073"/>
      <c r="N31" s="2073"/>
      <c r="O31" s="2073"/>
      <c r="P31" s="2073"/>
      <c r="Q31" s="2073"/>
      <c r="R31" s="2073"/>
      <c r="S31" s="2073"/>
    </row>
    <row r="32" spans="1:19" s="93" customFormat="1">
      <c r="A32" s="2064"/>
      <c r="B32" s="2014"/>
      <c r="C32" s="1968"/>
      <c r="D32" s="1969"/>
      <c r="E32" s="1969"/>
      <c r="F32" s="1969"/>
      <c r="G32" s="1968"/>
      <c r="H32" s="1924"/>
      <c r="I32" s="2067"/>
      <c r="J32" s="1924"/>
      <c r="K32" s="2069"/>
      <c r="L32" s="1924"/>
      <c r="M32" s="2069"/>
      <c r="N32" s="1924"/>
      <c r="O32" s="2069"/>
      <c r="P32" s="1924"/>
      <c r="Q32" s="2069"/>
      <c r="R32" s="1924"/>
      <c r="S32" s="2069"/>
    </row>
    <row r="33" spans="1:19" s="93" customFormat="1">
      <c r="A33" s="2074"/>
      <c r="B33" s="2014"/>
      <c r="C33" s="1988"/>
      <c r="D33" s="1969"/>
      <c r="E33" s="1969"/>
      <c r="F33" s="1969"/>
      <c r="G33" s="1968"/>
      <c r="H33" s="1924"/>
      <c r="I33" s="2067"/>
      <c r="J33" s="1924"/>
      <c r="K33" s="2069"/>
      <c r="L33" s="1924"/>
      <c r="M33" s="2069"/>
      <c r="N33" s="1924"/>
      <c r="O33" s="2069"/>
      <c r="P33" s="1924"/>
      <c r="Q33" s="2069"/>
      <c r="R33" s="1924"/>
      <c r="S33" s="2069"/>
    </row>
    <row r="34" spans="1:19" s="93" customFormat="1">
      <c r="A34" s="2074"/>
      <c r="B34" s="2014"/>
      <c r="C34" s="1988"/>
      <c r="D34" s="1969"/>
      <c r="E34" s="1969"/>
      <c r="F34" s="1969"/>
      <c r="G34" s="1968"/>
      <c r="H34" s="1924"/>
      <c r="I34" s="2067"/>
      <c r="J34" s="1924"/>
      <c r="K34" s="2069"/>
      <c r="L34" s="1924"/>
      <c r="M34" s="2069"/>
      <c r="N34" s="1924"/>
      <c r="O34" s="2069"/>
      <c r="P34" s="1924"/>
      <c r="Q34" s="2069"/>
      <c r="R34" s="1924"/>
      <c r="S34" s="2069"/>
    </row>
    <row r="35" spans="1:19" s="93" customFormat="1">
      <c r="A35" s="2074"/>
      <c r="B35" s="2014"/>
      <c r="C35" s="1988"/>
      <c r="D35" s="1969"/>
      <c r="E35" s="1969"/>
      <c r="F35" s="1969"/>
      <c r="G35" s="1968"/>
      <c r="H35" s="1924"/>
      <c r="I35" s="2067"/>
      <c r="J35" s="1924"/>
      <c r="K35" s="2069"/>
      <c r="L35" s="1924"/>
      <c r="M35" s="2069"/>
      <c r="N35" s="1924"/>
      <c r="O35" s="2069"/>
      <c r="P35" s="1924"/>
      <c r="Q35" s="2069"/>
      <c r="R35" s="1924"/>
      <c r="S35" s="2069"/>
    </row>
    <row r="36" spans="1:19" s="93" customFormat="1">
      <c r="A36" s="2074"/>
      <c r="B36" s="2014"/>
      <c r="C36" s="1988"/>
      <c r="D36" s="1969"/>
      <c r="E36" s="1969"/>
      <c r="F36" s="1969"/>
      <c r="G36" s="1968"/>
      <c r="H36" s="1924"/>
      <c r="I36" s="2067"/>
      <c r="J36" s="1924"/>
      <c r="K36" s="2069"/>
      <c r="L36" s="1924"/>
      <c r="M36" s="2069"/>
      <c r="N36" s="1924"/>
      <c r="O36" s="2069"/>
      <c r="P36" s="1924"/>
      <c r="Q36" s="2069"/>
      <c r="R36" s="1924"/>
      <c r="S36" s="2069"/>
    </row>
    <row r="37" spans="1:19" s="93" customFormat="1">
      <c r="A37" s="2074"/>
      <c r="B37" s="2014"/>
      <c r="C37" s="1988"/>
      <c r="D37" s="1969"/>
      <c r="E37" s="1969"/>
      <c r="F37" s="1969"/>
      <c r="G37" s="1968"/>
      <c r="H37" s="1924"/>
      <c r="I37" s="2067"/>
      <c r="J37" s="1924"/>
      <c r="K37" s="2069"/>
      <c r="L37" s="1924"/>
      <c r="M37" s="2069"/>
      <c r="N37" s="1924"/>
      <c r="O37" s="2069"/>
      <c r="P37" s="1924"/>
      <c r="Q37" s="2069"/>
      <c r="R37" s="1924"/>
      <c r="S37" s="2069"/>
    </row>
    <row r="38" spans="1:19" s="93" customFormat="1">
      <c r="A38" s="2074"/>
      <c r="B38" s="2014"/>
      <c r="C38" s="1988"/>
      <c r="D38" s="1969"/>
      <c r="E38" s="2015"/>
      <c r="F38" s="2016"/>
      <c r="G38" s="1968"/>
      <c r="H38" s="1924"/>
      <c r="I38" s="2067"/>
      <c r="J38" s="1924"/>
      <c r="K38" s="2069"/>
      <c r="L38" s="1924"/>
      <c r="M38" s="2069"/>
      <c r="N38" s="1924"/>
      <c r="O38" s="2069"/>
      <c r="P38" s="1924"/>
      <c r="Q38" s="2069"/>
      <c r="R38" s="1924"/>
      <c r="S38" s="2069"/>
    </row>
    <row r="39" spans="1:19" s="93" customFormat="1">
      <c r="A39" s="2074"/>
      <c r="B39" s="2014"/>
      <c r="C39" s="1988"/>
      <c r="D39" s="1969"/>
      <c r="E39" s="2015"/>
      <c r="F39" s="2016"/>
      <c r="G39" s="1968"/>
      <c r="H39" s="1924" t="s">
        <v>579</v>
      </c>
      <c r="I39" s="2067"/>
      <c r="J39" s="1924"/>
      <c r="K39" s="2069"/>
      <c r="L39" s="1924"/>
      <c r="M39" s="2069"/>
      <c r="N39" s="1924"/>
      <c r="O39" s="2069"/>
      <c r="P39" s="1924"/>
      <c r="Q39" s="2069"/>
      <c r="R39" s="1924"/>
      <c r="S39" s="2069"/>
    </row>
    <row r="40" spans="1:19" s="93" customFormat="1">
      <c r="A40" s="2074"/>
      <c r="B40" s="2014"/>
      <c r="C40" s="1988"/>
      <c r="D40" s="1969"/>
      <c r="E40" s="2015"/>
      <c r="F40" s="2016"/>
      <c r="G40" s="1968"/>
      <c r="H40" s="1924"/>
      <c r="I40" s="2067"/>
      <c r="J40" s="1924"/>
      <c r="K40" s="2069"/>
      <c r="L40" s="1924"/>
      <c r="M40" s="2069"/>
      <c r="N40" s="1924"/>
      <c r="O40" s="2069"/>
      <c r="P40" s="1924"/>
      <c r="Q40" s="2069"/>
      <c r="R40" s="1924"/>
      <c r="S40" s="2069"/>
    </row>
    <row r="41" spans="1:19" s="93" customFormat="1">
      <c r="A41" s="2074"/>
      <c r="B41" s="2075"/>
      <c r="C41" s="1988"/>
      <c r="D41" s="1969"/>
      <c r="E41" s="2015"/>
      <c r="F41" s="2016"/>
      <c r="G41" s="1968"/>
      <c r="H41" s="1924"/>
      <c r="I41" s="2067"/>
      <c r="J41" s="1924"/>
      <c r="K41" s="2069"/>
      <c r="L41" s="1924"/>
      <c r="M41" s="2069"/>
      <c r="N41" s="1924"/>
      <c r="O41" s="2069"/>
      <c r="P41" s="1924"/>
      <c r="Q41" s="2069"/>
      <c r="R41" s="1924"/>
      <c r="S41" s="2069"/>
    </row>
    <row r="42" spans="1:19" s="93" customFormat="1">
      <c r="A42" s="2074"/>
      <c r="B42" s="2076"/>
      <c r="C42" s="1988"/>
      <c r="D42" s="1969"/>
      <c r="E42" s="2015"/>
      <c r="F42" s="2016"/>
      <c r="G42" s="1968"/>
      <c r="H42" s="1924"/>
      <c r="I42" s="2067"/>
      <c r="J42" s="1924"/>
      <c r="K42" s="2069"/>
      <c r="L42" s="1924"/>
      <c r="M42" s="2069"/>
      <c r="N42" s="1924"/>
      <c r="O42" s="2069"/>
      <c r="P42" s="1924"/>
      <c r="Q42" s="2069"/>
      <c r="R42" s="1924"/>
      <c r="S42" s="2069"/>
    </row>
    <row r="43" spans="1:19" s="93" customFormat="1">
      <c r="A43" s="2074"/>
      <c r="B43" s="155"/>
      <c r="C43" s="1988"/>
      <c r="D43" s="1969"/>
      <c r="E43" s="2015"/>
      <c r="F43" s="2016"/>
      <c r="G43" s="1968"/>
      <c r="H43" s="1924"/>
      <c r="I43" s="2067"/>
      <c r="J43" s="1924"/>
      <c r="K43" s="2069"/>
      <c r="L43" s="1924"/>
      <c r="M43" s="2069"/>
      <c r="N43" s="1924"/>
      <c r="O43" s="2069"/>
      <c r="P43" s="1924"/>
      <c r="Q43" s="2069"/>
      <c r="R43" s="1924"/>
      <c r="S43" s="2069"/>
    </row>
    <row r="44" spans="1:19" s="93" customFormat="1">
      <c r="A44" s="2074"/>
      <c r="B44" s="2014"/>
      <c r="C44" s="1988"/>
      <c r="D44" s="1969"/>
      <c r="E44" s="2015"/>
      <c r="F44" s="2016"/>
      <c r="G44" s="1968"/>
      <c r="H44" s="1924"/>
      <c r="I44" s="2067"/>
      <c r="J44" s="1924"/>
      <c r="K44" s="2069"/>
      <c r="L44" s="1924"/>
      <c r="M44" s="2069"/>
      <c r="N44" s="1924"/>
      <c r="O44" s="2069"/>
      <c r="P44" s="1924"/>
      <c r="Q44" s="2069"/>
      <c r="R44" s="1924"/>
      <c r="S44" s="2069"/>
    </row>
    <row r="45" spans="1:19" s="93" customFormat="1">
      <c r="A45" s="2074"/>
      <c r="B45" s="2014"/>
      <c r="C45" s="1988"/>
      <c r="D45" s="1969"/>
      <c r="E45" s="2015"/>
      <c r="F45" s="2016"/>
      <c r="G45" s="1968"/>
      <c r="H45" s="1924"/>
      <c r="I45" s="2067"/>
      <c r="J45" s="1924"/>
      <c r="K45" s="2069"/>
      <c r="L45" s="1924"/>
      <c r="M45" s="2069"/>
      <c r="N45" s="1924"/>
      <c r="O45" s="2069"/>
      <c r="P45" s="1924"/>
      <c r="Q45" s="2069"/>
      <c r="R45" s="1924"/>
      <c r="S45" s="2069"/>
    </row>
    <row r="46" spans="1:19" s="93" customFormat="1">
      <c r="A46" s="2074"/>
      <c r="B46" s="2014"/>
      <c r="C46" s="1988"/>
      <c r="D46" s="1969"/>
      <c r="E46" s="2015"/>
      <c r="F46" s="2016"/>
      <c r="G46" s="1968"/>
      <c r="H46" s="1924"/>
      <c r="I46" s="2067"/>
      <c r="J46" s="1924"/>
      <c r="K46" s="2069"/>
      <c r="L46" s="1924"/>
      <c r="M46" s="2069"/>
      <c r="N46" s="1924"/>
      <c r="O46" s="2069"/>
      <c r="P46" s="1924"/>
      <c r="Q46" s="2069"/>
      <c r="R46" s="1924"/>
      <c r="S46" s="2069"/>
    </row>
    <row r="47" spans="1:19" s="93" customFormat="1">
      <c r="A47" s="2074"/>
      <c r="B47" s="2014"/>
      <c r="C47" s="1988"/>
      <c r="D47" s="1969"/>
      <c r="E47" s="2015"/>
      <c r="F47" s="2016"/>
      <c r="G47" s="1968"/>
      <c r="H47" s="1924"/>
      <c r="I47" s="2067"/>
      <c r="J47" s="1924"/>
      <c r="K47" s="2069"/>
      <c r="L47" s="1924"/>
      <c r="M47" s="2069"/>
      <c r="N47" s="1924"/>
      <c r="O47" s="2069"/>
      <c r="P47" s="1924"/>
      <c r="Q47" s="2069"/>
      <c r="R47" s="1924"/>
      <c r="S47" s="2069"/>
    </row>
    <row r="48" spans="1:19" s="93" customFormat="1">
      <c r="A48" s="2074"/>
      <c r="B48" s="2014"/>
      <c r="C48" s="1988"/>
      <c r="D48" s="1969"/>
      <c r="E48" s="2015"/>
      <c r="F48" s="2016"/>
      <c r="G48" s="1968"/>
      <c r="H48" s="1924"/>
      <c r="I48" s="2067"/>
      <c r="J48" s="1924"/>
      <c r="K48" s="2069"/>
      <c r="L48" s="1924"/>
      <c r="M48" s="2069"/>
      <c r="N48" s="1924"/>
      <c r="O48" s="2069"/>
      <c r="P48" s="1924"/>
      <c r="Q48" s="2069"/>
      <c r="R48" s="1924"/>
      <c r="S48" s="2069"/>
    </row>
    <row r="49" spans="1:19" s="93" customFormat="1">
      <c r="A49" s="2074"/>
      <c r="B49" s="2014"/>
      <c r="C49" s="1988"/>
      <c r="D49" s="1969"/>
      <c r="E49" s="2015"/>
      <c r="F49" s="2016"/>
      <c r="G49" s="1968"/>
      <c r="H49" s="1924"/>
      <c r="I49" s="2067"/>
      <c r="J49" s="1924"/>
      <c r="K49" s="2069"/>
      <c r="L49" s="1924"/>
      <c r="M49" s="2069"/>
      <c r="N49" s="1924"/>
      <c r="O49" s="2069"/>
      <c r="P49" s="1924"/>
      <c r="Q49" s="2069"/>
      <c r="R49" s="1924"/>
      <c r="S49" s="2069"/>
    </row>
    <row r="50" spans="1:19" s="93" customFormat="1">
      <c r="A50" s="2074"/>
      <c r="B50" s="2014"/>
      <c r="C50" s="1988"/>
      <c r="D50" s="1969"/>
      <c r="E50" s="2015"/>
      <c r="F50" s="2016"/>
      <c r="G50" s="1968"/>
      <c r="H50" s="1924"/>
      <c r="I50" s="2067"/>
      <c r="J50" s="1924"/>
      <c r="K50" s="2069"/>
      <c r="L50" s="1924"/>
      <c r="M50" s="2069"/>
      <c r="N50" s="1924"/>
      <c r="O50" s="2069"/>
      <c r="P50" s="1924"/>
      <c r="Q50" s="2069"/>
      <c r="R50" s="1924"/>
      <c r="S50" s="2069"/>
    </row>
    <row r="51" spans="1:19" s="93" customFormat="1">
      <c r="A51" s="2074"/>
      <c r="B51" s="2014"/>
      <c r="C51" s="1988"/>
      <c r="D51" s="1969"/>
      <c r="E51" s="2015"/>
      <c r="F51" s="2016"/>
      <c r="G51" s="1968"/>
      <c r="H51" s="1924"/>
      <c r="I51" s="2067"/>
      <c r="J51" s="1924"/>
      <c r="K51" s="2069"/>
      <c r="L51" s="1924"/>
      <c r="M51" s="2069"/>
      <c r="N51" s="1924"/>
      <c r="O51" s="2069"/>
      <c r="P51" s="1924"/>
      <c r="Q51" s="2069"/>
      <c r="R51" s="1924"/>
      <c r="S51" s="2069"/>
    </row>
    <row r="52" spans="1:19" s="93" customFormat="1">
      <c r="A52" s="2074"/>
      <c r="B52" s="2014"/>
      <c r="C52" s="1988"/>
      <c r="D52" s="1969"/>
      <c r="E52" s="2015"/>
      <c r="F52" s="2016"/>
      <c r="G52" s="1968"/>
      <c r="H52" s="1924"/>
      <c r="I52" s="2067"/>
      <c r="J52" s="1924"/>
      <c r="K52" s="2069"/>
      <c r="L52" s="1924"/>
      <c r="M52" s="2069"/>
      <c r="N52" s="1924"/>
      <c r="O52" s="2069"/>
      <c r="P52" s="1924"/>
      <c r="Q52" s="2069"/>
      <c r="R52" s="1924"/>
      <c r="S52" s="2069"/>
    </row>
    <row r="53" spans="1:19" s="93" customFormat="1">
      <c r="A53" s="2074"/>
      <c r="B53" s="2014"/>
      <c r="C53" s="1988"/>
      <c r="D53" s="1969"/>
      <c r="E53" s="2015"/>
      <c r="F53" s="2016"/>
      <c r="G53" s="1968"/>
      <c r="H53" s="1924"/>
      <c r="I53" s="2067"/>
      <c r="J53" s="1924"/>
      <c r="K53" s="2069"/>
      <c r="L53" s="1924"/>
      <c r="M53" s="2069"/>
      <c r="N53" s="1924"/>
      <c r="O53" s="2069"/>
      <c r="P53" s="1924"/>
      <c r="Q53" s="2069"/>
      <c r="R53" s="1924"/>
      <c r="S53" s="2069"/>
    </row>
    <row r="54" spans="1:19" s="93" customFormat="1" ht="15.75" thickBot="1">
      <c r="A54" s="2074"/>
      <c r="B54" s="2014"/>
      <c r="C54" s="1988"/>
      <c r="D54" s="1969"/>
      <c r="E54" s="2015"/>
      <c r="F54" s="2016"/>
      <c r="G54" s="1968"/>
      <c r="H54" s="1924"/>
      <c r="I54" s="2067"/>
      <c r="J54" s="1924"/>
      <c r="K54" s="2069"/>
      <c r="L54" s="1924"/>
      <c r="M54" s="2069"/>
      <c r="N54" s="1924"/>
      <c r="O54" s="2069"/>
      <c r="P54" s="1924"/>
      <c r="Q54" s="2069"/>
      <c r="R54" s="1924"/>
      <c r="S54" s="2069"/>
    </row>
    <row r="55" spans="1:19" ht="15.75" thickTop="1">
      <c r="A55" s="14"/>
      <c r="B55" s="15"/>
      <c r="C55" s="16"/>
      <c r="D55" s="16"/>
      <c r="E55" s="17"/>
      <c r="F55" s="18" t="s">
        <v>625</v>
      </c>
      <c r="G55" s="19"/>
      <c r="H55" s="20"/>
      <c r="I55" s="62">
        <f>SUM(I23:I54)</f>
        <v>0</v>
      </c>
      <c r="J55" s="20"/>
      <c r="K55" s="62">
        <f>SUM(K23:K54)</f>
        <v>0</v>
      </c>
      <c r="L55" s="20"/>
      <c r="M55" s="62">
        <f>SUM(M23:M54)</f>
        <v>0</v>
      </c>
      <c r="N55" s="20"/>
      <c r="O55" s="62">
        <f>SUM(O23:O54)</f>
        <v>0</v>
      </c>
      <c r="P55" s="20"/>
      <c r="Q55" s="62">
        <f>SUM(Q23:Q54)</f>
        <v>0</v>
      </c>
      <c r="R55" s="20"/>
      <c r="S55" s="62">
        <f>SUM(S23:S54)</f>
        <v>0</v>
      </c>
    </row>
    <row r="56" spans="1:19">
      <c r="A56" s="1867"/>
      <c r="B56" s="1868"/>
      <c r="C56" s="1869"/>
      <c r="D56" s="1869"/>
      <c r="E56" s="1870"/>
      <c r="F56" s="1871" t="s">
        <v>626</v>
      </c>
      <c r="G56" s="1872"/>
      <c r="H56" s="1873">
        <v>0</v>
      </c>
      <c r="I56" s="1989"/>
      <c r="J56" s="1873">
        <v>0</v>
      </c>
      <c r="K56" s="1989"/>
      <c r="L56" s="1873">
        <v>0</v>
      </c>
      <c r="M56" s="1989"/>
      <c r="N56" s="1873">
        <v>0</v>
      </c>
      <c r="O56" s="1989"/>
      <c r="P56" s="1873">
        <v>0</v>
      </c>
      <c r="Q56" s="1989"/>
      <c r="R56" s="1873">
        <v>0</v>
      </c>
      <c r="S56" s="1989"/>
    </row>
    <row r="57" spans="1:19">
      <c r="A57" s="1867"/>
      <c r="B57" s="1868"/>
      <c r="C57" s="1869"/>
      <c r="D57" s="1869"/>
      <c r="E57" s="1870"/>
      <c r="F57" s="1871" t="s">
        <v>627</v>
      </c>
      <c r="G57" s="1872"/>
      <c r="H57" s="1875"/>
      <c r="I57" s="1991">
        <f>H56*I55</f>
        <v>0</v>
      </c>
      <c r="J57" s="1875"/>
      <c r="K57" s="1991">
        <f>J56*K55</f>
        <v>0</v>
      </c>
      <c r="L57" s="1875"/>
      <c r="M57" s="1991">
        <f>L56*M55</f>
        <v>0</v>
      </c>
      <c r="N57" s="1875"/>
      <c r="O57" s="1991">
        <f>N56*O55</f>
        <v>0</v>
      </c>
      <c r="P57" s="1875"/>
      <c r="Q57" s="1991">
        <f>P56*Q55</f>
        <v>0</v>
      </c>
      <c r="R57" s="1875"/>
      <c r="S57" s="1991">
        <f>R56*S55</f>
        <v>0</v>
      </c>
    </row>
    <row r="58" spans="1:19">
      <c r="A58" s="1867"/>
      <c r="B58" s="1868"/>
      <c r="C58" s="1869"/>
      <c r="D58" s="1869"/>
      <c r="E58" s="1870"/>
      <c r="F58" s="1871"/>
      <c r="G58" s="1872"/>
      <c r="H58" s="1875"/>
      <c r="I58" s="1993"/>
      <c r="J58" s="1875"/>
      <c r="K58" s="1993"/>
      <c r="L58" s="1875"/>
      <c r="M58" s="1993"/>
      <c r="N58" s="1875"/>
      <c r="O58" s="1993"/>
      <c r="P58" s="1875"/>
      <c r="Q58" s="1993"/>
      <c r="R58" s="1875"/>
      <c r="S58" s="1993"/>
    </row>
    <row r="59" spans="1:19">
      <c r="A59" s="1867"/>
      <c r="B59" s="1868"/>
      <c r="C59" s="1869"/>
      <c r="D59" s="1869"/>
      <c r="E59" s="1870"/>
      <c r="F59" s="1871" t="s">
        <v>628</v>
      </c>
      <c r="G59" s="1872"/>
      <c r="H59" s="1877"/>
      <c r="I59" s="1994">
        <f>SUM(I55:I57)</f>
        <v>0</v>
      </c>
      <c r="J59" s="1877"/>
      <c r="K59" s="1994">
        <f>SUM(K55:K57)</f>
        <v>0</v>
      </c>
      <c r="L59" s="1877"/>
      <c r="M59" s="1994">
        <f>SUM(M55:M57)</f>
        <v>0</v>
      </c>
      <c r="N59" s="1877"/>
      <c r="O59" s="1994">
        <f>SUM(O55:O57)</f>
        <v>0</v>
      </c>
      <c r="P59" s="1877"/>
      <c r="Q59" s="1994">
        <f>SUM(Q55:Q57)</f>
        <v>0</v>
      </c>
      <c r="R59" s="1877"/>
      <c r="S59" s="1994">
        <f>SUM(S55:S57)</f>
        <v>0</v>
      </c>
    </row>
    <row r="60" spans="1:19">
      <c r="A60" s="1867"/>
      <c r="B60" s="1868"/>
      <c r="C60" s="1869"/>
      <c r="D60" s="1869"/>
      <c r="E60" s="1870"/>
      <c r="F60" s="1879" t="s">
        <v>629</v>
      </c>
      <c r="G60" s="1880"/>
      <c r="H60" s="1881"/>
      <c r="I60" s="1882" t="e">
        <f>I59/'Area Calculations'!$I$4</f>
        <v>#DIV/0!</v>
      </c>
      <c r="J60" s="1881"/>
      <c r="K60" s="1882" t="e">
        <f>K59/'Area Calculations'!$I$4</f>
        <v>#DIV/0!</v>
      </c>
      <c r="L60" s="1881"/>
      <c r="M60" s="1882" t="e">
        <f>M59/'Area Calculations'!$I$4</f>
        <v>#DIV/0!</v>
      </c>
      <c r="N60" s="1881"/>
      <c r="O60" s="1882" t="e">
        <f>O59/'Area Calculations'!$I$4</f>
        <v>#DIV/0!</v>
      </c>
      <c r="P60" s="1881"/>
      <c r="Q60" s="1882" t="e">
        <f>Q59/'Area Calculations'!$I$4</f>
        <v>#DIV/0!</v>
      </c>
      <c r="R60" s="1881"/>
      <c r="S60" s="1882" t="e">
        <f>S59/'Area Calculations'!$I$4</f>
        <v>#DIV/0!</v>
      </c>
    </row>
    <row r="61" spans="1:19">
      <c r="A61" s="1867"/>
      <c r="B61" s="1868"/>
      <c r="C61" s="1869"/>
      <c r="D61" s="1869"/>
      <c r="E61" s="1870"/>
      <c r="F61" s="1879" t="s">
        <v>630</v>
      </c>
      <c r="G61" s="1883"/>
      <c r="H61" s="1881"/>
      <c r="I61" s="1882" t="e">
        <f>I59/'Area Calculations'!#REF!</f>
        <v>#REF!</v>
      </c>
      <c r="J61" s="1881"/>
      <c r="K61" s="1882" t="e">
        <f>K59/'Area Calculations'!#REF!</f>
        <v>#REF!</v>
      </c>
      <c r="L61" s="1881"/>
      <c r="M61" s="1882" t="e">
        <f>M59/'Area Calculations'!#REF!</f>
        <v>#REF!</v>
      </c>
      <c r="N61" s="1881"/>
      <c r="O61" s="1882" t="e">
        <f>O59/'Area Calculations'!#REF!</f>
        <v>#REF!</v>
      </c>
      <c r="P61" s="1881"/>
      <c r="Q61" s="1882" t="e">
        <f>Q59/'Area Calculations'!#REF!</f>
        <v>#REF!</v>
      </c>
      <c r="R61" s="1881"/>
      <c r="S61" s="1882" t="e">
        <f>S59/'Area Calculations'!#REF!</f>
        <v>#REF!</v>
      </c>
    </row>
    <row r="62" spans="1:19" ht="15.75" thickBot="1">
      <c r="A62" s="1867"/>
      <c r="B62" s="1868"/>
      <c r="C62" s="1869"/>
      <c r="D62" s="1869"/>
      <c r="E62" s="1870"/>
      <c r="F62" s="1871"/>
      <c r="G62" s="1884"/>
      <c r="H62" s="1885"/>
      <c r="I62" s="1886"/>
      <c r="J62" s="1887"/>
      <c r="K62" s="1887"/>
      <c r="L62" s="1887"/>
      <c r="M62" s="1887"/>
      <c r="N62" s="1887"/>
      <c r="O62" s="1887"/>
      <c r="P62" s="1887"/>
      <c r="Q62" s="1887"/>
      <c r="R62" s="1887"/>
      <c r="S62" s="1887"/>
    </row>
    <row r="63" spans="1:19" ht="16.5" thickTop="1" thickBot="1">
      <c r="A63" s="652" t="s">
        <v>631</v>
      </c>
      <c r="B63" s="653"/>
      <c r="C63" s="12"/>
      <c r="D63" s="12"/>
      <c r="E63" s="12"/>
      <c r="F63" s="12"/>
      <c r="G63" s="13"/>
      <c r="H63" s="21"/>
      <c r="I63" s="21"/>
      <c r="J63" s="21"/>
      <c r="K63" s="21"/>
      <c r="L63" s="21"/>
      <c r="M63" s="21"/>
      <c r="N63" s="21"/>
      <c r="O63" s="21"/>
      <c r="P63" s="21"/>
      <c r="Q63" s="21"/>
      <c r="R63" s="21"/>
      <c r="S63" s="21"/>
    </row>
    <row r="64" spans="1:19" ht="15.75" thickTop="1">
      <c r="A64" s="2077"/>
      <c r="B64" s="1907"/>
      <c r="C64" s="2078"/>
      <c r="D64" s="2078"/>
      <c r="E64" s="2078"/>
      <c r="F64" s="2078"/>
      <c r="G64" s="2079"/>
      <c r="H64" s="2080"/>
      <c r="I64" s="2080"/>
      <c r="J64" s="2080"/>
      <c r="K64" s="2080"/>
      <c r="L64" s="2080"/>
      <c r="M64" s="2080"/>
      <c r="N64" s="2080"/>
      <c r="O64" s="2080"/>
      <c r="P64" s="2080"/>
      <c r="Q64" s="2080"/>
      <c r="R64" s="2080"/>
      <c r="S64" s="2080"/>
    </row>
    <row r="65" spans="1:19" s="2" customFormat="1">
      <c r="A65" s="2077"/>
      <c r="B65" s="1907"/>
      <c r="C65" s="2078"/>
      <c r="D65" s="2078"/>
      <c r="E65" s="2078"/>
      <c r="F65" s="2078"/>
      <c r="G65" s="2079"/>
      <c r="H65" s="2080"/>
      <c r="I65" s="2080"/>
      <c r="J65" s="2080"/>
      <c r="K65" s="2080"/>
      <c r="L65" s="2080"/>
      <c r="M65" s="2080"/>
      <c r="N65" s="2080"/>
      <c r="O65" s="2080"/>
      <c r="P65" s="2080"/>
      <c r="Q65" s="2080"/>
      <c r="R65" s="2080"/>
      <c r="S65" s="2080"/>
    </row>
    <row r="66" spans="1:19" s="2" customFormat="1" ht="15.75" thickBot="1">
      <c r="A66" s="2077"/>
      <c r="B66" s="1907"/>
      <c r="C66" s="2078"/>
      <c r="D66" s="2078"/>
      <c r="E66" s="2078"/>
      <c r="F66" s="2078"/>
      <c r="G66" s="2079"/>
      <c r="H66" s="2080"/>
      <c r="I66" s="2080"/>
      <c r="J66" s="2080"/>
      <c r="K66" s="2080"/>
      <c r="L66" s="2080"/>
      <c r="M66" s="2080"/>
      <c r="N66" s="2080"/>
      <c r="O66" s="2080"/>
      <c r="P66" s="2080"/>
      <c r="Q66" s="2080"/>
      <c r="R66" s="2080"/>
      <c r="S66" s="2080"/>
    </row>
    <row r="67" spans="1:19" ht="16.5" thickTop="1" thickBot="1">
      <c r="A67" s="652" t="s">
        <v>632</v>
      </c>
      <c r="B67" s="653"/>
      <c r="C67" s="12"/>
      <c r="D67" s="12"/>
      <c r="E67" s="12"/>
      <c r="F67" s="12"/>
      <c r="G67" s="13"/>
      <c r="H67" s="21"/>
      <c r="I67" s="21"/>
      <c r="J67" s="21"/>
      <c r="K67" s="21"/>
      <c r="L67" s="21"/>
      <c r="M67" s="21"/>
      <c r="N67" s="21"/>
      <c r="O67" s="21"/>
      <c r="P67" s="21"/>
      <c r="Q67" s="21"/>
      <c r="R67" s="21"/>
      <c r="S67" s="21"/>
    </row>
    <row r="68" spans="1:19" s="2" customFormat="1" ht="15.75" thickTop="1">
      <c r="A68" s="2077"/>
      <c r="B68" s="1907"/>
      <c r="C68" s="2078"/>
      <c r="D68" s="2078"/>
      <c r="E68" s="2078"/>
      <c r="F68" s="2078"/>
      <c r="G68" s="2079"/>
      <c r="H68" s="2080"/>
      <c r="I68" s="2080"/>
      <c r="J68" s="2080"/>
      <c r="K68" s="2080"/>
      <c r="L68" s="2080"/>
      <c r="M68" s="2080"/>
      <c r="N68" s="2080"/>
      <c r="O68" s="2080"/>
      <c r="P68" s="2080"/>
      <c r="Q68" s="2080"/>
      <c r="R68" s="2080"/>
      <c r="S68" s="2080"/>
    </row>
    <row r="69" spans="1:19" s="2" customFormat="1">
      <c r="A69" s="2077"/>
      <c r="B69" s="1907"/>
      <c r="C69" s="2078"/>
      <c r="D69" s="2078"/>
      <c r="E69" s="2078"/>
      <c r="F69" s="2078"/>
      <c r="G69" s="2079"/>
      <c r="H69" s="2080"/>
      <c r="I69" s="2080"/>
      <c r="J69" s="2080"/>
      <c r="K69" s="2080"/>
      <c r="L69" s="2080"/>
      <c r="M69" s="2080"/>
      <c r="N69" s="2080"/>
      <c r="O69" s="2080"/>
      <c r="P69" s="2080"/>
      <c r="Q69" s="2080"/>
      <c r="R69" s="2080"/>
      <c r="S69" s="2080"/>
    </row>
    <row r="70" spans="1:19" ht="15.75" thickBot="1">
      <c r="A70" s="2077"/>
      <c r="B70" s="1907"/>
      <c r="C70" s="2078"/>
      <c r="D70" s="2078"/>
      <c r="E70" s="2078"/>
      <c r="F70" s="2078"/>
      <c r="G70" s="2079"/>
      <c r="H70" s="2080"/>
      <c r="I70" s="2080"/>
      <c r="J70" s="2080"/>
      <c r="K70" s="2080"/>
      <c r="L70" s="2080"/>
      <c r="M70" s="2080"/>
      <c r="N70" s="2080"/>
      <c r="O70" s="2080"/>
      <c r="P70" s="2080"/>
      <c r="Q70" s="2080"/>
      <c r="R70" s="2080"/>
      <c r="S70" s="2080"/>
    </row>
    <row r="71" spans="1:19" ht="16.5" thickTop="1" thickBot="1">
      <c r="A71" s="652" t="s">
        <v>633</v>
      </c>
      <c r="B71" s="653"/>
      <c r="C71" s="12"/>
      <c r="D71" s="12"/>
      <c r="E71" s="12"/>
      <c r="F71" s="12"/>
      <c r="G71" s="13"/>
      <c r="H71" s="21"/>
      <c r="I71" s="21"/>
      <c r="J71" s="21"/>
      <c r="K71" s="21"/>
      <c r="L71" s="21"/>
      <c r="M71" s="21"/>
      <c r="N71" s="21"/>
      <c r="O71" s="21"/>
      <c r="P71" s="21"/>
      <c r="Q71" s="21"/>
      <c r="R71" s="21"/>
      <c r="S71" s="21"/>
    </row>
    <row r="72" spans="1:19" ht="15.75" thickTop="1">
      <c r="A72" s="2077"/>
      <c r="B72" s="1907"/>
      <c r="C72" s="2078"/>
      <c r="D72" s="2078"/>
      <c r="E72" s="2078"/>
      <c r="F72" s="2078"/>
      <c r="G72" s="2079"/>
      <c r="H72" s="2080"/>
      <c r="I72" s="2080"/>
      <c r="J72" s="2080"/>
      <c r="K72" s="2080"/>
      <c r="L72" s="2080"/>
      <c r="M72" s="2080"/>
      <c r="N72" s="2080"/>
      <c r="O72" s="2080"/>
      <c r="P72" s="2080"/>
      <c r="Q72" s="2080"/>
      <c r="R72" s="2080"/>
      <c r="S72" s="2080"/>
    </row>
    <row r="73" spans="1:19">
      <c r="A73" s="1920"/>
      <c r="B73" s="1907"/>
      <c r="C73" s="1908"/>
      <c r="D73" s="1908"/>
      <c r="E73" s="1908"/>
      <c r="F73" s="1908"/>
      <c r="G73" s="1921"/>
      <c r="H73" s="1888"/>
      <c r="I73" s="1888"/>
      <c r="J73" s="1888"/>
      <c r="K73" s="1888"/>
      <c r="L73" s="1888"/>
      <c r="M73" s="1888"/>
      <c r="N73" s="1888"/>
      <c r="O73" s="1888"/>
      <c r="P73" s="1888"/>
      <c r="Q73" s="1888"/>
      <c r="R73" s="1888"/>
      <c r="S73" s="1888"/>
    </row>
    <row r="74" spans="1:19" ht="15.75" thickBot="1">
      <c r="A74" s="1889"/>
      <c r="B74" s="1890"/>
      <c r="C74" s="1908"/>
      <c r="D74" s="1908"/>
      <c r="E74" s="1908"/>
      <c r="F74" s="1908"/>
      <c r="G74" s="1921"/>
      <c r="H74" s="1891"/>
      <c r="I74" s="1891"/>
      <c r="J74" s="1891"/>
      <c r="K74" s="1891"/>
      <c r="L74" s="1891"/>
      <c r="M74" s="1891"/>
      <c r="N74" s="1891"/>
      <c r="O74" s="1891"/>
      <c r="P74" s="1891"/>
      <c r="Q74" s="1891"/>
      <c r="R74" s="1891"/>
      <c r="S74" s="1891"/>
    </row>
    <row r="75" spans="1:19" ht="16.5" thickTop="1" thickBot="1">
      <c r="A75" s="652" t="s">
        <v>634</v>
      </c>
      <c r="B75" s="653"/>
      <c r="C75" s="12"/>
      <c r="D75" s="12"/>
      <c r="E75" s="12"/>
      <c r="F75" s="12"/>
      <c r="G75" s="13"/>
      <c r="H75" s="21"/>
      <c r="I75" s="21"/>
      <c r="J75" s="21"/>
      <c r="K75" s="21"/>
      <c r="L75" s="21"/>
      <c r="M75" s="21"/>
      <c r="N75" s="21"/>
      <c r="O75" s="21"/>
      <c r="P75" s="21"/>
      <c r="Q75" s="21"/>
      <c r="R75" s="21"/>
      <c r="S75" s="21"/>
    </row>
    <row r="76" spans="1:19" ht="15.75" thickTop="1">
      <c r="A76" s="2081"/>
      <c r="B76" s="2082"/>
      <c r="C76" s="2078"/>
      <c r="D76" s="2078"/>
      <c r="E76" s="2078"/>
      <c r="F76" s="2078"/>
      <c r="G76" s="2079"/>
      <c r="H76" s="2080"/>
      <c r="I76" s="2080"/>
      <c r="J76" s="2080"/>
      <c r="K76" s="2080"/>
      <c r="L76" s="2080"/>
      <c r="M76" s="2080"/>
      <c r="N76" s="2080"/>
      <c r="O76" s="2080"/>
      <c r="P76" s="2080"/>
      <c r="Q76" s="2080"/>
      <c r="R76" s="2080"/>
      <c r="S76" s="2080"/>
    </row>
    <row r="77" spans="1:19">
      <c r="A77" s="1889"/>
      <c r="B77" s="1890"/>
      <c r="C77" s="1908"/>
      <c r="D77" s="1908"/>
      <c r="E77" s="1908"/>
      <c r="F77" s="1908"/>
      <c r="G77" s="1921"/>
      <c r="H77" s="1892"/>
      <c r="I77" s="1892"/>
      <c r="J77" s="1892"/>
      <c r="K77" s="1892"/>
      <c r="L77" s="1892"/>
      <c r="M77" s="1892"/>
      <c r="N77" s="1892"/>
      <c r="O77" s="1892"/>
      <c r="P77" s="1892"/>
      <c r="Q77" s="1892"/>
      <c r="R77" s="1892"/>
      <c r="S77" s="1892"/>
    </row>
    <row r="78" spans="1:19" ht="15.75" thickBot="1">
      <c r="A78" s="1889"/>
      <c r="B78" s="1890"/>
      <c r="C78" s="1908"/>
      <c r="D78" s="1908"/>
      <c r="E78" s="1908"/>
      <c r="F78" s="1908"/>
      <c r="G78" s="1921"/>
      <c r="H78" s="1892"/>
      <c r="I78" s="1892"/>
      <c r="J78" s="1892"/>
      <c r="K78" s="1892"/>
      <c r="L78" s="1892"/>
      <c r="M78" s="1892"/>
      <c r="N78" s="1892"/>
      <c r="O78" s="1892"/>
      <c r="P78" s="1892"/>
      <c r="Q78" s="1892"/>
      <c r="R78" s="1892"/>
      <c r="S78" s="1892"/>
    </row>
    <row r="79" spans="1:19" ht="16.5" thickTop="1" thickBot="1">
      <c r="A79" s="652" t="s">
        <v>635</v>
      </c>
      <c r="B79" s="653"/>
      <c r="C79" s="12"/>
      <c r="D79" s="12"/>
      <c r="E79" s="12"/>
      <c r="F79" s="12"/>
      <c r="G79" s="13"/>
      <c r="H79" s="21"/>
      <c r="I79" s="21"/>
      <c r="J79" s="21"/>
      <c r="K79" s="21"/>
      <c r="L79" s="21"/>
      <c r="M79" s="21"/>
      <c r="N79" s="21"/>
      <c r="O79" s="21"/>
      <c r="P79" s="21"/>
      <c r="Q79" s="21"/>
      <c r="R79" s="21"/>
      <c r="S79" s="21"/>
    </row>
    <row r="80" spans="1:19" ht="15.75" thickTop="1">
      <c r="A80" s="1920"/>
      <c r="B80" s="1907" t="s">
        <v>636</v>
      </c>
      <c r="C80" s="1908"/>
      <c r="D80" s="1908"/>
      <c r="E80" s="1908"/>
      <c r="F80" s="1908"/>
      <c r="G80" s="1921"/>
      <c r="H80" s="1892"/>
      <c r="I80" s="1892"/>
      <c r="J80" s="1892"/>
      <c r="K80" s="1892"/>
      <c r="L80" s="1892"/>
      <c r="M80" s="1892"/>
      <c r="N80" s="1892"/>
      <c r="O80" s="1892"/>
      <c r="P80" s="1892"/>
      <c r="Q80" s="1892"/>
      <c r="R80" s="1892"/>
      <c r="S80" s="1892"/>
    </row>
    <row r="81" spans="1:19">
      <c r="A81" s="1920"/>
      <c r="B81" s="1907" t="s">
        <v>637</v>
      </c>
      <c r="C81" s="1908"/>
      <c r="D81" s="1908"/>
      <c r="E81" s="1908"/>
      <c r="F81" s="1908"/>
      <c r="G81" s="1921"/>
      <c r="H81" s="1892"/>
      <c r="I81" s="1892"/>
      <c r="J81" s="1892"/>
      <c r="K81" s="1892"/>
      <c r="L81" s="1892"/>
      <c r="M81" s="1892"/>
      <c r="N81" s="1892"/>
      <c r="O81" s="1892"/>
      <c r="P81" s="1892"/>
      <c r="Q81" s="1892"/>
      <c r="R81" s="1892"/>
      <c r="S81" s="1892"/>
    </row>
    <row r="82" spans="1:19">
      <c r="A82" s="1920"/>
      <c r="B82" s="1907" t="s">
        <v>638</v>
      </c>
      <c r="C82" s="1908"/>
      <c r="D82" s="1908"/>
      <c r="E82" s="1908"/>
      <c r="F82" s="1908"/>
      <c r="G82" s="1921"/>
      <c r="H82" s="1892"/>
      <c r="I82" s="1892"/>
      <c r="J82" s="1892"/>
      <c r="K82" s="1892"/>
      <c r="L82" s="1892"/>
      <c r="M82" s="1892"/>
      <c r="N82" s="1892"/>
      <c r="O82" s="1892"/>
      <c r="P82" s="1892"/>
      <c r="Q82" s="1892"/>
      <c r="R82" s="1892"/>
      <c r="S82" s="1892"/>
    </row>
    <row r="83" spans="1:19">
      <c r="A83" s="1920"/>
      <c r="B83" s="1907" t="s">
        <v>639</v>
      </c>
      <c r="C83" s="1908"/>
      <c r="D83" s="1908"/>
      <c r="E83" s="1908"/>
      <c r="F83" s="1908"/>
      <c r="G83" s="1921"/>
      <c r="H83" s="1892"/>
      <c r="I83" s="1892"/>
      <c r="J83" s="1892"/>
      <c r="K83" s="1892"/>
      <c r="L83" s="1892"/>
      <c r="M83" s="1892"/>
      <c r="N83" s="1892"/>
      <c r="O83" s="1892"/>
      <c r="P83" s="1892"/>
      <c r="Q83" s="1892"/>
      <c r="R83" s="1892"/>
      <c r="S83" s="1892"/>
    </row>
    <row r="84" spans="1:19" ht="15.75" thickBot="1">
      <c r="A84" s="358"/>
      <c r="B84" s="357"/>
      <c r="C84" s="188"/>
      <c r="D84" s="188"/>
      <c r="E84" s="188"/>
      <c r="F84" s="188"/>
      <c r="G84" s="359"/>
      <c r="H84" s="300"/>
      <c r="I84" s="300"/>
      <c r="J84" s="300"/>
      <c r="K84" s="300"/>
      <c r="L84" s="300"/>
      <c r="M84" s="300"/>
      <c r="N84" s="300"/>
      <c r="O84" s="300"/>
      <c r="P84" s="300"/>
      <c r="Q84" s="300"/>
      <c r="R84" s="300"/>
      <c r="S84" s="300"/>
    </row>
    <row r="85" spans="1:19" ht="16.5" thickTop="1" thickBot="1">
      <c r="A85" s="7" t="s">
        <v>640</v>
      </c>
      <c r="B85" s="8"/>
      <c r="C85" s="12"/>
      <c r="D85" s="12"/>
      <c r="E85" s="12"/>
      <c r="F85" s="12"/>
      <c r="G85" s="13"/>
      <c r="H85" s="21"/>
      <c r="I85" s="21"/>
      <c r="J85" s="21"/>
      <c r="K85" s="21"/>
      <c r="L85" s="21"/>
      <c r="M85" s="21"/>
      <c r="N85" s="21"/>
      <c r="O85" s="21"/>
      <c r="P85" s="21"/>
      <c r="Q85" s="21"/>
      <c r="R85" s="21"/>
      <c r="S85" s="21"/>
    </row>
    <row r="86" spans="1:19" ht="15.75" thickTop="1">
      <c r="A86" s="2077"/>
      <c r="B86" s="2083" t="s">
        <v>641</v>
      </c>
      <c r="C86" s="2078"/>
      <c r="D86" s="2078"/>
      <c r="E86" s="2078"/>
      <c r="F86" s="2078"/>
      <c r="G86" s="2079"/>
      <c r="H86" s="2084"/>
      <c r="I86" s="2084"/>
      <c r="J86" s="2084"/>
      <c r="K86" s="2084"/>
      <c r="L86" s="2084"/>
      <c r="M86" s="2084"/>
      <c r="N86" s="2084"/>
      <c r="O86" s="2084"/>
      <c r="P86" s="2084"/>
      <c r="Q86" s="2084"/>
      <c r="R86" s="2084"/>
      <c r="S86" s="2084"/>
    </row>
    <row r="87" spans="1:19">
      <c r="A87" s="1920"/>
      <c r="B87" s="1907" t="s">
        <v>642</v>
      </c>
      <c r="C87" s="1908"/>
      <c r="D87" s="1908"/>
      <c r="E87" s="1908"/>
      <c r="F87" s="1908"/>
      <c r="G87" s="1921"/>
      <c r="H87" s="1893"/>
      <c r="I87" s="1893"/>
      <c r="J87" s="1893"/>
      <c r="K87" s="1893"/>
      <c r="L87" s="1893"/>
      <c r="M87" s="1893"/>
      <c r="N87" s="1893"/>
      <c r="O87" s="1893"/>
      <c r="P87" s="1893"/>
      <c r="Q87" s="1893"/>
      <c r="R87" s="1893"/>
      <c r="S87" s="1893"/>
    </row>
    <row r="88" spans="1:19" ht="15.75" thickBot="1">
      <c r="A88" s="1894"/>
      <c r="B88" s="1895" t="s">
        <v>643</v>
      </c>
      <c r="C88" s="1896"/>
      <c r="D88" s="1896"/>
      <c r="E88" s="1896"/>
      <c r="F88" s="1896"/>
      <c r="G88" s="1897"/>
      <c r="H88" s="1898"/>
      <c r="I88" s="1898"/>
      <c r="J88" s="1898"/>
      <c r="K88" s="1898"/>
      <c r="L88" s="1898"/>
      <c r="M88" s="1898"/>
      <c r="N88" s="1898"/>
      <c r="O88" s="1898"/>
      <c r="P88" s="1898"/>
      <c r="Q88" s="1898"/>
      <c r="R88" s="1898"/>
      <c r="S88" s="1898"/>
    </row>
    <row r="89" spans="1:19" ht="16.5" thickTop="1" thickBot="1"/>
    <row r="90" spans="1:19" ht="16.5" thickTop="1" thickBot="1">
      <c r="A90" s="94" t="s">
        <v>644</v>
      </c>
      <c r="B90" s="96"/>
    </row>
    <row r="91" spans="1:19" ht="16.5" thickTop="1" thickBot="1">
      <c r="A91" s="95" t="s">
        <v>542</v>
      </c>
      <c r="B91" s="96"/>
    </row>
    <row r="92" spans="1:19" ht="15.75" thickTop="1">
      <c r="A92" s="1900" t="s">
        <v>546</v>
      </c>
      <c r="B92" s="1899"/>
    </row>
    <row r="93" spans="1:19">
      <c r="A93" s="1901" t="s">
        <v>549</v>
      </c>
      <c r="B93" s="1902"/>
    </row>
    <row r="94" spans="1:19">
      <c r="A94" s="1901" t="s">
        <v>552</v>
      </c>
      <c r="B94" s="1903"/>
    </row>
    <row r="95" spans="1:19" ht="15.75" thickBot="1">
      <c r="A95" s="1904" t="s">
        <v>645</v>
      </c>
      <c r="B95" s="1905"/>
    </row>
    <row r="96" spans="1:19" ht="15.75" thickTop="1"/>
    <row r="97" spans="1:2">
      <c r="A97" s="97"/>
      <c r="B97" s="1" t="s">
        <v>646</v>
      </c>
    </row>
    <row r="98" spans="1:2">
      <c r="A98" s="98"/>
      <c r="B98" s="1" t="s">
        <v>647</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99" priority="13" operator="equal">
      <formula>"X"</formula>
    </cfRule>
    <cfRule type="cellIs" dxfId="998" priority="14" operator="equal">
      <formula>"I"</formula>
    </cfRule>
  </conditionalFormatting>
  <conditionalFormatting sqref="H32:H54">
    <cfRule type="cellIs" dxfId="997" priority="1" operator="equal">
      <formula>"X"</formula>
    </cfRule>
    <cfRule type="cellIs" dxfId="996" priority="2" operator="equal">
      <formula>"I"</formula>
    </cfRule>
  </conditionalFormatting>
  <conditionalFormatting sqref="J20:J30">
    <cfRule type="cellIs" dxfId="995" priority="15" operator="equal">
      <formula>"X"</formula>
    </cfRule>
    <cfRule type="cellIs" dxfId="994" priority="16" operator="equal">
      <formula>"I"</formula>
    </cfRule>
  </conditionalFormatting>
  <conditionalFormatting sqref="J32:J54">
    <cfRule type="cellIs" dxfId="993" priority="3" operator="equal">
      <formula>"X"</formula>
    </cfRule>
    <cfRule type="cellIs" dxfId="992" priority="4" operator="equal">
      <formula>"I"</formula>
    </cfRule>
  </conditionalFormatting>
  <conditionalFormatting sqref="L20:L30">
    <cfRule type="cellIs" dxfId="991" priority="17" operator="equal">
      <formula>"X"</formula>
    </cfRule>
    <cfRule type="cellIs" dxfId="990" priority="18" operator="equal">
      <formula>"I"</formula>
    </cfRule>
  </conditionalFormatting>
  <conditionalFormatting sqref="L32:L54">
    <cfRule type="cellIs" dxfId="989" priority="5" operator="equal">
      <formula>"X"</formula>
    </cfRule>
    <cfRule type="cellIs" dxfId="988" priority="6" operator="equal">
      <formula>"I"</formula>
    </cfRule>
  </conditionalFormatting>
  <conditionalFormatting sqref="N20:N30">
    <cfRule type="cellIs" dxfId="987" priority="19" operator="equal">
      <formula>"X"</formula>
    </cfRule>
    <cfRule type="cellIs" dxfId="986" priority="20" operator="equal">
      <formula>"I"</formula>
    </cfRule>
  </conditionalFormatting>
  <conditionalFormatting sqref="N32:N54">
    <cfRule type="cellIs" dxfId="985" priority="7" operator="equal">
      <formula>"X"</formula>
    </cfRule>
    <cfRule type="cellIs" dxfId="984" priority="8" operator="equal">
      <formula>"I"</formula>
    </cfRule>
  </conditionalFormatting>
  <conditionalFormatting sqref="P20:P30">
    <cfRule type="cellIs" dxfId="983" priority="21" operator="equal">
      <formula>"X"</formula>
    </cfRule>
    <cfRule type="cellIs" dxfId="982" priority="22" operator="equal">
      <formula>"I"</formula>
    </cfRule>
  </conditionalFormatting>
  <conditionalFormatting sqref="P32:P54">
    <cfRule type="cellIs" dxfId="981" priority="9" operator="equal">
      <formula>"X"</formula>
    </cfRule>
    <cfRule type="cellIs" dxfId="980" priority="10" operator="equal">
      <formula>"I"</formula>
    </cfRule>
  </conditionalFormatting>
  <conditionalFormatting sqref="R20:R30">
    <cfRule type="cellIs" dxfId="979" priority="23" operator="equal">
      <formula>"X"</formula>
    </cfRule>
    <cfRule type="cellIs" dxfId="978" priority="24" operator="equal">
      <formula>"I"</formula>
    </cfRule>
  </conditionalFormatting>
  <conditionalFormatting sqref="R32:R54">
    <cfRule type="cellIs" dxfId="977" priority="11" operator="equal">
      <formula>"X"</formula>
    </cfRule>
    <cfRule type="cellIs" dxfId="976" priority="12" operator="equal">
      <formula>"I"</formula>
    </cfRule>
  </conditionalFormatting>
  <hyperlinks>
    <hyperlink ref="B3" location="'Cost Summary'!A1" display="BACK TO SUMMARY SHEET" xr:uid="{DB878E5D-1D34-4E16-8EBA-2DB3034FC1E0}"/>
  </hyperlink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8DEF-1AF9-40C7-B5EE-A0D8658CBA19}">
  <sheetPr>
    <tabColor rgb="FF92D050"/>
  </sheetPr>
  <dimension ref="A1:S93"/>
  <sheetViews>
    <sheetView workbookViewId="0">
      <pane xSplit="2" ySplit="9" topLeftCell="C2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416</v>
      </c>
      <c r="C5" s="1908"/>
      <c r="D5" s="1908"/>
      <c r="E5" s="1908"/>
      <c r="F5" s="1908"/>
      <c r="G5" s="1909" t="s">
        <v>546</v>
      </c>
      <c r="H5" s="2004"/>
      <c r="I5" s="2004"/>
      <c r="J5" s="2004"/>
      <c r="K5" s="2004"/>
      <c r="L5" s="2004"/>
      <c r="M5" s="2004"/>
      <c r="N5" s="2004"/>
      <c r="O5" s="2004"/>
      <c r="P5" s="2004"/>
      <c r="Q5" s="2004"/>
      <c r="R5" s="1958"/>
      <c r="S5" s="1911"/>
    </row>
    <row r="6" spans="1:19">
      <c r="A6" s="1906" t="s">
        <v>548</v>
      </c>
      <c r="B6" s="1912" t="s">
        <v>415</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1961">
        <f>I54</f>
        <v>0</v>
      </c>
      <c r="I8" s="1962"/>
      <c r="J8" s="1961">
        <f>K54</f>
        <v>0</v>
      </c>
      <c r="K8" s="1962"/>
      <c r="L8" s="1961">
        <f>M54</f>
        <v>0</v>
      </c>
      <c r="M8" s="1962"/>
      <c r="N8" s="1961">
        <f>O54</f>
        <v>0</v>
      </c>
      <c r="O8" s="1962"/>
      <c r="P8" s="1961">
        <f>Q54</f>
        <v>0</v>
      </c>
      <c r="Q8" s="1962"/>
      <c r="R8" s="1961">
        <f>S54</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085"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086"/>
      <c r="B21" s="1925" t="s">
        <v>416</v>
      </c>
      <c r="C21" s="57"/>
      <c r="D21" s="58"/>
      <c r="E21" s="58"/>
      <c r="F21" s="58"/>
      <c r="G21" s="64"/>
      <c r="H21" s="1924"/>
      <c r="I21" s="59"/>
      <c r="J21" s="1924"/>
      <c r="K21" s="59"/>
      <c r="L21" s="1924"/>
      <c r="M21" s="59"/>
      <c r="N21" s="1924"/>
      <c r="O21" s="59"/>
      <c r="P21" s="1924"/>
      <c r="Q21" s="59"/>
      <c r="R21" s="1924"/>
      <c r="S21" s="59"/>
    </row>
    <row r="22" spans="1:19">
      <c r="A22" s="2087"/>
      <c r="B22" s="1848" t="s">
        <v>567</v>
      </c>
      <c r="C22" s="1923"/>
      <c r="D22" s="1908"/>
      <c r="E22" s="1908"/>
      <c r="F22" s="1908"/>
      <c r="G22" s="1921"/>
      <c r="H22" s="1924"/>
      <c r="I22" s="406"/>
      <c r="J22" s="1924"/>
      <c r="K22" s="406"/>
      <c r="L22" s="1924"/>
      <c r="M22" s="406"/>
      <c r="N22" s="1924"/>
      <c r="O22" s="406"/>
      <c r="P22" s="1924"/>
      <c r="Q22" s="406"/>
      <c r="R22" s="1924"/>
      <c r="S22" s="406"/>
    </row>
    <row r="23" spans="1:19">
      <c r="A23" s="2087"/>
      <c r="B23" s="2088" t="s">
        <v>568</v>
      </c>
      <c r="C23" s="1923"/>
      <c r="D23" s="1908"/>
      <c r="E23" s="1908"/>
      <c r="F23" s="1908"/>
      <c r="G23" s="1921"/>
      <c r="H23" s="1924"/>
      <c r="I23" s="407"/>
      <c r="J23" s="1924"/>
      <c r="K23" s="406"/>
      <c r="L23" s="1924"/>
      <c r="M23" s="406"/>
      <c r="N23" s="1924"/>
      <c r="O23" s="406"/>
      <c r="P23" s="1924"/>
      <c r="Q23" s="406"/>
      <c r="R23" s="1924"/>
      <c r="S23" s="406"/>
    </row>
    <row r="24" spans="1:19">
      <c r="A24" s="2086"/>
      <c r="B24" s="2088" t="s">
        <v>569</v>
      </c>
      <c r="C24" s="1966"/>
      <c r="D24" s="1908"/>
      <c r="E24" s="1908"/>
      <c r="F24" s="1908"/>
      <c r="G24" s="1921"/>
      <c r="H24" s="1924"/>
      <c r="I24" s="407"/>
      <c r="J24" s="1924"/>
      <c r="K24" s="406"/>
      <c r="L24" s="1924"/>
      <c r="M24" s="406"/>
      <c r="N24" s="1924"/>
      <c r="O24" s="406"/>
      <c r="P24" s="1924"/>
      <c r="Q24" s="406"/>
      <c r="R24" s="1924"/>
      <c r="S24" s="406"/>
    </row>
    <row r="25" spans="1:19">
      <c r="A25" s="2086"/>
      <c r="B25" s="2089" t="s">
        <v>570</v>
      </c>
      <c r="C25" s="1966"/>
      <c r="D25" s="1908"/>
      <c r="E25" s="1908"/>
      <c r="F25" s="1908"/>
      <c r="G25" s="1921"/>
      <c r="H25" s="1924"/>
      <c r="I25" s="407"/>
      <c r="J25" s="1924"/>
      <c r="K25" s="406"/>
      <c r="L25" s="1924"/>
      <c r="M25" s="406"/>
      <c r="N25" s="1924"/>
      <c r="O25" s="406"/>
      <c r="P25" s="1924"/>
      <c r="Q25" s="406"/>
      <c r="R25" s="1924"/>
      <c r="S25" s="406"/>
    </row>
    <row r="26" spans="1:19" s="93" customFormat="1">
      <c r="A26" s="2087"/>
      <c r="B26" s="2089" t="s">
        <v>571</v>
      </c>
      <c r="C26" s="1968"/>
      <c r="D26" s="1969"/>
      <c r="E26" s="1969"/>
      <c r="F26" s="1969"/>
      <c r="G26" s="1968"/>
      <c r="H26" s="1924"/>
      <c r="I26" s="407"/>
      <c r="J26" s="1924"/>
      <c r="K26" s="413"/>
      <c r="L26" s="1924"/>
      <c r="M26" s="413"/>
      <c r="N26" s="1924"/>
      <c r="O26" s="413"/>
      <c r="P26" s="1924"/>
      <c r="Q26" s="413"/>
      <c r="R26" s="1924"/>
      <c r="S26" s="413"/>
    </row>
    <row r="27" spans="1:19" s="93" customFormat="1">
      <c r="A27" s="2087"/>
      <c r="B27" s="2089" t="s">
        <v>572</v>
      </c>
      <c r="C27" s="1968"/>
      <c r="D27" s="1969"/>
      <c r="E27" s="1969"/>
      <c r="F27" s="1969"/>
      <c r="G27" s="1968"/>
      <c r="H27" s="1924"/>
      <c r="I27" s="407"/>
      <c r="J27" s="1924"/>
      <c r="K27" s="413"/>
      <c r="L27" s="1924"/>
      <c r="M27" s="413"/>
      <c r="N27" s="1924"/>
      <c r="O27" s="413"/>
      <c r="P27" s="1924"/>
      <c r="Q27" s="413"/>
      <c r="R27" s="1924"/>
      <c r="S27" s="413"/>
    </row>
    <row r="28" spans="1:19" s="93" customFormat="1">
      <c r="A28" s="2087"/>
      <c r="B28" s="2089" t="s">
        <v>573</v>
      </c>
      <c r="C28" s="1968"/>
      <c r="D28" s="1969"/>
      <c r="E28" s="1969"/>
      <c r="F28" s="1969"/>
      <c r="G28" s="1968"/>
      <c r="H28" s="1924"/>
      <c r="I28" s="407"/>
      <c r="J28" s="1924"/>
      <c r="K28" s="413"/>
      <c r="L28" s="1924"/>
      <c r="M28" s="413"/>
      <c r="N28" s="1924"/>
      <c r="O28" s="413"/>
      <c r="P28" s="1924"/>
      <c r="Q28" s="413"/>
      <c r="R28" s="1924"/>
      <c r="S28" s="413"/>
    </row>
    <row r="29" spans="1:19" s="93" customFormat="1">
      <c r="A29" s="2087"/>
      <c r="B29" s="2089" t="s">
        <v>648</v>
      </c>
      <c r="C29" s="1968"/>
      <c r="D29" s="1969"/>
      <c r="E29" s="1969"/>
      <c r="F29" s="1969"/>
      <c r="G29" s="1968"/>
      <c r="H29" s="1924"/>
      <c r="I29" s="407"/>
      <c r="J29" s="1924"/>
      <c r="K29" s="413"/>
      <c r="L29" s="1924"/>
      <c r="M29" s="413"/>
      <c r="N29" s="1924"/>
      <c r="O29" s="413"/>
      <c r="P29" s="1924"/>
      <c r="Q29" s="413"/>
      <c r="R29" s="1924"/>
      <c r="S29" s="413"/>
    </row>
    <row r="30" spans="1:19" s="93" customFormat="1">
      <c r="A30" s="2087"/>
      <c r="B30" s="2090" t="s">
        <v>574</v>
      </c>
      <c r="C30" s="1968"/>
      <c r="D30" s="1969"/>
      <c r="E30" s="1969"/>
      <c r="F30" s="1969"/>
      <c r="G30" s="1968"/>
      <c r="H30" s="1924"/>
      <c r="I30" s="407"/>
      <c r="J30" s="1924"/>
      <c r="K30" s="413"/>
      <c r="L30" s="1924"/>
      <c r="M30" s="413"/>
      <c r="N30" s="1924"/>
      <c r="O30" s="413"/>
      <c r="P30" s="1924"/>
      <c r="Q30" s="413"/>
      <c r="R30" s="1924"/>
      <c r="S30" s="413"/>
    </row>
    <row r="31" spans="1:19" s="93" customFormat="1">
      <c r="A31" s="2087"/>
      <c r="B31" s="2091" t="s">
        <v>575</v>
      </c>
      <c r="C31" s="1970"/>
      <c r="D31" s="1971"/>
      <c r="E31" s="1971"/>
      <c r="F31" s="1971"/>
      <c r="G31" s="1970"/>
      <c r="H31" s="1974"/>
      <c r="I31" s="2092"/>
      <c r="J31" s="1978"/>
      <c r="K31" s="2093"/>
      <c r="L31" s="1978"/>
      <c r="M31" s="2093"/>
      <c r="N31" s="2093"/>
      <c r="O31" s="2093"/>
      <c r="P31" s="2093"/>
      <c r="Q31" s="2093"/>
      <c r="R31" s="2093"/>
      <c r="S31" s="2093"/>
    </row>
    <row r="32" spans="1:19" s="93" customFormat="1">
      <c r="A32" s="2094"/>
      <c r="B32" s="2014"/>
      <c r="C32" s="1988"/>
      <c r="D32" s="1969"/>
      <c r="E32" s="1969"/>
      <c r="F32" s="1969"/>
      <c r="G32" s="1968"/>
      <c r="H32" s="1924"/>
      <c r="I32" s="407"/>
      <c r="J32" s="1924"/>
      <c r="K32" s="413"/>
      <c r="L32" s="1924"/>
      <c r="M32" s="413"/>
      <c r="N32" s="1924"/>
      <c r="O32" s="413"/>
      <c r="P32" s="1924"/>
      <c r="Q32" s="413"/>
      <c r="R32" s="1924"/>
      <c r="S32" s="413"/>
    </row>
    <row r="33" spans="1:19" s="93" customFormat="1">
      <c r="A33" s="2094"/>
      <c r="B33" s="2014"/>
      <c r="C33" s="1988"/>
      <c r="D33" s="1969"/>
      <c r="E33" s="1969"/>
      <c r="F33" s="1969"/>
      <c r="G33" s="1968"/>
      <c r="H33" s="1924"/>
      <c r="I33" s="407"/>
      <c r="J33" s="1924"/>
      <c r="K33" s="413"/>
      <c r="L33" s="1924"/>
      <c r="M33" s="413"/>
      <c r="N33" s="1924"/>
      <c r="O33" s="413"/>
      <c r="P33" s="1924"/>
      <c r="Q33" s="413"/>
      <c r="R33" s="1924"/>
      <c r="S33" s="413"/>
    </row>
    <row r="34" spans="1:19" s="93" customFormat="1">
      <c r="A34" s="2094"/>
      <c r="B34" s="2014"/>
      <c r="C34" s="1988"/>
      <c r="D34" s="1969"/>
      <c r="E34" s="1969"/>
      <c r="F34" s="1969"/>
      <c r="G34" s="1968"/>
      <c r="H34" s="1924"/>
      <c r="I34" s="407"/>
      <c r="J34" s="1924"/>
      <c r="K34" s="413"/>
      <c r="L34" s="1924"/>
      <c r="M34" s="413"/>
      <c r="N34" s="1924"/>
      <c r="O34" s="413"/>
      <c r="P34" s="1924"/>
      <c r="Q34" s="413"/>
      <c r="R34" s="1924"/>
      <c r="S34" s="413"/>
    </row>
    <row r="35" spans="1:19" s="93" customFormat="1">
      <c r="A35" s="2094"/>
      <c r="B35" s="2014"/>
      <c r="C35" s="1988"/>
      <c r="D35" s="1969"/>
      <c r="E35" s="2015"/>
      <c r="F35" s="2016"/>
      <c r="G35" s="1968"/>
      <c r="H35" s="1924"/>
      <c r="I35" s="407"/>
      <c r="J35" s="1924"/>
      <c r="K35" s="413"/>
      <c r="L35" s="1924"/>
      <c r="M35" s="413"/>
      <c r="N35" s="1924"/>
      <c r="O35" s="413"/>
      <c r="P35" s="1924"/>
      <c r="Q35" s="413"/>
      <c r="R35" s="1924"/>
      <c r="S35" s="413"/>
    </row>
    <row r="36" spans="1:19" s="93" customFormat="1">
      <c r="A36" s="2094"/>
      <c r="B36" s="2014"/>
      <c r="C36" s="1988"/>
      <c r="D36" s="1969"/>
      <c r="E36" s="2015"/>
      <c r="F36" s="2016"/>
      <c r="G36" s="1968"/>
      <c r="H36" s="1924"/>
      <c r="I36" s="407"/>
      <c r="J36" s="1924"/>
      <c r="K36" s="413"/>
      <c r="L36" s="1924"/>
      <c r="M36" s="413"/>
      <c r="N36" s="1924"/>
      <c r="O36" s="413"/>
      <c r="P36" s="1924"/>
      <c r="Q36" s="413"/>
      <c r="R36" s="1924"/>
      <c r="S36" s="413"/>
    </row>
    <row r="37" spans="1:19" s="93" customFormat="1">
      <c r="A37" s="2094"/>
      <c r="B37" s="2014"/>
      <c r="C37" s="1988"/>
      <c r="D37" s="1969"/>
      <c r="E37" s="2015"/>
      <c r="F37" s="2016"/>
      <c r="G37" s="1968"/>
      <c r="H37" s="1924"/>
      <c r="I37" s="407"/>
      <c r="J37" s="1924"/>
      <c r="K37" s="413"/>
      <c r="L37" s="1924"/>
      <c r="M37" s="413"/>
      <c r="N37" s="1924"/>
      <c r="O37" s="413"/>
      <c r="P37" s="1924"/>
      <c r="Q37" s="413"/>
      <c r="R37" s="1924"/>
      <c r="S37" s="413"/>
    </row>
    <row r="38" spans="1:19" s="93" customFormat="1">
      <c r="A38" s="2094"/>
      <c r="B38" s="2095"/>
      <c r="C38" s="1988"/>
      <c r="D38" s="1969"/>
      <c r="E38" s="2015"/>
      <c r="F38" s="2016"/>
      <c r="G38" s="1968"/>
      <c r="H38" s="1924"/>
      <c r="I38" s="407"/>
      <c r="J38" s="1924"/>
      <c r="K38" s="413"/>
      <c r="L38" s="1924"/>
      <c r="M38" s="413"/>
      <c r="N38" s="1924"/>
      <c r="O38" s="413"/>
      <c r="P38" s="1924"/>
      <c r="Q38" s="413"/>
      <c r="R38" s="1924"/>
      <c r="S38" s="413"/>
    </row>
    <row r="39" spans="1:19" s="93" customFormat="1">
      <c r="A39" s="2094"/>
      <c r="B39" s="2096"/>
      <c r="C39" s="1988"/>
      <c r="D39" s="1969"/>
      <c r="E39" s="2015"/>
      <c r="F39" s="2016"/>
      <c r="G39" s="1968"/>
      <c r="H39" s="1924" t="s">
        <v>579</v>
      </c>
      <c r="I39" s="407"/>
      <c r="J39" s="1924"/>
      <c r="K39" s="413"/>
      <c r="L39" s="1924"/>
      <c r="M39" s="413"/>
      <c r="N39" s="1924"/>
      <c r="O39" s="413"/>
      <c r="P39" s="1924"/>
      <c r="Q39" s="413"/>
      <c r="R39" s="1924"/>
      <c r="S39" s="413"/>
    </row>
    <row r="40" spans="1:19" s="93" customFormat="1">
      <c r="A40" s="2094"/>
      <c r="B40" s="155"/>
      <c r="C40" s="1988"/>
      <c r="D40" s="1969"/>
      <c r="E40" s="2015"/>
      <c r="F40" s="2016"/>
      <c r="G40" s="1968"/>
      <c r="H40" s="1924"/>
      <c r="I40" s="407"/>
      <c r="J40" s="1924"/>
      <c r="K40" s="413"/>
      <c r="L40" s="1924"/>
      <c r="M40" s="413"/>
      <c r="N40" s="1924"/>
      <c r="O40" s="413"/>
      <c r="P40" s="1924"/>
      <c r="Q40" s="413"/>
      <c r="R40" s="1924"/>
      <c r="S40" s="413"/>
    </row>
    <row r="41" spans="1:19" s="93" customFormat="1">
      <c r="A41" s="2094"/>
      <c r="B41" s="2014"/>
      <c r="C41" s="1988"/>
      <c r="D41" s="1969"/>
      <c r="E41" s="2015"/>
      <c r="F41" s="2016"/>
      <c r="G41" s="1968"/>
      <c r="H41" s="1924"/>
      <c r="I41" s="407"/>
      <c r="J41" s="1924"/>
      <c r="K41" s="413"/>
      <c r="L41" s="1924"/>
      <c r="M41" s="413"/>
      <c r="N41" s="1924"/>
      <c r="O41" s="413"/>
      <c r="P41" s="1924"/>
      <c r="Q41" s="413"/>
      <c r="R41" s="1924"/>
      <c r="S41" s="413"/>
    </row>
    <row r="42" spans="1:19" s="93" customFormat="1">
      <c r="A42" s="2094"/>
      <c r="B42" s="2014"/>
      <c r="C42" s="1988"/>
      <c r="D42" s="1969"/>
      <c r="E42" s="2015"/>
      <c r="F42" s="2016"/>
      <c r="G42" s="1968"/>
      <c r="H42" s="1924"/>
      <c r="I42" s="407"/>
      <c r="J42" s="1924"/>
      <c r="K42" s="413"/>
      <c r="L42" s="1924"/>
      <c r="M42" s="413"/>
      <c r="N42" s="1924"/>
      <c r="O42" s="413"/>
      <c r="P42" s="1924"/>
      <c r="Q42" s="413"/>
      <c r="R42" s="1924"/>
      <c r="S42" s="413"/>
    </row>
    <row r="43" spans="1:19" s="93" customFormat="1">
      <c r="A43" s="2094"/>
      <c r="B43" s="2014"/>
      <c r="C43" s="1988"/>
      <c r="D43" s="1969"/>
      <c r="E43" s="2015"/>
      <c r="F43" s="2016"/>
      <c r="G43" s="1968"/>
      <c r="H43" s="1924"/>
      <c r="I43" s="407"/>
      <c r="J43" s="1924"/>
      <c r="K43" s="413"/>
      <c r="L43" s="1924"/>
      <c r="M43" s="413"/>
      <c r="N43" s="1924"/>
      <c r="O43" s="413"/>
      <c r="P43" s="1924"/>
      <c r="Q43" s="413"/>
      <c r="R43" s="1924"/>
      <c r="S43" s="413"/>
    </row>
    <row r="44" spans="1:19" s="93" customFormat="1">
      <c r="A44" s="2094"/>
      <c r="B44" s="2014"/>
      <c r="C44" s="1988"/>
      <c r="D44" s="1969"/>
      <c r="E44" s="2015"/>
      <c r="F44" s="2016"/>
      <c r="G44" s="1968"/>
      <c r="H44" s="1924"/>
      <c r="I44" s="407"/>
      <c r="J44" s="1924"/>
      <c r="K44" s="413"/>
      <c r="L44" s="1924"/>
      <c r="M44" s="413"/>
      <c r="N44" s="1924"/>
      <c r="O44" s="413"/>
      <c r="P44" s="1924"/>
      <c r="Q44" s="413"/>
      <c r="R44" s="1924"/>
      <c r="S44" s="413"/>
    </row>
    <row r="45" spans="1:19" s="93" customFormat="1">
      <c r="A45" s="2094"/>
      <c r="B45" s="2014"/>
      <c r="C45" s="1988"/>
      <c r="D45" s="1969"/>
      <c r="E45" s="2015"/>
      <c r="F45" s="2016"/>
      <c r="G45" s="1968"/>
      <c r="H45" s="1924"/>
      <c r="I45" s="407"/>
      <c r="J45" s="1924"/>
      <c r="K45" s="413"/>
      <c r="L45" s="1924"/>
      <c r="M45" s="413"/>
      <c r="N45" s="1924"/>
      <c r="O45" s="413"/>
      <c r="P45" s="1924"/>
      <c r="Q45" s="413"/>
      <c r="R45" s="1924"/>
      <c r="S45" s="413"/>
    </row>
    <row r="46" spans="1:19" s="93" customFormat="1">
      <c r="A46" s="2094"/>
      <c r="B46" s="2014"/>
      <c r="C46" s="1988"/>
      <c r="D46" s="1969"/>
      <c r="E46" s="2015"/>
      <c r="F46" s="2016"/>
      <c r="G46" s="1968"/>
      <c r="H46" s="1924"/>
      <c r="I46" s="407"/>
      <c r="J46" s="1924"/>
      <c r="K46" s="413"/>
      <c r="L46" s="1924"/>
      <c r="M46" s="413"/>
      <c r="N46" s="1924"/>
      <c r="O46" s="413"/>
      <c r="P46" s="1924"/>
      <c r="Q46" s="413"/>
      <c r="R46" s="1924"/>
      <c r="S46" s="413"/>
    </row>
    <row r="47" spans="1:19" s="93" customFormat="1">
      <c r="A47" s="2094"/>
      <c r="B47" s="2014"/>
      <c r="C47" s="1988"/>
      <c r="D47" s="1969"/>
      <c r="E47" s="2015"/>
      <c r="F47" s="2016"/>
      <c r="G47" s="1968"/>
      <c r="H47" s="1924"/>
      <c r="I47" s="407"/>
      <c r="J47" s="1924"/>
      <c r="K47" s="413"/>
      <c r="L47" s="1924"/>
      <c r="M47" s="413"/>
      <c r="N47" s="1924"/>
      <c r="O47" s="413"/>
      <c r="P47" s="1924"/>
      <c r="Q47" s="413"/>
      <c r="R47" s="1924"/>
      <c r="S47" s="413"/>
    </row>
    <row r="48" spans="1:19" s="93" customFormat="1">
      <c r="A48" s="2094"/>
      <c r="B48" s="2014"/>
      <c r="C48" s="1988"/>
      <c r="D48" s="1969"/>
      <c r="E48" s="2015"/>
      <c r="F48" s="2016"/>
      <c r="G48" s="1968"/>
      <c r="H48" s="1924"/>
      <c r="I48" s="407"/>
      <c r="J48" s="1924"/>
      <c r="K48" s="413"/>
      <c r="L48" s="1924"/>
      <c r="M48" s="413"/>
      <c r="N48" s="1924"/>
      <c r="O48" s="413"/>
      <c r="P48" s="1924"/>
      <c r="Q48" s="413"/>
      <c r="R48" s="1924"/>
      <c r="S48" s="413"/>
    </row>
    <row r="49" spans="1:19" s="93" customFormat="1" ht="15.75" thickBot="1">
      <c r="A49" s="2094"/>
      <c r="B49" s="2014"/>
      <c r="C49" s="1988"/>
      <c r="D49" s="1969"/>
      <c r="E49" s="2015"/>
      <c r="F49" s="2016"/>
      <c r="G49" s="1968"/>
      <c r="H49" s="1924"/>
      <c r="I49" s="407"/>
      <c r="J49" s="1924"/>
      <c r="K49" s="413"/>
      <c r="L49" s="1924"/>
      <c r="M49" s="413"/>
      <c r="N49" s="1924"/>
      <c r="O49" s="413"/>
      <c r="P49" s="1924"/>
      <c r="Q49" s="413"/>
      <c r="R49" s="1924"/>
      <c r="S49" s="413"/>
    </row>
    <row r="50" spans="1:19" ht="15.75" thickTop="1">
      <c r="A50" s="14"/>
      <c r="B50" s="15"/>
      <c r="C50" s="16"/>
      <c r="D50" s="16"/>
      <c r="E50" s="17"/>
      <c r="F50" s="18" t="s">
        <v>625</v>
      </c>
      <c r="G50" s="19"/>
      <c r="H50" s="20"/>
      <c r="I50" s="62">
        <f>SUM(I23:I49)</f>
        <v>0</v>
      </c>
      <c r="J50" s="20"/>
      <c r="K50" s="62">
        <f>SUM(K23:K49)</f>
        <v>0</v>
      </c>
      <c r="L50" s="20"/>
      <c r="M50" s="62">
        <f>SUM(M23:M49)</f>
        <v>0</v>
      </c>
      <c r="N50" s="20"/>
      <c r="O50" s="62">
        <f>SUM(O23:O49)</f>
        <v>0</v>
      </c>
      <c r="P50" s="20"/>
      <c r="Q50" s="62">
        <f>SUM(Q23:Q49)</f>
        <v>0</v>
      </c>
      <c r="R50" s="20"/>
      <c r="S50" s="62">
        <f>SUM(S23:S49)</f>
        <v>0</v>
      </c>
    </row>
    <row r="51" spans="1:19">
      <c r="A51" s="1867"/>
      <c r="B51" s="1868"/>
      <c r="C51" s="1869"/>
      <c r="D51" s="1869"/>
      <c r="E51" s="1870"/>
      <c r="F51" s="1871" t="s">
        <v>626</v>
      </c>
      <c r="G51" s="1872"/>
      <c r="H51" s="1873">
        <v>0</v>
      </c>
      <c r="I51" s="1989"/>
      <c r="J51" s="1873">
        <v>0</v>
      </c>
      <c r="K51" s="1989"/>
      <c r="L51" s="1873">
        <v>0</v>
      </c>
      <c r="M51" s="1989"/>
      <c r="N51" s="1873">
        <v>0</v>
      </c>
      <c r="O51" s="1989"/>
      <c r="P51" s="1873">
        <v>0</v>
      </c>
      <c r="Q51" s="1989"/>
      <c r="R51" s="1873">
        <v>0</v>
      </c>
      <c r="S51" s="1989"/>
    </row>
    <row r="52" spans="1:19">
      <c r="A52" s="1867"/>
      <c r="B52" s="1868"/>
      <c r="C52" s="1869"/>
      <c r="D52" s="1869"/>
      <c r="E52" s="1870"/>
      <c r="F52" s="1871" t="s">
        <v>627</v>
      </c>
      <c r="G52" s="1872"/>
      <c r="H52" s="1875"/>
      <c r="I52" s="1991">
        <f>H51*I50</f>
        <v>0</v>
      </c>
      <c r="J52" s="1875"/>
      <c r="K52" s="1991">
        <f>J51*K50</f>
        <v>0</v>
      </c>
      <c r="L52" s="1875"/>
      <c r="M52" s="1991">
        <f>L51*M50</f>
        <v>0</v>
      </c>
      <c r="N52" s="1875"/>
      <c r="O52" s="1991">
        <f>N51*O50</f>
        <v>0</v>
      </c>
      <c r="P52" s="1875"/>
      <c r="Q52" s="1991">
        <f>P51*Q50</f>
        <v>0</v>
      </c>
      <c r="R52" s="1875"/>
      <c r="S52" s="1991">
        <f>R51*S50</f>
        <v>0</v>
      </c>
    </row>
    <row r="53" spans="1:19">
      <c r="A53" s="1867"/>
      <c r="B53" s="1868"/>
      <c r="C53" s="1869"/>
      <c r="D53" s="1869"/>
      <c r="E53" s="1870"/>
      <c r="F53" s="1871"/>
      <c r="G53" s="1872"/>
      <c r="H53" s="1875"/>
      <c r="I53" s="1993"/>
      <c r="J53" s="1875"/>
      <c r="K53" s="1993"/>
      <c r="L53" s="1875"/>
      <c r="M53" s="1993"/>
      <c r="N53" s="1875"/>
      <c r="O53" s="1993"/>
      <c r="P53" s="1875"/>
      <c r="Q53" s="1993"/>
      <c r="R53" s="1875"/>
      <c r="S53" s="1993"/>
    </row>
    <row r="54" spans="1:19">
      <c r="A54" s="1867"/>
      <c r="B54" s="1868"/>
      <c r="C54" s="1869"/>
      <c r="D54" s="1869"/>
      <c r="E54" s="1870"/>
      <c r="F54" s="1871" t="s">
        <v>628</v>
      </c>
      <c r="G54" s="1872"/>
      <c r="H54" s="1877"/>
      <c r="I54" s="1994">
        <f>SUM(I50:I52)</f>
        <v>0</v>
      </c>
      <c r="J54" s="1877"/>
      <c r="K54" s="1994">
        <f>SUM(K50:K52)</f>
        <v>0</v>
      </c>
      <c r="L54" s="1877"/>
      <c r="M54" s="1994">
        <f>SUM(M50:M52)</f>
        <v>0</v>
      </c>
      <c r="N54" s="1877"/>
      <c r="O54" s="1994">
        <f>SUM(O50:O52)</f>
        <v>0</v>
      </c>
      <c r="P54" s="1877"/>
      <c r="Q54" s="1994">
        <f>SUM(Q50:Q52)</f>
        <v>0</v>
      </c>
      <c r="R54" s="1877"/>
      <c r="S54" s="1994">
        <f>SUM(S50:S52)</f>
        <v>0</v>
      </c>
    </row>
    <row r="55" spans="1:19">
      <c r="A55" s="1867"/>
      <c r="B55" s="1868"/>
      <c r="C55" s="1869"/>
      <c r="D55" s="1869"/>
      <c r="E55" s="1870"/>
      <c r="F55" s="1879" t="s">
        <v>629</v>
      </c>
      <c r="G55" s="1880"/>
      <c r="H55" s="1881"/>
      <c r="I55" s="1882" t="e">
        <f>I54/'Area Calculations'!$I$4</f>
        <v>#DIV/0!</v>
      </c>
      <c r="J55" s="1881"/>
      <c r="K55" s="1882" t="e">
        <f>K54/'Area Calculations'!$I$4</f>
        <v>#DIV/0!</v>
      </c>
      <c r="L55" s="1881"/>
      <c r="M55" s="1882" t="e">
        <f>M54/'Area Calculations'!$I$4</f>
        <v>#DIV/0!</v>
      </c>
      <c r="N55" s="1881"/>
      <c r="O55" s="1882" t="e">
        <f>O54/'Area Calculations'!$I$4</f>
        <v>#DIV/0!</v>
      </c>
      <c r="P55" s="1881"/>
      <c r="Q55" s="1882" t="e">
        <f>Q54/'Area Calculations'!$I$4</f>
        <v>#DIV/0!</v>
      </c>
      <c r="R55" s="1881"/>
      <c r="S55" s="1882" t="e">
        <f>S54/'Area Calculations'!$I$4</f>
        <v>#DIV/0!</v>
      </c>
    </row>
    <row r="56" spans="1:19">
      <c r="A56" s="1867"/>
      <c r="B56" s="1868"/>
      <c r="C56" s="1869"/>
      <c r="D56" s="1869"/>
      <c r="E56" s="1870"/>
      <c r="F56" s="1879" t="s">
        <v>630</v>
      </c>
      <c r="G56" s="1883"/>
      <c r="H56" s="1881"/>
      <c r="I56" s="1882" t="e">
        <f>I54/'Area Calculations'!#REF!</f>
        <v>#REF!</v>
      </c>
      <c r="J56" s="1881"/>
      <c r="K56" s="1882" t="e">
        <f>K54/'Area Calculations'!#REF!</f>
        <v>#REF!</v>
      </c>
      <c r="L56" s="1881"/>
      <c r="M56" s="1882" t="e">
        <f>M54/'Area Calculations'!#REF!</f>
        <v>#REF!</v>
      </c>
      <c r="N56" s="1881"/>
      <c r="O56" s="1882" t="e">
        <f>O54/'Area Calculations'!#REF!</f>
        <v>#REF!</v>
      </c>
      <c r="P56" s="1881"/>
      <c r="Q56" s="1882" t="e">
        <f>Q54/'Area Calculations'!#REF!</f>
        <v>#REF!</v>
      </c>
      <c r="R56" s="1881"/>
      <c r="S56" s="1882" t="e">
        <f>S54/'Area Calculations'!#REF!</f>
        <v>#REF!</v>
      </c>
    </row>
    <row r="57" spans="1:19" ht="15.75" thickBot="1">
      <c r="A57" s="1867"/>
      <c r="B57" s="1868"/>
      <c r="C57" s="1869"/>
      <c r="D57" s="1869"/>
      <c r="E57" s="1870"/>
      <c r="F57" s="1871"/>
      <c r="G57" s="1884"/>
      <c r="H57" s="1885"/>
      <c r="I57" s="1886"/>
      <c r="J57" s="1885"/>
      <c r="K57" s="1886"/>
      <c r="L57" s="1885"/>
      <c r="M57" s="1886"/>
      <c r="N57" s="1885"/>
      <c r="O57" s="1886"/>
      <c r="P57" s="1885"/>
      <c r="Q57" s="1886"/>
      <c r="R57" s="1885"/>
      <c r="S57" s="1886"/>
    </row>
    <row r="58" spans="1:19" ht="16.5" thickTop="1" thickBot="1">
      <c r="A58" s="652" t="s">
        <v>631</v>
      </c>
      <c r="B58" s="653"/>
      <c r="C58" s="12"/>
      <c r="D58" s="12"/>
      <c r="E58" s="12"/>
      <c r="F58" s="12"/>
      <c r="G58" s="13"/>
      <c r="H58" s="21"/>
      <c r="I58" s="21"/>
      <c r="J58" s="21"/>
      <c r="K58" s="21"/>
      <c r="L58" s="21"/>
      <c r="M58" s="21"/>
      <c r="N58" s="21"/>
      <c r="O58" s="21"/>
      <c r="P58" s="21"/>
      <c r="Q58" s="21"/>
      <c r="R58" s="21"/>
      <c r="S58" s="21"/>
    </row>
    <row r="59" spans="1:19" ht="15.75" thickTop="1">
      <c r="A59" s="2097"/>
      <c r="B59" s="1907"/>
      <c r="C59" s="2056"/>
      <c r="D59" s="2056"/>
      <c r="E59" s="2056"/>
      <c r="F59" s="2056"/>
      <c r="G59" s="2098"/>
      <c r="H59" s="2099"/>
      <c r="I59" s="2099"/>
      <c r="J59" s="2099"/>
      <c r="K59" s="2099"/>
      <c r="L59" s="2099"/>
      <c r="M59" s="2099"/>
      <c r="N59" s="2099"/>
      <c r="O59" s="2099"/>
      <c r="P59" s="2099"/>
      <c r="Q59" s="2099"/>
      <c r="R59" s="2099"/>
      <c r="S59" s="2099"/>
    </row>
    <row r="60" spans="1:19" s="2" customFormat="1">
      <c r="A60" s="2097"/>
      <c r="B60" s="1907"/>
      <c r="C60" s="2056"/>
      <c r="D60" s="2056"/>
      <c r="E60" s="2056"/>
      <c r="F60" s="2056"/>
      <c r="G60" s="2098"/>
      <c r="H60" s="2099"/>
      <c r="I60" s="2099"/>
      <c r="J60" s="2099"/>
      <c r="K60" s="2099"/>
      <c r="L60" s="2099"/>
      <c r="M60" s="2099"/>
      <c r="N60" s="2099"/>
      <c r="O60" s="2099"/>
      <c r="P60" s="2099"/>
      <c r="Q60" s="2099"/>
      <c r="R60" s="2099"/>
      <c r="S60" s="2099"/>
    </row>
    <row r="61" spans="1:19" s="2" customFormat="1" ht="15.75" thickBot="1">
      <c r="A61" s="2097"/>
      <c r="B61" s="1907"/>
      <c r="C61" s="2056"/>
      <c r="D61" s="2056"/>
      <c r="E61" s="2056"/>
      <c r="F61" s="2056"/>
      <c r="G61" s="2098"/>
      <c r="H61" s="2099"/>
      <c r="I61" s="2099"/>
      <c r="J61" s="2099"/>
      <c r="K61" s="2099"/>
      <c r="L61" s="2099"/>
      <c r="M61" s="2099"/>
      <c r="N61" s="2099"/>
      <c r="O61" s="2099"/>
      <c r="P61" s="2099"/>
      <c r="Q61" s="2099"/>
      <c r="R61" s="2099"/>
      <c r="S61" s="2099"/>
    </row>
    <row r="62" spans="1:19" ht="16.5" thickTop="1" thickBot="1">
      <c r="A62" s="652" t="s">
        <v>632</v>
      </c>
      <c r="B62" s="653"/>
      <c r="C62" s="12"/>
      <c r="D62" s="12"/>
      <c r="E62" s="12"/>
      <c r="F62" s="12"/>
      <c r="G62" s="13"/>
      <c r="H62" s="21"/>
      <c r="I62" s="21"/>
      <c r="J62" s="21"/>
      <c r="K62" s="21"/>
      <c r="L62" s="21"/>
      <c r="M62" s="21"/>
      <c r="N62" s="21"/>
      <c r="O62" s="21"/>
      <c r="P62" s="21"/>
      <c r="Q62" s="21"/>
      <c r="R62" s="21"/>
      <c r="S62" s="21"/>
    </row>
    <row r="63" spans="1:19" s="2" customFormat="1" ht="15.75" thickTop="1">
      <c r="A63" s="2097"/>
      <c r="B63" s="1907"/>
      <c r="C63" s="2056"/>
      <c r="D63" s="2056"/>
      <c r="E63" s="2056"/>
      <c r="F63" s="2056"/>
      <c r="G63" s="2098"/>
      <c r="H63" s="2099"/>
      <c r="I63" s="2099"/>
      <c r="J63" s="2099"/>
      <c r="K63" s="2099"/>
      <c r="L63" s="2099"/>
      <c r="M63" s="2099"/>
      <c r="N63" s="2099"/>
      <c r="O63" s="2099"/>
      <c r="P63" s="2099"/>
      <c r="Q63" s="2099"/>
      <c r="R63" s="2099"/>
      <c r="S63" s="2099"/>
    </row>
    <row r="64" spans="1:19" s="2" customFormat="1">
      <c r="A64" s="2097"/>
      <c r="B64" s="1907"/>
      <c r="C64" s="2056"/>
      <c r="D64" s="2056"/>
      <c r="E64" s="2056"/>
      <c r="F64" s="2056"/>
      <c r="G64" s="2098"/>
      <c r="H64" s="2099"/>
      <c r="I64" s="2099"/>
      <c r="J64" s="2099"/>
      <c r="K64" s="2099"/>
      <c r="L64" s="2099"/>
      <c r="M64" s="2099"/>
      <c r="N64" s="2099"/>
      <c r="O64" s="2099"/>
      <c r="P64" s="2099"/>
      <c r="Q64" s="2099"/>
      <c r="R64" s="2099"/>
      <c r="S64" s="2099"/>
    </row>
    <row r="65" spans="1:19" ht="15.75" thickBot="1">
      <c r="A65" s="2097"/>
      <c r="B65" s="1907"/>
      <c r="C65" s="2056"/>
      <c r="D65" s="2056"/>
      <c r="E65" s="2056"/>
      <c r="F65" s="2056"/>
      <c r="G65" s="2098"/>
      <c r="H65" s="2099"/>
      <c r="I65" s="2099"/>
      <c r="J65" s="2099"/>
      <c r="K65" s="2099"/>
      <c r="L65" s="2099"/>
      <c r="M65" s="2099"/>
      <c r="N65" s="2099"/>
      <c r="O65" s="2099"/>
      <c r="P65" s="2099"/>
      <c r="Q65" s="2099"/>
      <c r="R65" s="2099"/>
      <c r="S65" s="2099"/>
    </row>
    <row r="66" spans="1:19" ht="16.5" thickTop="1" thickBot="1">
      <c r="A66" s="652" t="s">
        <v>633</v>
      </c>
      <c r="B66" s="653"/>
      <c r="C66" s="12"/>
      <c r="D66" s="12"/>
      <c r="E66" s="12"/>
      <c r="F66" s="12"/>
      <c r="G66" s="13"/>
      <c r="H66" s="21"/>
      <c r="I66" s="21"/>
      <c r="J66" s="21"/>
      <c r="K66" s="21"/>
      <c r="L66" s="21"/>
      <c r="M66" s="21"/>
      <c r="N66" s="21"/>
      <c r="O66" s="21"/>
      <c r="P66" s="21"/>
      <c r="Q66" s="21"/>
      <c r="R66" s="21"/>
      <c r="S66" s="21"/>
    </row>
    <row r="67" spans="1:19" ht="15.75" thickTop="1">
      <c r="A67" s="2097"/>
      <c r="B67" s="1907"/>
      <c r="C67" s="2056"/>
      <c r="D67" s="2056"/>
      <c r="E67" s="2056"/>
      <c r="F67" s="2056"/>
      <c r="G67" s="2098"/>
      <c r="H67" s="2099"/>
      <c r="I67" s="2099"/>
      <c r="J67" s="2099"/>
      <c r="K67" s="2099"/>
      <c r="L67" s="2099"/>
      <c r="M67" s="2099"/>
      <c r="N67" s="2099"/>
      <c r="O67" s="2099"/>
      <c r="P67" s="2099"/>
      <c r="Q67" s="2099"/>
      <c r="R67" s="2099"/>
      <c r="S67" s="2099"/>
    </row>
    <row r="68" spans="1:19">
      <c r="A68" s="1920"/>
      <c r="B68" s="1907"/>
      <c r="C68" s="1908"/>
      <c r="D68" s="1908"/>
      <c r="E68" s="1908"/>
      <c r="F68" s="1908"/>
      <c r="G68" s="1921"/>
      <c r="H68" s="1888"/>
      <c r="I68" s="1888"/>
      <c r="J68" s="1888"/>
      <c r="K68" s="1888"/>
      <c r="L68" s="1888"/>
      <c r="M68" s="1888"/>
      <c r="N68" s="1888"/>
      <c r="O68" s="1888"/>
      <c r="P68" s="1888"/>
      <c r="Q68" s="1888"/>
      <c r="R68" s="1888"/>
      <c r="S68" s="1888"/>
    </row>
    <row r="69" spans="1:19" ht="15.75" thickBot="1">
      <c r="A69" s="1889"/>
      <c r="B69" s="1890"/>
      <c r="C69" s="1908"/>
      <c r="D69" s="1908"/>
      <c r="E69" s="1908"/>
      <c r="F69" s="1908"/>
      <c r="G69" s="1921"/>
      <c r="H69" s="1891"/>
      <c r="I69" s="1891"/>
      <c r="J69" s="1891"/>
      <c r="K69" s="1891"/>
      <c r="L69" s="1891"/>
      <c r="M69" s="1891"/>
      <c r="N69" s="1891"/>
      <c r="O69" s="1891"/>
      <c r="P69" s="1891"/>
      <c r="Q69" s="1891"/>
      <c r="R69" s="1891"/>
      <c r="S69" s="1891"/>
    </row>
    <row r="70" spans="1:19" ht="16.5" thickTop="1" thickBot="1">
      <c r="A70" s="652" t="s">
        <v>634</v>
      </c>
      <c r="B70" s="653"/>
      <c r="C70" s="12"/>
      <c r="D70" s="12"/>
      <c r="E70" s="12"/>
      <c r="F70" s="12"/>
      <c r="G70" s="13"/>
      <c r="H70" s="21"/>
      <c r="I70" s="21"/>
      <c r="J70" s="21"/>
      <c r="K70" s="21"/>
      <c r="L70" s="21"/>
      <c r="M70" s="21"/>
      <c r="N70" s="21"/>
      <c r="O70" s="21"/>
      <c r="P70" s="21"/>
      <c r="Q70" s="21"/>
      <c r="R70" s="21"/>
      <c r="S70" s="21"/>
    </row>
    <row r="71" spans="1:19" ht="15.75" thickTop="1">
      <c r="A71" s="2100"/>
      <c r="B71" s="2061"/>
      <c r="C71" s="2056"/>
      <c r="D71" s="2056"/>
      <c r="E71" s="2056"/>
      <c r="F71" s="2056"/>
      <c r="G71" s="2098"/>
      <c r="H71" s="2099"/>
      <c r="I71" s="2099"/>
      <c r="J71" s="2099"/>
      <c r="K71" s="2099"/>
      <c r="L71" s="2099"/>
      <c r="M71" s="2099"/>
      <c r="N71" s="2099"/>
      <c r="O71" s="2099"/>
      <c r="P71" s="2099"/>
      <c r="Q71" s="2099"/>
      <c r="R71" s="2099"/>
      <c r="S71" s="2099"/>
    </row>
    <row r="72" spans="1:19">
      <c r="A72" s="1889"/>
      <c r="B72" s="1890"/>
      <c r="C72" s="1908"/>
      <c r="D72" s="1908"/>
      <c r="E72" s="1908"/>
      <c r="F72" s="1908"/>
      <c r="G72" s="1921"/>
      <c r="H72" s="1892"/>
      <c r="I72" s="1892"/>
      <c r="J72" s="1892"/>
      <c r="K72" s="1892"/>
      <c r="L72" s="1892"/>
      <c r="M72" s="1892"/>
      <c r="N72" s="1892"/>
      <c r="O72" s="1892"/>
      <c r="P72" s="1892"/>
      <c r="Q72" s="1892"/>
      <c r="R72" s="1892"/>
      <c r="S72" s="1892"/>
    </row>
    <row r="73" spans="1:19" ht="15.75" thickBot="1">
      <c r="A73" s="1889"/>
      <c r="B73" s="1890"/>
      <c r="C73" s="1908"/>
      <c r="D73" s="1908"/>
      <c r="E73" s="1908"/>
      <c r="F73" s="1908"/>
      <c r="G73" s="1921"/>
      <c r="H73" s="1892"/>
      <c r="I73" s="1892"/>
      <c r="J73" s="1892"/>
      <c r="K73" s="1892"/>
      <c r="L73" s="1892"/>
      <c r="M73" s="1892"/>
      <c r="N73" s="1892"/>
      <c r="O73" s="1892"/>
      <c r="P73" s="1892"/>
      <c r="Q73" s="1892"/>
      <c r="R73" s="1892"/>
      <c r="S73" s="1892"/>
    </row>
    <row r="74" spans="1:19" ht="16.5" thickTop="1" thickBot="1">
      <c r="A74" s="652" t="s">
        <v>635</v>
      </c>
      <c r="B74" s="653"/>
      <c r="C74" s="12"/>
      <c r="D74" s="12"/>
      <c r="E74" s="12"/>
      <c r="F74" s="12"/>
      <c r="G74" s="13"/>
      <c r="H74" s="21"/>
      <c r="I74" s="21"/>
      <c r="J74" s="21"/>
      <c r="K74" s="21"/>
      <c r="L74" s="21"/>
      <c r="M74" s="21"/>
      <c r="N74" s="21"/>
      <c r="O74" s="21"/>
      <c r="P74" s="21"/>
      <c r="Q74" s="21"/>
      <c r="R74" s="21"/>
      <c r="S74" s="21"/>
    </row>
    <row r="75" spans="1:19" ht="15.75" thickTop="1">
      <c r="A75" s="1920"/>
      <c r="B75" s="1907" t="s">
        <v>636</v>
      </c>
      <c r="C75" s="1908"/>
      <c r="D75" s="1908"/>
      <c r="E75" s="1908"/>
      <c r="F75" s="1908"/>
      <c r="G75" s="1921"/>
      <c r="H75" s="1892"/>
      <c r="I75" s="1892"/>
      <c r="J75" s="1892"/>
      <c r="K75" s="1892"/>
      <c r="L75" s="1892"/>
      <c r="M75" s="1892"/>
      <c r="N75" s="1892"/>
      <c r="O75" s="1892"/>
      <c r="P75" s="1892"/>
      <c r="Q75" s="1892"/>
      <c r="R75" s="1892"/>
      <c r="S75" s="1892"/>
    </row>
    <row r="76" spans="1:19">
      <c r="A76" s="1920"/>
      <c r="B76" s="1907" t="s">
        <v>637</v>
      </c>
      <c r="C76" s="1908"/>
      <c r="D76" s="1908"/>
      <c r="E76" s="1908"/>
      <c r="F76" s="1908"/>
      <c r="G76" s="1921"/>
      <c r="H76" s="1892"/>
      <c r="I76" s="1892"/>
      <c r="J76" s="1892"/>
      <c r="K76" s="1892"/>
      <c r="L76" s="1892"/>
      <c r="M76" s="1892"/>
      <c r="N76" s="1892"/>
      <c r="O76" s="1892"/>
      <c r="P76" s="1892"/>
      <c r="Q76" s="1892"/>
      <c r="R76" s="1892"/>
      <c r="S76" s="1892"/>
    </row>
    <row r="77" spans="1:19">
      <c r="A77" s="1920"/>
      <c r="B77" s="1907" t="s">
        <v>638</v>
      </c>
      <c r="C77" s="1908"/>
      <c r="D77" s="1908"/>
      <c r="E77" s="1908"/>
      <c r="F77" s="1908"/>
      <c r="G77" s="1921"/>
      <c r="H77" s="1892"/>
      <c r="I77" s="1892"/>
      <c r="J77" s="1892"/>
      <c r="K77" s="1892"/>
      <c r="L77" s="1892"/>
      <c r="M77" s="1892"/>
      <c r="N77" s="1892"/>
      <c r="O77" s="1892"/>
      <c r="P77" s="1892"/>
      <c r="Q77" s="1892"/>
      <c r="R77" s="1892"/>
      <c r="S77" s="1892"/>
    </row>
    <row r="78" spans="1:19">
      <c r="A78" s="1920"/>
      <c r="B78" s="1907" t="s">
        <v>639</v>
      </c>
      <c r="C78" s="1908"/>
      <c r="D78" s="1908"/>
      <c r="E78" s="1908"/>
      <c r="F78" s="1908"/>
      <c r="G78" s="1921"/>
      <c r="H78" s="1892"/>
      <c r="I78" s="1892"/>
      <c r="J78" s="1892"/>
      <c r="K78" s="1892"/>
      <c r="L78" s="1892"/>
      <c r="M78" s="1892"/>
      <c r="N78" s="1892"/>
      <c r="O78" s="1892"/>
      <c r="P78" s="1892"/>
      <c r="Q78" s="1892"/>
      <c r="R78" s="1892"/>
      <c r="S78" s="1892"/>
    </row>
    <row r="79" spans="1:19" ht="15.75" thickBot="1">
      <c r="A79" s="358"/>
      <c r="B79" s="357"/>
      <c r="C79" s="188"/>
      <c r="D79" s="188"/>
      <c r="E79" s="188"/>
      <c r="F79" s="188"/>
      <c r="G79" s="359"/>
      <c r="H79" s="300"/>
      <c r="I79" s="300"/>
      <c r="J79" s="300"/>
      <c r="K79" s="300"/>
      <c r="L79" s="300"/>
      <c r="M79" s="300"/>
      <c r="N79" s="300"/>
      <c r="O79" s="300"/>
      <c r="P79" s="300"/>
      <c r="Q79" s="300"/>
      <c r="R79" s="300"/>
      <c r="S79" s="300"/>
    </row>
    <row r="80" spans="1:19" ht="16.5" thickTop="1" thickBot="1">
      <c r="A80" s="7" t="s">
        <v>640</v>
      </c>
      <c r="B80" s="8"/>
      <c r="C80" s="12"/>
      <c r="D80" s="12"/>
      <c r="E80" s="12"/>
      <c r="F80" s="12"/>
      <c r="G80" s="13"/>
      <c r="H80" s="21"/>
      <c r="I80" s="21"/>
      <c r="J80" s="21"/>
      <c r="K80" s="21"/>
      <c r="L80" s="21"/>
      <c r="M80" s="21"/>
      <c r="N80" s="21"/>
      <c r="O80" s="21"/>
      <c r="P80" s="21"/>
      <c r="Q80" s="21"/>
      <c r="R80" s="21"/>
      <c r="S80" s="21"/>
    </row>
    <row r="81" spans="1:19" ht="15.75" thickTop="1">
      <c r="A81" s="2097"/>
      <c r="B81" s="2062" t="s">
        <v>641</v>
      </c>
      <c r="C81" s="2056"/>
      <c r="D81" s="2056"/>
      <c r="E81" s="2056"/>
      <c r="F81" s="2056"/>
      <c r="G81" s="2098"/>
      <c r="H81" s="2101"/>
      <c r="I81" s="2101"/>
      <c r="J81" s="2101"/>
      <c r="K81" s="2101"/>
      <c r="L81" s="2101"/>
      <c r="M81" s="2101"/>
      <c r="N81" s="2101"/>
      <c r="O81" s="2101"/>
      <c r="P81" s="2101"/>
      <c r="Q81" s="2101"/>
      <c r="R81" s="2101"/>
      <c r="S81" s="2101"/>
    </row>
    <row r="82" spans="1:19">
      <c r="A82" s="1920"/>
      <c r="B82" s="1907" t="s">
        <v>642</v>
      </c>
      <c r="C82" s="1908"/>
      <c r="D82" s="1908"/>
      <c r="E82" s="1908"/>
      <c r="F82" s="1908"/>
      <c r="G82" s="1921"/>
      <c r="H82" s="1893"/>
      <c r="I82" s="1893"/>
      <c r="J82" s="1893"/>
      <c r="K82" s="1893"/>
      <c r="L82" s="1893"/>
      <c r="M82" s="1893"/>
      <c r="N82" s="1893"/>
      <c r="O82" s="1893"/>
      <c r="P82" s="1893"/>
      <c r="Q82" s="1893"/>
      <c r="R82" s="1893"/>
      <c r="S82" s="1893"/>
    </row>
    <row r="83" spans="1:19" ht="15.75" thickBot="1">
      <c r="A83" s="1894"/>
      <c r="B83" s="1895" t="s">
        <v>643</v>
      </c>
      <c r="C83" s="1896"/>
      <c r="D83" s="1896"/>
      <c r="E83" s="1896"/>
      <c r="F83" s="1896"/>
      <c r="G83" s="1897"/>
      <c r="H83" s="1898"/>
      <c r="I83" s="1898"/>
      <c r="J83" s="1898"/>
      <c r="K83" s="1898"/>
      <c r="L83" s="1898"/>
      <c r="M83" s="1898"/>
      <c r="N83" s="1898"/>
      <c r="O83" s="1898"/>
      <c r="P83" s="1898"/>
      <c r="Q83" s="1898"/>
      <c r="R83" s="1898"/>
      <c r="S83" s="1898"/>
    </row>
    <row r="84" spans="1:19" ht="16.5" thickTop="1" thickBot="1"/>
    <row r="85" spans="1:19" ht="16.5" thickTop="1" thickBot="1">
      <c r="A85" s="94" t="s">
        <v>644</v>
      </c>
      <c r="B85" s="96"/>
    </row>
    <row r="86" spans="1:19" ht="15.75" thickTop="1">
      <c r="A86" s="95" t="s">
        <v>542</v>
      </c>
      <c r="B86" s="1899"/>
    </row>
    <row r="87" spans="1:19">
      <c r="A87" s="1900" t="s">
        <v>546</v>
      </c>
      <c r="B87" s="1899"/>
    </row>
    <row r="88" spans="1:19">
      <c r="A88" s="1901" t="s">
        <v>549</v>
      </c>
      <c r="B88" s="1902"/>
    </row>
    <row r="89" spans="1:19">
      <c r="A89" s="1901" t="s">
        <v>552</v>
      </c>
      <c r="B89" s="1903"/>
    </row>
    <row r="90" spans="1:19" ht="15.75" thickBot="1">
      <c r="A90" s="1904" t="s">
        <v>645</v>
      </c>
      <c r="B90" s="1905"/>
    </row>
    <row r="91" spans="1:19" ht="15.75" thickTop="1"/>
    <row r="92" spans="1:19">
      <c r="A92" s="97"/>
      <c r="B92" s="1" t="s">
        <v>646</v>
      </c>
    </row>
    <row r="93" spans="1:19">
      <c r="A93" s="98"/>
      <c r="B93" s="1" t="s">
        <v>647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75" priority="13" operator="equal">
      <formula>"X"</formula>
    </cfRule>
    <cfRule type="cellIs" dxfId="974" priority="14" operator="equal">
      <formula>"I"</formula>
    </cfRule>
  </conditionalFormatting>
  <conditionalFormatting sqref="H32:H49">
    <cfRule type="cellIs" dxfId="973" priority="1" operator="equal">
      <formula>"X"</formula>
    </cfRule>
    <cfRule type="cellIs" dxfId="972" priority="2" operator="equal">
      <formula>"I"</formula>
    </cfRule>
  </conditionalFormatting>
  <conditionalFormatting sqref="J20:J30">
    <cfRule type="cellIs" dxfId="971" priority="15" operator="equal">
      <formula>"X"</formula>
    </cfRule>
    <cfRule type="cellIs" dxfId="970" priority="16" operator="equal">
      <formula>"I"</formula>
    </cfRule>
  </conditionalFormatting>
  <conditionalFormatting sqref="J32:J49">
    <cfRule type="cellIs" dxfId="969" priority="3" operator="equal">
      <formula>"X"</formula>
    </cfRule>
    <cfRule type="cellIs" dxfId="968" priority="4" operator="equal">
      <formula>"I"</formula>
    </cfRule>
  </conditionalFormatting>
  <conditionalFormatting sqref="L20:L30">
    <cfRule type="cellIs" dxfId="967" priority="17" operator="equal">
      <formula>"X"</formula>
    </cfRule>
    <cfRule type="cellIs" dxfId="966" priority="18" operator="equal">
      <formula>"I"</formula>
    </cfRule>
  </conditionalFormatting>
  <conditionalFormatting sqref="L32:L49">
    <cfRule type="cellIs" dxfId="965" priority="5" operator="equal">
      <formula>"X"</formula>
    </cfRule>
    <cfRule type="cellIs" dxfId="964" priority="6" operator="equal">
      <formula>"I"</formula>
    </cfRule>
  </conditionalFormatting>
  <conditionalFormatting sqref="N20:N30">
    <cfRule type="cellIs" dxfId="963" priority="19" operator="equal">
      <formula>"X"</formula>
    </cfRule>
    <cfRule type="cellIs" dxfId="962" priority="20" operator="equal">
      <formula>"I"</formula>
    </cfRule>
  </conditionalFormatting>
  <conditionalFormatting sqref="N32:N49">
    <cfRule type="cellIs" dxfId="961" priority="7" operator="equal">
      <formula>"X"</formula>
    </cfRule>
    <cfRule type="cellIs" dxfId="960" priority="8" operator="equal">
      <formula>"I"</formula>
    </cfRule>
  </conditionalFormatting>
  <conditionalFormatting sqref="P20:P30">
    <cfRule type="cellIs" dxfId="959" priority="21" operator="equal">
      <formula>"X"</formula>
    </cfRule>
    <cfRule type="cellIs" dxfId="958" priority="22" operator="equal">
      <formula>"I"</formula>
    </cfRule>
  </conditionalFormatting>
  <conditionalFormatting sqref="P32:P49">
    <cfRule type="cellIs" dxfId="957" priority="9" operator="equal">
      <formula>"X"</formula>
    </cfRule>
    <cfRule type="cellIs" dxfId="956" priority="10" operator="equal">
      <formula>"I"</formula>
    </cfRule>
  </conditionalFormatting>
  <conditionalFormatting sqref="R20:R30">
    <cfRule type="cellIs" dxfId="955" priority="23" operator="equal">
      <formula>"X"</formula>
    </cfRule>
    <cfRule type="cellIs" dxfId="954" priority="24" operator="equal">
      <formula>"I"</formula>
    </cfRule>
  </conditionalFormatting>
  <conditionalFormatting sqref="R32:R49">
    <cfRule type="cellIs" dxfId="953" priority="11" operator="equal">
      <formula>"X"</formula>
    </cfRule>
    <cfRule type="cellIs" dxfId="952" priority="12" operator="equal">
      <formula>"I"</formula>
    </cfRule>
  </conditionalFormatting>
  <hyperlinks>
    <hyperlink ref="B3" location="'Cost Summary'!A1" display="BACK TO SUMMARY SHEET" xr:uid="{506E711B-2410-4A23-897C-C5F076476EBB}"/>
  </hyperlink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C0EB-3CBA-471C-AAC8-9412644CC620}">
  <sheetPr>
    <tabColor rgb="FF92D050"/>
  </sheetPr>
  <dimension ref="A1:S93"/>
  <sheetViews>
    <sheetView workbookViewId="0">
      <pane xSplit="2" ySplit="9" topLeftCell="C2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418</v>
      </c>
      <c r="C5" s="1908"/>
      <c r="D5" s="1908"/>
      <c r="E5" s="1908"/>
      <c r="F5" s="1908"/>
      <c r="G5" s="1909" t="s">
        <v>546</v>
      </c>
      <c r="H5" s="2004"/>
      <c r="I5" s="2004"/>
      <c r="J5" s="2004"/>
      <c r="K5" s="2004"/>
      <c r="L5" s="2004"/>
      <c r="M5" s="2004"/>
      <c r="N5" s="2004"/>
      <c r="O5" s="2004"/>
      <c r="P5" s="2004"/>
      <c r="Q5" s="2004"/>
      <c r="R5" s="1958"/>
      <c r="S5" s="1911"/>
    </row>
    <row r="6" spans="1:19">
      <c r="A6" s="1906" t="s">
        <v>548</v>
      </c>
      <c r="B6" s="1912" t="s">
        <v>417</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I54</f>
        <v>0</v>
      </c>
      <c r="I8" s="1962"/>
      <c r="J8" s="1961">
        <f>K54</f>
        <v>0</v>
      </c>
      <c r="K8" s="1962"/>
      <c r="L8" s="1961">
        <f>M54</f>
        <v>0</v>
      </c>
      <c r="M8" s="1962"/>
      <c r="N8" s="1961">
        <f>O54</f>
        <v>0</v>
      </c>
      <c r="O8" s="1962"/>
      <c r="P8" s="1961">
        <f>Q54</f>
        <v>0</v>
      </c>
      <c r="Q8" s="1962"/>
      <c r="R8" s="1961">
        <f>S54</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06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2102"/>
      <c r="B21" s="1925" t="s">
        <v>418</v>
      </c>
      <c r="C21" s="57"/>
      <c r="D21" s="58"/>
      <c r="E21" s="58"/>
      <c r="F21" s="58"/>
      <c r="G21" s="64"/>
      <c r="H21" s="1924"/>
      <c r="I21" s="59"/>
      <c r="J21" s="1924"/>
      <c r="K21" s="59"/>
      <c r="L21" s="1924"/>
      <c r="M21" s="59"/>
      <c r="N21" s="1924"/>
      <c r="O21" s="59"/>
      <c r="P21" s="1924"/>
      <c r="Q21" s="59"/>
      <c r="R21" s="1924"/>
      <c r="S21" s="59"/>
    </row>
    <row r="22" spans="1:19">
      <c r="A22" s="2103"/>
      <c r="B22" s="1848" t="s">
        <v>567</v>
      </c>
      <c r="C22" s="1923"/>
      <c r="D22" s="1908"/>
      <c r="E22" s="1908"/>
      <c r="F22" s="1908"/>
      <c r="G22" s="1921"/>
      <c r="H22" s="1924"/>
      <c r="I22" s="2104"/>
      <c r="J22" s="1924"/>
      <c r="K22" s="2104"/>
      <c r="L22" s="1924"/>
      <c r="M22" s="2104"/>
      <c r="N22" s="1924"/>
      <c r="O22" s="2104"/>
      <c r="P22" s="1924"/>
      <c r="Q22" s="2104"/>
      <c r="R22" s="1924"/>
      <c r="S22" s="2104"/>
    </row>
    <row r="23" spans="1:19">
      <c r="A23" s="2103"/>
      <c r="B23" s="2044" t="s">
        <v>568</v>
      </c>
      <c r="C23" s="1923"/>
      <c r="D23" s="1908"/>
      <c r="E23" s="1908"/>
      <c r="F23" s="1908"/>
      <c r="G23" s="1921"/>
      <c r="H23" s="1924"/>
      <c r="I23" s="407"/>
      <c r="J23" s="1924"/>
      <c r="K23" s="2104"/>
      <c r="L23" s="1924"/>
      <c r="M23" s="2104"/>
      <c r="N23" s="1924"/>
      <c r="O23" s="2104"/>
      <c r="P23" s="1924"/>
      <c r="Q23" s="2104"/>
      <c r="R23" s="1924"/>
      <c r="S23" s="2104"/>
    </row>
    <row r="24" spans="1:19">
      <c r="A24" s="2102"/>
      <c r="B24" s="2044" t="s">
        <v>569</v>
      </c>
      <c r="C24" s="1966"/>
      <c r="D24" s="1908"/>
      <c r="E24" s="1908"/>
      <c r="F24" s="1908"/>
      <c r="G24" s="1921"/>
      <c r="H24" s="1924"/>
      <c r="I24" s="407"/>
      <c r="J24" s="1924"/>
      <c r="K24" s="2104"/>
      <c r="L24" s="1924"/>
      <c r="M24" s="2104"/>
      <c r="N24" s="1924"/>
      <c r="O24" s="2104"/>
      <c r="P24" s="1924"/>
      <c r="Q24" s="2104"/>
      <c r="R24" s="1924"/>
      <c r="S24" s="2104"/>
    </row>
    <row r="25" spans="1:19">
      <c r="A25" s="2102"/>
      <c r="B25" s="2046" t="s">
        <v>570</v>
      </c>
      <c r="C25" s="1966"/>
      <c r="D25" s="1908"/>
      <c r="E25" s="1908"/>
      <c r="F25" s="1908"/>
      <c r="G25" s="1921"/>
      <c r="H25" s="1924"/>
      <c r="I25" s="407"/>
      <c r="J25" s="1924"/>
      <c r="K25" s="2104"/>
      <c r="L25" s="1924"/>
      <c r="M25" s="2104"/>
      <c r="N25" s="1924"/>
      <c r="O25" s="2104"/>
      <c r="P25" s="1924"/>
      <c r="Q25" s="2104"/>
      <c r="R25" s="1924"/>
      <c r="S25" s="2104"/>
    </row>
    <row r="26" spans="1:19" s="93" customFormat="1">
      <c r="A26" s="2103"/>
      <c r="B26" s="2046" t="s">
        <v>571</v>
      </c>
      <c r="C26" s="1968"/>
      <c r="D26" s="1969"/>
      <c r="E26" s="1969"/>
      <c r="F26" s="1969"/>
      <c r="G26" s="1968"/>
      <c r="H26" s="1924"/>
      <c r="I26" s="407"/>
      <c r="J26" s="1924"/>
      <c r="K26" s="413"/>
      <c r="L26" s="1924"/>
      <c r="M26" s="413"/>
      <c r="N26" s="1924"/>
      <c r="O26" s="413"/>
      <c r="P26" s="1924"/>
      <c r="Q26" s="413"/>
      <c r="R26" s="1924"/>
      <c r="S26" s="413"/>
    </row>
    <row r="27" spans="1:19" s="93" customFormat="1">
      <c r="A27" s="2103"/>
      <c r="B27" s="2046" t="s">
        <v>572</v>
      </c>
      <c r="C27" s="1968"/>
      <c r="D27" s="1969"/>
      <c r="E27" s="1969"/>
      <c r="F27" s="1969"/>
      <c r="G27" s="1968"/>
      <c r="H27" s="1924"/>
      <c r="I27" s="407"/>
      <c r="J27" s="1924"/>
      <c r="K27" s="413"/>
      <c r="L27" s="1924"/>
      <c r="M27" s="413"/>
      <c r="N27" s="1924"/>
      <c r="O27" s="413"/>
      <c r="P27" s="1924"/>
      <c r="Q27" s="413"/>
      <c r="R27" s="1924"/>
      <c r="S27" s="413"/>
    </row>
    <row r="28" spans="1:19" s="93" customFormat="1">
      <c r="A28" s="2103"/>
      <c r="B28" s="2046" t="s">
        <v>573</v>
      </c>
      <c r="C28" s="1968"/>
      <c r="D28" s="1969"/>
      <c r="E28" s="1969"/>
      <c r="F28" s="1969"/>
      <c r="G28" s="1968"/>
      <c r="H28" s="1924"/>
      <c r="I28" s="407"/>
      <c r="J28" s="1924"/>
      <c r="K28" s="413"/>
      <c r="L28" s="1924"/>
      <c r="M28" s="413"/>
      <c r="N28" s="1924"/>
      <c r="O28" s="413"/>
      <c r="P28" s="1924"/>
      <c r="Q28" s="413"/>
      <c r="R28" s="1924"/>
      <c r="S28" s="413"/>
    </row>
    <row r="29" spans="1:19" s="93" customFormat="1">
      <c r="A29" s="2103"/>
      <c r="B29" s="2046" t="s">
        <v>648</v>
      </c>
      <c r="C29" s="1968"/>
      <c r="D29" s="1969"/>
      <c r="E29" s="1969"/>
      <c r="F29" s="1969"/>
      <c r="G29" s="1968"/>
      <c r="H29" s="1924"/>
      <c r="I29" s="407"/>
      <c r="J29" s="1924"/>
      <c r="K29" s="413"/>
      <c r="L29" s="1924"/>
      <c r="M29" s="413"/>
      <c r="N29" s="1924"/>
      <c r="O29" s="413"/>
      <c r="P29" s="1924"/>
      <c r="Q29" s="413"/>
      <c r="R29" s="1924"/>
      <c r="S29" s="413"/>
    </row>
    <row r="30" spans="1:19" s="93" customFormat="1">
      <c r="A30" s="2103"/>
      <c r="B30" s="2048" t="s">
        <v>574</v>
      </c>
      <c r="C30" s="1968"/>
      <c r="D30" s="1969"/>
      <c r="E30" s="1969"/>
      <c r="F30" s="1969"/>
      <c r="G30" s="1968"/>
      <c r="H30" s="1924"/>
      <c r="I30" s="407"/>
      <c r="J30" s="1924"/>
      <c r="K30" s="413"/>
      <c r="L30" s="1924"/>
      <c r="M30" s="413"/>
      <c r="N30" s="1924"/>
      <c r="O30" s="413"/>
      <c r="P30" s="1924"/>
      <c r="Q30" s="413"/>
      <c r="R30" s="1924"/>
      <c r="S30" s="413"/>
    </row>
    <row r="31" spans="1:19" s="93" customFormat="1">
      <c r="A31" s="2103"/>
      <c r="B31" s="2049" t="s">
        <v>575</v>
      </c>
      <c r="C31" s="1970"/>
      <c r="D31" s="1971"/>
      <c r="E31" s="1971"/>
      <c r="F31" s="1971"/>
      <c r="G31" s="1970"/>
      <c r="H31" s="1974"/>
      <c r="I31" s="408"/>
      <c r="J31" s="1978"/>
      <c r="K31" s="414"/>
      <c r="L31" s="1978"/>
      <c r="M31" s="414"/>
      <c r="N31" s="414"/>
      <c r="O31" s="414"/>
      <c r="P31" s="414"/>
      <c r="Q31" s="414"/>
      <c r="R31" s="414"/>
      <c r="S31" s="414"/>
    </row>
    <row r="32" spans="1:19" s="93" customFormat="1">
      <c r="A32" s="2035"/>
      <c r="B32" s="2014"/>
      <c r="C32" s="1988"/>
      <c r="D32" s="1969"/>
      <c r="E32" s="1969"/>
      <c r="F32" s="1969"/>
      <c r="G32" s="1968"/>
      <c r="H32" s="1924"/>
      <c r="I32" s="407"/>
      <c r="J32" s="1924"/>
      <c r="K32" s="413"/>
      <c r="L32" s="1924"/>
      <c r="M32" s="413"/>
      <c r="N32" s="1924"/>
      <c r="O32" s="413"/>
      <c r="P32" s="1924"/>
      <c r="Q32" s="413"/>
      <c r="R32" s="1924"/>
      <c r="S32" s="413"/>
    </row>
    <row r="33" spans="1:19" s="93" customFormat="1">
      <c r="A33" s="2035"/>
      <c r="B33" s="2014"/>
      <c r="C33" s="1988"/>
      <c r="D33" s="1969"/>
      <c r="E33" s="1969"/>
      <c r="F33" s="1969"/>
      <c r="G33" s="1968"/>
      <c r="H33" s="1924"/>
      <c r="I33" s="407"/>
      <c r="J33" s="1924"/>
      <c r="K33" s="413"/>
      <c r="L33" s="1924"/>
      <c r="M33" s="413"/>
      <c r="N33" s="1924"/>
      <c r="O33" s="413"/>
      <c r="P33" s="1924"/>
      <c r="Q33" s="413"/>
      <c r="R33" s="1924"/>
      <c r="S33" s="413"/>
    </row>
    <row r="34" spans="1:19" s="93" customFormat="1">
      <c r="A34" s="2035"/>
      <c r="B34" s="2014"/>
      <c r="C34" s="1988"/>
      <c r="D34" s="1969"/>
      <c r="E34" s="1969"/>
      <c r="F34" s="1969"/>
      <c r="G34" s="1968"/>
      <c r="H34" s="1924"/>
      <c r="I34" s="407"/>
      <c r="J34" s="1924"/>
      <c r="K34" s="413"/>
      <c r="L34" s="1924"/>
      <c r="M34" s="413"/>
      <c r="N34" s="1924"/>
      <c r="O34" s="413"/>
      <c r="P34" s="1924"/>
      <c r="Q34" s="413"/>
      <c r="R34" s="1924"/>
      <c r="S34" s="413"/>
    </row>
    <row r="35" spans="1:19" s="93" customFormat="1">
      <c r="A35" s="2035"/>
      <c r="B35" s="2014"/>
      <c r="C35" s="1988"/>
      <c r="D35" s="1969"/>
      <c r="E35" s="2015"/>
      <c r="F35" s="2016"/>
      <c r="G35" s="1968"/>
      <c r="H35" s="1924"/>
      <c r="I35" s="407"/>
      <c r="J35" s="1924"/>
      <c r="K35" s="413"/>
      <c r="L35" s="1924"/>
      <c r="M35" s="413"/>
      <c r="N35" s="1924"/>
      <c r="O35" s="413"/>
      <c r="P35" s="1924"/>
      <c r="Q35" s="413"/>
      <c r="R35" s="1924"/>
      <c r="S35" s="413"/>
    </row>
    <row r="36" spans="1:19" s="93" customFormat="1">
      <c r="A36" s="2035"/>
      <c r="B36" s="2014"/>
      <c r="C36" s="1988"/>
      <c r="D36" s="1969"/>
      <c r="E36" s="2015"/>
      <c r="F36" s="2016"/>
      <c r="G36" s="1968"/>
      <c r="H36" s="1924"/>
      <c r="I36" s="407"/>
      <c r="J36" s="1924"/>
      <c r="K36" s="413"/>
      <c r="L36" s="1924"/>
      <c r="M36" s="413"/>
      <c r="N36" s="1924"/>
      <c r="O36" s="413"/>
      <c r="P36" s="1924"/>
      <c r="Q36" s="413"/>
      <c r="R36" s="1924"/>
      <c r="S36" s="413"/>
    </row>
    <row r="37" spans="1:19" s="93" customFormat="1">
      <c r="A37" s="2035"/>
      <c r="B37" s="2014"/>
      <c r="C37" s="1988"/>
      <c r="D37" s="1969"/>
      <c r="E37" s="2015"/>
      <c r="F37" s="2016"/>
      <c r="G37" s="1968"/>
      <c r="H37" s="1924"/>
      <c r="I37" s="407"/>
      <c r="J37" s="1924"/>
      <c r="K37" s="413"/>
      <c r="L37" s="1924"/>
      <c r="M37" s="413"/>
      <c r="N37" s="1924"/>
      <c r="O37" s="413"/>
      <c r="P37" s="1924"/>
      <c r="Q37" s="413"/>
      <c r="R37" s="1924"/>
      <c r="S37" s="413"/>
    </row>
    <row r="38" spans="1:19" s="93" customFormat="1">
      <c r="A38" s="2035"/>
      <c r="B38" s="2036"/>
      <c r="C38" s="1988"/>
      <c r="D38" s="1969"/>
      <c r="E38" s="2015"/>
      <c r="F38" s="2016"/>
      <c r="G38" s="1968"/>
      <c r="H38" s="1924"/>
      <c r="I38" s="407"/>
      <c r="J38" s="1924"/>
      <c r="K38" s="413"/>
      <c r="L38" s="1924"/>
      <c r="M38" s="413"/>
      <c r="N38" s="1924"/>
      <c r="O38" s="413"/>
      <c r="P38" s="1924"/>
      <c r="Q38" s="413"/>
      <c r="R38" s="1924"/>
      <c r="S38" s="413"/>
    </row>
    <row r="39" spans="1:19" s="93" customFormat="1">
      <c r="A39" s="2035"/>
      <c r="B39" s="2037"/>
      <c r="C39" s="1988"/>
      <c r="D39" s="1969"/>
      <c r="E39" s="2015"/>
      <c r="F39" s="2016"/>
      <c r="G39" s="1968"/>
      <c r="H39" s="1924" t="s">
        <v>579</v>
      </c>
      <c r="I39" s="407"/>
      <c r="J39" s="1924"/>
      <c r="K39" s="413"/>
      <c r="L39" s="1924"/>
      <c r="M39" s="413"/>
      <c r="N39" s="1924"/>
      <c r="O39" s="413"/>
      <c r="P39" s="1924"/>
      <c r="Q39" s="413"/>
      <c r="R39" s="1924"/>
      <c r="S39" s="413"/>
    </row>
    <row r="40" spans="1:19" s="93" customFormat="1">
      <c r="A40" s="2035"/>
      <c r="B40" s="155"/>
      <c r="C40" s="1988"/>
      <c r="D40" s="1969"/>
      <c r="E40" s="2015"/>
      <c r="F40" s="2016"/>
      <c r="G40" s="1968"/>
      <c r="H40" s="1924"/>
      <c r="I40" s="407"/>
      <c r="J40" s="1924"/>
      <c r="K40" s="413"/>
      <c r="L40" s="1924"/>
      <c r="M40" s="413"/>
      <c r="N40" s="1924"/>
      <c r="O40" s="413"/>
      <c r="P40" s="1924"/>
      <c r="Q40" s="413"/>
      <c r="R40" s="1924"/>
      <c r="S40" s="413"/>
    </row>
    <row r="41" spans="1:19" s="93" customFormat="1">
      <c r="A41" s="2035"/>
      <c r="B41" s="2014"/>
      <c r="C41" s="1988"/>
      <c r="D41" s="1969"/>
      <c r="E41" s="2015"/>
      <c r="F41" s="2016"/>
      <c r="G41" s="1968"/>
      <c r="H41" s="1924"/>
      <c r="I41" s="407"/>
      <c r="J41" s="1924"/>
      <c r="K41" s="413"/>
      <c r="L41" s="1924"/>
      <c r="M41" s="413"/>
      <c r="N41" s="1924"/>
      <c r="O41" s="413"/>
      <c r="P41" s="1924"/>
      <c r="Q41" s="413"/>
      <c r="R41" s="1924"/>
      <c r="S41" s="413"/>
    </row>
    <row r="42" spans="1:19" s="93" customFormat="1">
      <c r="A42" s="2035"/>
      <c r="B42" s="2014"/>
      <c r="C42" s="1988"/>
      <c r="D42" s="1969"/>
      <c r="E42" s="2015"/>
      <c r="F42" s="2016"/>
      <c r="G42" s="1968"/>
      <c r="H42" s="1924"/>
      <c r="I42" s="407"/>
      <c r="J42" s="1924"/>
      <c r="K42" s="413"/>
      <c r="L42" s="1924"/>
      <c r="M42" s="413"/>
      <c r="N42" s="1924"/>
      <c r="O42" s="413"/>
      <c r="P42" s="1924"/>
      <c r="Q42" s="413"/>
      <c r="R42" s="1924"/>
      <c r="S42" s="413"/>
    </row>
    <row r="43" spans="1:19" s="93" customFormat="1">
      <c r="A43" s="2035"/>
      <c r="B43" s="2014"/>
      <c r="C43" s="1988"/>
      <c r="D43" s="1969"/>
      <c r="E43" s="2015"/>
      <c r="F43" s="2016"/>
      <c r="G43" s="1968"/>
      <c r="H43" s="1924"/>
      <c r="I43" s="407"/>
      <c r="J43" s="1924"/>
      <c r="K43" s="413"/>
      <c r="L43" s="1924"/>
      <c r="M43" s="413"/>
      <c r="N43" s="1924"/>
      <c r="O43" s="413"/>
      <c r="P43" s="1924"/>
      <c r="Q43" s="413"/>
      <c r="R43" s="1924"/>
      <c r="S43" s="413"/>
    </row>
    <row r="44" spans="1:19" s="93" customFormat="1">
      <c r="A44" s="2035"/>
      <c r="B44" s="2014"/>
      <c r="C44" s="1988"/>
      <c r="D44" s="1969"/>
      <c r="E44" s="2015"/>
      <c r="F44" s="2016"/>
      <c r="G44" s="1968"/>
      <c r="H44" s="1924"/>
      <c r="I44" s="407"/>
      <c r="J44" s="1924"/>
      <c r="K44" s="413"/>
      <c r="L44" s="1924"/>
      <c r="M44" s="413"/>
      <c r="N44" s="1924"/>
      <c r="O44" s="413"/>
      <c r="P44" s="1924"/>
      <c r="Q44" s="413"/>
      <c r="R44" s="1924"/>
      <c r="S44" s="413"/>
    </row>
    <row r="45" spans="1:19" s="93" customFormat="1">
      <c r="A45" s="2035"/>
      <c r="B45" s="2014"/>
      <c r="C45" s="1988"/>
      <c r="D45" s="1969"/>
      <c r="E45" s="2015"/>
      <c r="F45" s="2016"/>
      <c r="G45" s="1968"/>
      <c r="H45" s="1924"/>
      <c r="I45" s="407"/>
      <c r="J45" s="1924"/>
      <c r="K45" s="413"/>
      <c r="L45" s="1924"/>
      <c r="M45" s="413"/>
      <c r="N45" s="1924"/>
      <c r="O45" s="413"/>
      <c r="P45" s="1924"/>
      <c r="Q45" s="413"/>
      <c r="R45" s="1924"/>
      <c r="S45" s="413"/>
    </row>
    <row r="46" spans="1:19" s="93" customFormat="1">
      <c r="A46" s="2035"/>
      <c r="B46" s="2014"/>
      <c r="C46" s="1988"/>
      <c r="D46" s="1969"/>
      <c r="E46" s="2015"/>
      <c r="F46" s="2016"/>
      <c r="G46" s="1968"/>
      <c r="H46" s="1924"/>
      <c r="I46" s="407"/>
      <c r="J46" s="1924"/>
      <c r="K46" s="413"/>
      <c r="L46" s="1924"/>
      <c r="M46" s="413"/>
      <c r="N46" s="1924"/>
      <c r="O46" s="413"/>
      <c r="P46" s="1924"/>
      <c r="Q46" s="413"/>
      <c r="R46" s="1924"/>
      <c r="S46" s="413"/>
    </row>
    <row r="47" spans="1:19" s="93" customFormat="1">
      <c r="A47" s="2035"/>
      <c r="B47" s="2014"/>
      <c r="C47" s="1988"/>
      <c r="D47" s="1969"/>
      <c r="E47" s="2015"/>
      <c r="F47" s="2016"/>
      <c r="G47" s="1968"/>
      <c r="H47" s="1924"/>
      <c r="I47" s="407"/>
      <c r="J47" s="1924"/>
      <c r="K47" s="413"/>
      <c r="L47" s="1924"/>
      <c r="M47" s="413"/>
      <c r="N47" s="1924"/>
      <c r="O47" s="413"/>
      <c r="P47" s="1924"/>
      <c r="Q47" s="413"/>
      <c r="R47" s="1924"/>
      <c r="S47" s="413"/>
    </row>
    <row r="48" spans="1:19" s="93" customFormat="1">
      <c r="A48" s="2035"/>
      <c r="B48" s="2014"/>
      <c r="C48" s="1988"/>
      <c r="D48" s="1969"/>
      <c r="E48" s="2015"/>
      <c r="F48" s="2016"/>
      <c r="G48" s="1968"/>
      <c r="H48" s="1924"/>
      <c r="I48" s="407"/>
      <c r="J48" s="1924"/>
      <c r="K48" s="413"/>
      <c r="L48" s="1924"/>
      <c r="M48" s="413"/>
      <c r="N48" s="1924"/>
      <c r="O48" s="413"/>
      <c r="P48" s="1924"/>
      <c r="Q48" s="413"/>
      <c r="R48" s="1924"/>
      <c r="S48" s="413"/>
    </row>
    <row r="49" spans="1:19" s="93" customFormat="1">
      <c r="A49" s="2035"/>
      <c r="B49" s="2014"/>
      <c r="C49" s="1988"/>
      <c r="D49" s="1969"/>
      <c r="E49" s="2015"/>
      <c r="F49" s="2016"/>
      <c r="G49" s="1968"/>
      <c r="H49" s="1924"/>
      <c r="I49" s="407"/>
      <c r="J49" s="1924"/>
      <c r="K49" s="413"/>
      <c r="L49" s="1924"/>
      <c r="M49" s="413"/>
      <c r="N49" s="1924"/>
      <c r="O49" s="413"/>
      <c r="P49" s="1924"/>
      <c r="Q49" s="413"/>
      <c r="R49" s="1924"/>
      <c r="S49" s="413"/>
    </row>
    <row r="50" spans="1:19">
      <c r="A50" s="14"/>
      <c r="B50" s="15"/>
      <c r="C50" s="16"/>
      <c r="D50" s="16"/>
      <c r="E50" s="17"/>
      <c r="F50" s="18" t="s">
        <v>625</v>
      </c>
      <c r="G50" s="19"/>
      <c r="H50" s="20"/>
      <c r="I50" s="62">
        <f>SUM(I23:I49)</f>
        <v>0</v>
      </c>
      <c r="J50" s="20"/>
      <c r="K50" s="62">
        <f>SUM(K23:K49)</f>
        <v>0</v>
      </c>
      <c r="L50" s="20"/>
      <c r="M50" s="62">
        <f>SUM(M23:M49)</f>
        <v>0</v>
      </c>
      <c r="N50" s="20"/>
      <c r="O50" s="62">
        <f>SUM(O23:O49)</f>
        <v>0</v>
      </c>
      <c r="P50" s="20"/>
      <c r="Q50" s="62">
        <f>SUM(Q23:Q49)</f>
        <v>0</v>
      </c>
      <c r="R50" s="20"/>
      <c r="S50" s="62">
        <f>SUM(S23:S49)</f>
        <v>0</v>
      </c>
    </row>
    <row r="51" spans="1:19">
      <c r="A51" s="1867"/>
      <c r="B51" s="1868"/>
      <c r="C51" s="1869"/>
      <c r="D51" s="1869"/>
      <c r="E51" s="1870"/>
      <c r="F51" s="1871" t="s">
        <v>626</v>
      </c>
      <c r="G51" s="1872"/>
      <c r="H51" s="1873">
        <v>0</v>
      </c>
      <c r="I51" s="1989"/>
      <c r="J51" s="1873">
        <v>0</v>
      </c>
      <c r="K51" s="1989"/>
      <c r="L51" s="1873">
        <v>0</v>
      </c>
      <c r="M51" s="1989"/>
      <c r="N51" s="1873">
        <v>0</v>
      </c>
      <c r="O51" s="1989"/>
      <c r="P51" s="1873">
        <v>0</v>
      </c>
      <c r="Q51" s="1989"/>
      <c r="R51" s="1873">
        <v>0</v>
      </c>
      <c r="S51" s="1989"/>
    </row>
    <row r="52" spans="1:19">
      <c r="A52" s="1867"/>
      <c r="B52" s="1868"/>
      <c r="C52" s="1869"/>
      <c r="D52" s="1869"/>
      <c r="E52" s="1870"/>
      <c r="F52" s="1871" t="s">
        <v>627</v>
      </c>
      <c r="G52" s="1872"/>
      <c r="H52" s="1875"/>
      <c r="I52" s="1991">
        <f>H51*I50</f>
        <v>0</v>
      </c>
      <c r="J52" s="1875"/>
      <c r="K52" s="1991">
        <f>J51*K50</f>
        <v>0</v>
      </c>
      <c r="L52" s="1875"/>
      <c r="M52" s="1991">
        <f>L51*M50</f>
        <v>0</v>
      </c>
      <c r="N52" s="1875"/>
      <c r="O52" s="1991">
        <f>N51*O50</f>
        <v>0</v>
      </c>
      <c r="P52" s="1875"/>
      <c r="Q52" s="1991">
        <f>P51*Q50</f>
        <v>0</v>
      </c>
      <c r="R52" s="1875"/>
      <c r="S52" s="1991">
        <f>R51*S50</f>
        <v>0</v>
      </c>
    </row>
    <row r="53" spans="1:19">
      <c r="A53" s="1867"/>
      <c r="B53" s="1868"/>
      <c r="C53" s="1869"/>
      <c r="D53" s="1869"/>
      <c r="E53" s="1870"/>
      <c r="F53" s="1871"/>
      <c r="G53" s="1872"/>
      <c r="H53" s="1875"/>
      <c r="I53" s="1993"/>
      <c r="J53" s="1875"/>
      <c r="K53" s="1993"/>
      <c r="L53" s="1875"/>
      <c r="M53" s="1993"/>
      <c r="N53" s="1875"/>
      <c r="O53" s="1993"/>
      <c r="P53" s="1875"/>
      <c r="Q53" s="1993"/>
      <c r="R53" s="1875"/>
      <c r="S53" s="1993"/>
    </row>
    <row r="54" spans="1:19">
      <c r="A54" s="1867"/>
      <c r="B54" s="1868"/>
      <c r="C54" s="1869"/>
      <c r="D54" s="1869"/>
      <c r="E54" s="1870"/>
      <c r="F54" s="1871" t="s">
        <v>628</v>
      </c>
      <c r="G54" s="1872"/>
      <c r="H54" s="1877"/>
      <c r="I54" s="1994">
        <f>SUM(I50:I52)</f>
        <v>0</v>
      </c>
      <c r="J54" s="1877"/>
      <c r="K54" s="1994">
        <f>SUM(K50:K52)</f>
        <v>0</v>
      </c>
      <c r="L54" s="1877"/>
      <c r="M54" s="1994">
        <f>SUM(M50:M52)</f>
        <v>0</v>
      </c>
      <c r="N54" s="1877"/>
      <c r="O54" s="1994">
        <f>SUM(O50:O52)</f>
        <v>0</v>
      </c>
      <c r="P54" s="1877"/>
      <c r="Q54" s="1994">
        <f>SUM(Q50:Q52)</f>
        <v>0</v>
      </c>
      <c r="R54" s="1877"/>
      <c r="S54" s="1994">
        <f>SUM(S50:S52)</f>
        <v>0</v>
      </c>
    </row>
    <row r="55" spans="1:19">
      <c r="A55" s="1867"/>
      <c r="B55" s="1868"/>
      <c r="C55" s="1869"/>
      <c r="D55" s="1869"/>
      <c r="E55" s="1870"/>
      <c r="F55" s="1879" t="s">
        <v>629</v>
      </c>
      <c r="G55" s="1880"/>
      <c r="H55" s="1881"/>
      <c r="I55" s="1882" t="e">
        <f>I54/'Area Calculations'!$I$4</f>
        <v>#DIV/0!</v>
      </c>
      <c r="J55" s="1881"/>
      <c r="K55" s="1882" t="e">
        <f>K54/'Area Calculations'!$I$4</f>
        <v>#DIV/0!</v>
      </c>
      <c r="L55" s="1881"/>
      <c r="M55" s="1882" t="e">
        <f>M54/'Area Calculations'!$I$4</f>
        <v>#DIV/0!</v>
      </c>
      <c r="N55" s="1881"/>
      <c r="O55" s="1882" t="e">
        <f>O54/'Area Calculations'!$I$4</f>
        <v>#DIV/0!</v>
      </c>
      <c r="P55" s="1881"/>
      <c r="Q55" s="1882" t="e">
        <f>Q54/'Area Calculations'!$I$4</f>
        <v>#DIV/0!</v>
      </c>
      <c r="R55" s="1881"/>
      <c r="S55" s="1882" t="e">
        <f>S54/'Area Calculations'!$I$4</f>
        <v>#DIV/0!</v>
      </c>
    </row>
    <row r="56" spans="1:19">
      <c r="A56" s="1867"/>
      <c r="B56" s="1868"/>
      <c r="C56" s="1869"/>
      <c r="D56" s="1869"/>
      <c r="E56" s="1870"/>
      <c r="F56" s="1879" t="s">
        <v>630</v>
      </c>
      <c r="G56" s="1883"/>
      <c r="H56" s="1881"/>
      <c r="I56" s="1882" t="e">
        <f>I54/'Area Calculations'!#REF!</f>
        <v>#REF!</v>
      </c>
      <c r="J56" s="1881"/>
      <c r="K56" s="1882" t="e">
        <f>K54/'Area Calculations'!#REF!</f>
        <v>#REF!</v>
      </c>
      <c r="L56" s="1881"/>
      <c r="M56" s="1882" t="e">
        <f>M54/'Area Calculations'!#REF!</f>
        <v>#REF!</v>
      </c>
      <c r="N56" s="1881"/>
      <c r="O56" s="1882" t="e">
        <f>O54/'Area Calculations'!#REF!</f>
        <v>#REF!</v>
      </c>
      <c r="P56" s="1881"/>
      <c r="Q56" s="1882" t="e">
        <f>Q54/'Area Calculations'!#REF!</f>
        <v>#REF!</v>
      </c>
      <c r="R56" s="1881"/>
      <c r="S56" s="1882" t="e">
        <f>S54/'Area Calculations'!#REF!</f>
        <v>#REF!</v>
      </c>
    </row>
    <row r="57" spans="1:19">
      <c r="A57" s="1867"/>
      <c r="B57" s="1868"/>
      <c r="C57" s="1869"/>
      <c r="D57" s="1869"/>
      <c r="E57" s="1870"/>
      <c r="F57" s="1871"/>
      <c r="G57" s="1884"/>
      <c r="H57" s="1885"/>
      <c r="I57" s="1886"/>
      <c r="J57" s="1885"/>
      <c r="K57" s="1886"/>
      <c r="L57" s="1885"/>
      <c r="M57" s="1886"/>
      <c r="N57" s="1885"/>
      <c r="O57" s="1886"/>
      <c r="P57" s="1885"/>
      <c r="Q57" s="1886"/>
      <c r="R57" s="1885"/>
      <c r="S57" s="1886"/>
    </row>
    <row r="58" spans="1:19">
      <c r="A58" s="652" t="s">
        <v>631</v>
      </c>
      <c r="B58" s="653"/>
      <c r="C58" s="12"/>
      <c r="D58" s="12"/>
      <c r="E58" s="12"/>
      <c r="F58" s="12"/>
      <c r="G58" s="13"/>
      <c r="H58" s="21"/>
      <c r="I58" s="21"/>
      <c r="J58" s="21"/>
      <c r="K58" s="21"/>
      <c r="L58" s="21"/>
      <c r="M58" s="21"/>
      <c r="N58" s="21"/>
      <c r="O58" s="21"/>
      <c r="P58" s="21"/>
      <c r="Q58" s="21"/>
      <c r="R58" s="21"/>
      <c r="S58" s="21"/>
    </row>
    <row r="59" spans="1:19">
      <c r="A59" s="2038"/>
      <c r="B59" s="1907"/>
      <c r="C59" s="442"/>
      <c r="D59" s="442"/>
      <c r="E59" s="442"/>
      <c r="F59" s="442"/>
      <c r="G59" s="432"/>
      <c r="H59" s="2039"/>
      <c r="I59" s="2039"/>
      <c r="J59" s="2039"/>
      <c r="K59" s="2039"/>
      <c r="L59" s="2039"/>
      <c r="M59" s="2039"/>
      <c r="N59" s="2039"/>
      <c r="O59" s="2039"/>
      <c r="P59" s="2039"/>
      <c r="Q59" s="2039"/>
      <c r="R59" s="2039"/>
      <c r="S59" s="2039"/>
    </row>
    <row r="60" spans="1:19" s="2" customFormat="1">
      <c r="A60" s="2038"/>
      <c r="B60" s="1907"/>
      <c r="C60" s="442"/>
      <c r="D60" s="442"/>
      <c r="E60" s="442"/>
      <c r="F60" s="442"/>
      <c r="G60" s="432"/>
      <c r="H60" s="2039"/>
      <c r="I60" s="2039"/>
      <c r="J60" s="2039"/>
      <c r="K60" s="2039"/>
      <c r="L60" s="2039"/>
      <c r="M60" s="2039"/>
      <c r="N60" s="2039"/>
      <c r="O60" s="2039"/>
      <c r="P60" s="2039"/>
      <c r="Q60" s="2039"/>
      <c r="R60" s="2039"/>
      <c r="S60" s="2039"/>
    </row>
    <row r="61" spans="1:19" s="2" customFormat="1">
      <c r="A61" s="2038"/>
      <c r="B61" s="1907"/>
      <c r="C61" s="442"/>
      <c r="D61" s="442"/>
      <c r="E61" s="442"/>
      <c r="F61" s="442"/>
      <c r="G61" s="432"/>
      <c r="H61" s="2039"/>
      <c r="I61" s="2039"/>
      <c r="J61" s="2039"/>
      <c r="K61" s="2039"/>
      <c r="L61" s="2039"/>
      <c r="M61" s="2039"/>
      <c r="N61" s="2039"/>
      <c r="O61" s="2039"/>
      <c r="P61" s="2039"/>
      <c r="Q61" s="2039"/>
      <c r="R61" s="2039"/>
      <c r="S61" s="2039"/>
    </row>
    <row r="62" spans="1:19">
      <c r="A62" s="652" t="s">
        <v>632</v>
      </c>
      <c r="B62" s="653"/>
      <c r="C62" s="12"/>
      <c r="D62" s="12"/>
      <c r="E62" s="12"/>
      <c r="F62" s="12"/>
      <c r="G62" s="13"/>
      <c r="H62" s="21"/>
      <c r="I62" s="21"/>
      <c r="J62" s="21"/>
      <c r="K62" s="21"/>
      <c r="L62" s="21"/>
      <c r="M62" s="21"/>
      <c r="N62" s="21"/>
      <c r="O62" s="21"/>
      <c r="P62" s="21"/>
      <c r="Q62" s="21"/>
      <c r="R62" s="21"/>
      <c r="S62" s="21"/>
    </row>
    <row r="63" spans="1:19" s="2" customFormat="1">
      <c r="A63" s="2038"/>
      <c r="B63" s="1907"/>
      <c r="C63" s="442"/>
      <c r="D63" s="442"/>
      <c r="E63" s="442"/>
      <c r="F63" s="442"/>
      <c r="G63" s="432"/>
      <c r="H63" s="2039"/>
      <c r="I63" s="2039"/>
      <c r="J63" s="2039"/>
      <c r="K63" s="2039"/>
      <c r="L63" s="2039"/>
      <c r="M63" s="2039"/>
      <c r="N63" s="2039"/>
      <c r="O63" s="2039"/>
      <c r="P63" s="2039"/>
      <c r="Q63" s="2039"/>
      <c r="R63" s="2039"/>
      <c r="S63" s="2039"/>
    </row>
    <row r="64" spans="1:19" s="2" customFormat="1">
      <c r="A64" s="2038"/>
      <c r="B64" s="1907"/>
      <c r="C64" s="442"/>
      <c r="D64" s="442"/>
      <c r="E64" s="442"/>
      <c r="F64" s="442"/>
      <c r="G64" s="432"/>
      <c r="H64" s="2039"/>
      <c r="I64" s="2039"/>
      <c r="J64" s="2039"/>
      <c r="K64" s="2039"/>
      <c r="L64" s="2039"/>
      <c r="M64" s="2039"/>
      <c r="N64" s="2039"/>
      <c r="O64" s="2039"/>
      <c r="P64" s="2039"/>
      <c r="Q64" s="2039"/>
      <c r="R64" s="2039"/>
      <c r="S64" s="2039"/>
    </row>
    <row r="65" spans="1:19">
      <c r="A65" s="2038"/>
      <c r="B65" s="1907"/>
      <c r="C65" s="442"/>
      <c r="D65" s="442"/>
      <c r="E65" s="442"/>
      <c r="F65" s="442"/>
      <c r="G65" s="432"/>
      <c r="H65" s="2039"/>
      <c r="I65" s="2039"/>
      <c r="J65" s="2039"/>
      <c r="K65" s="2039"/>
      <c r="L65" s="2039"/>
      <c r="M65" s="2039"/>
      <c r="N65" s="2039"/>
      <c r="O65" s="2039"/>
      <c r="P65" s="2039"/>
      <c r="Q65" s="2039"/>
      <c r="R65" s="2039"/>
      <c r="S65" s="2039"/>
    </row>
    <row r="66" spans="1:19">
      <c r="A66" s="652" t="s">
        <v>633</v>
      </c>
      <c r="B66" s="653"/>
      <c r="C66" s="12"/>
      <c r="D66" s="12"/>
      <c r="E66" s="12"/>
      <c r="F66" s="12"/>
      <c r="G66" s="13"/>
      <c r="H66" s="21"/>
      <c r="I66" s="21"/>
      <c r="J66" s="21"/>
      <c r="K66" s="21"/>
      <c r="L66" s="21"/>
      <c r="M66" s="21"/>
      <c r="N66" s="21"/>
      <c r="O66" s="21"/>
      <c r="P66" s="21"/>
      <c r="Q66" s="21"/>
      <c r="R66" s="21"/>
      <c r="S66" s="21"/>
    </row>
    <row r="67" spans="1:19">
      <c r="A67" s="2038"/>
      <c r="B67" s="1907"/>
      <c r="C67" s="442"/>
      <c r="D67" s="442"/>
      <c r="E67" s="442"/>
      <c r="F67" s="442"/>
      <c r="G67" s="432"/>
      <c r="H67" s="2039"/>
      <c r="I67" s="2039"/>
      <c r="J67" s="2039"/>
      <c r="K67" s="2039"/>
      <c r="L67" s="2039"/>
      <c r="M67" s="2039"/>
      <c r="N67" s="2039"/>
      <c r="O67" s="2039"/>
      <c r="P67" s="2039"/>
      <c r="Q67" s="2039"/>
      <c r="R67" s="2039"/>
      <c r="S67" s="2039"/>
    </row>
    <row r="68" spans="1:19">
      <c r="A68" s="1920"/>
      <c r="B68" s="1907"/>
      <c r="C68" s="1908"/>
      <c r="D68" s="1908"/>
      <c r="E68" s="1908"/>
      <c r="F68" s="1908"/>
      <c r="G68" s="1921"/>
      <c r="H68" s="1888"/>
      <c r="I68" s="1888"/>
      <c r="J68" s="1888"/>
      <c r="K68" s="1888"/>
      <c r="L68" s="1888"/>
      <c r="M68" s="1888"/>
      <c r="N68" s="1888"/>
      <c r="O68" s="1888"/>
      <c r="P68" s="1888"/>
      <c r="Q68" s="1888"/>
      <c r="R68" s="1888"/>
      <c r="S68" s="1888"/>
    </row>
    <row r="69" spans="1:19">
      <c r="A69" s="1889"/>
      <c r="B69" s="1890"/>
      <c r="C69" s="1908"/>
      <c r="D69" s="1908"/>
      <c r="E69" s="1908"/>
      <c r="F69" s="1908"/>
      <c r="G69" s="1921"/>
      <c r="H69" s="1891"/>
      <c r="I69" s="1891"/>
      <c r="J69" s="1891"/>
      <c r="K69" s="1891"/>
      <c r="L69" s="1891"/>
      <c r="M69" s="1891"/>
      <c r="N69" s="1891"/>
      <c r="O69" s="1891"/>
      <c r="P69" s="1891"/>
      <c r="Q69" s="1891"/>
      <c r="R69" s="1891"/>
      <c r="S69" s="1891"/>
    </row>
    <row r="70" spans="1:19">
      <c r="A70" s="652" t="s">
        <v>634</v>
      </c>
      <c r="B70" s="653"/>
      <c r="C70" s="12"/>
      <c r="D70" s="12"/>
      <c r="E70" s="12"/>
      <c r="F70" s="12"/>
      <c r="G70" s="13"/>
      <c r="H70" s="21"/>
      <c r="I70" s="21"/>
      <c r="J70" s="21"/>
      <c r="K70" s="21"/>
      <c r="L70" s="21"/>
      <c r="M70" s="21"/>
      <c r="N70" s="21"/>
      <c r="O70" s="21"/>
      <c r="P70" s="21"/>
      <c r="Q70" s="21"/>
      <c r="R70" s="21"/>
      <c r="S70" s="21"/>
    </row>
    <row r="71" spans="1:19">
      <c r="A71" s="2040"/>
      <c r="B71" s="445"/>
      <c r="C71" s="442"/>
      <c r="D71" s="442"/>
      <c r="E71" s="442"/>
      <c r="F71" s="442"/>
      <c r="G71" s="432"/>
      <c r="H71" s="2039"/>
      <c r="I71" s="2039"/>
      <c r="J71" s="2039"/>
      <c r="K71" s="2039"/>
      <c r="L71" s="2039"/>
      <c r="M71" s="2039"/>
      <c r="N71" s="2039"/>
      <c r="O71" s="2039"/>
      <c r="P71" s="2039"/>
      <c r="Q71" s="2039"/>
      <c r="R71" s="2039"/>
      <c r="S71" s="2039"/>
    </row>
    <row r="72" spans="1:19">
      <c r="A72" s="1889"/>
      <c r="B72" s="1890"/>
      <c r="C72" s="1908"/>
      <c r="D72" s="1908"/>
      <c r="E72" s="1908"/>
      <c r="F72" s="1908"/>
      <c r="G72" s="1921"/>
      <c r="H72" s="1892"/>
      <c r="I72" s="1892"/>
      <c r="J72" s="1892"/>
      <c r="K72" s="1892"/>
      <c r="L72" s="1892"/>
      <c r="M72" s="1892"/>
      <c r="N72" s="1892"/>
      <c r="O72" s="1892"/>
      <c r="P72" s="1892"/>
      <c r="Q72" s="1892"/>
      <c r="R72" s="1892"/>
      <c r="S72" s="1892"/>
    </row>
    <row r="73" spans="1:19">
      <c r="A73" s="1889"/>
      <c r="B73" s="1890"/>
      <c r="C73" s="1908"/>
      <c r="D73" s="1908"/>
      <c r="E73" s="1908"/>
      <c r="F73" s="1908"/>
      <c r="G73" s="1921"/>
      <c r="H73" s="1892"/>
      <c r="I73" s="1892"/>
      <c r="J73" s="1892"/>
      <c r="K73" s="1892"/>
      <c r="L73" s="1892"/>
      <c r="M73" s="1892"/>
      <c r="N73" s="1892"/>
      <c r="O73" s="1892"/>
      <c r="P73" s="1892"/>
      <c r="Q73" s="1892"/>
      <c r="R73" s="1892"/>
      <c r="S73" s="1892"/>
    </row>
    <row r="74" spans="1:19">
      <c r="A74" s="652" t="s">
        <v>635</v>
      </c>
      <c r="B74" s="653"/>
      <c r="C74" s="12"/>
      <c r="D74" s="12"/>
      <c r="E74" s="12"/>
      <c r="F74" s="12"/>
      <c r="G74" s="13"/>
      <c r="H74" s="21"/>
      <c r="I74" s="21"/>
      <c r="J74" s="21"/>
      <c r="K74" s="21"/>
      <c r="L74" s="21"/>
      <c r="M74" s="21"/>
      <c r="N74" s="21"/>
      <c r="O74" s="21"/>
      <c r="P74" s="21"/>
      <c r="Q74" s="21"/>
      <c r="R74" s="21"/>
      <c r="S74" s="21"/>
    </row>
    <row r="75" spans="1:19">
      <c r="A75" s="1920"/>
      <c r="B75" s="1907" t="s">
        <v>636</v>
      </c>
      <c r="C75" s="1908"/>
      <c r="D75" s="1908"/>
      <c r="E75" s="1908"/>
      <c r="F75" s="1908"/>
      <c r="G75" s="1921"/>
      <c r="H75" s="1892"/>
      <c r="I75" s="1892"/>
      <c r="J75" s="1892"/>
      <c r="K75" s="1892"/>
      <c r="L75" s="1892"/>
      <c r="M75" s="1892"/>
      <c r="N75" s="1892"/>
      <c r="O75" s="1892"/>
      <c r="P75" s="1892"/>
      <c r="Q75" s="1892"/>
      <c r="R75" s="1892"/>
      <c r="S75" s="1892"/>
    </row>
    <row r="76" spans="1:19">
      <c r="A76" s="1920"/>
      <c r="B76" s="1907" t="s">
        <v>637</v>
      </c>
      <c r="C76" s="1908"/>
      <c r="D76" s="1908"/>
      <c r="E76" s="1908"/>
      <c r="F76" s="1908"/>
      <c r="G76" s="1921"/>
      <c r="H76" s="1892"/>
      <c r="I76" s="1892"/>
      <c r="J76" s="1892"/>
      <c r="K76" s="1892"/>
      <c r="L76" s="1892"/>
      <c r="M76" s="1892"/>
      <c r="N76" s="1892"/>
      <c r="O76" s="1892"/>
      <c r="P76" s="1892"/>
      <c r="Q76" s="1892"/>
      <c r="R76" s="1892"/>
      <c r="S76" s="1892"/>
    </row>
    <row r="77" spans="1:19">
      <c r="A77" s="1920"/>
      <c r="B77" s="1907" t="s">
        <v>638</v>
      </c>
      <c r="C77" s="1908"/>
      <c r="D77" s="1908"/>
      <c r="E77" s="1908"/>
      <c r="F77" s="1908"/>
      <c r="G77" s="1921"/>
      <c r="H77" s="1892"/>
      <c r="I77" s="1892"/>
      <c r="J77" s="1892"/>
      <c r="K77" s="1892"/>
      <c r="L77" s="1892"/>
      <c r="M77" s="1892"/>
      <c r="N77" s="1892"/>
      <c r="O77" s="1892"/>
      <c r="P77" s="1892"/>
      <c r="Q77" s="1892"/>
      <c r="R77" s="1892"/>
      <c r="S77" s="1892"/>
    </row>
    <row r="78" spans="1:19">
      <c r="A78" s="1920"/>
      <c r="B78" s="1907" t="s">
        <v>639</v>
      </c>
      <c r="C78" s="1908"/>
      <c r="D78" s="1908"/>
      <c r="E78" s="1908"/>
      <c r="F78" s="1908"/>
      <c r="G78" s="1921"/>
      <c r="H78" s="1892"/>
      <c r="I78" s="1892"/>
      <c r="J78" s="1892"/>
      <c r="K78" s="1892"/>
      <c r="L78" s="1892"/>
      <c r="M78" s="1892"/>
      <c r="N78" s="1892"/>
      <c r="O78" s="1892"/>
      <c r="P78" s="1892"/>
      <c r="Q78" s="1892"/>
      <c r="R78" s="1892"/>
      <c r="S78" s="1892"/>
    </row>
    <row r="79" spans="1:19">
      <c r="A79" s="358"/>
      <c r="B79" s="357"/>
      <c r="C79" s="188"/>
      <c r="D79" s="188"/>
      <c r="E79" s="188"/>
      <c r="F79" s="188"/>
      <c r="G79" s="359"/>
      <c r="H79" s="300"/>
      <c r="I79" s="300"/>
      <c r="J79" s="300"/>
      <c r="K79" s="300"/>
      <c r="L79" s="300"/>
      <c r="M79" s="300"/>
      <c r="N79" s="300"/>
      <c r="O79" s="300"/>
      <c r="P79" s="300"/>
      <c r="Q79" s="300"/>
      <c r="R79" s="300"/>
      <c r="S79" s="300"/>
    </row>
    <row r="80" spans="1:19">
      <c r="A80" s="7" t="s">
        <v>640</v>
      </c>
      <c r="B80" s="8"/>
      <c r="C80" s="12"/>
      <c r="D80" s="12"/>
      <c r="E80" s="12"/>
      <c r="F80" s="12"/>
      <c r="G80" s="13"/>
      <c r="H80" s="21"/>
      <c r="I80" s="21"/>
      <c r="J80" s="21"/>
      <c r="K80" s="21"/>
      <c r="L80" s="21"/>
      <c r="M80" s="21"/>
      <c r="N80" s="21"/>
      <c r="O80" s="21"/>
      <c r="P80" s="21"/>
      <c r="Q80" s="21"/>
      <c r="R80" s="21"/>
      <c r="S80" s="21"/>
    </row>
    <row r="81" spans="1:19">
      <c r="A81" s="2038"/>
      <c r="B81" s="446" t="s">
        <v>641</v>
      </c>
      <c r="C81" s="442"/>
      <c r="D81" s="442"/>
      <c r="E81" s="442"/>
      <c r="F81" s="442"/>
      <c r="G81" s="432"/>
      <c r="H81" s="2041"/>
      <c r="I81" s="2041"/>
      <c r="J81" s="2041"/>
      <c r="K81" s="2041"/>
      <c r="L81" s="2041"/>
      <c r="M81" s="2041"/>
      <c r="N81" s="2041"/>
      <c r="O81" s="2041"/>
      <c r="P81" s="2041"/>
      <c r="Q81" s="2041"/>
      <c r="R81" s="2041"/>
      <c r="S81" s="2041"/>
    </row>
    <row r="82" spans="1:19">
      <c r="A82" s="1920"/>
      <c r="B82" s="1907" t="s">
        <v>642</v>
      </c>
      <c r="C82" s="1908"/>
      <c r="D82" s="1908"/>
      <c r="E82" s="1908"/>
      <c r="F82" s="1908"/>
      <c r="G82" s="1921"/>
      <c r="H82" s="1893"/>
      <c r="I82" s="1893"/>
      <c r="J82" s="1893"/>
      <c r="K82" s="1893"/>
      <c r="L82" s="1893"/>
      <c r="M82" s="1893"/>
      <c r="N82" s="1893"/>
      <c r="O82" s="1893"/>
      <c r="P82" s="1893"/>
      <c r="Q82" s="1893"/>
      <c r="R82" s="1893"/>
      <c r="S82" s="1893"/>
    </row>
    <row r="83" spans="1:19">
      <c r="A83" s="1894"/>
      <c r="B83" s="1895" t="s">
        <v>643</v>
      </c>
      <c r="C83" s="1896"/>
      <c r="D83" s="1896"/>
      <c r="E83" s="1896"/>
      <c r="F83" s="1896"/>
      <c r="G83" s="1897"/>
      <c r="H83" s="1898"/>
      <c r="I83" s="1898"/>
      <c r="J83" s="1898"/>
      <c r="K83" s="1898"/>
      <c r="L83" s="1898"/>
      <c r="M83" s="1898"/>
      <c r="N83" s="1898"/>
      <c r="O83" s="1898"/>
      <c r="P83" s="1898"/>
      <c r="Q83" s="1898"/>
      <c r="R83" s="1898"/>
      <c r="S83" s="1898"/>
    </row>
    <row r="85" spans="1:19">
      <c r="A85" s="94" t="s">
        <v>644</v>
      </c>
      <c r="B85" s="96"/>
    </row>
    <row r="86" spans="1:19">
      <c r="A86" s="95" t="s">
        <v>542</v>
      </c>
      <c r="B86" s="1899"/>
    </row>
    <row r="87" spans="1:19">
      <c r="A87" s="1900" t="s">
        <v>546</v>
      </c>
      <c r="B87" s="1899"/>
    </row>
    <row r="88" spans="1:19">
      <c r="A88" s="1901" t="s">
        <v>549</v>
      </c>
      <c r="B88" s="1902"/>
    </row>
    <row r="89" spans="1:19">
      <c r="A89" s="1901" t="s">
        <v>552</v>
      </c>
      <c r="B89" s="1903"/>
    </row>
    <row r="90" spans="1:19">
      <c r="A90" s="1904" t="s">
        <v>645</v>
      </c>
      <c r="B90" s="1905"/>
    </row>
    <row r="92" spans="1:19">
      <c r="A92" s="97"/>
      <c r="B92" s="1" t="s">
        <v>646</v>
      </c>
    </row>
    <row r="93" spans="1:19">
      <c r="A93" s="98"/>
      <c r="B93" s="1" t="s">
        <v>647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51" priority="13" operator="equal">
      <formula>"X"</formula>
    </cfRule>
    <cfRule type="cellIs" dxfId="950" priority="14" operator="equal">
      <formula>"I"</formula>
    </cfRule>
  </conditionalFormatting>
  <conditionalFormatting sqref="H32:H49">
    <cfRule type="cellIs" dxfId="949" priority="1" operator="equal">
      <formula>"X"</formula>
    </cfRule>
    <cfRule type="cellIs" dxfId="948" priority="2" operator="equal">
      <formula>"I"</formula>
    </cfRule>
  </conditionalFormatting>
  <conditionalFormatting sqref="J20:J30">
    <cfRule type="cellIs" dxfId="947" priority="15" operator="equal">
      <formula>"X"</formula>
    </cfRule>
    <cfRule type="cellIs" dxfId="946" priority="16" operator="equal">
      <formula>"I"</formula>
    </cfRule>
  </conditionalFormatting>
  <conditionalFormatting sqref="J32:J49">
    <cfRule type="cellIs" dxfId="945" priority="3" operator="equal">
      <formula>"X"</formula>
    </cfRule>
    <cfRule type="cellIs" dxfId="944" priority="4" operator="equal">
      <formula>"I"</formula>
    </cfRule>
  </conditionalFormatting>
  <conditionalFormatting sqref="L20:L30">
    <cfRule type="cellIs" dxfId="943" priority="17" operator="equal">
      <formula>"X"</formula>
    </cfRule>
    <cfRule type="cellIs" dxfId="942" priority="18" operator="equal">
      <formula>"I"</formula>
    </cfRule>
  </conditionalFormatting>
  <conditionalFormatting sqref="L32:L49">
    <cfRule type="cellIs" dxfId="941" priority="5" operator="equal">
      <formula>"X"</formula>
    </cfRule>
    <cfRule type="cellIs" dxfId="940" priority="6" operator="equal">
      <formula>"I"</formula>
    </cfRule>
  </conditionalFormatting>
  <conditionalFormatting sqref="N20:N30">
    <cfRule type="cellIs" dxfId="939" priority="19" operator="equal">
      <formula>"X"</formula>
    </cfRule>
    <cfRule type="cellIs" dxfId="938" priority="20" operator="equal">
      <formula>"I"</formula>
    </cfRule>
  </conditionalFormatting>
  <conditionalFormatting sqref="N32:N49">
    <cfRule type="cellIs" dxfId="937" priority="7" operator="equal">
      <formula>"X"</formula>
    </cfRule>
    <cfRule type="cellIs" dxfId="936" priority="8" operator="equal">
      <formula>"I"</formula>
    </cfRule>
  </conditionalFormatting>
  <conditionalFormatting sqref="P20:P30">
    <cfRule type="cellIs" dxfId="935" priority="21" operator="equal">
      <formula>"X"</formula>
    </cfRule>
    <cfRule type="cellIs" dxfId="934" priority="22" operator="equal">
      <formula>"I"</formula>
    </cfRule>
  </conditionalFormatting>
  <conditionalFormatting sqref="P32:P49">
    <cfRule type="cellIs" dxfId="933" priority="9" operator="equal">
      <formula>"X"</formula>
    </cfRule>
    <cfRule type="cellIs" dxfId="932" priority="10" operator="equal">
      <formula>"I"</formula>
    </cfRule>
  </conditionalFormatting>
  <conditionalFormatting sqref="R20:R30">
    <cfRule type="cellIs" dxfId="931" priority="23" operator="equal">
      <formula>"X"</formula>
    </cfRule>
    <cfRule type="cellIs" dxfId="930" priority="24" operator="equal">
      <formula>"I"</formula>
    </cfRule>
  </conditionalFormatting>
  <conditionalFormatting sqref="R32:R49">
    <cfRule type="cellIs" dxfId="929" priority="11" operator="equal">
      <formula>"X"</formula>
    </cfRule>
    <cfRule type="cellIs" dxfId="928" priority="12" operator="equal">
      <formula>"I"</formula>
    </cfRule>
  </conditionalFormatting>
  <hyperlinks>
    <hyperlink ref="B3" location="'Cost Summary'!A1" display="BACK TO SUMMARY SHEET" xr:uid="{3BAE4457-726C-4E70-8609-377A567B6045}"/>
  </hyperlinks>
  <pageMargins left="0.7" right="0.7" top="0.75" bottom="0.75" header="0.3" footer="0.3"/>
  <pageSetup orientation="portrait"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6D22-8EBE-457E-A429-7DDBB2089E04}">
  <sheetPr>
    <tabColor rgb="FF92D050"/>
  </sheetPr>
  <dimension ref="A1:S93"/>
  <sheetViews>
    <sheetView workbookViewId="0">
      <pane xSplit="2" ySplit="9" topLeftCell="C20" activePane="bottomRight" state="frozen"/>
      <selection pane="bottomRight" activeCell="B33" sqref="B3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420</v>
      </c>
      <c r="C5" s="1908"/>
      <c r="D5" s="1908"/>
      <c r="E5" s="1908"/>
      <c r="F5" s="1908"/>
      <c r="G5" s="1909" t="s">
        <v>546</v>
      </c>
      <c r="H5" s="2004"/>
      <c r="I5" s="2004"/>
      <c r="J5" s="2004"/>
      <c r="K5" s="2004"/>
      <c r="L5" s="2004"/>
      <c r="M5" s="2004"/>
      <c r="N5" s="2004"/>
      <c r="O5" s="2004"/>
      <c r="P5" s="2004"/>
      <c r="Q5" s="2004"/>
      <c r="R5" s="1958"/>
      <c r="S5" s="1911"/>
    </row>
    <row r="6" spans="1:19">
      <c r="A6" s="1906" t="s">
        <v>548</v>
      </c>
      <c r="B6" s="1912" t="s">
        <v>419</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I54</f>
        <v>0</v>
      </c>
      <c r="I8" s="1962"/>
      <c r="J8" s="1961">
        <f>K54</f>
        <v>0</v>
      </c>
      <c r="K8" s="1962"/>
      <c r="L8" s="1961">
        <f>M54</f>
        <v>0</v>
      </c>
      <c r="M8" s="1962"/>
      <c r="N8" s="1961">
        <f>O54</f>
        <v>0</v>
      </c>
      <c r="O8" s="1962"/>
      <c r="P8" s="1961">
        <f>Q54</f>
        <v>0</v>
      </c>
      <c r="Q8" s="1962"/>
      <c r="R8" s="1961">
        <f>S54</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2043"/>
      <c r="B21" s="1925" t="s">
        <v>420</v>
      </c>
      <c r="C21" s="57"/>
      <c r="D21" s="58"/>
      <c r="E21" s="58"/>
      <c r="F21" s="58"/>
      <c r="G21" s="64"/>
      <c r="H21" s="1924"/>
      <c r="I21" s="59"/>
      <c r="J21" s="1924"/>
      <c r="K21" s="59"/>
      <c r="L21" s="1924"/>
      <c r="M21" s="59"/>
      <c r="N21" s="1924"/>
      <c r="O21" s="59"/>
      <c r="P21" s="1924"/>
      <c r="Q21" s="59"/>
      <c r="R21" s="1924"/>
      <c r="S21" s="59"/>
    </row>
    <row r="22" spans="1:19">
      <c r="A22" s="2047"/>
      <c r="B22" s="1848" t="s">
        <v>567</v>
      </c>
      <c r="C22" s="1923"/>
      <c r="D22" s="1908"/>
      <c r="E22" s="1908"/>
      <c r="F22" s="1908"/>
      <c r="G22" s="1921"/>
      <c r="H22" s="1924"/>
      <c r="I22" s="406"/>
      <c r="J22" s="1924"/>
      <c r="K22" s="406"/>
      <c r="L22" s="1924"/>
      <c r="M22" s="406"/>
      <c r="N22" s="1924"/>
      <c r="O22" s="406"/>
      <c r="P22" s="1924"/>
      <c r="Q22" s="406"/>
      <c r="R22" s="1924"/>
      <c r="S22" s="406"/>
    </row>
    <row r="23" spans="1:19">
      <c r="A23" s="2047"/>
      <c r="B23" s="2105" t="s">
        <v>568</v>
      </c>
      <c r="C23" s="1923"/>
      <c r="D23" s="1908"/>
      <c r="E23" s="1908"/>
      <c r="F23" s="1908"/>
      <c r="G23" s="1921"/>
      <c r="H23" s="1924"/>
      <c r="I23" s="407"/>
      <c r="J23" s="1924"/>
      <c r="K23" s="406"/>
      <c r="L23" s="1924"/>
      <c r="M23" s="406"/>
      <c r="N23" s="1924"/>
      <c r="O23" s="406"/>
      <c r="P23" s="1924"/>
      <c r="Q23" s="406"/>
      <c r="R23" s="1924"/>
      <c r="S23" s="406"/>
    </row>
    <row r="24" spans="1:19">
      <c r="A24" s="2043"/>
      <c r="B24" s="2105" t="s">
        <v>569</v>
      </c>
      <c r="C24" s="1966"/>
      <c r="D24" s="1908"/>
      <c r="E24" s="1908"/>
      <c r="F24" s="1908"/>
      <c r="G24" s="1921"/>
      <c r="H24" s="1924"/>
      <c r="I24" s="407"/>
      <c r="J24" s="1924"/>
      <c r="K24" s="406"/>
      <c r="L24" s="1924"/>
      <c r="M24" s="406"/>
      <c r="N24" s="1924"/>
      <c r="O24" s="406"/>
      <c r="P24" s="1924"/>
      <c r="Q24" s="406"/>
      <c r="R24" s="1924"/>
      <c r="S24" s="406"/>
    </row>
    <row r="25" spans="1:19">
      <c r="A25" s="2043"/>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47"/>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2109"/>
      <c r="J31" s="1978"/>
      <c r="K31" s="2110"/>
      <c r="L31" s="1978"/>
      <c r="M31" s="2110"/>
      <c r="N31" s="2110"/>
      <c r="O31" s="2110"/>
      <c r="P31" s="2110"/>
      <c r="Q31" s="2110"/>
      <c r="R31" s="2110"/>
      <c r="S31" s="2110"/>
    </row>
    <row r="32" spans="1:19" s="93" customFormat="1">
      <c r="A32" s="2111"/>
      <c r="B32" s="2014"/>
      <c r="C32" s="1988"/>
      <c r="D32" s="1969"/>
      <c r="E32" s="1969"/>
      <c r="F32" s="1969"/>
      <c r="G32" s="1968"/>
      <c r="H32" s="1924"/>
      <c r="I32" s="407"/>
      <c r="J32" s="1924"/>
      <c r="K32" s="413"/>
      <c r="L32" s="1924"/>
      <c r="M32" s="413"/>
      <c r="N32" s="1924"/>
      <c r="O32" s="413"/>
      <c r="P32" s="1924"/>
      <c r="Q32" s="413"/>
      <c r="R32" s="1924"/>
      <c r="S32" s="413"/>
    </row>
    <row r="33" spans="1:19" s="93" customFormat="1">
      <c r="A33" s="2111"/>
      <c r="B33" s="2014"/>
      <c r="C33" s="1988"/>
      <c r="D33" s="1969"/>
      <c r="E33" s="1969"/>
      <c r="F33" s="1969"/>
      <c r="G33" s="1968"/>
      <c r="H33" s="1924"/>
      <c r="I33" s="407"/>
      <c r="J33" s="1924"/>
      <c r="K33" s="413"/>
      <c r="L33" s="1924"/>
      <c r="M33" s="413"/>
      <c r="N33" s="1924"/>
      <c r="O33" s="413"/>
      <c r="P33" s="1924"/>
      <c r="Q33" s="413"/>
      <c r="R33" s="1924"/>
      <c r="S33" s="413"/>
    </row>
    <row r="34" spans="1:19" s="93" customFormat="1">
      <c r="A34" s="2111"/>
      <c r="B34" s="2014"/>
      <c r="C34" s="1988"/>
      <c r="D34" s="1969"/>
      <c r="E34" s="1969"/>
      <c r="F34" s="1969"/>
      <c r="G34" s="1968"/>
      <c r="H34" s="1924"/>
      <c r="I34" s="407"/>
      <c r="J34" s="1924"/>
      <c r="K34" s="413"/>
      <c r="L34" s="1924"/>
      <c r="M34" s="413"/>
      <c r="N34" s="1924"/>
      <c r="O34" s="413"/>
      <c r="P34" s="1924"/>
      <c r="Q34" s="413"/>
      <c r="R34" s="1924"/>
      <c r="S34" s="413"/>
    </row>
    <row r="35" spans="1:19" s="93" customFormat="1">
      <c r="A35" s="2111"/>
      <c r="B35" s="2014"/>
      <c r="C35" s="1988"/>
      <c r="D35" s="1969"/>
      <c r="E35" s="2015"/>
      <c r="F35" s="2016"/>
      <c r="G35" s="1968"/>
      <c r="H35" s="1924"/>
      <c r="I35" s="407"/>
      <c r="J35" s="1924"/>
      <c r="K35" s="413"/>
      <c r="L35" s="1924"/>
      <c r="M35" s="413"/>
      <c r="N35" s="1924"/>
      <c r="O35" s="413"/>
      <c r="P35" s="1924"/>
      <c r="Q35" s="413"/>
      <c r="R35" s="1924"/>
      <c r="S35" s="413"/>
    </row>
    <row r="36" spans="1:19" s="93" customFormat="1">
      <c r="A36" s="2111"/>
      <c r="B36" s="2014"/>
      <c r="C36" s="1988"/>
      <c r="D36" s="1969"/>
      <c r="E36" s="2015"/>
      <c r="F36" s="2016"/>
      <c r="G36" s="1968"/>
      <c r="H36" s="1924"/>
      <c r="I36" s="407"/>
      <c r="J36" s="1924"/>
      <c r="K36" s="413"/>
      <c r="L36" s="1924"/>
      <c r="M36" s="413"/>
      <c r="N36" s="1924"/>
      <c r="O36" s="413"/>
      <c r="P36" s="1924"/>
      <c r="Q36" s="413"/>
      <c r="R36" s="1924"/>
      <c r="S36" s="413"/>
    </row>
    <row r="37" spans="1:19" s="93" customFormat="1">
      <c r="A37" s="2111"/>
      <c r="B37" s="2014"/>
      <c r="C37" s="1988"/>
      <c r="D37" s="1969"/>
      <c r="E37" s="2015"/>
      <c r="F37" s="2016"/>
      <c r="G37" s="1968"/>
      <c r="H37" s="1924"/>
      <c r="I37" s="407"/>
      <c r="J37" s="1924"/>
      <c r="K37" s="413"/>
      <c r="L37" s="1924"/>
      <c r="M37" s="413"/>
      <c r="N37" s="1924"/>
      <c r="O37" s="413"/>
      <c r="P37" s="1924"/>
      <c r="Q37" s="413"/>
      <c r="R37" s="1924"/>
      <c r="S37" s="413"/>
    </row>
    <row r="38" spans="1:19" s="93" customFormat="1">
      <c r="A38" s="2111"/>
      <c r="B38" s="2112"/>
      <c r="C38" s="1988"/>
      <c r="D38" s="1969"/>
      <c r="E38" s="2015"/>
      <c r="F38" s="2016"/>
      <c r="G38" s="1968"/>
      <c r="H38" s="1924"/>
      <c r="I38" s="407"/>
      <c r="J38" s="1924"/>
      <c r="K38" s="413"/>
      <c r="L38" s="1924"/>
      <c r="M38" s="413"/>
      <c r="N38" s="1924"/>
      <c r="O38" s="413"/>
      <c r="P38" s="1924"/>
      <c r="Q38" s="413"/>
      <c r="R38" s="1924"/>
      <c r="S38" s="413"/>
    </row>
    <row r="39" spans="1:19" s="93" customFormat="1">
      <c r="A39" s="2111"/>
      <c r="B39" s="2113"/>
      <c r="C39" s="1988"/>
      <c r="D39" s="1969"/>
      <c r="E39" s="2015"/>
      <c r="F39" s="2016"/>
      <c r="G39" s="1968"/>
      <c r="H39" s="1924" t="s">
        <v>579</v>
      </c>
      <c r="I39" s="407"/>
      <c r="J39" s="1924"/>
      <c r="K39" s="413"/>
      <c r="L39" s="1924"/>
      <c r="M39" s="413"/>
      <c r="N39" s="1924"/>
      <c r="O39" s="413"/>
      <c r="P39" s="1924"/>
      <c r="Q39" s="413"/>
      <c r="R39" s="1924"/>
      <c r="S39" s="413"/>
    </row>
    <row r="40" spans="1:19" s="93" customFormat="1">
      <c r="A40" s="2111"/>
      <c r="B40" s="155"/>
      <c r="C40" s="1988"/>
      <c r="D40" s="1969"/>
      <c r="E40" s="2015"/>
      <c r="F40" s="2016"/>
      <c r="G40" s="1968"/>
      <c r="H40" s="1924"/>
      <c r="I40" s="407"/>
      <c r="J40" s="1924"/>
      <c r="K40" s="413"/>
      <c r="L40" s="1924"/>
      <c r="M40" s="413"/>
      <c r="N40" s="1924"/>
      <c r="O40" s="413"/>
      <c r="P40" s="1924"/>
      <c r="Q40" s="413"/>
      <c r="R40" s="1924"/>
      <c r="S40" s="413"/>
    </row>
    <row r="41" spans="1:19" s="93" customFormat="1">
      <c r="A41" s="2111"/>
      <c r="B41" s="2014"/>
      <c r="C41" s="1988"/>
      <c r="D41" s="1969"/>
      <c r="E41" s="2015"/>
      <c r="F41" s="2016"/>
      <c r="G41" s="1968"/>
      <c r="H41" s="1924"/>
      <c r="I41" s="407"/>
      <c r="J41" s="1924"/>
      <c r="K41" s="413"/>
      <c r="L41" s="1924"/>
      <c r="M41" s="413"/>
      <c r="N41" s="1924"/>
      <c r="O41" s="413"/>
      <c r="P41" s="1924"/>
      <c r="Q41" s="413"/>
      <c r="R41" s="1924"/>
      <c r="S41" s="413"/>
    </row>
    <row r="42" spans="1:19" s="93" customFormat="1">
      <c r="A42" s="2111"/>
      <c r="B42" s="2014"/>
      <c r="C42" s="1988"/>
      <c r="D42" s="1969"/>
      <c r="E42" s="2015"/>
      <c r="F42" s="2016"/>
      <c r="G42" s="1968"/>
      <c r="H42" s="1924"/>
      <c r="I42" s="407"/>
      <c r="J42" s="1924"/>
      <c r="K42" s="413"/>
      <c r="L42" s="1924"/>
      <c r="M42" s="413"/>
      <c r="N42" s="1924"/>
      <c r="O42" s="413"/>
      <c r="P42" s="1924"/>
      <c r="Q42" s="413"/>
      <c r="R42" s="1924"/>
      <c r="S42" s="413"/>
    </row>
    <row r="43" spans="1:19" s="93" customFormat="1">
      <c r="A43" s="2111"/>
      <c r="B43" s="2014"/>
      <c r="C43" s="1988"/>
      <c r="D43" s="1969"/>
      <c r="E43" s="2015"/>
      <c r="F43" s="2016"/>
      <c r="G43" s="1968"/>
      <c r="H43" s="1924"/>
      <c r="I43" s="407"/>
      <c r="J43" s="1924"/>
      <c r="K43" s="413"/>
      <c r="L43" s="1924"/>
      <c r="M43" s="413"/>
      <c r="N43" s="1924"/>
      <c r="O43" s="413"/>
      <c r="P43" s="1924"/>
      <c r="Q43" s="413"/>
      <c r="R43" s="1924"/>
      <c r="S43" s="413"/>
    </row>
    <row r="44" spans="1:19" s="93" customFormat="1">
      <c r="A44" s="2111"/>
      <c r="B44" s="2014"/>
      <c r="C44" s="1988"/>
      <c r="D44" s="1969"/>
      <c r="E44" s="2015"/>
      <c r="F44" s="2016"/>
      <c r="G44" s="1968"/>
      <c r="H44" s="1924"/>
      <c r="I44" s="407"/>
      <c r="J44" s="1924"/>
      <c r="K44" s="413"/>
      <c r="L44" s="1924"/>
      <c r="M44" s="413"/>
      <c r="N44" s="1924"/>
      <c r="O44" s="413"/>
      <c r="P44" s="1924"/>
      <c r="Q44" s="413"/>
      <c r="R44" s="1924"/>
      <c r="S44" s="413"/>
    </row>
    <row r="45" spans="1:19" s="93" customFormat="1">
      <c r="A45" s="2111"/>
      <c r="B45" s="2014"/>
      <c r="C45" s="1988"/>
      <c r="D45" s="1969"/>
      <c r="E45" s="2015"/>
      <c r="F45" s="2016"/>
      <c r="G45" s="1968"/>
      <c r="H45" s="1924"/>
      <c r="I45" s="407"/>
      <c r="J45" s="1924"/>
      <c r="K45" s="413"/>
      <c r="L45" s="1924"/>
      <c r="M45" s="413"/>
      <c r="N45" s="1924"/>
      <c r="O45" s="413"/>
      <c r="P45" s="1924"/>
      <c r="Q45" s="413"/>
      <c r="R45" s="1924"/>
      <c r="S45" s="413"/>
    </row>
    <row r="46" spans="1:19" s="93" customFormat="1">
      <c r="A46" s="2111"/>
      <c r="B46" s="2014"/>
      <c r="C46" s="1988"/>
      <c r="D46" s="1969"/>
      <c r="E46" s="2015"/>
      <c r="F46" s="2016"/>
      <c r="G46" s="1968"/>
      <c r="H46" s="1924"/>
      <c r="I46" s="407"/>
      <c r="J46" s="1924"/>
      <c r="K46" s="413"/>
      <c r="L46" s="1924"/>
      <c r="M46" s="413"/>
      <c r="N46" s="1924"/>
      <c r="O46" s="413"/>
      <c r="P46" s="1924"/>
      <c r="Q46" s="413"/>
      <c r="R46" s="1924"/>
      <c r="S46" s="413"/>
    </row>
    <row r="47" spans="1:19" s="93" customFormat="1">
      <c r="A47" s="2111"/>
      <c r="B47" s="2014"/>
      <c r="C47" s="1988"/>
      <c r="D47" s="1969"/>
      <c r="E47" s="2015"/>
      <c r="F47" s="2016"/>
      <c r="G47" s="1968"/>
      <c r="H47" s="1924"/>
      <c r="I47" s="407"/>
      <c r="J47" s="1924"/>
      <c r="K47" s="413"/>
      <c r="L47" s="1924"/>
      <c r="M47" s="413"/>
      <c r="N47" s="1924"/>
      <c r="O47" s="413"/>
      <c r="P47" s="1924"/>
      <c r="Q47" s="413"/>
      <c r="R47" s="1924"/>
      <c r="S47" s="413"/>
    </row>
    <row r="48" spans="1:19" s="93" customFormat="1">
      <c r="A48" s="2111"/>
      <c r="B48" s="2014"/>
      <c r="C48" s="1988"/>
      <c r="D48" s="1969"/>
      <c r="E48" s="2015"/>
      <c r="F48" s="2016"/>
      <c r="G48" s="1968"/>
      <c r="H48" s="1924"/>
      <c r="I48" s="407"/>
      <c r="J48" s="1924"/>
      <c r="K48" s="413"/>
      <c r="L48" s="1924"/>
      <c r="M48" s="413"/>
      <c r="N48" s="1924"/>
      <c r="O48" s="413"/>
      <c r="P48" s="1924"/>
      <c r="Q48" s="413"/>
      <c r="R48" s="1924"/>
      <c r="S48" s="413"/>
    </row>
    <row r="49" spans="1:19" s="93" customFormat="1">
      <c r="A49" s="2111"/>
      <c r="B49" s="2014"/>
      <c r="C49" s="1988"/>
      <c r="D49" s="1969"/>
      <c r="E49" s="2015"/>
      <c r="F49" s="2016"/>
      <c r="G49" s="1968"/>
      <c r="H49" s="1924"/>
      <c r="I49" s="407"/>
      <c r="J49" s="1924"/>
      <c r="K49" s="413"/>
      <c r="L49" s="1924"/>
      <c r="M49" s="413"/>
      <c r="N49" s="1924"/>
      <c r="O49" s="413"/>
      <c r="P49" s="1924"/>
      <c r="Q49" s="413"/>
      <c r="R49" s="1924"/>
      <c r="S49" s="413"/>
    </row>
    <row r="50" spans="1:19">
      <c r="A50" s="14"/>
      <c r="B50" s="15"/>
      <c r="C50" s="16"/>
      <c r="D50" s="16"/>
      <c r="E50" s="17"/>
      <c r="F50" s="18" t="s">
        <v>625</v>
      </c>
      <c r="G50" s="19"/>
      <c r="H50" s="20"/>
      <c r="I50" s="62">
        <f>SUM(I23:I49)</f>
        <v>0</v>
      </c>
      <c r="J50" s="20"/>
      <c r="K50" s="62">
        <f>SUM(K23:K49)</f>
        <v>0</v>
      </c>
      <c r="L50" s="20"/>
      <c r="M50" s="62">
        <f>SUM(M23:M49)</f>
        <v>0</v>
      </c>
      <c r="N50" s="20"/>
      <c r="O50" s="62">
        <f>SUM(O23:O49)</f>
        <v>0</v>
      </c>
      <c r="P50" s="20"/>
      <c r="Q50" s="62">
        <f>SUM(Q23:Q49)</f>
        <v>0</v>
      </c>
      <c r="R50" s="20"/>
      <c r="S50" s="62">
        <f>SUM(S23:S49)</f>
        <v>0</v>
      </c>
    </row>
    <row r="51" spans="1:19">
      <c r="A51" s="1867"/>
      <c r="B51" s="1868"/>
      <c r="C51" s="1869"/>
      <c r="D51" s="1869"/>
      <c r="E51" s="1870"/>
      <c r="F51" s="1871" t="s">
        <v>626</v>
      </c>
      <c r="G51" s="1872"/>
      <c r="H51" s="1873">
        <v>0</v>
      </c>
      <c r="I51" s="1989"/>
      <c r="J51" s="1873">
        <v>0</v>
      </c>
      <c r="K51" s="1989"/>
      <c r="L51" s="1873">
        <v>0</v>
      </c>
      <c r="M51" s="1989"/>
      <c r="N51" s="1873">
        <v>0</v>
      </c>
      <c r="O51" s="1989"/>
      <c r="P51" s="1873">
        <v>0</v>
      </c>
      <c r="Q51" s="1989"/>
      <c r="R51" s="1873">
        <v>0</v>
      </c>
      <c r="S51" s="1989"/>
    </row>
    <row r="52" spans="1:19">
      <c r="A52" s="1867"/>
      <c r="B52" s="1868"/>
      <c r="C52" s="1869"/>
      <c r="D52" s="1869"/>
      <c r="E52" s="1870"/>
      <c r="F52" s="1871" t="s">
        <v>627</v>
      </c>
      <c r="G52" s="1872"/>
      <c r="H52" s="1875"/>
      <c r="I52" s="1991">
        <f>H51*I50</f>
        <v>0</v>
      </c>
      <c r="J52" s="1875"/>
      <c r="K52" s="1991">
        <f>J51*K50</f>
        <v>0</v>
      </c>
      <c r="L52" s="1875"/>
      <c r="M52" s="1991">
        <f>L51*M50</f>
        <v>0</v>
      </c>
      <c r="N52" s="1875"/>
      <c r="O52" s="1991">
        <f>N51*O50</f>
        <v>0</v>
      </c>
      <c r="P52" s="1875"/>
      <c r="Q52" s="1991">
        <f>P51*Q50</f>
        <v>0</v>
      </c>
      <c r="R52" s="1875"/>
      <c r="S52" s="1991">
        <f>R51*S50</f>
        <v>0</v>
      </c>
    </row>
    <row r="53" spans="1:19">
      <c r="A53" s="1867"/>
      <c r="B53" s="1868"/>
      <c r="C53" s="1869"/>
      <c r="D53" s="1869"/>
      <c r="E53" s="1870"/>
      <c r="F53" s="1871"/>
      <c r="G53" s="1872"/>
      <c r="H53" s="1875"/>
      <c r="I53" s="1993"/>
      <c r="J53" s="1875"/>
      <c r="K53" s="1993"/>
      <c r="L53" s="1875"/>
      <c r="M53" s="1993"/>
      <c r="N53" s="1875"/>
      <c r="O53" s="1993"/>
      <c r="P53" s="1875"/>
      <c r="Q53" s="1993"/>
      <c r="R53" s="1875"/>
      <c r="S53" s="1993"/>
    </row>
    <row r="54" spans="1:19">
      <c r="A54" s="1867"/>
      <c r="B54" s="1868"/>
      <c r="C54" s="1869"/>
      <c r="D54" s="1869"/>
      <c r="E54" s="1870"/>
      <c r="F54" s="1871" t="s">
        <v>628</v>
      </c>
      <c r="G54" s="1872"/>
      <c r="H54" s="1877"/>
      <c r="I54" s="1994">
        <f>SUM(I50:I52)</f>
        <v>0</v>
      </c>
      <c r="J54" s="1877"/>
      <c r="K54" s="1994">
        <f>SUM(K50:K52)</f>
        <v>0</v>
      </c>
      <c r="L54" s="1877"/>
      <c r="M54" s="1994">
        <f>SUM(M50:M52)</f>
        <v>0</v>
      </c>
      <c r="N54" s="1877"/>
      <c r="O54" s="1994">
        <f>SUM(O50:O52)</f>
        <v>0</v>
      </c>
      <c r="P54" s="1877"/>
      <c r="Q54" s="1994">
        <f>SUM(Q50:Q52)</f>
        <v>0</v>
      </c>
      <c r="R54" s="1877"/>
      <c r="S54" s="1994">
        <f>SUM(S50:S52)</f>
        <v>0</v>
      </c>
    </row>
    <row r="55" spans="1:19">
      <c r="A55" s="1867"/>
      <c r="B55" s="1868"/>
      <c r="C55" s="1869"/>
      <c r="D55" s="1869"/>
      <c r="E55" s="1870"/>
      <c r="F55" s="1879" t="s">
        <v>629</v>
      </c>
      <c r="G55" s="1880"/>
      <c r="H55" s="1881"/>
      <c r="I55" s="1882" t="e">
        <f>I54/'Area Calculations'!$I$4</f>
        <v>#DIV/0!</v>
      </c>
      <c r="J55" s="1881"/>
      <c r="K55" s="1882" t="e">
        <f>K54/'Area Calculations'!$I$4</f>
        <v>#DIV/0!</v>
      </c>
      <c r="L55" s="1881"/>
      <c r="M55" s="1882" t="e">
        <f>M54/'Area Calculations'!$I$4</f>
        <v>#DIV/0!</v>
      </c>
      <c r="N55" s="1881"/>
      <c r="O55" s="1882" t="e">
        <f>O54/'Area Calculations'!$I$4</f>
        <v>#DIV/0!</v>
      </c>
      <c r="P55" s="1881"/>
      <c r="Q55" s="1882" t="e">
        <f>Q54/'Area Calculations'!$I$4</f>
        <v>#DIV/0!</v>
      </c>
      <c r="R55" s="1881"/>
      <c r="S55" s="1882" t="e">
        <f>S54/'Area Calculations'!$I$4</f>
        <v>#DIV/0!</v>
      </c>
    </row>
    <row r="56" spans="1:19">
      <c r="A56" s="1867"/>
      <c r="B56" s="1868"/>
      <c r="C56" s="1869"/>
      <c r="D56" s="1869"/>
      <c r="E56" s="1870"/>
      <c r="F56" s="1879" t="s">
        <v>630</v>
      </c>
      <c r="G56" s="1883"/>
      <c r="H56" s="1881"/>
      <c r="I56" s="1882" t="e">
        <f>I54/'Area Calculations'!#REF!</f>
        <v>#REF!</v>
      </c>
      <c r="J56" s="1881"/>
      <c r="K56" s="1882" t="e">
        <f>K54/'Area Calculations'!#REF!</f>
        <v>#REF!</v>
      </c>
      <c r="L56" s="1881"/>
      <c r="M56" s="1882" t="e">
        <f>M54/'Area Calculations'!#REF!</f>
        <v>#REF!</v>
      </c>
      <c r="N56" s="1881"/>
      <c r="O56" s="1882" t="e">
        <f>O54/'Area Calculations'!#REF!</f>
        <v>#REF!</v>
      </c>
      <c r="P56" s="1881"/>
      <c r="Q56" s="1882" t="e">
        <f>Q54/'Area Calculations'!#REF!</f>
        <v>#REF!</v>
      </c>
      <c r="R56" s="1881"/>
      <c r="S56" s="1882" t="e">
        <f>S54/'Area Calculations'!#REF!</f>
        <v>#REF!</v>
      </c>
    </row>
    <row r="57" spans="1:19">
      <c r="A57" s="1867"/>
      <c r="B57" s="1868"/>
      <c r="C57" s="1869"/>
      <c r="D57" s="1869"/>
      <c r="E57" s="1870"/>
      <c r="F57" s="1871"/>
      <c r="G57" s="1884"/>
      <c r="H57" s="1885"/>
      <c r="I57" s="1886"/>
      <c r="J57" s="1885"/>
      <c r="K57" s="1886"/>
      <c r="L57" s="1885"/>
      <c r="M57" s="1886"/>
      <c r="N57" s="1885"/>
      <c r="O57" s="1886"/>
      <c r="P57" s="1885"/>
      <c r="Q57" s="1886"/>
      <c r="R57" s="1885"/>
      <c r="S57" s="1886"/>
    </row>
    <row r="58" spans="1:19">
      <c r="A58" s="652" t="s">
        <v>631</v>
      </c>
      <c r="B58" s="653"/>
      <c r="C58" s="12"/>
      <c r="D58" s="12"/>
      <c r="E58" s="12"/>
      <c r="F58" s="12"/>
      <c r="G58" s="13"/>
      <c r="H58" s="21"/>
      <c r="I58" s="21"/>
      <c r="J58" s="21"/>
      <c r="K58" s="21"/>
      <c r="L58" s="21"/>
      <c r="M58" s="21"/>
      <c r="N58" s="21"/>
      <c r="O58" s="21"/>
      <c r="P58" s="21"/>
      <c r="Q58" s="21"/>
      <c r="R58" s="21"/>
      <c r="S58" s="21"/>
    </row>
    <row r="59" spans="1:19">
      <c r="A59" s="2114"/>
      <c r="B59" s="1907"/>
      <c r="C59" s="2115"/>
      <c r="D59" s="2115"/>
      <c r="E59" s="2115"/>
      <c r="F59" s="2115"/>
      <c r="G59" s="2116"/>
      <c r="H59" s="2117"/>
      <c r="I59" s="2117"/>
      <c r="J59" s="2117"/>
      <c r="K59" s="2117"/>
      <c r="L59" s="2117"/>
      <c r="M59" s="2117"/>
      <c r="N59" s="2117"/>
      <c r="O59" s="2117"/>
      <c r="P59" s="2117"/>
      <c r="Q59" s="2117"/>
      <c r="R59" s="2117"/>
      <c r="S59" s="2117"/>
    </row>
    <row r="60" spans="1:19" s="2" customFormat="1">
      <c r="A60" s="2114"/>
      <c r="B60" s="1907"/>
      <c r="C60" s="2115"/>
      <c r="D60" s="2115"/>
      <c r="E60" s="2115"/>
      <c r="F60" s="2115"/>
      <c r="G60" s="2116"/>
      <c r="H60" s="2117"/>
      <c r="I60" s="2117"/>
      <c r="J60" s="2117"/>
      <c r="K60" s="2117"/>
      <c r="L60" s="2117"/>
      <c r="M60" s="2117"/>
      <c r="N60" s="2117"/>
      <c r="O60" s="2117"/>
      <c r="P60" s="2117"/>
      <c r="Q60" s="2117"/>
      <c r="R60" s="2117"/>
      <c r="S60" s="2117"/>
    </row>
    <row r="61" spans="1:19" s="2" customFormat="1">
      <c r="A61" s="2114"/>
      <c r="B61" s="1907"/>
      <c r="C61" s="2115"/>
      <c r="D61" s="2115"/>
      <c r="E61" s="2115"/>
      <c r="F61" s="2115"/>
      <c r="G61" s="2116"/>
      <c r="H61" s="2117"/>
      <c r="I61" s="2117"/>
      <c r="J61" s="2117"/>
      <c r="K61" s="2117"/>
      <c r="L61" s="2117"/>
      <c r="M61" s="2117"/>
      <c r="N61" s="2117"/>
      <c r="O61" s="2117"/>
      <c r="P61" s="2117"/>
      <c r="Q61" s="2117"/>
      <c r="R61" s="2117"/>
      <c r="S61" s="2117"/>
    </row>
    <row r="62" spans="1:19">
      <c r="A62" s="652" t="s">
        <v>632</v>
      </c>
      <c r="B62" s="653"/>
      <c r="C62" s="12"/>
      <c r="D62" s="12"/>
      <c r="E62" s="12"/>
      <c r="F62" s="12"/>
      <c r="G62" s="13"/>
      <c r="H62" s="21"/>
      <c r="I62" s="21"/>
      <c r="J62" s="21"/>
      <c r="K62" s="21"/>
      <c r="L62" s="21"/>
      <c r="M62" s="21"/>
      <c r="N62" s="21"/>
      <c r="O62" s="21"/>
      <c r="P62" s="21"/>
      <c r="Q62" s="21"/>
      <c r="R62" s="21"/>
      <c r="S62" s="21"/>
    </row>
    <row r="63" spans="1:19" s="2" customFormat="1">
      <c r="A63" s="2114"/>
      <c r="B63" s="1907"/>
      <c r="C63" s="2115"/>
      <c r="D63" s="2115"/>
      <c r="E63" s="2115"/>
      <c r="F63" s="2115"/>
      <c r="G63" s="2116"/>
      <c r="H63" s="2117"/>
      <c r="I63" s="2117"/>
      <c r="J63" s="2117"/>
      <c r="K63" s="2117"/>
      <c r="L63" s="2117"/>
      <c r="M63" s="2117"/>
      <c r="N63" s="2117"/>
      <c r="O63" s="2117"/>
      <c r="P63" s="2117"/>
      <c r="Q63" s="2117"/>
      <c r="R63" s="2117"/>
      <c r="S63" s="2117"/>
    </row>
    <row r="64" spans="1:19" s="2" customFormat="1">
      <c r="A64" s="2114"/>
      <c r="B64" s="1907"/>
      <c r="C64" s="2115"/>
      <c r="D64" s="2115"/>
      <c r="E64" s="2115"/>
      <c r="F64" s="2115"/>
      <c r="G64" s="2116"/>
      <c r="H64" s="2117"/>
      <c r="I64" s="2117"/>
      <c r="J64" s="2117"/>
      <c r="K64" s="2117"/>
      <c r="L64" s="2117"/>
      <c r="M64" s="2117"/>
      <c r="N64" s="2117"/>
      <c r="O64" s="2117"/>
      <c r="P64" s="2117"/>
      <c r="Q64" s="2117"/>
      <c r="R64" s="2117"/>
      <c r="S64" s="2117"/>
    </row>
    <row r="65" spans="1:19">
      <c r="A65" s="2114"/>
      <c r="B65" s="1907"/>
      <c r="C65" s="2115"/>
      <c r="D65" s="2115"/>
      <c r="E65" s="2115"/>
      <c r="F65" s="2115"/>
      <c r="G65" s="2116"/>
      <c r="H65" s="2117"/>
      <c r="I65" s="2117"/>
      <c r="J65" s="2117"/>
      <c r="K65" s="2117"/>
      <c r="L65" s="2117"/>
      <c r="M65" s="2117"/>
      <c r="N65" s="2117"/>
      <c r="O65" s="2117"/>
      <c r="P65" s="2117"/>
      <c r="Q65" s="2117"/>
      <c r="R65" s="2117"/>
      <c r="S65" s="2117"/>
    </row>
    <row r="66" spans="1:19">
      <c r="A66" s="652" t="s">
        <v>633</v>
      </c>
      <c r="B66" s="653"/>
      <c r="C66" s="12"/>
      <c r="D66" s="12"/>
      <c r="E66" s="12"/>
      <c r="F66" s="12"/>
      <c r="G66" s="13"/>
      <c r="H66" s="21"/>
      <c r="I66" s="21"/>
      <c r="J66" s="21"/>
      <c r="K66" s="21"/>
      <c r="L66" s="21"/>
      <c r="M66" s="21"/>
      <c r="N66" s="21"/>
      <c r="O66" s="21"/>
      <c r="P66" s="21"/>
      <c r="Q66" s="21"/>
      <c r="R66" s="21"/>
      <c r="S66" s="21"/>
    </row>
    <row r="67" spans="1:19">
      <c r="A67" s="2114"/>
      <c r="B67" s="1907"/>
      <c r="C67" s="2115"/>
      <c r="D67" s="2115"/>
      <c r="E67" s="2115"/>
      <c r="F67" s="2115"/>
      <c r="G67" s="2116"/>
      <c r="H67" s="2117"/>
      <c r="I67" s="2117"/>
      <c r="J67" s="2117"/>
      <c r="K67" s="2117"/>
      <c r="L67" s="2117"/>
      <c r="M67" s="2117"/>
      <c r="N67" s="2117"/>
      <c r="O67" s="2117"/>
      <c r="P67" s="2117"/>
      <c r="Q67" s="2117"/>
      <c r="R67" s="2117"/>
      <c r="S67" s="2117"/>
    </row>
    <row r="68" spans="1:19">
      <c r="A68" s="1920"/>
      <c r="B68" s="1907"/>
      <c r="C68" s="1908"/>
      <c r="D68" s="1908"/>
      <c r="E68" s="1908"/>
      <c r="F68" s="1908"/>
      <c r="G68" s="1921"/>
      <c r="H68" s="1888"/>
      <c r="I68" s="1888"/>
      <c r="J68" s="1888"/>
      <c r="K68" s="1888"/>
      <c r="L68" s="1888"/>
      <c r="M68" s="1888"/>
      <c r="N68" s="1888"/>
      <c r="O68" s="1888"/>
      <c r="P68" s="1888"/>
      <c r="Q68" s="1888"/>
      <c r="R68" s="1888"/>
      <c r="S68" s="1888"/>
    </row>
    <row r="69" spans="1:19">
      <c r="A69" s="1889"/>
      <c r="B69" s="1890"/>
      <c r="C69" s="1908"/>
      <c r="D69" s="1908"/>
      <c r="E69" s="1908"/>
      <c r="F69" s="1908"/>
      <c r="G69" s="1921"/>
      <c r="H69" s="1891"/>
      <c r="I69" s="1891"/>
      <c r="J69" s="1891"/>
      <c r="K69" s="1891"/>
      <c r="L69" s="1891"/>
      <c r="M69" s="1891"/>
      <c r="N69" s="1891"/>
      <c r="O69" s="1891"/>
      <c r="P69" s="1891"/>
      <c r="Q69" s="1891"/>
      <c r="R69" s="1891"/>
      <c r="S69" s="1891"/>
    </row>
    <row r="70" spans="1:19">
      <c r="A70" s="652" t="s">
        <v>634</v>
      </c>
      <c r="B70" s="653"/>
      <c r="C70" s="12"/>
      <c r="D70" s="12"/>
      <c r="E70" s="12"/>
      <c r="F70" s="12"/>
      <c r="G70" s="13"/>
      <c r="H70" s="21"/>
      <c r="I70" s="21"/>
      <c r="J70" s="21"/>
      <c r="K70" s="21"/>
      <c r="L70" s="21"/>
      <c r="M70" s="21"/>
      <c r="N70" s="21"/>
      <c r="O70" s="21"/>
      <c r="P70" s="21"/>
      <c r="Q70" s="21"/>
      <c r="R70" s="21"/>
      <c r="S70" s="21"/>
    </row>
    <row r="71" spans="1:19">
      <c r="A71" s="2118"/>
      <c r="B71" s="2119"/>
      <c r="C71" s="2115"/>
      <c r="D71" s="2115"/>
      <c r="E71" s="2115"/>
      <c r="F71" s="2115"/>
      <c r="G71" s="2116"/>
      <c r="H71" s="2117"/>
      <c r="I71" s="2117"/>
      <c r="J71" s="2117"/>
      <c r="K71" s="2117"/>
      <c r="L71" s="2117"/>
      <c r="M71" s="2117"/>
      <c r="N71" s="2117"/>
      <c r="O71" s="2117"/>
      <c r="P71" s="2117"/>
      <c r="Q71" s="2117"/>
      <c r="R71" s="2117"/>
      <c r="S71" s="2117"/>
    </row>
    <row r="72" spans="1:19">
      <c r="A72" s="1889"/>
      <c r="B72" s="1890"/>
      <c r="C72" s="1908"/>
      <c r="D72" s="1908"/>
      <c r="E72" s="1908"/>
      <c r="F72" s="1908"/>
      <c r="G72" s="1921"/>
      <c r="H72" s="1892"/>
      <c r="I72" s="1892"/>
      <c r="J72" s="1892"/>
      <c r="K72" s="1892"/>
      <c r="L72" s="1892"/>
      <c r="M72" s="1892"/>
      <c r="N72" s="1892"/>
      <c r="O72" s="1892"/>
      <c r="P72" s="1892"/>
      <c r="Q72" s="1892"/>
      <c r="R72" s="1892"/>
      <c r="S72" s="1892"/>
    </row>
    <row r="73" spans="1:19">
      <c r="A73" s="1889"/>
      <c r="B73" s="1890"/>
      <c r="C73" s="1908"/>
      <c r="D73" s="1908"/>
      <c r="E73" s="1908"/>
      <c r="F73" s="1908"/>
      <c r="G73" s="1921"/>
      <c r="H73" s="1892"/>
      <c r="I73" s="1892"/>
      <c r="J73" s="1892"/>
      <c r="K73" s="1892"/>
      <c r="L73" s="1892"/>
      <c r="M73" s="1892"/>
      <c r="N73" s="1892"/>
      <c r="O73" s="1892"/>
      <c r="P73" s="1892"/>
      <c r="Q73" s="1892"/>
      <c r="R73" s="1892"/>
      <c r="S73" s="1892"/>
    </row>
    <row r="74" spans="1:19">
      <c r="A74" s="652" t="s">
        <v>635</v>
      </c>
      <c r="B74" s="653"/>
      <c r="C74" s="12"/>
      <c r="D74" s="12"/>
      <c r="E74" s="12"/>
      <c r="F74" s="12"/>
      <c r="G74" s="13"/>
      <c r="H74" s="21"/>
      <c r="I74" s="21"/>
      <c r="J74" s="21"/>
      <c r="K74" s="21"/>
      <c r="L74" s="21"/>
      <c r="M74" s="21"/>
      <c r="N74" s="21"/>
      <c r="O74" s="21"/>
      <c r="P74" s="21"/>
      <c r="Q74" s="21"/>
      <c r="R74" s="21"/>
      <c r="S74" s="21"/>
    </row>
    <row r="75" spans="1:19">
      <c r="A75" s="1920"/>
      <c r="B75" s="1907" t="s">
        <v>636</v>
      </c>
      <c r="C75" s="1908"/>
      <c r="D75" s="1908"/>
      <c r="E75" s="1908"/>
      <c r="F75" s="1908"/>
      <c r="G75" s="1921"/>
      <c r="H75" s="1892"/>
      <c r="I75" s="1892"/>
      <c r="J75" s="1892"/>
      <c r="K75" s="1892"/>
      <c r="L75" s="1892"/>
      <c r="M75" s="1892"/>
      <c r="N75" s="1892"/>
      <c r="O75" s="1892"/>
      <c r="P75" s="1892"/>
      <c r="Q75" s="1892"/>
      <c r="R75" s="1892"/>
      <c r="S75" s="1892"/>
    </row>
    <row r="76" spans="1:19">
      <c r="A76" s="1920"/>
      <c r="B76" s="1907" t="s">
        <v>637</v>
      </c>
      <c r="C76" s="1908"/>
      <c r="D76" s="1908"/>
      <c r="E76" s="1908"/>
      <c r="F76" s="1908"/>
      <c r="G76" s="1921"/>
      <c r="H76" s="1892"/>
      <c r="I76" s="1892"/>
      <c r="J76" s="1892"/>
      <c r="K76" s="1892"/>
      <c r="L76" s="1892"/>
      <c r="M76" s="1892"/>
      <c r="N76" s="1892"/>
      <c r="O76" s="1892"/>
      <c r="P76" s="1892"/>
      <c r="Q76" s="1892"/>
      <c r="R76" s="1892"/>
      <c r="S76" s="1892"/>
    </row>
    <row r="77" spans="1:19">
      <c r="A77" s="1920"/>
      <c r="B77" s="1907" t="s">
        <v>638</v>
      </c>
      <c r="C77" s="1908"/>
      <c r="D77" s="1908"/>
      <c r="E77" s="1908"/>
      <c r="F77" s="1908"/>
      <c r="G77" s="1921"/>
      <c r="H77" s="1892"/>
      <c r="I77" s="1892"/>
      <c r="J77" s="1892"/>
      <c r="K77" s="1892"/>
      <c r="L77" s="1892"/>
      <c r="M77" s="1892"/>
      <c r="N77" s="1892"/>
      <c r="O77" s="1892"/>
      <c r="P77" s="1892"/>
      <c r="Q77" s="1892"/>
      <c r="R77" s="1892"/>
      <c r="S77" s="1892"/>
    </row>
    <row r="78" spans="1:19">
      <c r="A78" s="1920"/>
      <c r="B78" s="1907" t="s">
        <v>639</v>
      </c>
      <c r="C78" s="1908"/>
      <c r="D78" s="1908"/>
      <c r="E78" s="1908"/>
      <c r="F78" s="1908"/>
      <c r="G78" s="1921"/>
      <c r="H78" s="1892"/>
      <c r="I78" s="1892"/>
      <c r="J78" s="1892"/>
      <c r="K78" s="1892"/>
      <c r="L78" s="1892"/>
      <c r="M78" s="1892"/>
      <c r="N78" s="1892"/>
      <c r="O78" s="1892"/>
      <c r="P78" s="1892"/>
      <c r="Q78" s="1892"/>
      <c r="R78" s="1892"/>
      <c r="S78" s="1892"/>
    </row>
    <row r="79" spans="1:19">
      <c r="A79" s="358"/>
      <c r="B79" s="357"/>
      <c r="C79" s="188"/>
      <c r="D79" s="188"/>
      <c r="E79" s="188"/>
      <c r="F79" s="188"/>
      <c r="G79" s="359"/>
      <c r="H79" s="300"/>
      <c r="I79" s="300"/>
      <c r="J79" s="300"/>
      <c r="K79" s="300"/>
      <c r="L79" s="300"/>
      <c r="M79" s="300"/>
      <c r="N79" s="300"/>
      <c r="O79" s="300"/>
      <c r="P79" s="300"/>
      <c r="Q79" s="300"/>
      <c r="R79" s="300"/>
      <c r="S79" s="300"/>
    </row>
    <row r="80" spans="1:19">
      <c r="A80" s="7" t="s">
        <v>640</v>
      </c>
      <c r="B80" s="8"/>
      <c r="C80" s="12"/>
      <c r="D80" s="12"/>
      <c r="E80" s="12"/>
      <c r="F80" s="12"/>
      <c r="G80" s="13"/>
      <c r="H80" s="21"/>
      <c r="I80" s="21"/>
      <c r="J80" s="21"/>
      <c r="K80" s="21"/>
      <c r="L80" s="21"/>
      <c r="M80" s="21"/>
      <c r="N80" s="21"/>
      <c r="O80" s="21"/>
      <c r="P80" s="21"/>
      <c r="Q80" s="21"/>
      <c r="R80" s="21"/>
      <c r="S80" s="21"/>
    </row>
    <row r="81" spans="1:19">
      <c r="A81" s="2114"/>
      <c r="B81" s="2120" t="s">
        <v>641</v>
      </c>
      <c r="C81" s="2115"/>
      <c r="D81" s="2115"/>
      <c r="E81" s="2115"/>
      <c r="F81" s="2115"/>
      <c r="G81" s="2116"/>
      <c r="H81" s="2121"/>
      <c r="I81" s="2121"/>
      <c r="J81" s="2121"/>
      <c r="K81" s="2121"/>
      <c r="L81" s="2121"/>
      <c r="M81" s="2121"/>
      <c r="N81" s="2121"/>
      <c r="O81" s="2121"/>
      <c r="P81" s="2121"/>
      <c r="Q81" s="2121"/>
      <c r="R81" s="2121"/>
      <c r="S81" s="2121"/>
    </row>
    <row r="82" spans="1:19">
      <c r="A82" s="1920"/>
      <c r="B82" s="1907" t="s">
        <v>642</v>
      </c>
      <c r="C82" s="1908"/>
      <c r="D82" s="1908"/>
      <c r="E82" s="1908"/>
      <c r="F82" s="1908"/>
      <c r="G82" s="1921"/>
      <c r="H82" s="1893"/>
      <c r="I82" s="1893"/>
      <c r="J82" s="1893"/>
      <c r="K82" s="1893"/>
      <c r="L82" s="1893"/>
      <c r="M82" s="1893"/>
      <c r="N82" s="1893"/>
      <c r="O82" s="1893"/>
      <c r="P82" s="1893"/>
      <c r="Q82" s="1893"/>
      <c r="R82" s="1893"/>
      <c r="S82" s="1893"/>
    </row>
    <row r="83" spans="1:19">
      <c r="A83" s="1894"/>
      <c r="B83" s="1895" t="s">
        <v>643</v>
      </c>
      <c r="C83" s="1896"/>
      <c r="D83" s="1896"/>
      <c r="E83" s="1896"/>
      <c r="F83" s="1896"/>
      <c r="G83" s="1897"/>
      <c r="H83" s="1898"/>
      <c r="I83" s="1898"/>
      <c r="J83" s="1898"/>
      <c r="K83" s="1898"/>
      <c r="L83" s="1898"/>
      <c r="M83" s="1898"/>
      <c r="N83" s="1898"/>
      <c r="O83" s="1898"/>
      <c r="P83" s="1898"/>
      <c r="Q83" s="1898"/>
      <c r="R83" s="1898"/>
      <c r="S83" s="1898"/>
    </row>
    <row r="85" spans="1:19">
      <c r="A85" s="94" t="s">
        <v>644</v>
      </c>
      <c r="B85" s="96"/>
    </row>
    <row r="86" spans="1:19">
      <c r="A86" s="95" t="s">
        <v>542</v>
      </c>
      <c r="B86" s="1899"/>
    </row>
    <row r="87" spans="1:19">
      <c r="A87" s="1900" t="s">
        <v>546</v>
      </c>
      <c r="B87" s="1899"/>
    </row>
    <row r="88" spans="1:19">
      <c r="A88" s="1901" t="s">
        <v>549</v>
      </c>
      <c r="B88" s="1902"/>
    </row>
    <row r="89" spans="1:19">
      <c r="A89" s="1901" t="s">
        <v>552</v>
      </c>
      <c r="B89" s="1903"/>
    </row>
    <row r="90" spans="1:19">
      <c r="A90" s="1904" t="s">
        <v>645</v>
      </c>
      <c r="B90" s="1905"/>
    </row>
    <row r="92" spans="1:19">
      <c r="A92" s="97"/>
      <c r="B92" s="1" t="s">
        <v>646</v>
      </c>
    </row>
    <row r="93" spans="1:19">
      <c r="A93" s="98"/>
      <c r="B93" s="1" t="s">
        <v>647</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27" priority="13" operator="equal">
      <formula>"X"</formula>
    </cfRule>
    <cfRule type="cellIs" dxfId="926" priority="14" operator="equal">
      <formula>"I"</formula>
    </cfRule>
  </conditionalFormatting>
  <conditionalFormatting sqref="H32:H49">
    <cfRule type="cellIs" dxfId="925" priority="1" operator="equal">
      <formula>"X"</formula>
    </cfRule>
    <cfRule type="cellIs" dxfId="924" priority="2" operator="equal">
      <formula>"I"</formula>
    </cfRule>
  </conditionalFormatting>
  <conditionalFormatting sqref="J20:J30">
    <cfRule type="cellIs" dxfId="923" priority="15" operator="equal">
      <formula>"X"</formula>
    </cfRule>
    <cfRule type="cellIs" dxfId="922" priority="16" operator="equal">
      <formula>"I"</formula>
    </cfRule>
  </conditionalFormatting>
  <conditionalFormatting sqref="J32:J49">
    <cfRule type="cellIs" dxfId="921" priority="3" operator="equal">
      <formula>"X"</formula>
    </cfRule>
    <cfRule type="cellIs" dxfId="920" priority="4" operator="equal">
      <formula>"I"</formula>
    </cfRule>
  </conditionalFormatting>
  <conditionalFormatting sqref="L20:L30">
    <cfRule type="cellIs" dxfId="919" priority="17" operator="equal">
      <formula>"X"</formula>
    </cfRule>
    <cfRule type="cellIs" dxfId="918" priority="18" operator="equal">
      <formula>"I"</formula>
    </cfRule>
  </conditionalFormatting>
  <conditionalFormatting sqref="L32:L49">
    <cfRule type="cellIs" dxfId="917" priority="5" operator="equal">
      <formula>"X"</formula>
    </cfRule>
    <cfRule type="cellIs" dxfId="916" priority="6" operator="equal">
      <formula>"I"</formula>
    </cfRule>
  </conditionalFormatting>
  <conditionalFormatting sqref="N20:N30">
    <cfRule type="cellIs" dxfId="915" priority="19" operator="equal">
      <formula>"X"</formula>
    </cfRule>
    <cfRule type="cellIs" dxfId="914" priority="20" operator="equal">
      <formula>"I"</formula>
    </cfRule>
  </conditionalFormatting>
  <conditionalFormatting sqref="N32:N49">
    <cfRule type="cellIs" dxfId="913" priority="7" operator="equal">
      <formula>"X"</formula>
    </cfRule>
    <cfRule type="cellIs" dxfId="912" priority="8" operator="equal">
      <formula>"I"</formula>
    </cfRule>
  </conditionalFormatting>
  <conditionalFormatting sqref="P20:P30">
    <cfRule type="cellIs" dxfId="911" priority="21" operator="equal">
      <formula>"X"</formula>
    </cfRule>
    <cfRule type="cellIs" dxfId="910" priority="22" operator="equal">
      <formula>"I"</formula>
    </cfRule>
  </conditionalFormatting>
  <conditionalFormatting sqref="P32:P49">
    <cfRule type="cellIs" dxfId="909" priority="9" operator="equal">
      <formula>"X"</formula>
    </cfRule>
    <cfRule type="cellIs" dxfId="908" priority="10" operator="equal">
      <formula>"I"</formula>
    </cfRule>
  </conditionalFormatting>
  <conditionalFormatting sqref="R20:R30">
    <cfRule type="cellIs" dxfId="907" priority="23" operator="equal">
      <formula>"X"</formula>
    </cfRule>
    <cfRule type="cellIs" dxfId="906" priority="24" operator="equal">
      <formula>"I"</formula>
    </cfRule>
  </conditionalFormatting>
  <conditionalFormatting sqref="R32:R49">
    <cfRule type="cellIs" dxfId="905" priority="11" operator="equal">
      <formula>"X"</formula>
    </cfRule>
    <cfRule type="cellIs" dxfId="904" priority="12" operator="equal">
      <formula>"I"</formula>
    </cfRule>
  </conditionalFormatting>
  <hyperlinks>
    <hyperlink ref="B3" location="'Cost Summary'!A1" display="BACK TO SUMMARY SHEET" xr:uid="{FA114969-BE1C-4C23-93BC-4977FE245C57}"/>
  </hyperlinks>
  <pageMargins left="0.7" right="0.7" top="0.75" bottom="0.75" header="0.3" footer="0.3"/>
  <pageSetup orientation="portrait"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F8A8-0DF4-457A-89FD-957801F70E27}">
  <sheetPr>
    <tabColor rgb="FF92D050"/>
  </sheetPr>
  <dimension ref="A1:S97"/>
  <sheetViews>
    <sheetView zoomScale="95" zoomScaleNormal="95" workbookViewId="0">
      <pane xSplit="2" ySplit="9" topLeftCell="C20" activePane="bottomRight" state="frozen"/>
      <selection pane="bottomRight" activeCell="B6" sqref="B6"/>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11.42578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89"/>
      <c r="S4" s="689"/>
    </row>
    <row r="5" spans="1:19">
      <c r="A5" s="1906" t="s">
        <v>544</v>
      </c>
      <c r="B5" s="1907" t="s">
        <v>946</v>
      </c>
      <c r="C5" s="1908"/>
      <c r="D5" s="1908"/>
      <c r="E5" s="1908"/>
      <c r="F5" s="1908"/>
      <c r="G5" s="1909" t="s">
        <v>546</v>
      </c>
      <c r="H5" s="2004"/>
      <c r="I5" s="2004"/>
      <c r="J5" s="2004"/>
      <c r="K5" s="2004"/>
      <c r="L5" s="2004"/>
      <c r="M5" s="2004"/>
      <c r="N5" s="2004"/>
      <c r="O5" s="2004"/>
      <c r="P5" s="2004"/>
      <c r="Q5" s="2004"/>
      <c r="R5" s="2004"/>
      <c r="S5" s="2004"/>
    </row>
    <row r="6" spans="1:19">
      <c r="A6" s="1906" t="s">
        <v>548</v>
      </c>
      <c r="B6" s="1912" t="s">
        <v>421</v>
      </c>
      <c r="C6" s="1908"/>
      <c r="D6" s="1908"/>
      <c r="E6" s="1908"/>
      <c r="F6" s="1908"/>
      <c r="G6" s="1909" t="s">
        <v>549</v>
      </c>
      <c r="H6" s="2005"/>
      <c r="I6" s="2005"/>
      <c r="J6" s="2005"/>
      <c r="K6" s="2005"/>
      <c r="L6" s="2005"/>
      <c r="M6" s="2005"/>
      <c r="N6" s="2005"/>
      <c r="O6" s="2005"/>
      <c r="P6" s="2005"/>
      <c r="Q6" s="2005"/>
      <c r="R6" s="2005"/>
      <c r="S6" s="2005"/>
    </row>
    <row r="7" spans="1:19">
      <c r="A7" s="1906" t="s">
        <v>551</v>
      </c>
      <c r="B7" s="1915"/>
      <c r="C7" s="1908"/>
      <c r="D7" s="1908"/>
      <c r="E7" s="1908"/>
      <c r="F7" s="1908"/>
      <c r="G7" s="1909" t="s">
        <v>552</v>
      </c>
      <c r="H7" s="2006"/>
      <c r="I7" s="2006"/>
      <c r="J7" s="2006"/>
      <c r="K7" s="2006"/>
      <c r="L7" s="2006"/>
      <c r="M7" s="2006"/>
      <c r="N7" s="2006"/>
      <c r="O7" s="2006"/>
      <c r="P7" s="2006"/>
      <c r="Q7" s="2006"/>
      <c r="R7" s="2006"/>
      <c r="S7" s="2006"/>
    </row>
    <row r="8" spans="1:19" ht="15.75" thickBot="1">
      <c r="A8" s="356" t="s">
        <v>554</v>
      </c>
      <c r="B8" s="357"/>
      <c r="C8" s="188"/>
      <c r="D8" s="188"/>
      <c r="E8" s="188"/>
      <c r="F8" s="188"/>
      <c r="G8" s="298" t="s">
        <v>554</v>
      </c>
      <c r="H8" s="1961">
        <f>I58</f>
        <v>0</v>
      </c>
      <c r="I8" s="1962"/>
      <c r="J8" s="1961">
        <f>K58</f>
        <v>0</v>
      </c>
      <c r="K8" s="1962"/>
      <c r="L8" s="1961">
        <f>M58</f>
        <v>0</v>
      </c>
      <c r="M8" s="1962"/>
      <c r="N8" s="1961">
        <f>O58</f>
        <v>0</v>
      </c>
      <c r="O8" s="1962"/>
      <c r="P8" s="1961">
        <f>Q58</f>
        <v>0</v>
      </c>
      <c r="Q8" s="1962"/>
      <c r="R8" s="1961">
        <f>S58</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60"/>
      <c r="B21" s="1925" t="s">
        <v>946</v>
      </c>
      <c r="C21" s="57"/>
      <c r="D21" s="58"/>
      <c r="E21" s="58"/>
      <c r="F21" s="58"/>
      <c r="G21" s="64"/>
      <c r="H21" s="1924"/>
      <c r="I21" s="2123"/>
      <c r="J21" s="1924"/>
      <c r="K21" s="2124"/>
      <c r="L21" s="1924"/>
      <c r="M21" s="2124"/>
      <c r="N21" s="1924"/>
      <c r="O21" s="2124"/>
      <c r="P21" s="1924"/>
      <c r="Q21" s="2124"/>
      <c r="R21" s="1924"/>
      <c r="S21" s="2124"/>
    </row>
    <row r="22" spans="1:19">
      <c r="A22" s="2125"/>
      <c r="B22" s="1848" t="s">
        <v>567</v>
      </c>
      <c r="C22" s="1923"/>
      <c r="D22" s="1908"/>
      <c r="E22" s="1908"/>
      <c r="F22" s="1908"/>
      <c r="G22" s="1921"/>
      <c r="H22" s="1924"/>
      <c r="I22" s="2123"/>
      <c r="J22" s="1924"/>
      <c r="K22" s="2124"/>
      <c r="L22" s="1924"/>
      <c r="M22" s="2124"/>
      <c r="N22" s="1924"/>
      <c r="O22" s="2124"/>
      <c r="P22" s="1924"/>
      <c r="Q22" s="2124"/>
      <c r="R22" s="1924"/>
      <c r="S22" s="2124"/>
    </row>
    <row r="23" spans="1:19">
      <c r="A23" s="2125"/>
      <c r="B23" s="2126" t="s">
        <v>568</v>
      </c>
      <c r="C23" s="1923"/>
      <c r="D23" s="1908"/>
      <c r="E23" s="1908"/>
      <c r="F23" s="1908"/>
      <c r="G23" s="1921"/>
      <c r="H23" s="1924"/>
      <c r="I23" s="2123"/>
      <c r="J23" s="1924"/>
      <c r="K23" s="2127"/>
      <c r="L23" s="1924"/>
      <c r="M23" s="2127"/>
      <c r="N23" s="1924"/>
      <c r="O23" s="2127"/>
      <c r="P23" s="1924"/>
      <c r="Q23" s="2127"/>
      <c r="R23" s="1924"/>
      <c r="S23" s="2127"/>
    </row>
    <row r="24" spans="1:19">
      <c r="A24" s="2125"/>
      <c r="B24" s="2126" t="s">
        <v>569</v>
      </c>
      <c r="C24" s="1966"/>
      <c r="D24" s="1908"/>
      <c r="E24" s="1908"/>
      <c r="F24" s="1908"/>
      <c r="G24" s="1921"/>
      <c r="H24" s="1924"/>
      <c r="I24" s="2123"/>
      <c r="J24" s="1924"/>
      <c r="K24" s="2127"/>
      <c r="L24" s="1924"/>
      <c r="M24" s="2127"/>
      <c r="N24" s="1924"/>
      <c r="O24" s="2127"/>
      <c r="P24" s="1924"/>
      <c r="Q24" s="2127"/>
      <c r="R24" s="1924"/>
      <c r="S24" s="2127"/>
    </row>
    <row r="25" spans="1:19">
      <c r="A25" s="2125"/>
      <c r="B25" s="2128" t="s">
        <v>570</v>
      </c>
      <c r="C25" s="1966"/>
      <c r="D25" s="1908"/>
      <c r="E25" s="1908"/>
      <c r="F25" s="1908"/>
      <c r="G25" s="1921"/>
      <c r="H25" s="1924"/>
      <c r="I25" s="2123"/>
      <c r="J25" s="1924"/>
      <c r="K25" s="2127"/>
      <c r="L25" s="1924"/>
      <c r="M25" s="2127"/>
      <c r="N25" s="1924"/>
      <c r="O25" s="2127"/>
      <c r="P25" s="1924"/>
      <c r="Q25" s="2127"/>
      <c r="R25" s="1924"/>
      <c r="S25" s="2127"/>
    </row>
    <row r="26" spans="1:19" s="93" customFormat="1">
      <c r="A26" s="2129"/>
      <c r="B26" s="2128" t="s">
        <v>571</v>
      </c>
      <c r="C26" s="1968"/>
      <c r="D26" s="1969"/>
      <c r="E26" s="1969"/>
      <c r="F26" s="1969"/>
      <c r="G26" s="1968"/>
      <c r="H26" s="1924"/>
      <c r="I26" s="2123"/>
      <c r="J26" s="1924"/>
      <c r="K26" s="2124"/>
      <c r="L26" s="1924"/>
      <c r="M26" s="2124"/>
      <c r="N26" s="1924"/>
      <c r="O26" s="2124"/>
      <c r="P26" s="1924"/>
      <c r="Q26" s="2124"/>
      <c r="R26" s="1924"/>
      <c r="S26" s="2124"/>
    </row>
    <row r="27" spans="1:19" s="93" customFormat="1">
      <c r="A27" s="2129"/>
      <c r="B27" s="2128" t="s">
        <v>572</v>
      </c>
      <c r="C27" s="1968"/>
      <c r="D27" s="1969"/>
      <c r="E27" s="1969"/>
      <c r="F27" s="1969"/>
      <c r="G27" s="1968"/>
      <c r="H27" s="1924"/>
      <c r="I27" s="2123"/>
      <c r="J27" s="1924"/>
      <c r="K27" s="2124"/>
      <c r="L27" s="1924"/>
      <c r="M27" s="2124"/>
      <c r="N27" s="1924"/>
      <c r="O27" s="2124"/>
      <c r="P27" s="1924"/>
      <c r="Q27" s="2124"/>
      <c r="R27" s="1924"/>
      <c r="S27" s="2124"/>
    </row>
    <row r="28" spans="1:19" s="93" customFormat="1">
      <c r="A28" s="2129"/>
      <c r="B28" s="2128" t="s">
        <v>573</v>
      </c>
      <c r="C28" s="1968"/>
      <c r="D28" s="1969"/>
      <c r="E28" s="1969"/>
      <c r="F28" s="1969"/>
      <c r="G28" s="1968"/>
      <c r="H28" s="1924"/>
      <c r="I28" s="2123"/>
      <c r="J28" s="1924"/>
      <c r="K28" s="2124"/>
      <c r="L28" s="1924"/>
      <c r="M28" s="2124"/>
      <c r="N28" s="1924"/>
      <c r="O28" s="2124"/>
      <c r="P28" s="1924"/>
      <c r="Q28" s="2124"/>
      <c r="R28" s="1924"/>
      <c r="S28" s="2124"/>
    </row>
    <row r="29" spans="1:19" s="93" customFormat="1">
      <c r="A29" s="2129"/>
      <c r="B29" s="2130" t="s">
        <v>574</v>
      </c>
      <c r="C29" s="1968"/>
      <c r="D29" s="1969"/>
      <c r="E29" s="1969"/>
      <c r="F29" s="1969"/>
      <c r="G29" s="1968"/>
      <c r="H29" s="1924"/>
      <c r="I29" s="2123"/>
      <c r="J29" s="1924"/>
      <c r="K29" s="2124"/>
      <c r="L29" s="1924"/>
      <c r="M29" s="2124"/>
      <c r="N29" s="1924"/>
      <c r="O29" s="2124"/>
      <c r="P29" s="1924"/>
      <c r="Q29" s="2124"/>
      <c r="R29" s="1924"/>
      <c r="S29" s="2124"/>
    </row>
    <row r="30" spans="1:19" s="93" customFormat="1">
      <c r="A30" s="2129"/>
      <c r="B30" s="2131" t="s">
        <v>575</v>
      </c>
      <c r="C30" s="1970"/>
      <c r="D30" s="1971"/>
      <c r="E30" s="1971"/>
      <c r="F30" s="1971"/>
      <c r="G30" s="1970"/>
      <c r="H30" s="1974"/>
      <c r="I30" s="2132"/>
      <c r="J30" s="1978"/>
      <c r="K30" s="2133"/>
      <c r="L30" s="1978"/>
      <c r="M30" s="2133"/>
      <c r="N30" s="2133"/>
      <c r="O30" s="2133"/>
      <c r="P30" s="2133"/>
      <c r="Q30" s="2133"/>
      <c r="R30" s="2133"/>
      <c r="S30" s="2133"/>
    </row>
    <row r="31" spans="1:19" s="93" customFormat="1">
      <c r="A31" s="2129"/>
      <c r="B31" s="2014"/>
      <c r="C31" s="1968"/>
      <c r="D31" s="1969"/>
      <c r="E31" s="1969"/>
      <c r="F31" s="1969"/>
      <c r="G31" s="1968"/>
      <c r="H31" s="1924"/>
      <c r="I31" s="2123"/>
      <c r="J31" s="1924"/>
      <c r="K31" s="2124"/>
      <c r="L31" s="1924"/>
      <c r="M31" s="2124"/>
      <c r="N31" s="1924"/>
      <c r="O31" s="2124"/>
      <c r="P31" s="1924"/>
      <c r="Q31" s="2124"/>
      <c r="R31" s="1924"/>
      <c r="S31" s="2124"/>
    </row>
    <row r="32" spans="1:19" s="93" customFormat="1">
      <c r="A32" s="2134"/>
      <c r="B32" s="2014"/>
      <c r="C32" s="1988"/>
      <c r="D32" s="1969"/>
      <c r="E32" s="1969"/>
      <c r="F32" s="1969"/>
      <c r="G32" s="1968"/>
      <c r="H32" s="1924"/>
      <c r="I32" s="2123"/>
      <c r="J32" s="1924"/>
      <c r="K32" s="2124"/>
      <c r="L32" s="1924"/>
      <c r="M32" s="2124"/>
      <c r="N32" s="1924"/>
      <c r="O32" s="2124"/>
      <c r="P32" s="1924"/>
      <c r="Q32" s="2124"/>
      <c r="R32" s="1924"/>
      <c r="S32" s="2124"/>
    </row>
    <row r="33" spans="1:19" s="93" customFormat="1">
      <c r="A33" s="2134"/>
      <c r="B33" s="2014" t="s">
        <v>947</v>
      </c>
      <c r="C33" s="1988"/>
      <c r="D33" s="1969"/>
      <c r="E33" s="1969" t="s">
        <v>576</v>
      </c>
      <c r="F33" s="2135">
        <v>175</v>
      </c>
      <c r="G33" s="1968">
        <f>F33*D33</f>
        <v>0</v>
      </c>
      <c r="H33" s="1924"/>
      <c r="I33" s="2123"/>
      <c r="J33" s="1924"/>
      <c r="K33" s="2124"/>
      <c r="L33" s="1924"/>
      <c r="M33" s="2124"/>
      <c r="N33" s="1924"/>
      <c r="O33" s="2124"/>
      <c r="P33" s="1924"/>
      <c r="Q33" s="2124"/>
      <c r="R33" s="1924"/>
      <c r="S33" s="2124"/>
    </row>
    <row r="34" spans="1:19" s="93" customFormat="1">
      <c r="A34" s="2134"/>
      <c r="B34" s="2014" t="s">
        <v>948</v>
      </c>
      <c r="C34" s="1988"/>
      <c r="D34" s="1969"/>
      <c r="E34" s="1969" t="s">
        <v>576</v>
      </c>
      <c r="F34" s="2135">
        <v>375</v>
      </c>
      <c r="G34" s="1968">
        <f>F34*D34</f>
        <v>0</v>
      </c>
      <c r="H34" s="1924"/>
      <c r="I34" s="2123"/>
      <c r="J34" s="1924"/>
      <c r="K34" s="2124"/>
      <c r="L34" s="1924"/>
      <c r="M34" s="2124"/>
      <c r="N34" s="1924"/>
      <c r="O34" s="2124"/>
      <c r="P34" s="1924"/>
      <c r="Q34" s="2124"/>
      <c r="R34" s="1924"/>
      <c r="S34" s="2124"/>
    </row>
    <row r="35" spans="1:19" s="93" customFormat="1">
      <c r="A35" s="2134"/>
      <c r="B35" s="2014" t="s">
        <v>949</v>
      </c>
      <c r="C35" s="1988"/>
      <c r="D35" s="1969"/>
      <c r="E35" s="1969" t="s">
        <v>576</v>
      </c>
      <c r="F35" s="2135">
        <v>125</v>
      </c>
      <c r="G35" s="1968">
        <f>F35*D35</f>
        <v>0</v>
      </c>
      <c r="H35" s="1924"/>
      <c r="I35" s="2123"/>
      <c r="J35" s="1924"/>
      <c r="K35" s="2124"/>
      <c r="L35" s="1924"/>
      <c r="M35" s="2124"/>
      <c r="N35" s="1924"/>
      <c r="O35" s="2124"/>
      <c r="P35" s="1924"/>
      <c r="Q35" s="2124"/>
      <c r="R35" s="1924"/>
      <c r="S35" s="2124"/>
    </row>
    <row r="36" spans="1:19" s="93" customFormat="1">
      <c r="A36" s="2134"/>
      <c r="B36" s="2014"/>
      <c r="C36" s="1988"/>
      <c r="D36" s="1969"/>
      <c r="E36" s="1969"/>
      <c r="F36" s="1969"/>
      <c r="G36" s="1968"/>
      <c r="H36" s="1924"/>
      <c r="I36" s="2123"/>
      <c r="J36" s="1924"/>
      <c r="K36" s="2124"/>
      <c r="L36" s="1924"/>
      <c r="M36" s="2124"/>
      <c r="N36" s="1924"/>
      <c r="O36" s="2124"/>
      <c r="P36" s="1924"/>
      <c r="Q36" s="2124"/>
      <c r="R36" s="1924"/>
      <c r="S36" s="2124"/>
    </row>
    <row r="37" spans="1:19" s="93" customFormat="1">
      <c r="A37" s="2134"/>
      <c r="B37" s="2014"/>
      <c r="C37" s="1988"/>
      <c r="D37" s="1969"/>
      <c r="E37" s="2015"/>
      <c r="F37" s="2016"/>
      <c r="G37" s="1968"/>
      <c r="H37" s="1924"/>
      <c r="I37" s="2123"/>
      <c r="J37" s="1924"/>
      <c r="K37" s="2124"/>
      <c r="L37" s="1924"/>
      <c r="M37" s="2124"/>
      <c r="N37" s="1924"/>
      <c r="O37" s="2124"/>
      <c r="P37" s="1924"/>
      <c r="Q37" s="2124"/>
      <c r="R37" s="1924"/>
      <c r="S37" s="2124"/>
    </row>
    <row r="38" spans="1:19" s="93" customFormat="1">
      <c r="A38" s="2134"/>
      <c r="B38" s="2014"/>
      <c r="C38" s="1988"/>
      <c r="D38" s="1969"/>
      <c r="E38" s="2015"/>
      <c r="F38" s="2016"/>
      <c r="G38" s="1968"/>
      <c r="H38" s="1924"/>
      <c r="I38" s="2123"/>
      <c r="J38" s="1924"/>
      <c r="K38" s="2124"/>
      <c r="L38" s="1924"/>
      <c r="M38" s="2124"/>
      <c r="N38" s="1924"/>
      <c r="O38" s="2124"/>
      <c r="P38" s="1924"/>
      <c r="Q38" s="2124"/>
      <c r="R38" s="1924"/>
      <c r="S38" s="2124"/>
    </row>
    <row r="39" spans="1:19" s="93" customFormat="1">
      <c r="A39" s="2134"/>
      <c r="B39" s="2014"/>
      <c r="C39" s="1988"/>
      <c r="D39" s="1969"/>
      <c r="E39" s="2015"/>
      <c r="F39" s="2016"/>
      <c r="G39" s="1968"/>
      <c r="H39" s="1924"/>
      <c r="I39" s="2123"/>
      <c r="J39" s="1924"/>
      <c r="K39" s="2124"/>
      <c r="L39" s="1924"/>
      <c r="M39" s="2124"/>
      <c r="N39" s="1924"/>
      <c r="O39" s="2124"/>
      <c r="P39" s="1924"/>
      <c r="Q39" s="2124"/>
      <c r="R39" s="1924"/>
      <c r="S39" s="2124"/>
    </row>
    <row r="40" spans="1:19" s="93" customFormat="1">
      <c r="A40" s="2134"/>
      <c r="B40" s="2136"/>
      <c r="C40" s="1988"/>
      <c r="D40" s="1969"/>
      <c r="E40" s="2015"/>
      <c r="F40" s="2016"/>
      <c r="G40" s="1968"/>
      <c r="H40" s="1924"/>
      <c r="I40" s="2123"/>
      <c r="J40" s="1924"/>
      <c r="K40" s="2124"/>
      <c r="L40" s="1924"/>
      <c r="M40" s="2124"/>
      <c r="N40" s="1924"/>
      <c r="O40" s="2124"/>
      <c r="P40" s="1924"/>
      <c r="Q40" s="2124"/>
      <c r="R40" s="1924"/>
      <c r="S40" s="2124"/>
    </row>
    <row r="41" spans="1:19" s="93" customFormat="1">
      <c r="A41" s="2134"/>
      <c r="B41" s="2137"/>
      <c r="C41" s="1988"/>
      <c r="D41" s="1969"/>
      <c r="E41" s="2015"/>
      <c r="F41" s="2016"/>
      <c r="G41" s="1968"/>
      <c r="H41" s="1924"/>
      <c r="I41" s="2123"/>
      <c r="J41" s="1924"/>
      <c r="K41" s="2124"/>
      <c r="L41" s="1924"/>
      <c r="M41" s="2124"/>
      <c r="N41" s="1924"/>
      <c r="O41" s="2124"/>
      <c r="P41" s="1924"/>
      <c r="Q41" s="2124"/>
      <c r="R41" s="1924"/>
      <c r="S41" s="2124"/>
    </row>
    <row r="42" spans="1:19" s="93" customFormat="1">
      <c r="A42" s="2134"/>
      <c r="B42" s="155"/>
      <c r="C42" s="1988"/>
      <c r="D42" s="1969"/>
      <c r="E42" s="2015"/>
      <c r="F42" s="2016"/>
      <c r="G42" s="1968"/>
      <c r="H42" s="1924"/>
      <c r="I42" s="2123"/>
      <c r="J42" s="1924"/>
      <c r="K42" s="2124"/>
      <c r="L42" s="1924"/>
      <c r="M42" s="2124"/>
      <c r="N42" s="1924"/>
      <c r="O42" s="2124"/>
      <c r="P42" s="1924"/>
      <c r="Q42" s="2124"/>
      <c r="R42" s="1924"/>
      <c r="S42" s="2124"/>
    </row>
    <row r="43" spans="1:19" s="93" customFormat="1">
      <c r="A43" s="2134"/>
      <c r="B43" s="2014"/>
      <c r="C43" s="1988"/>
      <c r="D43" s="1969"/>
      <c r="E43" s="2015"/>
      <c r="F43" s="2016"/>
      <c r="G43" s="1968"/>
      <c r="H43" s="1924"/>
      <c r="I43" s="2123"/>
      <c r="J43" s="1924"/>
      <c r="K43" s="2124"/>
      <c r="L43" s="1924"/>
      <c r="M43" s="2124"/>
      <c r="N43" s="1924"/>
      <c r="O43" s="2124"/>
      <c r="P43" s="1924"/>
      <c r="Q43" s="2124"/>
      <c r="R43" s="1924"/>
      <c r="S43" s="2124"/>
    </row>
    <row r="44" spans="1:19" s="93" customFormat="1">
      <c r="A44" s="2134"/>
      <c r="B44" s="2014"/>
      <c r="C44" s="1988"/>
      <c r="D44" s="1969"/>
      <c r="E44" s="2015"/>
      <c r="F44" s="2016"/>
      <c r="G44" s="1968"/>
      <c r="H44" s="1924"/>
      <c r="I44" s="2123"/>
      <c r="J44" s="1924"/>
      <c r="K44" s="2124"/>
      <c r="L44" s="1924"/>
      <c r="M44" s="2124"/>
      <c r="N44" s="1924"/>
      <c r="O44" s="2124"/>
      <c r="P44" s="1924"/>
      <c r="Q44" s="2124"/>
      <c r="R44" s="1924"/>
      <c r="S44" s="2124"/>
    </row>
    <row r="45" spans="1:19" s="93" customFormat="1">
      <c r="A45" s="2134"/>
      <c r="B45" s="2014"/>
      <c r="C45" s="1988"/>
      <c r="D45" s="1969"/>
      <c r="E45" s="2015"/>
      <c r="F45" s="2016"/>
      <c r="G45" s="1968"/>
      <c r="H45" s="1924"/>
      <c r="I45" s="2123"/>
      <c r="J45" s="1924"/>
      <c r="K45" s="2124"/>
      <c r="L45" s="1924"/>
      <c r="M45" s="2124"/>
      <c r="N45" s="1924"/>
      <c r="O45" s="2124"/>
      <c r="P45" s="1924"/>
      <c r="Q45" s="2124"/>
      <c r="R45" s="1924"/>
      <c r="S45" s="2124"/>
    </row>
    <row r="46" spans="1:19" s="93" customFormat="1">
      <c r="A46" s="2134"/>
      <c r="B46" s="2014"/>
      <c r="C46" s="1988"/>
      <c r="D46" s="1969"/>
      <c r="E46" s="2015"/>
      <c r="F46" s="2016"/>
      <c r="G46" s="1968"/>
      <c r="H46" s="1924"/>
      <c r="I46" s="2123"/>
      <c r="J46" s="1924"/>
      <c r="K46" s="2124"/>
      <c r="L46" s="1924"/>
      <c r="M46" s="2124"/>
      <c r="N46" s="1924"/>
      <c r="O46" s="2124"/>
      <c r="P46" s="1924"/>
      <c r="Q46" s="2124"/>
      <c r="R46" s="1924"/>
      <c r="S46" s="2124"/>
    </row>
    <row r="47" spans="1:19" s="93" customFormat="1">
      <c r="A47" s="2134"/>
      <c r="B47" s="2014"/>
      <c r="C47" s="1988"/>
      <c r="D47" s="1969"/>
      <c r="E47" s="2015"/>
      <c r="F47" s="2016"/>
      <c r="G47" s="1968"/>
      <c r="H47" s="1924"/>
      <c r="I47" s="2123"/>
      <c r="J47" s="1924"/>
      <c r="K47" s="2124"/>
      <c r="L47" s="1924"/>
      <c r="M47" s="2124"/>
      <c r="N47" s="1924"/>
      <c r="O47" s="2124"/>
      <c r="P47" s="1924"/>
      <c r="Q47" s="2124"/>
      <c r="R47" s="1924"/>
      <c r="S47" s="2124"/>
    </row>
    <row r="48" spans="1:19" s="93" customFormat="1">
      <c r="A48" s="2134"/>
      <c r="B48" s="2014"/>
      <c r="C48" s="1988"/>
      <c r="D48" s="1969"/>
      <c r="E48" s="2015"/>
      <c r="F48" s="2016"/>
      <c r="G48" s="1968"/>
      <c r="H48" s="1924"/>
      <c r="I48" s="2123"/>
      <c r="J48" s="1924"/>
      <c r="K48" s="2124"/>
      <c r="L48" s="1924"/>
      <c r="M48" s="2124"/>
      <c r="N48" s="1924"/>
      <c r="O48" s="2124"/>
      <c r="P48" s="1924"/>
      <c r="Q48" s="2124"/>
      <c r="R48" s="1924"/>
      <c r="S48" s="2124"/>
    </row>
    <row r="49" spans="1:19" s="93" customFormat="1">
      <c r="A49" s="2134"/>
      <c r="B49" s="2014"/>
      <c r="C49" s="1988"/>
      <c r="D49" s="1969"/>
      <c r="E49" s="2015"/>
      <c r="F49" s="2016"/>
      <c r="G49" s="1968"/>
      <c r="H49" s="1924"/>
      <c r="I49" s="2123"/>
      <c r="J49" s="1924"/>
      <c r="K49" s="2124"/>
      <c r="L49" s="1924"/>
      <c r="M49" s="2124"/>
      <c r="N49" s="1924"/>
      <c r="O49" s="2124"/>
      <c r="P49" s="1924"/>
      <c r="Q49" s="2124"/>
      <c r="R49" s="1924"/>
      <c r="S49" s="2124"/>
    </row>
    <row r="50" spans="1:19" s="93" customFormat="1">
      <c r="A50" s="2134"/>
      <c r="B50" s="2014"/>
      <c r="C50" s="1988"/>
      <c r="D50" s="1969"/>
      <c r="E50" s="2015"/>
      <c r="F50" s="2016"/>
      <c r="G50" s="1968"/>
      <c r="H50" s="1924" t="s">
        <v>579</v>
      </c>
      <c r="I50" s="2123"/>
      <c r="J50" s="1924"/>
      <c r="K50" s="2124"/>
      <c r="L50" s="1924"/>
      <c r="M50" s="2124"/>
      <c r="N50" s="1924"/>
      <c r="O50" s="2124"/>
      <c r="P50" s="1924"/>
      <c r="Q50" s="2124"/>
      <c r="R50" s="1924"/>
      <c r="S50" s="2124"/>
    </row>
    <row r="51" spans="1:19" s="93" customFormat="1">
      <c r="A51" s="2134"/>
      <c r="B51" s="2014"/>
      <c r="C51" s="1988"/>
      <c r="D51" s="1969"/>
      <c r="E51" s="2015"/>
      <c r="F51" s="2016"/>
      <c r="G51" s="1968"/>
      <c r="H51" s="1924"/>
      <c r="I51" s="2123"/>
      <c r="J51" s="1924"/>
      <c r="K51" s="2124"/>
      <c r="L51" s="1924"/>
      <c r="M51" s="2124"/>
      <c r="N51" s="1924"/>
      <c r="O51" s="2124"/>
      <c r="P51" s="1924"/>
      <c r="Q51" s="2124"/>
      <c r="R51" s="1924"/>
      <c r="S51" s="2124"/>
    </row>
    <row r="52" spans="1:19" s="93" customFormat="1">
      <c r="A52" s="2134"/>
      <c r="B52" s="2014"/>
      <c r="C52" s="1988"/>
      <c r="D52" s="1969"/>
      <c r="E52" s="2015"/>
      <c r="F52" s="2016"/>
      <c r="G52" s="1968"/>
      <c r="H52" s="1924"/>
      <c r="I52" s="2123"/>
      <c r="J52" s="1924"/>
      <c r="K52" s="2124"/>
      <c r="L52" s="1924"/>
      <c r="M52" s="2124"/>
      <c r="N52" s="1924"/>
      <c r="O52" s="2124"/>
      <c r="P52" s="1924"/>
      <c r="Q52" s="2124"/>
      <c r="R52" s="1924"/>
      <c r="S52" s="2124"/>
    </row>
    <row r="53" spans="1:19" s="93" customFormat="1" ht="15.75" thickBot="1">
      <c r="A53" s="2134"/>
      <c r="B53" s="2014"/>
      <c r="C53" s="1988"/>
      <c r="D53" s="1969"/>
      <c r="E53" s="2015"/>
      <c r="F53" s="2016"/>
      <c r="G53" s="1968"/>
      <c r="H53" s="1924"/>
      <c r="I53" s="2123"/>
      <c r="J53" s="1924"/>
      <c r="K53" s="2124"/>
      <c r="L53" s="1924"/>
      <c r="M53" s="2124"/>
      <c r="N53" s="1924"/>
      <c r="O53" s="2124"/>
      <c r="P53" s="1924"/>
      <c r="Q53" s="2124"/>
      <c r="R53" s="1924"/>
      <c r="S53" s="2124"/>
    </row>
    <row r="54" spans="1:19" ht="15.75" thickTop="1">
      <c r="A54" s="14"/>
      <c r="B54" s="15"/>
      <c r="C54" s="16"/>
      <c r="D54" s="16"/>
      <c r="E54" s="17"/>
      <c r="F54" s="18" t="s">
        <v>625</v>
      </c>
      <c r="G54" s="19"/>
      <c r="H54" s="20"/>
      <c r="I54" s="62">
        <f>SUM(I23:I53)</f>
        <v>0</v>
      </c>
      <c r="J54" s="20"/>
      <c r="K54" s="62">
        <f>SUM(K23:K53)</f>
        <v>0</v>
      </c>
      <c r="L54" s="20"/>
      <c r="M54" s="62">
        <f>SUM(M23:M53)</f>
        <v>0</v>
      </c>
      <c r="N54" s="20"/>
      <c r="O54" s="62">
        <f>SUM(O23:O53)</f>
        <v>0</v>
      </c>
      <c r="P54" s="20"/>
      <c r="Q54" s="62">
        <f>SUM(Q23:Q53)</f>
        <v>0</v>
      </c>
      <c r="R54" s="20"/>
      <c r="S54" s="62">
        <f>SUM(S23:S53)</f>
        <v>0</v>
      </c>
    </row>
    <row r="55" spans="1:19">
      <c r="A55" s="1867"/>
      <c r="B55" s="1868"/>
      <c r="C55" s="1869"/>
      <c r="D55" s="1869"/>
      <c r="E55" s="1870"/>
      <c r="F55" s="1871" t="s">
        <v>626</v>
      </c>
      <c r="G55" s="1872"/>
      <c r="H55" s="1873">
        <v>0</v>
      </c>
      <c r="I55" s="1989"/>
      <c r="J55" s="1873">
        <v>0</v>
      </c>
      <c r="K55" s="1989"/>
      <c r="L55" s="1873">
        <v>0</v>
      </c>
      <c r="M55" s="1989"/>
      <c r="N55" s="1873">
        <v>0</v>
      </c>
      <c r="O55" s="1989"/>
      <c r="P55" s="1873">
        <v>0</v>
      </c>
      <c r="Q55" s="1989"/>
      <c r="R55" s="1873">
        <v>0</v>
      </c>
      <c r="S55" s="1989"/>
    </row>
    <row r="56" spans="1:19">
      <c r="A56" s="1867"/>
      <c r="B56" s="1868"/>
      <c r="C56" s="1869"/>
      <c r="D56" s="1869"/>
      <c r="E56" s="1870"/>
      <c r="F56" s="1871" t="s">
        <v>627</v>
      </c>
      <c r="G56" s="1872"/>
      <c r="H56" s="1875"/>
      <c r="I56" s="1991">
        <f>H55*I54</f>
        <v>0</v>
      </c>
      <c r="J56" s="1875"/>
      <c r="K56" s="1991">
        <f>J55*K54</f>
        <v>0</v>
      </c>
      <c r="L56" s="1875"/>
      <c r="M56" s="1991">
        <f>L55*M54</f>
        <v>0</v>
      </c>
      <c r="N56" s="1875"/>
      <c r="O56" s="1991">
        <f>N55*O54</f>
        <v>0</v>
      </c>
      <c r="P56" s="1875"/>
      <c r="Q56" s="1991">
        <f>P55*Q54</f>
        <v>0</v>
      </c>
      <c r="R56" s="1875"/>
      <c r="S56" s="1991">
        <f>R55*S54</f>
        <v>0</v>
      </c>
    </row>
    <row r="57" spans="1:19">
      <c r="A57" s="1867"/>
      <c r="B57" s="1868"/>
      <c r="C57" s="1869"/>
      <c r="D57" s="1869"/>
      <c r="E57" s="1870"/>
      <c r="F57" s="1871"/>
      <c r="G57" s="1872"/>
      <c r="H57" s="1875"/>
      <c r="I57" s="1993"/>
      <c r="J57" s="1875"/>
      <c r="K57" s="1993"/>
      <c r="L57" s="1875"/>
      <c r="M57" s="1993"/>
      <c r="N57" s="1875"/>
      <c r="O57" s="1993"/>
      <c r="P57" s="1875"/>
      <c r="Q57" s="1993"/>
      <c r="R57" s="1875"/>
      <c r="S57" s="1993"/>
    </row>
    <row r="58" spans="1:19">
      <c r="A58" s="1867"/>
      <c r="B58" s="1868"/>
      <c r="C58" s="1869"/>
      <c r="D58" s="1869"/>
      <c r="E58" s="1870"/>
      <c r="F58" s="1871" t="s">
        <v>628</v>
      </c>
      <c r="G58" s="1872"/>
      <c r="H58" s="1877"/>
      <c r="I58" s="1994">
        <f>SUM(I54:I56)</f>
        <v>0</v>
      </c>
      <c r="J58" s="1877"/>
      <c r="K58" s="1994">
        <f>SUM(K54:K56)</f>
        <v>0</v>
      </c>
      <c r="L58" s="1877"/>
      <c r="M58" s="1994">
        <f>SUM(M54:M56)</f>
        <v>0</v>
      </c>
      <c r="N58" s="1877"/>
      <c r="O58" s="1994">
        <f>SUM(O54:O56)</f>
        <v>0</v>
      </c>
      <c r="P58" s="1877"/>
      <c r="Q58" s="1994">
        <f>SUM(Q54:Q56)</f>
        <v>0</v>
      </c>
      <c r="R58" s="1877"/>
      <c r="S58" s="1994">
        <f>SUM(S54:S56)</f>
        <v>0</v>
      </c>
    </row>
    <row r="59" spans="1:19">
      <c r="A59" s="1867"/>
      <c r="B59" s="1868"/>
      <c r="C59" s="1869"/>
      <c r="D59" s="1869"/>
      <c r="E59" s="1870"/>
      <c r="F59" s="1879" t="s">
        <v>629</v>
      </c>
      <c r="G59" s="1880"/>
      <c r="H59" s="1881"/>
      <c r="I59" s="1882" t="e">
        <f>I58/'Area Calculations'!$I$4</f>
        <v>#DIV/0!</v>
      </c>
      <c r="J59" s="1881"/>
      <c r="K59" s="1882" t="e">
        <f>K58/'Area Calculations'!$I$4</f>
        <v>#DIV/0!</v>
      </c>
      <c r="L59" s="1881"/>
      <c r="M59" s="1882" t="e">
        <f>M58/'Area Calculations'!$I$4</f>
        <v>#DIV/0!</v>
      </c>
      <c r="N59" s="1881"/>
      <c r="O59" s="1882" t="e">
        <f>O58/'Area Calculations'!$I$4</f>
        <v>#DIV/0!</v>
      </c>
      <c r="P59" s="1881"/>
      <c r="Q59" s="1882" t="e">
        <f>Q58/'Area Calculations'!$I$4</f>
        <v>#DIV/0!</v>
      </c>
      <c r="R59" s="1881"/>
      <c r="S59" s="1882" t="e">
        <f>S58/'Area Calculations'!$I$4</f>
        <v>#DIV/0!</v>
      </c>
    </row>
    <row r="60" spans="1:19">
      <c r="A60" s="1867"/>
      <c r="B60" s="1868"/>
      <c r="C60" s="1869"/>
      <c r="D60" s="1869"/>
      <c r="E60" s="1870"/>
      <c r="F60" s="1879" t="s">
        <v>630</v>
      </c>
      <c r="G60" s="1883"/>
      <c r="H60" s="1881"/>
      <c r="I60" s="1882" t="e">
        <f>I58/'Area Calculations'!#REF!</f>
        <v>#REF!</v>
      </c>
      <c r="J60" s="1881"/>
      <c r="K60" s="1882" t="e">
        <f>K58/'Area Calculations'!#REF!</f>
        <v>#REF!</v>
      </c>
      <c r="L60" s="1881"/>
      <c r="M60" s="1882" t="e">
        <f>M58/'Area Calculations'!#REF!</f>
        <v>#REF!</v>
      </c>
      <c r="N60" s="1881"/>
      <c r="O60" s="1882" t="e">
        <f>O58/'Area Calculations'!#REF!</f>
        <v>#REF!</v>
      </c>
      <c r="P60" s="1881"/>
      <c r="Q60" s="1882" t="e">
        <f>Q58/'Area Calculations'!#REF!</f>
        <v>#REF!</v>
      </c>
      <c r="R60" s="1881"/>
      <c r="S60" s="1882" t="e">
        <f>S58/'Area Calculations'!#REF!</f>
        <v>#REF!</v>
      </c>
    </row>
    <row r="61" spans="1:19" ht="15.75" thickBot="1">
      <c r="A61" s="1867"/>
      <c r="B61" s="1868"/>
      <c r="C61" s="1869"/>
      <c r="D61" s="1869"/>
      <c r="E61" s="1870"/>
      <c r="F61" s="1871"/>
      <c r="G61" s="1884"/>
      <c r="H61" s="1885"/>
      <c r="I61" s="1886"/>
      <c r="J61" s="1885"/>
      <c r="K61" s="1886"/>
      <c r="L61" s="1885"/>
      <c r="M61" s="1886"/>
      <c r="N61" s="1885"/>
      <c r="O61" s="1886"/>
      <c r="P61" s="1885"/>
      <c r="Q61" s="1886"/>
      <c r="R61" s="1885"/>
      <c r="S61" s="1886"/>
    </row>
    <row r="62" spans="1:19" ht="16.5" thickTop="1" thickBot="1">
      <c r="A62" s="652" t="s">
        <v>631</v>
      </c>
      <c r="B62" s="653"/>
      <c r="C62" s="12"/>
      <c r="D62" s="12"/>
      <c r="E62" s="12"/>
      <c r="F62" s="12"/>
      <c r="G62" s="13"/>
      <c r="H62" s="21"/>
      <c r="I62" s="21"/>
      <c r="J62" s="21"/>
      <c r="K62" s="21"/>
      <c r="L62" s="21"/>
      <c r="M62" s="21"/>
      <c r="N62" s="21"/>
      <c r="O62" s="21"/>
      <c r="P62" s="21"/>
      <c r="Q62" s="21"/>
      <c r="R62" s="21"/>
      <c r="S62" s="21"/>
    </row>
    <row r="63" spans="1:19" ht="15.75" thickTop="1">
      <c r="A63" s="2138"/>
      <c r="B63" s="1907"/>
      <c r="C63" s="2139"/>
      <c r="D63" s="2139"/>
      <c r="E63" s="2139"/>
      <c r="F63" s="2139"/>
      <c r="G63" s="2140"/>
      <c r="H63" s="2141"/>
      <c r="I63" s="2141"/>
      <c r="J63" s="2141"/>
      <c r="K63" s="2141"/>
      <c r="L63" s="2141"/>
      <c r="M63" s="2141"/>
      <c r="N63" s="2141"/>
      <c r="O63" s="2141"/>
      <c r="P63" s="2141"/>
      <c r="Q63" s="2141"/>
      <c r="R63" s="2141"/>
      <c r="S63" s="2141"/>
    </row>
    <row r="64" spans="1:19" s="2" customFormat="1">
      <c r="A64" s="2138"/>
      <c r="B64" s="1907"/>
      <c r="C64" s="2139"/>
      <c r="D64" s="2139"/>
      <c r="E64" s="2139"/>
      <c r="F64" s="2139"/>
      <c r="G64" s="2140"/>
      <c r="H64" s="2141"/>
      <c r="I64" s="2141"/>
      <c r="J64" s="2141"/>
      <c r="K64" s="2141"/>
      <c r="L64" s="2141"/>
      <c r="M64" s="2141"/>
      <c r="N64" s="2141"/>
      <c r="O64" s="2141"/>
      <c r="P64" s="2141"/>
      <c r="Q64" s="2141"/>
      <c r="R64" s="2141"/>
      <c r="S64" s="2141"/>
    </row>
    <row r="65" spans="1:19" s="2" customFormat="1" ht="15.75" thickBot="1">
      <c r="A65" s="2138"/>
      <c r="B65" s="1907"/>
      <c r="C65" s="2139"/>
      <c r="D65" s="2139"/>
      <c r="E65" s="2139"/>
      <c r="F65" s="2139"/>
      <c r="G65" s="2140"/>
      <c r="H65" s="2141"/>
      <c r="I65" s="2141"/>
      <c r="J65" s="2141"/>
      <c r="K65" s="2141"/>
      <c r="L65" s="2141"/>
      <c r="M65" s="2141"/>
      <c r="N65" s="2141"/>
      <c r="O65" s="2141"/>
      <c r="P65" s="2141"/>
      <c r="Q65" s="2141"/>
      <c r="R65" s="2141"/>
      <c r="S65" s="2141"/>
    </row>
    <row r="66" spans="1:19" ht="16.5" thickTop="1" thickBot="1">
      <c r="A66" s="652" t="s">
        <v>632</v>
      </c>
      <c r="B66" s="653"/>
      <c r="C66" s="12"/>
      <c r="D66" s="12"/>
      <c r="E66" s="12"/>
      <c r="F66" s="12"/>
      <c r="G66" s="13"/>
      <c r="H66" s="21"/>
      <c r="I66" s="21"/>
      <c r="J66" s="21"/>
      <c r="K66" s="21"/>
      <c r="L66" s="21"/>
      <c r="M66" s="21"/>
      <c r="N66" s="21"/>
      <c r="O66" s="21"/>
      <c r="P66" s="21"/>
      <c r="Q66" s="21"/>
      <c r="R66" s="21"/>
      <c r="S66" s="21"/>
    </row>
    <row r="67" spans="1:19" s="2" customFormat="1" ht="15.75" thickTop="1">
      <c r="A67" s="2138"/>
      <c r="B67" s="1907"/>
      <c r="C67" s="2139"/>
      <c r="D67" s="2139"/>
      <c r="E67" s="2139"/>
      <c r="F67" s="2139"/>
      <c r="G67" s="2140"/>
      <c r="H67" s="2141"/>
      <c r="I67" s="2141"/>
      <c r="J67" s="2141"/>
      <c r="K67" s="2141"/>
      <c r="L67" s="2141"/>
      <c r="M67" s="2141"/>
      <c r="N67" s="2141"/>
      <c r="O67" s="2141"/>
      <c r="P67" s="2141"/>
      <c r="Q67" s="2141"/>
      <c r="R67" s="2141"/>
      <c r="S67" s="2141"/>
    </row>
    <row r="68" spans="1:19" s="2" customFormat="1">
      <c r="A68" s="2138"/>
      <c r="B68" s="1907"/>
      <c r="C68" s="2139"/>
      <c r="D68" s="2139"/>
      <c r="E68" s="2139"/>
      <c r="F68" s="2139"/>
      <c r="G68" s="2140"/>
      <c r="H68" s="2141"/>
      <c r="I68" s="2141"/>
      <c r="J68" s="2141"/>
      <c r="K68" s="2141"/>
      <c r="L68" s="2141"/>
      <c r="M68" s="2141"/>
      <c r="N68" s="2141"/>
      <c r="O68" s="2141"/>
      <c r="P68" s="2141"/>
      <c r="Q68" s="2141"/>
      <c r="R68" s="2141"/>
      <c r="S68" s="2141"/>
    </row>
    <row r="69" spans="1:19" ht="15.75" thickBot="1">
      <c r="A69" s="2138"/>
      <c r="B69" s="1907"/>
      <c r="C69" s="2139"/>
      <c r="D69" s="2139"/>
      <c r="E69" s="2139"/>
      <c r="F69" s="2139"/>
      <c r="G69" s="2140"/>
      <c r="H69" s="2141"/>
      <c r="I69" s="2141"/>
      <c r="J69" s="2141"/>
      <c r="K69" s="2141"/>
      <c r="L69" s="2141"/>
      <c r="M69" s="2141"/>
      <c r="N69" s="2141"/>
      <c r="O69" s="2141"/>
      <c r="P69" s="2141"/>
      <c r="Q69" s="2141"/>
      <c r="R69" s="2141"/>
      <c r="S69" s="2141"/>
    </row>
    <row r="70" spans="1:19" ht="16.5" thickTop="1" thickBot="1">
      <c r="A70" s="652" t="s">
        <v>633</v>
      </c>
      <c r="B70" s="653"/>
      <c r="C70" s="12"/>
      <c r="D70" s="12"/>
      <c r="E70" s="12"/>
      <c r="F70" s="12"/>
      <c r="G70" s="13"/>
      <c r="H70" s="21"/>
      <c r="I70" s="21"/>
      <c r="J70" s="21"/>
      <c r="K70" s="21"/>
      <c r="L70" s="21"/>
      <c r="M70" s="21"/>
      <c r="N70" s="21"/>
      <c r="O70" s="21"/>
      <c r="P70" s="21"/>
      <c r="Q70" s="21"/>
      <c r="R70" s="21"/>
      <c r="S70" s="21"/>
    </row>
    <row r="71" spans="1:19" ht="15.75" thickTop="1">
      <c r="A71" s="2138"/>
      <c r="B71" s="1907"/>
      <c r="C71" s="2139"/>
      <c r="D71" s="2139"/>
      <c r="E71" s="2139"/>
      <c r="F71" s="2139"/>
      <c r="G71" s="2140"/>
      <c r="H71" s="2141"/>
      <c r="I71" s="2141"/>
      <c r="J71" s="2141"/>
      <c r="K71" s="2141"/>
      <c r="L71" s="2141"/>
      <c r="M71" s="2141"/>
      <c r="N71" s="2141"/>
      <c r="O71" s="2141"/>
      <c r="P71" s="2141"/>
      <c r="Q71" s="2141"/>
      <c r="R71" s="2141"/>
      <c r="S71" s="2141"/>
    </row>
    <row r="72" spans="1:19">
      <c r="A72" s="1920"/>
      <c r="B72" s="1907"/>
      <c r="C72" s="1908"/>
      <c r="D72" s="1908"/>
      <c r="E72" s="1908"/>
      <c r="F72" s="1908"/>
      <c r="G72" s="1921"/>
      <c r="H72" s="1888"/>
      <c r="I72" s="1888"/>
      <c r="J72" s="1888"/>
      <c r="K72" s="1888"/>
      <c r="L72" s="1888"/>
      <c r="M72" s="1888"/>
      <c r="N72" s="1888"/>
      <c r="O72" s="1888"/>
      <c r="P72" s="1888"/>
      <c r="Q72" s="1888"/>
      <c r="R72" s="1888"/>
      <c r="S72" s="1888"/>
    </row>
    <row r="73" spans="1:19" ht="15.75" thickBot="1">
      <c r="A73" s="1889"/>
      <c r="B73" s="1890"/>
      <c r="C73" s="1908"/>
      <c r="D73" s="1908"/>
      <c r="E73" s="1908"/>
      <c r="F73" s="1908"/>
      <c r="G73" s="1921"/>
      <c r="H73" s="1891"/>
      <c r="I73" s="1891"/>
      <c r="J73" s="1891"/>
      <c r="K73" s="1891"/>
      <c r="L73" s="1891"/>
      <c r="M73" s="1891"/>
      <c r="N73" s="1891"/>
      <c r="O73" s="1891"/>
      <c r="P73" s="1891"/>
      <c r="Q73" s="1891"/>
      <c r="R73" s="1891"/>
      <c r="S73" s="1891"/>
    </row>
    <row r="74" spans="1:19" ht="16.5" thickTop="1" thickBot="1">
      <c r="A74" s="652" t="s">
        <v>634</v>
      </c>
      <c r="B74" s="653"/>
      <c r="C74" s="12"/>
      <c r="D74" s="12"/>
      <c r="E74" s="12"/>
      <c r="F74" s="12"/>
      <c r="G74" s="13"/>
      <c r="H74" s="21"/>
      <c r="I74" s="21"/>
      <c r="J74" s="21"/>
      <c r="K74" s="21"/>
      <c r="L74" s="21"/>
      <c r="M74" s="21"/>
      <c r="N74" s="21"/>
      <c r="O74" s="21"/>
      <c r="P74" s="21"/>
      <c r="Q74" s="21"/>
      <c r="R74" s="21"/>
      <c r="S74" s="21"/>
    </row>
    <row r="75" spans="1:19" ht="15.75" thickTop="1">
      <c r="A75" s="2142"/>
      <c r="B75" s="2143"/>
      <c r="C75" s="2139"/>
      <c r="D75" s="2139"/>
      <c r="E75" s="2139"/>
      <c r="F75" s="2139"/>
      <c r="G75" s="2140"/>
      <c r="H75" s="2141"/>
      <c r="I75" s="2141"/>
      <c r="J75" s="2141"/>
      <c r="K75" s="2141"/>
      <c r="L75" s="2141"/>
      <c r="M75" s="2141"/>
      <c r="N75" s="2141"/>
      <c r="O75" s="2141"/>
      <c r="P75" s="2141"/>
      <c r="Q75" s="2141"/>
      <c r="R75" s="2141"/>
      <c r="S75" s="2141"/>
    </row>
    <row r="76" spans="1:19">
      <c r="A76" s="1889"/>
      <c r="B76" s="1890"/>
      <c r="C76" s="1908"/>
      <c r="D76" s="1908"/>
      <c r="E76" s="1908"/>
      <c r="F76" s="1908"/>
      <c r="G76" s="1921"/>
      <c r="H76" s="1892"/>
      <c r="I76" s="1892"/>
      <c r="J76" s="1892"/>
      <c r="K76" s="1892"/>
      <c r="L76" s="1892"/>
      <c r="M76" s="1892"/>
      <c r="N76" s="1892"/>
      <c r="O76" s="1892"/>
      <c r="P76" s="1892"/>
      <c r="Q76" s="1892"/>
      <c r="R76" s="1892"/>
      <c r="S76" s="1892"/>
    </row>
    <row r="77" spans="1:19" ht="15.75" thickBot="1">
      <c r="A77" s="1889"/>
      <c r="B77" s="1890"/>
      <c r="C77" s="1908"/>
      <c r="D77" s="1908"/>
      <c r="E77" s="1908"/>
      <c r="F77" s="1908"/>
      <c r="G77" s="1921"/>
      <c r="H77" s="1892"/>
      <c r="I77" s="1892"/>
      <c r="J77" s="1892"/>
      <c r="K77" s="1892"/>
      <c r="L77" s="1892"/>
      <c r="M77" s="1892"/>
      <c r="N77" s="1892"/>
      <c r="O77" s="1892"/>
      <c r="P77" s="1892"/>
      <c r="Q77" s="1892"/>
      <c r="R77" s="1892"/>
      <c r="S77" s="1892"/>
    </row>
    <row r="78" spans="1:19" ht="16.5" thickTop="1" thickBot="1">
      <c r="A78" s="652" t="s">
        <v>635</v>
      </c>
      <c r="B78" s="653"/>
      <c r="C78" s="12"/>
      <c r="D78" s="12"/>
      <c r="E78" s="12"/>
      <c r="F78" s="12"/>
      <c r="G78" s="13"/>
      <c r="H78" s="21"/>
      <c r="I78" s="21"/>
      <c r="J78" s="21"/>
      <c r="K78" s="21"/>
      <c r="L78" s="21"/>
      <c r="M78" s="21"/>
      <c r="N78" s="21"/>
      <c r="O78" s="21"/>
      <c r="P78" s="21"/>
      <c r="Q78" s="21"/>
      <c r="R78" s="21"/>
      <c r="S78" s="21"/>
    </row>
    <row r="79" spans="1:19" ht="15.75" thickTop="1">
      <c r="A79" s="1920"/>
      <c r="B79" s="1907" t="s">
        <v>636</v>
      </c>
      <c r="C79" s="1908"/>
      <c r="D79" s="1908"/>
      <c r="E79" s="1908"/>
      <c r="F79" s="1908"/>
      <c r="G79" s="1921"/>
      <c r="H79" s="1892"/>
      <c r="I79" s="1892"/>
      <c r="J79" s="1892"/>
      <c r="K79" s="1892"/>
      <c r="L79" s="1892"/>
      <c r="M79" s="1892"/>
      <c r="N79" s="1892"/>
      <c r="O79" s="1892"/>
      <c r="P79" s="1892"/>
      <c r="Q79" s="1892"/>
      <c r="R79" s="1892"/>
      <c r="S79" s="1892"/>
    </row>
    <row r="80" spans="1:19">
      <c r="A80" s="1920"/>
      <c r="B80" s="1907" t="s">
        <v>637</v>
      </c>
      <c r="C80" s="1908"/>
      <c r="D80" s="1908"/>
      <c r="E80" s="1908"/>
      <c r="F80" s="1908"/>
      <c r="G80" s="1921"/>
      <c r="H80" s="1892"/>
      <c r="I80" s="1892"/>
      <c r="J80" s="1892"/>
      <c r="K80" s="1892"/>
      <c r="L80" s="1892"/>
      <c r="M80" s="1892"/>
      <c r="N80" s="1892"/>
      <c r="O80" s="1892"/>
      <c r="P80" s="1892"/>
      <c r="Q80" s="1892"/>
      <c r="R80" s="1892"/>
      <c r="S80" s="1892"/>
    </row>
    <row r="81" spans="1:19">
      <c r="A81" s="1920"/>
      <c r="B81" s="1907" t="s">
        <v>638</v>
      </c>
      <c r="C81" s="1908"/>
      <c r="D81" s="1908"/>
      <c r="E81" s="1908"/>
      <c r="F81" s="1908"/>
      <c r="G81" s="1921"/>
      <c r="H81" s="1892"/>
      <c r="I81" s="1892"/>
      <c r="J81" s="1892"/>
      <c r="K81" s="1892"/>
      <c r="L81" s="1892"/>
      <c r="M81" s="1892"/>
      <c r="N81" s="1892"/>
      <c r="O81" s="1892"/>
      <c r="P81" s="1892"/>
      <c r="Q81" s="1892"/>
      <c r="R81" s="1892"/>
      <c r="S81" s="1892"/>
    </row>
    <row r="82" spans="1:19">
      <c r="A82" s="1920"/>
      <c r="B82" s="1907" t="s">
        <v>639</v>
      </c>
      <c r="C82" s="1908"/>
      <c r="D82" s="1908"/>
      <c r="E82" s="1908"/>
      <c r="F82" s="1908"/>
      <c r="G82" s="1921"/>
      <c r="H82" s="1892"/>
      <c r="I82" s="1892"/>
      <c r="J82" s="1892"/>
      <c r="K82" s="1892"/>
      <c r="L82" s="1892"/>
      <c r="M82" s="1892"/>
      <c r="N82" s="1892"/>
      <c r="O82" s="1892"/>
      <c r="P82" s="1892"/>
      <c r="Q82" s="1892"/>
      <c r="R82" s="1892"/>
      <c r="S82" s="1892"/>
    </row>
    <row r="83" spans="1:19" ht="15.75" thickBot="1">
      <c r="A83" s="358"/>
      <c r="B83" s="357"/>
      <c r="C83" s="188"/>
      <c r="D83" s="188"/>
      <c r="E83" s="188"/>
      <c r="F83" s="188"/>
      <c r="G83" s="359"/>
      <c r="H83" s="300"/>
      <c r="I83" s="300"/>
      <c r="J83" s="300"/>
      <c r="K83" s="300"/>
      <c r="L83" s="300"/>
      <c r="M83" s="300"/>
      <c r="N83" s="300"/>
      <c r="O83" s="300"/>
      <c r="P83" s="300"/>
      <c r="Q83" s="300"/>
      <c r="R83" s="300"/>
      <c r="S83" s="300"/>
    </row>
    <row r="84" spans="1:19" ht="16.5" thickTop="1" thickBot="1">
      <c r="A84" s="7" t="s">
        <v>640</v>
      </c>
      <c r="B84" s="8"/>
      <c r="C84" s="12"/>
      <c r="D84" s="12"/>
      <c r="E84" s="12"/>
      <c r="F84" s="12"/>
      <c r="G84" s="13"/>
      <c r="H84" s="21"/>
      <c r="I84" s="21"/>
      <c r="J84" s="21"/>
      <c r="K84" s="21"/>
      <c r="L84" s="21"/>
      <c r="M84" s="21"/>
      <c r="N84" s="21"/>
      <c r="O84" s="21"/>
      <c r="P84" s="21"/>
      <c r="Q84" s="21"/>
      <c r="R84" s="21"/>
      <c r="S84" s="21"/>
    </row>
    <row r="85" spans="1:19" ht="15.75" thickTop="1">
      <c r="A85" s="2138"/>
      <c r="B85" s="2144" t="s">
        <v>641</v>
      </c>
      <c r="C85" s="2139"/>
      <c r="D85" s="2139"/>
      <c r="E85" s="2139"/>
      <c r="F85" s="2139"/>
      <c r="G85" s="2140"/>
      <c r="H85" s="2145"/>
      <c r="I85" s="2145"/>
      <c r="J85" s="2145"/>
      <c r="K85" s="2145"/>
      <c r="L85" s="2145"/>
      <c r="M85" s="2145"/>
      <c r="N85" s="2145"/>
      <c r="O85" s="2145"/>
      <c r="P85" s="2145"/>
      <c r="Q85" s="2145"/>
      <c r="R85" s="2145"/>
      <c r="S85" s="2145"/>
    </row>
    <row r="86" spans="1:19">
      <c r="A86" s="1920"/>
      <c r="B86" s="1907" t="s">
        <v>642</v>
      </c>
      <c r="C86" s="1908"/>
      <c r="D86" s="1908"/>
      <c r="E86" s="1908"/>
      <c r="F86" s="1908"/>
      <c r="G86" s="1921"/>
      <c r="H86" s="1893"/>
      <c r="I86" s="1893"/>
      <c r="J86" s="1893"/>
      <c r="K86" s="1893"/>
      <c r="L86" s="1893"/>
      <c r="M86" s="1893"/>
      <c r="N86" s="1893"/>
      <c r="O86" s="1893"/>
      <c r="P86" s="1893"/>
      <c r="Q86" s="1893"/>
      <c r="R86" s="1893"/>
      <c r="S86" s="1893"/>
    </row>
    <row r="87" spans="1:19" ht="15.75" thickBot="1">
      <c r="A87" s="1894"/>
      <c r="B87" s="1895" t="s">
        <v>643</v>
      </c>
      <c r="C87" s="1896"/>
      <c r="D87" s="1896"/>
      <c r="E87" s="1896"/>
      <c r="F87" s="1896"/>
      <c r="G87" s="1897"/>
      <c r="H87" s="1898"/>
      <c r="I87" s="1898"/>
      <c r="J87" s="1898"/>
      <c r="K87" s="1898"/>
      <c r="L87" s="1898"/>
      <c r="M87" s="1898"/>
      <c r="N87" s="1898"/>
      <c r="O87" s="1898"/>
      <c r="P87" s="1898"/>
      <c r="Q87" s="1898"/>
      <c r="R87" s="1898"/>
      <c r="S87" s="1898"/>
    </row>
    <row r="88" spans="1:19" ht="16.5" thickTop="1" thickBot="1"/>
    <row r="89" spans="1:19" ht="16.5" thickTop="1" thickBot="1">
      <c r="A89" s="94" t="s">
        <v>644</v>
      </c>
      <c r="B89" s="96"/>
    </row>
    <row r="90" spans="1:19" ht="15.75" thickTop="1">
      <c r="A90" s="95" t="s">
        <v>542</v>
      </c>
      <c r="B90" s="1899"/>
    </row>
    <row r="91" spans="1:19">
      <c r="A91" s="1900" t="s">
        <v>546</v>
      </c>
      <c r="B91" s="1899"/>
    </row>
    <row r="92" spans="1:19">
      <c r="A92" s="1901" t="s">
        <v>549</v>
      </c>
      <c r="B92" s="1902"/>
    </row>
    <row r="93" spans="1:19">
      <c r="A93" s="1901" t="s">
        <v>552</v>
      </c>
      <c r="B93" s="1903"/>
    </row>
    <row r="94" spans="1:19" ht="15.75" thickBot="1">
      <c r="A94" s="1904" t="s">
        <v>645</v>
      </c>
      <c r="B94" s="1905"/>
    </row>
    <row r="95" spans="1:19" ht="15.75" thickTop="1"/>
    <row r="96" spans="1:19">
      <c r="A96" s="97"/>
      <c r="B96" s="1" t="s">
        <v>646</v>
      </c>
    </row>
    <row r="97" spans="1:2">
      <c r="A97" s="98"/>
      <c r="B97" s="1" t="s">
        <v>647</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903" priority="13" operator="equal">
      <formula>"X"</formula>
    </cfRule>
    <cfRule type="cellIs" dxfId="902" priority="14" operator="equal">
      <formula>"I"</formula>
    </cfRule>
  </conditionalFormatting>
  <conditionalFormatting sqref="H31:H53">
    <cfRule type="cellIs" dxfId="901" priority="1" operator="equal">
      <formula>"X"</formula>
    </cfRule>
    <cfRule type="cellIs" dxfId="900" priority="2" operator="equal">
      <formula>"I"</formula>
    </cfRule>
  </conditionalFormatting>
  <conditionalFormatting sqref="J20:J29">
    <cfRule type="cellIs" dxfId="899" priority="15" operator="equal">
      <formula>"X"</formula>
    </cfRule>
    <cfRule type="cellIs" dxfId="898" priority="16" operator="equal">
      <formula>"I"</formula>
    </cfRule>
  </conditionalFormatting>
  <conditionalFormatting sqref="J31:J53">
    <cfRule type="cellIs" dxfId="897" priority="3" operator="equal">
      <formula>"X"</formula>
    </cfRule>
    <cfRule type="cellIs" dxfId="896" priority="4" operator="equal">
      <formula>"I"</formula>
    </cfRule>
  </conditionalFormatting>
  <conditionalFormatting sqref="L20:L29">
    <cfRule type="cellIs" dxfId="895" priority="17" operator="equal">
      <formula>"X"</formula>
    </cfRule>
    <cfRule type="cellIs" dxfId="894" priority="18" operator="equal">
      <formula>"I"</formula>
    </cfRule>
  </conditionalFormatting>
  <conditionalFormatting sqref="L31:L53">
    <cfRule type="cellIs" dxfId="893" priority="5" operator="equal">
      <formula>"X"</formula>
    </cfRule>
    <cfRule type="cellIs" dxfId="892" priority="6" operator="equal">
      <formula>"I"</formula>
    </cfRule>
  </conditionalFormatting>
  <conditionalFormatting sqref="N20:N29">
    <cfRule type="cellIs" dxfId="891" priority="19" operator="equal">
      <formula>"X"</formula>
    </cfRule>
    <cfRule type="cellIs" dxfId="890" priority="20" operator="equal">
      <formula>"I"</formula>
    </cfRule>
  </conditionalFormatting>
  <conditionalFormatting sqref="N31:N53">
    <cfRule type="cellIs" dxfId="889" priority="7" operator="equal">
      <formula>"X"</formula>
    </cfRule>
    <cfRule type="cellIs" dxfId="888" priority="8" operator="equal">
      <formula>"I"</formula>
    </cfRule>
  </conditionalFormatting>
  <conditionalFormatting sqref="P20:P29">
    <cfRule type="cellIs" dxfId="887" priority="21" operator="equal">
      <formula>"X"</formula>
    </cfRule>
    <cfRule type="cellIs" dxfId="886" priority="22" operator="equal">
      <formula>"I"</formula>
    </cfRule>
  </conditionalFormatting>
  <conditionalFormatting sqref="P31:P53">
    <cfRule type="cellIs" dxfId="885" priority="9" operator="equal">
      <formula>"X"</formula>
    </cfRule>
    <cfRule type="cellIs" dxfId="884" priority="10" operator="equal">
      <formula>"I"</formula>
    </cfRule>
  </conditionalFormatting>
  <conditionalFormatting sqref="R20:R29">
    <cfRule type="cellIs" dxfId="883" priority="23" operator="equal">
      <formula>"X"</formula>
    </cfRule>
    <cfRule type="cellIs" dxfId="882" priority="24" operator="equal">
      <formula>"I"</formula>
    </cfRule>
  </conditionalFormatting>
  <conditionalFormatting sqref="R31:R53">
    <cfRule type="cellIs" dxfId="881" priority="11" operator="equal">
      <formula>"X"</formula>
    </cfRule>
    <cfRule type="cellIs" dxfId="880" priority="12" operator="equal">
      <formula>"I"</formula>
    </cfRule>
  </conditionalFormatting>
  <hyperlinks>
    <hyperlink ref="B3" location="'Cost Summary'!A1" display="BACK TO SUMMARY SHEET" xr:uid="{7BBCA38B-B50F-4BDF-A674-D42B687B2A3E}"/>
  </hyperlink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FD25-B7AD-4CF5-A74E-3DBD55B6B7A9}">
  <sheetPr>
    <tabColor rgb="FF92D050"/>
  </sheetPr>
  <dimension ref="A1:S99"/>
  <sheetViews>
    <sheetView zoomScale="91" zoomScaleNormal="91" workbookViewId="0">
      <pane xSplit="2" ySplit="9" topLeftCell="H54" activePane="bottomRight" state="frozen"/>
      <selection pane="bottomRight" activeCell="A56" sqref="A34:XFD56"/>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424</v>
      </c>
      <c r="C5" s="1908"/>
      <c r="D5" s="1908"/>
      <c r="E5" s="1908"/>
      <c r="F5" s="1908"/>
      <c r="G5" s="1909" t="s">
        <v>546</v>
      </c>
      <c r="H5" s="2004"/>
      <c r="I5" s="2004"/>
      <c r="J5" s="2004"/>
      <c r="K5" s="2004"/>
      <c r="L5" s="2004"/>
      <c r="M5" s="2004"/>
      <c r="N5" s="2004"/>
      <c r="O5" s="2004"/>
      <c r="P5" s="2004"/>
      <c r="Q5" s="2004"/>
      <c r="R5" s="1958"/>
      <c r="S5" s="1911"/>
    </row>
    <row r="6" spans="1:19">
      <c r="A6" s="1906" t="s">
        <v>548</v>
      </c>
      <c r="B6" s="1912" t="s">
        <v>423</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2146">
        <f>I60</f>
        <v>0</v>
      </c>
      <c r="I8" s="2146"/>
      <c r="J8" s="2146">
        <f>K60</f>
        <v>0</v>
      </c>
      <c r="K8" s="2146"/>
      <c r="L8" s="2146">
        <f>M60</f>
        <v>0</v>
      </c>
      <c r="M8" s="2146"/>
      <c r="N8" s="2146">
        <f>O60</f>
        <v>0</v>
      </c>
      <c r="O8" s="2146"/>
      <c r="P8" s="2146">
        <f>Q60</f>
        <v>0</v>
      </c>
      <c r="Q8" s="2146"/>
      <c r="R8" s="1963">
        <f>S60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47"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148"/>
      <c r="B21" s="1925" t="s">
        <v>424</v>
      </c>
      <c r="C21" s="57"/>
      <c r="D21" s="58"/>
      <c r="E21" s="58"/>
      <c r="F21" s="58"/>
      <c r="G21" s="64"/>
      <c r="H21" s="1924"/>
      <c r="I21" s="2149"/>
      <c r="J21" s="1924"/>
      <c r="K21" s="2127"/>
      <c r="L21" s="1924"/>
      <c r="M21" s="2127"/>
      <c r="N21" s="1924"/>
      <c r="O21" s="2127"/>
      <c r="P21" s="1924"/>
      <c r="Q21" s="2127"/>
      <c r="R21" s="1924"/>
      <c r="S21" s="2127"/>
    </row>
    <row r="22" spans="1:19">
      <c r="A22" s="2150"/>
      <c r="B22" s="1848" t="s">
        <v>567</v>
      </c>
      <c r="C22" s="1923"/>
      <c r="D22" s="1908"/>
      <c r="E22" s="1908"/>
      <c r="F22" s="1908"/>
      <c r="G22" s="1921"/>
      <c r="H22" s="1924"/>
      <c r="I22" s="2149"/>
      <c r="J22" s="1924"/>
      <c r="K22" s="2127"/>
      <c r="L22" s="1924"/>
      <c r="M22" s="2127"/>
      <c r="N22" s="1924"/>
      <c r="O22" s="2127"/>
      <c r="P22" s="1924"/>
      <c r="Q22" s="2127"/>
      <c r="R22" s="1924"/>
      <c r="S22" s="2127"/>
    </row>
    <row r="23" spans="1:19">
      <c r="A23" s="2150"/>
      <c r="B23" s="2151" t="s">
        <v>568</v>
      </c>
      <c r="C23" s="1923"/>
      <c r="D23" s="1908"/>
      <c r="E23" s="1908"/>
      <c r="F23" s="1908"/>
      <c r="G23" s="1921"/>
      <c r="H23" s="1924"/>
      <c r="I23" s="2149"/>
      <c r="J23" s="1924"/>
      <c r="K23" s="2127"/>
      <c r="L23" s="1924"/>
      <c r="M23" s="2127"/>
      <c r="N23" s="1924"/>
      <c r="O23" s="2127"/>
      <c r="P23" s="1924"/>
      <c r="Q23" s="2127"/>
      <c r="R23" s="1924"/>
      <c r="S23" s="2127"/>
    </row>
    <row r="24" spans="1:19">
      <c r="A24" s="2148"/>
      <c r="B24" s="2151" t="s">
        <v>569</v>
      </c>
      <c r="C24" s="1966"/>
      <c r="D24" s="1908"/>
      <c r="E24" s="1908"/>
      <c r="F24" s="1908"/>
      <c r="G24" s="1921"/>
      <c r="H24" s="1924"/>
      <c r="I24" s="2149"/>
      <c r="J24" s="1924"/>
      <c r="K24" s="2127"/>
      <c r="L24" s="1924"/>
      <c r="M24" s="2127"/>
      <c r="N24" s="1924"/>
      <c r="O24" s="2127"/>
      <c r="P24" s="1924"/>
      <c r="Q24" s="2127"/>
      <c r="R24" s="1924"/>
      <c r="S24" s="2127"/>
    </row>
    <row r="25" spans="1:19">
      <c r="A25" s="2148"/>
      <c r="B25" s="2152" t="s">
        <v>570</v>
      </c>
      <c r="C25" s="1966"/>
      <c r="D25" s="1908"/>
      <c r="E25" s="1908"/>
      <c r="F25" s="1908"/>
      <c r="G25" s="1921"/>
      <c r="H25" s="1924"/>
      <c r="I25" s="2149"/>
      <c r="J25" s="1924"/>
      <c r="K25" s="2127"/>
      <c r="L25" s="1924"/>
      <c r="M25" s="2127"/>
      <c r="N25" s="1924"/>
      <c r="O25" s="2127"/>
      <c r="P25" s="1924"/>
      <c r="Q25" s="2127"/>
      <c r="R25" s="1924"/>
      <c r="S25" s="2127"/>
    </row>
    <row r="26" spans="1:19" s="93" customFormat="1">
      <c r="A26" s="2150"/>
      <c r="B26" s="2152" t="s">
        <v>571</v>
      </c>
      <c r="C26" s="1968"/>
      <c r="D26" s="1969"/>
      <c r="E26" s="1969"/>
      <c r="F26" s="1969"/>
      <c r="G26" s="1968"/>
      <c r="H26" s="1924"/>
      <c r="I26" s="2149"/>
      <c r="J26" s="1924"/>
      <c r="K26" s="2153"/>
      <c r="L26" s="1924"/>
      <c r="M26" s="2153"/>
      <c r="N26" s="1924"/>
      <c r="O26" s="2153"/>
      <c r="P26" s="1924"/>
      <c r="Q26" s="2153"/>
      <c r="R26" s="1924"/>
      <c r="S26" s="2153"/>
    </row>
    <row r="27" spans="1:19" s="93" customFormat="1">
      <c r="A27" s="2150"/>
      <c r="B27" s="2152" t="s">
        <v>572</v>
      </c>
      <c r="C27" s="1968"/>
      <c r="D27" s="1969"/>
      <c r="E27" s="1969"/>
      <c r="F27" s="1969"/>
      <c r="G27" s="1968"/>
      <c r="H27" s="1924"/>
      <c r="I27" s="2149"/>
      <c r="J27" s="1924"/>
      <c r="K27" s="2153"/>
      <c r="L27" s="1924"/>
      <c r="M27" s="2153"/>
      <c r="N27" s="1924"/>
      <c r="O27" s="2153"/>
      <c r="P27" s="1924"/>
      <c r="Q27" s="2153"/>
      <c r="R27" s="1924"/>
      <c r="S27" s="2153"/>
    </row>
    <row r="28" spans="1:19" s="93" customFormat="1">
      <c r="A28" s="2150"/>
      <c r="B28" s="2152" t="s">
        <v>573</v>
      </c>
      <c r="C28" s="1968"/>
      <c r="D28" s="1969"/>
      <c r="E28" s="1969"/>
      <c r="F28" s="1969"/>
      <c r="G28" s="1968"/>
      <c r="H28" s="1924"/>
      <c r="I28" s="2149"/>
      <c r="J28" s="1924"/>
      <c r="K28" s="2153"/>
      <c r="L28" s="1924"/>
      <c r="M28" s="2153"/>
      <c r="N28" s="1924"/>
      <c r="O28" s="2153"/>
      <c r="P28" s="1924"/>
      <c r="Q28" s="2153"/>
      <c r="R28" s="1924"/>
      <c r="S28" s="2153"/>
    </row>
    <row r="29" spans="1:19" s="93" customFormat="1">
      <c r="A29" s="2150"/>
      <c r="B29" s="2152" t="s">
        <v>648</v>
      </c>
      <c r="C29" s="1968"/>
      <c r="D29" s="1969"/>
      <c r="E29" s="1969"/>
      <c r="F29" s="1969"/>
      <c r="G29" s="1968"/>
      <c r="H29" s="1924"/>
      <c r="I29" s="2149"/>
      <c r="J29" s="1924"/>
      <c r="K29" s="2153"/>
      <c r="L29" s="1924"/>
      <c r="M29" s="2153"/>
      <c r="N29" s="1924"/>
      <c r="O29" s="2153"/>
      <c r="P29" s="1924"/>
      <c r="Q29" s="2153"/>
      <c r="R29" s="1924"/>
      <c r="S29" s="2153"/>
    </row>
    <row r="30" spans="1:19" s="93" customFormat="1">
      <c r="A30" s="2150"/>
      <c r="B30" s="2154" t="s">
        <v>574</v>
      </c>
      <c r="C30" s="1968"/>
      <c r="D30" s="1969"/>
      <c r="E30" s="1969"/>
      <c r="F30" s="1969"/>
      <c r="G30" s="1968"/>
      <c r="H30" s="1924"/>
      <c r="I30" s="2149"/>
      <c r="J30" s="1924"/>
      <c r="K30" s="2153"/>
      <c r="L30" s="1924"/>
      <c r="M30" s="2153"/>
      <c r="N30" s="1924"/>
      <c r="O30" s="2153"/>
      <c r="P30" s="1924"/>
      <c r="Q30" s="2153"/>
      <c r="R30" s="1924"/>
      <c r="S30" s="2153"/>
    </row>
    <row r="31" spans="1:19" s="93" customFormat="1">
      <c r="A31" s="2150"/>
      <c r="B31" s="2155" t="s">
        <v>575</v>
      </c>
      <c r="C31" s="1970"/>
      <c r="D31" s="1971"/>
      <c r="E31" s="1971"/>
      <c r="F31" s="1971"/>
      <c r="G31" s="1970"/>
      <c r="H31" s="1974"/>
      <c r="I31" s="2156"/>
      <c r="J31" s="1978"/>
      <c r="K31" s="2157"/>
      <c r="L31" s="1978"/>
      <c r="M31" s="2157"/>
      <c r="N31" s="2157"/>
      <c r="O31" s="2157"/>
      <c r="P31" s="2157"/>
      <c r="Q31" s="2157"/>
      <c r="R31" s="2157"/>
      <c r="S31" s="2157"/>
    </row>
    <row r="32" spans="1:19" s="93" customFormat="1">
      <c r="A32" s="2150"/>
      <c r="B32" s="154" t="s">
        <v>706</v>
      </c>
      <c r="C32" s="1968"/>
      <c r="D32" s="1969"/>
      <c r="E32" s="1969"/>
      <c r="F32" s="1969"/>
      <c r="G32" s="1968"/>
      <c r="H32" s="1924"/>
      <c r="I32" s="2149"/>
      <c r="J32" s="1924"/>
      <c r="K32" s="2153"/>
      <c r="L32" s="1924"/>
      <c r="M32" s="2153"/>
      <c r="N32" s="1924"/>
      <c r="O32" s="2153"/>
      <c r="P32" s="1924"/>
      <c r="Q32" s="2153"/>
      <c r="R32" s="1924"/>
      <c r="S32" s="2153"/>
    </row>
    <row r="33" spans="1:19" s="93" customFormat="1">
      <c r="A33" s="2150"/>
      <c r="B33" s="2014"/>
      <c r="C33" s="1968"/>
      <c r="D33" s="1969"/>
      <c r="E33" s="1969"/>
      <c r="F33" s="1969"/>
      <c r="G33" s="1968"/>
      <c r="H33" s="1924"/>
      <c r="I33" s="2149"/>
      <c r="J33" s="1924"/>
      <c r="K33" s="2153"/>
      <c r="L33" s="1924"/>
      <c r="M33" s="2153"/>
      <c r="N33" s="1924"/>
      <c r="O33" s="2153"/>
      <c r="P33" s="1924"/>
      <c r="Q33" s="2153"/>
      <c r="R33" s="1924"/>
      <c r="S33" s="2153"/>
    </row>
    <row r="34" spans="1:19" s="93" customFormat="1">
      <c r="A34" s="2158"/>
      <c r="B34" s="2014"/>
      <c r="C34" s="1988"/>
      <c r="D34" s="1969"/>
      <c r="E34" s="1969"/>
      <c r="F34" s="1969"/>
      <c r="G34" s="1968"/>
      <c r="H34" s="1924"/>
      <c r="I34" s="2149"/>
      <c r="J34" s="1924"/>
      <c r="K34" s="2153"/>
      <c r="L34" s="1924"/>
      <c r="M34" s="2153"/>
      <c r="N34" s="1924"/>
      <c r="O34" s="2153"/>
      <c r="P34" s="1924"/>
      <c r="Q34" s="2153"/>
      <c r="R34" s="1924"/>
      <c r="S34" s="2153"/>
    </row>
    <row r="35" spans="1:19" s="93" customFormat="1" ht="15.75" thickBot="1">
      <c r="A35" s="2158"/>
      <c r="B35" s="2014"/>
      <c r="C35" s="1988"/>
      <c r="D35" s="1969"/>
      <c r="E35" s="1969"/>
      <c r="F35" s="1969"/>
      <c r="G35" s="1968"/>
      <c r="H35" s="1924"/>
      <c r="I35" s="2149"/>
      <c r="J35" s="1924"/>
      <c r="K35" s="2153"/>
      <c r="L35" s="1924"/>
      <c r="M35" s="2153"/>
      <c r="N35" s="1924"/>
      <c r="O35" s="2153"/>
      <c r="P35" s="1924"/>
      <c r="Q35" s="2153"/>
      <c r="R35" s="1924"/>
      <c r="S35" s="2153"/>
    </row>
    <row r="36" spans="1:19" s="93" customFormat="1">
      <c r="A36" s="2158"/>
      <c r="B36" s="2014"/>
      <c r="C36" s="1988"/>
      <c r="D36" s="1969"/>
      <c r="E36" s="1969"/>
      <c r="F36" s="1969"/>
      <c r="G36" s="1968"/>
      <c r="H36" s="2023"/>
      <c r="I36" s="2149"/>
      <c r="J36" s="2024"/>
      <c r="K36" s="2153"/>
      <c r="L36" s="2024"/>
      <c r="M36" s="2153"/>
      <c r="N36" s="2153"/>
      <c r="O36" s="2153"/>
      <c r="P36" s="2153"/>
      <c r="Q36" s="2153"/>
      <c r="R36" s="2153"/>
      <c r="S36" s="2153"/>
    </row>
    <row r="37" spans="1:19" s="93" customFormat="1">
      <c r="A37" s="2158"/>
      <c r="B37" s="2014"/>
      <c r="C37" s="1988"/>
      <c r="D37" s="1969"/>
      <c r="E37" s="1969"/>
      <c r="F37" s="1969"/>
      <c r="G37" s="1968"/>
      <c r="H37" s="2023"/>
      <c r="I37" s="2149"/>
      <c r="J37" s="2024"/>
      <c r="K37" s="2153"/>
      <c r="L37" s="2024"/>
      <c r="M37" s="2153"/>
      <c r="N37" s="2153"/>
      <c r="O37" s="2153"/>
      <c r="P37" s="2153"/>
      <c r="Q37" s="2153"/>
      <c r="R37" s="2153"/>
      <c r="S37" s="2153"/>
    </row>
    <row r="38" spans="1:19" s="93" customFormat="1">
      <c r="A38" s="2158"/>
      <c r="B38" s="2014"/>
      <c r="C38" s="1988"/>
      <c r="D38" s="1969"/>
      <c r="E38" s="1969"/>
      <c r="F38" s="1969"/>
      <c r="G38" s="1968"/>
      <c r="H38" s="2023"/>
      <c r="I38" s="2149"/>
      <c r="J38" s="2024"/>
      <c r="K38" s="2153"/>
      <c r="L38" s="2024"/>
      <c r="M38" s="2153"/>
      <c r="N38" s="2153"/>
      <c r="O38" s="2153"/>
      <c r="P38" s="2153"/>
      <c r="Q38" s="2153"/>
      <c r="R38" s="2153"/>
      <c r="S38" s="2153"/>
    </row>
    <row r="39" spans="1:19" s="93" customFormat="1">
      <c r="A39" s="2158"/>
      <c r="B39" s="2014"/>
      <c r="C39" s="1988"/>
      <c r="D39" s="1969"/>
      <c r="E39" s="2015"/>
      <c r="F39" s="2016"/>
      <c r="G39" s="1968"/>
      <c r="H39" s="2023"/>
      <c r="I39" s="2149"/>
      <c r="J39" s="2024"/>
      <c r="K39" s="2153"/>
      <c r="L39" s="2024"/>
      <c r="M39" s="2153"/>
      <c r="N39" s="2153"/>
      <c r="O39" s="2153"/>
      <c r="P39" s="2153"/>
      <c r="Q39" s="2153"/>
      <c r="R39" s="2153"/>
      <c r="S39" s="2153"/>
    </row>
    <row r="40" spans="1:19" s="93" customFormat="1">
      <c r="A40" s="2158"/>
      <c r="B40" s="2014"/>
      <c r="C40" s="1988"/>
      <c r="D40" s="1969"/>
      <c r="E40" s="2015"/>
      <c r="F40" s="2016"/>
      <c r="G40" s="1968"/>
      <c r="H40" s="2023"/>
      <c r="I40" s="2149"/>
      <c r="J40" s="2024"/>
      <c r="K40" s="2153"/>
      <c r="L40" s="2024"/>
      <c r="M40" s="2153"/>
      <c r="N40" s="2153"/>
      <c r="O40" s="2153"/>
      <c r="P40" s="2153"/>
      <c r="Q40" s="2153"/>
      <c r="R40" s="2153"/>
      <c r="S40" s="2153"/>
    </row>
    <row r="41" spans="1:19" s="93" customFormat="1">
      <c r="A41" s="2158"/>
      <c r="B41" s="2014"/>
      <c r="C41" s="1988"/>
      <c r="D41" s="1969"/>
      <c r="E41" s="2015"/>
      <c r="F41" s="2016"/>
      <c r="G41" s="1968"/>
      <c r="H41" s="2023"/>
      <c r="I41" s="2149"/>
      <c r="J41" s="2024"/>
      <c r="K41" s="2153"/>
      <c r="L41" s="2024"/>
      <c r="M41" s="2153"/>
      <c r="N41" s="2153"/>
      <c r="O41" s="2153"/>
      <c r="P41" s="2153"/>
      <c r="Q41" s="2153"/>
      <c r="R41" s="2153"/>
      <c r="S41" s="2153"/>
    </row>
    <row r="42" spans="1:19" s="93" customFormat="1">
      <c r="A42" s="2158"/>
      <c r="B42" s="2159"/>
      <c r="C42" s="1988"/>
      <c r="D42" s="1969"/>
      <c r="E42" s="2015"/>
      <c r="F42" s="2016"/>
      <c r="G42" s="1968"/>
      <c r="H42" s="2023"/>
      <c r="I42" s="2149"/>
      <c r="J42" s="2024"/>
      <c r="K42" s="2153"/>
      <c r="L42" s="2024"/>
      <c r="M42" s="2153"/>
      <c r="N42" s="2153"/>
      <c r="O42" s="2153"/>
      <c r="P42" s="2153"/>
      <c r="Q42" s="2153"/>
      <c r="R42" s="2153"/>
      <c r="S42" s="2153"/>
    </row>
    <row r="43" spans="1:19" s="93" customFormat="1">
      <c r="A43" s="2158"/>
      <c r="B43" s="2160"/>
      <c r="C43" s="1988"/>
      <c r="D43" s="1969"/>
      <c r="E43" s="2015"/>
      <c r="F43" s="2016"/>
      <c r="G43" s="1968"/>
      <c r="H43" s="2023"/>
      <c r="I43" s="2149"/>
      <c r="J43" s="2024"/>
      <c r="K43" s="2153"/>
      <c r="L43" s="2024"/>
      <c r="M43" s="2153"/>
      <c r="N43" s="2153"/>
      <c r="O43" s="2153"/>
      <c r="P43" s="2153"/>
      <c r="Q43" s="2153"/>
      <c r="R43" s="2153"/>
      <c r="S43" s="2153"/>
    </row>
    <row r="44" spans="1:19" s="93" customFormat="1">
      <c r="A44" s="2158"/>
      <c r="B44" s="155"/>
      <c r="C44" s="1988"/>
      <c r="D44" s="1969"/>
      <c r="E44" s="2015"/>
      <c r="F44" s="2016"/>
      <c r="G44" s="1968"/>
      <c r="H44" s="2023"/>
      <c r="I44" s="2149"/>
      <c r="J44" s="2024"/>
      <c r="K44" s="2153"/>
      <c r="L44" s="2024"/>
      <c r="M44" s="2153"/>
      <c r="N44" s="2153"/>
      <c r="O44" s="2153"/>
      <c r="P44" s="2153"/>
      <c r="Q44" s="2153"/>
      <c r="R44" s="2153"/>
      <c r="S44" s="2153"/>
    </row>
    <row r="45" spans="1:19" s="93" customFormat="1">
      <c r="A45" s="2158"/>
      <c r="B45" s="2014"/>
      <c r="C45" s="1988"/>
      <c r="D45" s="1969"/>
      <c r="E45" s="2015"/>
      <c r="F45" s="2016"/>
      <c r="G45" s="1968"/>
      <c r="H45" s="2023"/>
      <c r="I45" s="2149"/>
      <c r="J45" s="2024"/>
      <c r="K45" s="2153"/>
      <c r="L45" s="2024"/>
      <c r="M45" s="2153"/>
      <c r="N45" s="2153"/>
      <c r="O45" s="2153"/>
      <c r="P45" s="2153"/>
      <c r="Q45" s="2153"/>
      <c r="R45" s="2153"/>
      <c r="S45" s="2153"/>
    </row>
    <row r="46" spans="1:19" s="93" customFormat="1">
      <c r="A46" s="2158"/>
      <c r="B46" s="2014"/>
      <c r="C46" s="1988"/>
      <c r="D46" s="1969"/>
      <c r="E46" s="2015"/>
      <c r="F46" s="2016"/>
      <c r="G46" s="1968"/>
      <c r="H46" s="2023"/>
      <c r="I46" s="2149"/>
      <c r="J46" s="2024"/>
      <c r="K46" s="2153"/>
      <c r="L46" s="2024"/>
      <c r="M46" s="2153"/>
      <c r="N46" s="2153"/>
      <c r="O46" s="2153"/>
      <c r="P46" s="2153"/>
      <c r="Q46" s="2153"/>
      <c r="R46" s="2153"/>
      <c r="S46" s="2153"/>
    </row>
    <row r="47" spans="1:19" s="93" customFormat="1">
      <c r="A47" s="2158"/>
      <c r="B47" s="2014"/>
      <c r="C47" s="1988"/>
      <c r="D47" s="1969"/>
      <c r="E47" s="2015"/>
      <c r="F47" s="2016"/>
      <c r="G47" s="1968"/>
      <c r="H47" s="2023"/>
      <c r="I47" s="2149"/>
      <c r="J47" s="2024"/>
      <c r="K47" s="2153"/>
      <c r="L47" s="2024"/>
      <c r="M47" s="2153"/>
      <c r="N47" s="2153"/>
      <c r="O47" s="2153"/>
      <c r="P47" s="2153"/>
      <c r="Q47" s="2153"/>
      <c r="R47" s="2153"/>
      <c r="S47" s="2153"/>
    </row>
    <row r="48" spans="1:19" s="93" customFormat="1">
      <c r="A48" s="2158"/>
      <c r="B48" s="2014"/>
      <c r="C48" s="1988"/>
      <c r="D48" s="1969"/>
      <c r="E48" s="2015"/>
      <c r="F48" s="2016"/>
      <c r="G48" s="1968"/>
      <c r="H48" s="2023"/>
      <c r="I48" s="2149"/>
      <c r="J48" s="2024"/>
      <c r="K48" s="2153"/>
      <c r="L48" s="2024"/>
      <c r="M48" s="2153"/>
      <c r="N48" s="2153"/>
      <c r="O48" s="2153"/>
      <c r="P48" s="2153"/>
      <c r="Q48" s="2153"/>
      <c r="R48" s="2153"/>
      <c r="S48" s="2153"/>
    </row>
    <row r="49" spans="1:19" s="93" customFormat="1">
      <c r="A49" s="2158"/>
      <c r="B49" s="2014"/>
      <c r="C49" s="1988"/>
      <c r="D49" s="1969"/>
      <c r="E49" s="2015"/>
      <c r="F49" s="2016"/>
      <c r="G49" s="1968"/>
      <c r="H49" s="2023"/>
      <c r="I49" s="2149"/>
      <c r="J49" s="2024"/>
      <c r="K49" s="2153"/>
      <c r="L49" s="2024"/>
      <c r="M49" s="2153"/>
      <c r="N49" s="2153"/>
      <c r="O49" s="2153"/>
      <c r="P49" s="2153"/>
      <c r="Q49" s="2153"/>
      <c r="R49" s="2153"/>
      <c r="S49" s="2153"/>
    </row>
    <row r="50" spans="1:19" s="93" customFormat="1">
      <c r="A50" s="2158"/>
      <c r="B50" s="2014"/>
      <c r="C50" s="1988"/>
      <c r="D50" s="1969"/>
      <c r="E50" s="2015"/>
      <c r="F50" s="2016"/>
      <c r="G50" s="1968"/>
      <c r="H50" s="2023"/>
      <c r="I50" s="2149"/>
      <c r="J50" s="2024"/>
      <c r="K50" s="2153"/>
      <c r="L50" s="2024"/>
      <c r="M50" s="2153"/>
      <c r="N50" s="2153"/>
      <c r="O50" s="2153"/>
      <c r="P50" s="2153"/>
      <c r="Q50" s="2153"/>
      <c r="R50" s="2153"/>
      <c r="S50" s="2153"/>
    </row>
    <row r="51" spans="1:19" s="93" customFormat="1">
      <c r="A51" s="2158"/>
      <c r="B51" s="2014"/>
      <c r="C51" s="1988"/>
      <c r="D51" s="1969"/>
      <c r="E51" s="2015"/>
      <c r="F51" s="2016"/>
      <c r="G51" s="1968"/>
      <c r="H51" s="2023"/>
      <c r="I51" s="2149"/>
      <c r="J51" s="2024"/>
      <c r="K51" s="2153"/>
      <c r="L51" s="2024"/>
      <c r="M51" s="2153"/>
      <c r="N51" s="2153"/>
      <c r="O51" s="2153"/>
      <c r="P51" s="2153"/>
      <c r="Q51" s="2153"/>
      <c r="R51" s="2153"/>
      <c r="S51" s="2153"/>
    </row>
    <row r="52" spans="1:19" s="93" customFormat="1">
      <c r="A52" s="2158"/>
      <c r="B52" s="2014"/>
      <c r="C52" s="1988"/>
      <c r="D52" s="1969"/>
      <c r="E52" s="2015"/>
      <c r="F52" s="2016"/>
      <c r="G52" s="1968"/>
      <c r="H52" s="2023"/>
      <c r="I52" s="2149"/>
      <c r="J52" s="2024"/>
      <c r="K52" s="2153"/>
      <c r="L52" s="2024"/>
      <c r="M52" s="2153"/>
      <c r="N52" s="2153"/>
      <c r="O52" s="2153"/>
      <c r="P52" s="2153"/>
      <c r="Q52" s="2153"/>
      <c r="R52" s="2153"/>
      <c r="S52" s="2153"/>
    </row>
    <row r="53" spans="1:19" s="93" customFormat="1">
      <c r="A53" s="2158"/>
      <c r="B53" s="2014"/>
      <c r="C53" s="1988"/>
      <c r="D53" s="1969"/>
      <c r="E53" s="2015"/>
      <c r="F53" s="2016"/>
      <c r="G53" s="1968"/>
      <c r="H53" s="2023"/>
      <c r="I53" s="2149"/>
      <c r="J53" s="2024"/>
      <c r="K53" s="2153"/>
      <c r="L53" s="2024"/>
      <c r="M53" s="2153"/>
      <c r="N53" s="2153"/>
      <c r="O53" s="2153"/>
      <c r="P53" s="2153"/>
      <c r="Q53" s="2153"/>
      <c r="R53" s="2153"/>
      <c r="S53" s="2153"/>
    </row>
    <row r="54" spans="1:19" s="93" customFormat="1">
      <c r="A54" s="2158"/>
      <c r="B54" s="2014"/>
      <c r="C54" s="1988"/>
      <c r="D54" s="1969"/>
      <c r="E54" s="2015"/>
      <c r="F54" s="2016"/>
      <c r="G54" s="1968"/>
      <c r="H54" s="2023"/>
      <c r="I54" s="2149"/>
      <c r="J54" s="2024"/>
      <c r="K54" s="2153"/>
      <c r="L54" s="2024"/>
      <c r="M54" s="2153"/>
      <c r="N54" s="2153"/>
      <c r="O54" s="2153"/>
      <c r="P54" s="2153"/>
      <c r="Q54" s="2153"/>
      <c r="R54" s="2153"/>
      <c r="S54" s="2153"/>
    </row>
    <row r="55" spans="1:19" s="93" customFormat="1" ht="15.75" thickBot="1">
      <c r="A55" s="2158"/>
      <c r="B55" s="2014"/>
      <c r="C55" s="1988"/>
      <c r="D55" s="1969"/>
      <c r="E55" s="2015"/>
      <c r="F55" s="2016"/>
      <c r="G55" s="1968"/>
      <c r="H55" s="2023"/>
      <c r="I55" s="2149"/>
      <c r="J55" s="2024"/>
      <c r="K55" s="2153"/>
      <c r="L55" s="2024"/>
      <c r="M55" s="2153"/>
      <c r="N55" s="2153"/>
      <c r="O55" s="2153"/>
      <c r="P55" s="2153"/>
      <c r="Q55" s="2153"/>
      <c r="R55" s="2153"/>
      <c r="S55" s="2153"/>
    </row>
    <row r="56" spans="1:19" ht="15.75" thickTop="1">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ht="15.75" thickBot="1">
      <c r="A63" s="1867"/>
      <c r="B63" s="1868"/>
      <c r="C63" s="1869"/>
      <c r="D63" s="1869"/>
      <c r="E63" s="1870"/>
      <c r="F63" s="1871"/>
      <c r="G63" s="1884"/>
      <c r="H63" s="1885"/>
      <c r="I63" s="1886"/>
      <c r="J63" s="1885"/>
      <c r="K63" s="1886"/>
      <c r="L63" s="1885"/>
      <c r="M63" s="1886"/>
      <c r="N63" s="1885"/>
      <c r="O63" s="1886"/>
      <c r="P63" s="1885"/>
      <c r="Q63" s="1886"/>
      <c r="R63" s="1885"/>
      <c r="S63" s="1886"/>
    </row>
    <row r="64" spans="1:19" ht="16.5" thickTop="1" thickBot="1">
      <c r="A64" s="652" t="s">
        <v>631</v>
      </c>
      <c r="B64" s="653"/>
      <c r="C64" s="12"/>
      <c r="D64" s="12"/>
      <c r="E64" s="12"/>
      <c r="F64" s="12"/>
      <c r="G64" s="13"/>
      <c r="H64" s="21"/>
      <c r="I64" s="21"/>
      <c r="J64" s="21"/>
      <c r="K64" s="21"/>
      <c r="L64" s="21"/>
      <c r="M64" s="21"/>
      <c r="N64" s="21"/>
      <c r="O64" s="21"/>
      <c r="P64" s="21"/>
      <c r="Q64" s="21"/>
      <c r="R64" s="21"/>
      <c r="S64" s="21"/>
    </row>
    <row r="65" spans="1:19" ht="15.75" thickTop="1">
      <c r="A65" s="2161"/>
      <c r="B65" s="1907"/>
      <c r="C65" s="2162"/>
      <c r="D65" s="2162"/>
      <c r="E65" s="2162"/>
      <c r="F65" s="2162"/>
      <c r="G65" s="2163"/>
      <c r="H65" s="2164"/>
      <c r="I65" s="2164"/>
      <c r="J65" s="2164"/>
      <c r="K65" s="2164"/>
      <c r="L65" s="2164"/>
      <c r="M65" s="2164"/>
      <c r="N65" s="2164"/>
      <c r="O65" s="2164"/>
      <c r="P65" s="2164"/>
      <c r="Q65" s="2164"/>
      <c r="R65" s="2164"/>
      <c r="S65" s="2164"/>
    </row>
    <row r="66" spans="1:19" s="2" customFormat="1">
      <c r="A66" s="2161"/>
      <c r="B66" s="1907"/>
      <c r="C66" s="2162"/>
      <c r="D66" s="2162"/>
      <c r="E66" s="2162"/>
      <c r="F66" s="2162"/>
      <c r="G66" s="2163"/>
      <c r="H66" s="2164"/>
      <c r="I66" s="2164"/>
      <c r="J66" s="2164"/>
      <c r="K66" s="2164"/>
      <c r="L66" s="2164"/>
      <c r="M66" s="2164"/>
      <c r="N66" s="2164"/>
      <c r="O66" s="2164"/>
      <c r="P66" s="2164"/>
      <c r="Q66" s="2164"/>
      <c r="R66" s="2164"/>
      <c r="S66" s="2164"/>
    </row>
    <row r="67" spans="1:19" s="2" customFormat="1" ht="15.75" thickBot="1">
      <c r="A67" s="2161"/>
      <c r="B67" s="1907"/>
      <c r="C67" s="2162"/>
      <c r="D67" s="2162"/>
      <c r="E67" s="2162"/>
      <c r="F67" s="2162"/>
      <c r="G67" s="2163"/>
      <c r="H67" s="2164"/>
      <c r="I67" s="2164"/>
      <c r="J67" s="2164"/>
      <c r="K67" s="2164"/>
      <c r="L67" s="2164"/>
      <c r="M67" s="2164"/>
      <c r="N67" s="2164"/>
      <c r="O67" s="2164"/>
      <c r="P67" s="2164"/>
      <c r="Q67" s="2164"/>
      <c r="R67" s="2164"/>
      <c r="S67" s="2164"/>
    </row>
    <row r="68" spans="1:19" ht="16.5" thickTop="1" thickBot="1">
      <c r="A68" s="652" t="s">
        <v>632</v>
      </c>
      <c r="B68" s="653"/>
      <c r="C68" s="12"/>
      <c r="D68" s="12"/>
      <c r="E68" s="12"/>
      <c r="F68" s="12"/>
      <c r="G68" s="13"/>
      <c r="H68" s="21"/>
      <c r="I68" s="21"/>
      <c r="J68" s="21"/>
      <c r="K68" s="21"/>
      <c r="L68" s="21"/>
      <c r="M68" s="21"/>
      <c r="N68" s="21"/>
      <c r="O68" s="21"/>
      <c r="P68" s="21"/>
      <c r="Q68" s="21"/>
      <c r="R68" s="21"/>
      <c r="S68" s="21"/>
    </row>
    <row r="69" spans="1:19" s="2" customFormat="1" ht="15.75" thickTop="1">
      <c r="A69" s="2161"/>
      <c r="B69" s="1907"/>
      <c r="C69" s="2162"/>
      <c r="D69" s="2162"/>
      <c r="E69" s="2162"/>
      <c r="F69" s="2162"/>
      <c r="G69" s="2163"/>
      <c r="H69" s="2164"/>
      <c r="I69" s="2164"/>
      <c r="J69" s="2164"/>
      <c r="K69" s="2164"/>
      <c r="L69" s="2164"/>
      <c r="M69" s="2164"/>
      <c r="N69" s="2164"/>
      <c r="O69" s="2164"/>
      <c r="P69" s="2164"/>
      <c r="Q69" s="2164"/>
      <c r="R69" s="2164"/>
      <c r="S69" s="2164"/>
    </row>
    <row r="70" spans="1:19" s="2" customFormat="1">
      <c r="A70" s="2161"/>
      <c r="B70" s="1907"/>
      <c r="C70" s="2162"/>
      <c r="D70" s="2162"/>
      <c r="E70" s="2162"/>
      <c r="F70" s="2162"/>
      <c r="G70" s="2163"/>
      <c r="H70" s="2164"/>
      <c r="I70" s="2164"/>
      <c r="J70" s="2164"/>
      <c r="K70" s="2164"/>
      <c r="L70" s="2164"/>
      <c r="M70" s="2164"/>
      <c r="N70" s="2164"/>
      <c r="O70" s="2164"/>
      <c r="P70" s="2164"/>
      <c r="Q70" s="2164"/>
      <c r="R70" s="2164"/>
      <c r="S70" s="2164"/>
    </row>
    <row r="71" spans="1:19" ht="15.75" thickBot="1">
      <c r="A71" s="2161"/>
      <c r="B71" s="1907"/>
      <c r="C71" s="2162"/>
      <c r="D71" s="2162"/>
      <c r="E71" s="2162"/>
      <c r="F71" s="2162"/>
      <c r="G71" s="2163"/>
      <c r="H71" s="2164"/>
      <c r="I71" s="2164"/>
      <c r="J71" s="2164"/>
      <c r="K71" s="2164"/>
      <c r="L71" s="2164"/>
      <c r="M71" s="2164"/>
      <c r="N71" s="2164"/>
      <c r="O71" s="2164"/>
      <c r="P71" s="2164"/>
      <c r="Q71" s="2164"/>
      <c r="R71" s="2164"/>
      <c r="S71" s="2164"/>
    </row>
    <row r="72" spans="1:19" ht="16.5" thickTop="1" thickBot="1">
      <c r="A72" s="652" t="s">
        <v>633</v>
      </c>
      <c r="B72" s="653"/>
      <c r="C72" s="12"/>
      <c r="D72" s="12"/>
      <c r="E72" s="12"/>
      <c r="F72" s="12"/>
      <c r="G72" s="13"/>
      <c r="H72" s="21"/>
      <c r="I72" s="21"/>
      <c r="J72" s="21"/>
      <c r="K72" s="21"/>
      <c r="L72" s="21"/>
      <c r="M72" s="21"/>
      <c r="N72" s="21"/>
      <c r="O72" s="21"/>
      <c r="P72" s="21"/>
      <c r="Q72" s="21"/>
      <c r="R72" s="21"/>
      <c r="S72" s="21"/>
    </row>
    <row r="73" spans="1:19" ht="15.75" thickTop="1">
      <c r="A73" s="2161"/>
      <c r="B73" s="1907"/>
      <c r="C73" s="2162"/>
      <c r="D73" s="2162"/>
      <c r="E73" s="2162"/>
      <c r="F73" s="2162"/>
      <c r="G73" s="2163"/>
      <c r="H73" s="2164"/>
      <c r="I73" s="2164"/>
      <c r="J73" s="2164"/>
      <c r="K73" s="2164"/>
      <c r="L73" s="2164"/>
      <c r="M73" s="2164"/>
      <c r="N73" s="2164"/>
      <c r="O73" s="2164"/>
      <c r="P73" s="2164"/>
      <c r="Q73" s="2164"/>
      <c r="R73" s="2164"/>
      <c r="S73" s="2164"/>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ht="15.75" thickBot="1">
      <c r="A75" s="1889"/>
      <c r="B75" s="1890"/>
      <c r="C75" s="1908"/>
      <c r="D75" s="1908"/>
      <c r="E75" s="1908"/>
      <c r="F75" s="1908"/>
      <c r="G75" s="1921"/>
      <c r="H75" s="1891"/>
      <c r="I75" s="1891"/>
      <c r="J75" s="1891"/>
      <c r="K75" s="1891"/>
      <c r="L75" s="1891"/>
      <c r="M75" s="1891"/>
      <c r="N75" s="1891"/>
      <c r="O75" s="1891"/>
      <c r="P75" s="1891"/>
      <c r="Q75" s="1891"/>
      <c r="R75" s="1891"/>
      <c r="S75" s="1891"/>
    </row>
    <row r="76" spans="1:19" ht="16.5" thickTop="1" thickBot="1">
      <c r="A76" s="652" t="s">
        <v>634</v>
      </c>
      <c r="B76" s="653"/>
      <c r="C76" s="12"/>
      <c r="D76" s="12"/>
      <c r="E76" s="12"/>
      <c r="F76" s="12"/>
      <c r="G76" s="13"/>
      <c r="H76" s="21"/>
      <c r="I76" s="21"/>
      <c r="J76" s="21"/>
      <c r="K76" s="21"/>
      <c r="L76" s="21"/>
      <c r="M76" s="21"/>
      <c r="N76" s="21"/>
      <c r="O76" s="21"/>
      <c r="P76" s="21"/>
      <c r="Q76" s="21"/>
      <c r="R76" s="21"/>
      <c r="S76" s="21"/>
    </row>
    <row r="77" spans="1:19" ht="15.75" thickTop="1">
      <c r="A77" s="2165"/>
      <c r="B77" s="2166"/>
      <c r="C77" s="2162"/>
      <c r="D77" s="2162"/>
      <c r="E77" s="2162"/>
      <c r="F77" s="2162"/>
      <c r="G77" s="2163"/>
      <c r="H77" s="2164"/>
      <c r="I77" s="2164"/>
      <c r="J77" s="2164"/>
      <c r="K77" s="2164"/>
      <c r="L77" s="2164"/>
      <c r="M77" s="2164"/>
      <c r="N77" s="2164"/>
      <c r="O77" s="2164"/>
      <c r="P77" s="2164"/>
      <c r="Q77" s="2164"/>
      <c r="R77" s="2164"/>
      <c r="S77" s="2164"/>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ht="15.75" thickBot="1">
      <c r="A79" s="1889"/>
      <c r="B79" s="1890"/>
      <c r="C79" s="1908"/>
      <c r="D79" s="1908"/>
      <c r="E79" s="1908"/>
      <c r="F79" s="1908"/>
      <c r="G79" s="1921"/>
      <c r="H79" s="1892"/>
      <c r="I79" s="1892"/>
      <c r="J79" s="1892"/>
      <c r="K79" s="1892"/>
      <c r="L79" s="1892"/>
      <c r="M79" s="1892"/>
      <c r="N79" s="1892"/>
      <c r="O79" s="1892"/>
      <c r="P79" s="1892"/>
      <c r="Q79" s="1892"/>
      <c r="R79" s="1892"/>
      <c r="S79" s="1892"/>
    </row>
    <row r="80" spans="1:19" ht="16.5" thickTop="1" thickBot="1">
      <c r="A80" s="652" t="s">
        <v>635</v>
      </c>
      <c r="B80" s="653"/>
      <c r="C80" s="12"/>
      <c r="D80" s="12"/>
      <c r="E80" s="12"/>
      <c r="F80" s="12"/>
      <c r="G80" s="13"/>
      <c r="H80" s="21"/>
      <c r="I80" s="21"/>
      <c r="J80" s="21"/>
      <c r="K80" s="21"/>
      <c r="L80" s="21"/>
      <c r="M80" s="21"/>
      <c r="N80" s="21"/>
      <c r="O80" s="21"/>
      <c r="P80" s="21"/>
      <c r="Q80" s="21"/>
      <c r="R80" s="21"/>
      <c r="S80" s="21"/>
    </row>
    <row r="81" spans="1:19" ht="15.75" thickTop="1">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ht="15.75" thickBot="1">
      <c r="A85" s="358"/>
      <c r="B85" s="357"/>
      <c r="C85" s="188"/>
      <c r="D85" s="188"/>
      <c r="E85" s="188"/>
      <c r="F85" s="188"/>
      <c r="G85" s="359"/>
      <c r="H85" s="300"/>
      <c r="I85" s="300"/>
      <c r="J85" s="300"/>
      <c r="K85" s="300"/>
      <c r="L85" s="300"/>
      <c r="M85" s="300"/>
      <c r="N85" s="300"/>
      <c r="O85" s="300"/>
      <c r="P85" s="300"/>
      <c r="Q85" s="300"/>
      <c r="R85" s="300"/>
      <c r="S85" s="300"/>
    </row>
    <row r="86" spans="1:19" ht="16.5" thickTop="1" thickBot="1">
      <c r="A86" s="7" t="s">
        <v>640</v>
      </c>
      <c r="B86" s="8"/>
      <c r="C86" s="12"/>
      <c r="D86" s="12"/>
      <c r="E86" s="12"/>
      <c r="F86" s="12"/>
      <c r="G86" s="13"/>
      <c r="H86" s="21"/>
      <c r="I86" s="21"/>
      <c r="J86" s="21"/>
      <c r="K86" s="21"/>
      <c r="L86" s="21"/>
      <c r="M86" s="21"/>
      <c r="N86" s="21"/>
      <c r="O86" s="21"/>
      <c r="P86" s="21"/>
      <c r="Q86" s="21"/>
      <c r="R86" s="21"/>
      <c r="S86" s="21"/>
    </row>
    <row r="87" spans="1:19" ht="15.75" thickTop="1">
      <c r="A87" s="2161"/>
      <c r="B87" s="2167" t="s">
        <v>641</v>
      </c>
      <c r="C87" s="2162"/>
      <c r="D87" s="2162"/>
      <c r="E87" s="2162"/>
      <c r="F87" s="2162"/>
      <c r="G87" s="2163"/>
      <c r="H87" s="2168"/>
      <c r="I87" s="2168"/>
      <c r="J87" s="2168"/>
      <c r="K87" s="2168"/>
      <c r="L87" s="2168"/>
      <c r="M87" s="2168"/>
      <c r="N87" s="2168"/>
      <c r="O87" s="2168"/>
      <c r="P87" s="2168"/>
      <c r="Q87" s="2168"/>
      <c r="R87" s="2168"/>
      <c r="S87" s="2168"/>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ht="15.75" thickBot="1">
      <c r="A89" s="1894"/>
      <c r="B89" s="1895" t="s">
        <v>643</v>
      </c>
      <c r="C89" s="1896"/>
      <c r="D89" s="1896"/>
      <c r="E89" s="1896"/>
      <c r="F89" s="1896"/>
      <c r="G89" s="1897"/>
      <c r="H89" s="1898"/>
      <c r="I89" s="1898"/>
      <c r="J89" s="1898"/>
      <c r="K89" s="1898"/>
      <c r="L89" s="1898"/>
      <c r="M89" s="1898"/>
      <c r="N89" s="1898"/>
      <c r="O89" s="1898"/>
      <c r="P89" s="1898"/>
      <c r="Q89" s="1898"/>
      <c r="R89" s="1898"/>
      <c r="S89" s="1898"/>
    </row>
    <row r="90" spans="1:19" ht="16.5" thickTop="1" thickBot="1"/>
    <row r="91" spans="1:19" ht="16.5" thickTop="1" thickBot="1">
      <c r="A91" s="94" t="s">
        <v>644</v>
      </c>
      <c r="B91" s="96"/>
    </row>
    <row r="92" spans="1:19" ht="15.75" thickTop="1">
      <c r="A92" s="95" t="s">
        <v>542</v>
      </c>
      <c r="B92" s="1899"/>
    </row>
    <row r="93" spans="1:19">
      <c r="A93" s="1900" t="s">
        <v>546</v>
      </c>
      <c r="B93" s="1899"/>
    </row>
    <row r="94" spans="1:19">
      <c r="A94" s="1901" t="s">
        <v>549</v>
      </c>
      <c r="B94" s="1902"/>
    </row>
    <row r="95" spans="1:19">
      <c r="A95" s="1901" t="s">
        <v>552</v>
      </c>
      <c r="B95" s="1903"/>
    </row>
    <row r="96" spans="1:19" ht="15.75" thickBot="1">
      <c r="A96" s="1904" t="s">
        <v>645</v>
      </c>
      <c r="B96" s="1905"/>
    </row>
    <row r="97" spans="1:2" ht="15.75" thickTop="1"/>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79" priority="13" operator="equal">
      <formula>"X"</formula>
    </cfRule>
    <cfRule type="cellIs" dxfId="878" priority="14" operator="equal">
      <formula>"I"</formula>
    </cfRule>
  </conditionalFormatting>
  <conditionalFormatting sqref="H32:H35">
    <cfRule type="cellIs" dxfId="877" priority="1" operator="equal">
      <formula>"X"</formula>
    </cfRule>
    <cfRule type="cellIs" dxfId="876" priority="2" operator="equal">
      <formula>"I"</formula>
    </cfRule>
  </conditionalFormatting>
  <conditionalFormatting sqref="J20:J30">
    <cfRule type="cellIs" dxfId="875" priority="15" operator="equal">
      <formula>"X"</formula>
    </cfRule>
    <cfRule type="cellIs" dxfId="874" priority="16" operator="equal">
      <formula>"I"</formula>
    </cfRule>
  </conditionalFormatting>
  <conditionalFormatting sqref="J32:J35">
    <cfRule type="cellIs" dxfId="873" priority="3" operator="equal">
      <formula>"X"</formula>
    </cfRule>
    <cfRule type="cellIs" dxfId="872" priority="4" operator="equal">
      <formula>"I"</formula>
    </cfRule>
  </conditionalFormatting>
  <conditionalFormatting sqref="L20:L30">
    <cfRule type="cellIs" dxfId="871" priority="17" operator="equal">
      <formula>"X"</formula>
    </cfRule>
    <cfRule type="cellIs" dxfId="870" priority="18" operator="equal">
      <formula>"I"</formula>
    </cfRule>
  </conditionalFormatting>
  <conditionalFormatting sqref="L32:L35">
    <cfRule type="cellIs" dxfId="869" priority="5" operator="equal">
      <formula>"X"</formula>
    </cfRule>
    <cfRule type="cellIs" dxfId="868" priority="6" operator="equal">
      <formula>"I"</formula>
    </cfRule>
  </conditionalFormatting>
  <conditionalFormatting sqref="N20:N30">
    <cfRule type="cellIs" dxfId="867" priority="19" operator="equal">
      <formula>"X"</formula>
    </cfRule>
    <cfRule type="cellIs" dxfId="866" priority="20" operator="equal">
      <formula>"I"</formula>
    </cfRule>
  </conditionalFormatting>
  <conditionalFormatting sqref="N32:N35">
    <cfRule type="cellIs" dxfId="865" priority="7" operator="equal">
      <formula>"X"</formula>
    </cfRule>
    <cfRule type="cellIs" dxfId="864" priority="8" operator="equal">
      <formula>"I"</formula>
    </cfRule>
  </conditionalFormatting>
  <conditionalFormatting sqref="P20:P30">
    <cfRule type="cellIs" dxfId="863" priority="21" operator="equal">
      <formula>"X"</formula>
    </cfRule>
    <cfRule type="cellIs" dxfId="862" priority="22" operator="equal">
      <formula>"I"</formula>
    </cfRule>
  </conditionalFormatting>
  <conditionalFormatting sqref="P32:P35">
    <cfRule type="cellIs" dxfId="861" priority="9" operator="equal">
      <formula>"X"</formula>
    </cfRule>
    <cfRule type="cellIs" dxfId="860" priority="10" operator="equal">
      <formula>"I"</formula>
    </cfRule>
  </conditionalFormatting>
  <conditionalFormatting sqref="R20:R30">
    <cfRule type="cellIs" dxfId="859" priority="23" operator="equal">
      <formula>"X"</formula>
    </cfRule>
    <cfRule type="cellIs" dxfId="858" priority="24" operator="equal">
      <formula>"I"</formula>
    </cfRule>
  </conditionalFormatting>
  <conditionalFormatting sqref="R32:R35">
    <cfRule type="cellIs" dxfId="857" priority="11" operator="equal">
      <formula>"X"</formula>
    </cfRule>
    <cfRule type="cellIs" dxfId="856" priority="12" operator="equal">
      <formula>"I"</formula>
    </cfRule>
  </conditionalFormatting>
  <hyperlinks>
    <hyperlink ref="B3" location="'Cost Summary'!A1" display="BACK TO SUMMARY SHEET" xr:uid="{6CBD802F-11F4-41C8-9711-1ED1F1B17C3A}"/>
  </hyperlink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3793-E553-4301-A096-653F7043C38D}">
  <sheetPr>
    <tabColor rgb="FF92D050"/>
  </sheetPr>
  <dimension ref="A1:S99"/>
  <sheetViews>
    <sheetView zoomScale="91" zoomScaleNormal="91" workbookViewId="0">
      <pane xSplit="2" ySplit="9" topLeftCell="C40" activePane="bottomRight" state="frozen"/>
      <selection pane="bottomRight" activeCell="B34" sqref="B34"/>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426</v>
      </c>
      <c r="C5" s="1908"/>
      <c r="D5" s="1908"/>
      <c r="E5" s="1908"/>
      <c r="F5" s="1908"/>
      <c r="G5" s="1909" t="s">
        <v>546</v>
      </c>
      <c r="H5" s="2004"/>
      <c r="I5" s="2004"/>
      <c r="J5" s="2004"/>
      <c r="K5" s="2004"/>
      <c r="L5" s="2004"/>
      <c r="M5" s="2004"/>
      <c r="N5" s="2004"/>
      <c r="O5" s="2004"/>
      <c r="P5" s="2004"/>
      <c r="Q5" s="2004"/>
      <c r="R5" s="1958"/>
      <c r="S5" s="1911"/>
    </row>
    <row r="6" spans="1:19">
      <c r="A6" s="1906" t="s">
        <v>548</v>
      </c>
      <c r="B6" s="1912" t="s">
        <v>425</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2146">
        <f>I60</f>
        <v>0</v>
      </c>
      <c r="I8" s="2146"/>
      <c r="J8" s="2146">
        <f>K60</f>
        <v>0</v>
      </c>
      <c r="K8" s="2146"/>
      <c r="L8" s="2146">
        <f>M60</f>
        <v>0</v>
      </c>
      <c r="M8" s="2146"/>
      <c r="N8" s="2146">
        <f>O60</f>
        <v>0</v>
      </c>
      <c r="O8" s="2146"/>
      <c r="P8" s="2146">
        <f>Q60</f>
        <v>0</v>
      </c>
      <c r="Q8" s="2146"/>
      <c r="R8" s="1963">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69"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2170"/>
      <c r="B21" s="1925" t="s">
        <v>426</v>
      </c>
      <c r="C21" s="57"/>
      <c r="D21" s="58"/>
      <c r="E21" s="58"/>
      <c r="F21" s="58"/>
      <c r="G21" s="64"/>
      <c r="H21" s="1924"/>
      <c r="I21" s="2171"/>
      <c r="J21" s="1924"/>
      <c r="K21" s="2172"/>
      <c r="L21" s="1924"/>
      <c r="M21" s="2172"/>
      <c r="N21" s="1924"/>
      <c r="O21" s="2172"/>
      <c r="P21" s="1924"/>
      <c r="Q21" s="2172"/>
      <c r="R21" s="1924"/>
      <c r="S21" s="2172"/>
    </row>
    <row r="22" spans="1:19">
      <c r="A22" s="2173"/>
      <c r="B22" s="1848" t="s">
        <v>567</v>
      </c>
      <c r="C22" s="1923"/>
      <c r="D22" s="1908"/>
      <c r="E22" s="1908"/>
      <c r="F22" s="1908"/>
      <c r="G22" s="1921"/>
      <c r="H22" s="1924"/>
      <c r="I22" s="2171"/>
      <c r="J22" s="1924"/>
      <c r="K22" s="2172"/>
      <c r="L22" s="1924"/>
      <c r="M22" s="2172"/>
      <c r="N22" s="1924"/>
      <c r="O22" s="2172"/>
      <c r="P22" s="1924"/>
      <c r="Q22" s="2172"/>
      <c r="R22" s="1924"/>
      <c r="S22" s="2172"/>
    </row>
    <row r="23" spans="1:19">
      <c r="A23" s="2173"/>
      <c r="B23" s="2174" t="s">
        <v>568</v>
      </c>
      <c r="C23" s="1923"/>
      <c r="D23" s="1908"/>
      <c r="E23" s="1908"/>
      <c r="F23" s="1908"/>
      <c r="G23" s="1921"/>
      <c r="H23" s="1924"/>
      <c r="I23" s="2171"/>
      <c r="J23" s="1924"/>
      <c r="K23" s="2172"/>
      <c r="L23" s="1924"/>
      <c r="M23" s="2172"/>
      <c r="N23" s="1924"/>
      <c r="O23" s="2172"/>
      <c r="P23" s="1924"/>
      <c r="Q23" s="2172"/>
      <c r="R23" s="1924"/>
      <c r="S23" s="2172"/>
    </row>
    <row r="24" spans="1:19">
      <c r="A24" s="2170"/>
      <c r="B24" s="2174" t="s">
        <v>569</v>
      </c>
      <c r="C24" s="1966"/>
      <c r="D24" s="1908"/>
      <c r="E24" s="1908"/>
      <c r="F24" s="1908"/>
      <c r="G24" s="1921"/>
      <c r="H24" s="1924"/>
      <c r="I24" s="2171"/>
      <c r="J24" s="1924"/>
      <c r="K24" s="2172"/>
      <c r="L24" s="1924"/>
      <c r="M24" s="2172"/>
      <c r="N24" s="1924"/>
      <c r="O24" s="2172"/>
      <c r="P24" s="1924"/>
      <c r="Q24" s="2172"/>
      <c r="R24" s="1924"/>
      <c r="S24" s="2172"/>
    </row>
    <row r="25" spans="1:19">
      <c r="A25" s="2170"/>
      <c r="B25" s="2175" t="s">
        <v>570</v>
      </c>
      <c r="C25" s="1966"/>
      <c r="D25" s="1908"/>
      <c r="E25" s="1908"/>
      <c r="F25" s="1908"/>
      <c r="G25" s="1921"/>
      <c r="H25" s="1924"/>
      <c r="I25" s="2171"/>
      <c r="J25" s="1924"/>
      <c r="K25" s="2172"/>
      <c r="L25" s="1924"/>
      <c r="M25" s="2172"/>
      <c r="N25" s="1924"/>
      <c r="O25" s="2172"/>
      <c r="P25" s="1924"/>
      <c r="Q25" s="2172"/>
      <c r="R25" s="1924"/>
      <c r="S25" s="2172"/>
    </row>
    <row r="26" spans="1:19" s="93" customFormat="1">
      <c r="A26" s="2173"/>
      <c r="B26" s="2175" t="s">
        <v>571</v>
      </c>
      <c r="C26" s="1968"/>
      <c r="D26" s="1969"/>
      <c r="E26" s="1969"/>
      <c r="F26" s="1969"/>
      <c r="G26" s="1968"/>
      <c r="H26" s="1924"/>
      <c r="I26" s="2171"/>
      <c r="J26" s="1924"/>
      <c r="K26" s="2176"/>
      <c r="L26" s="1924"/>
      <c r="M26" s="2176"/>
      <c r="N26" s="1924"/>
      <c r="O26" s="2176"/>
      <c r="P26" s="1924"/>
      <c r="Q26" s="2176"/>
      <c r="R26" s="1924"/>
      <c r="S26" s="2176"/>
    </row>
    <row r="27" spans="1:19" s="93" customFormat="1">
      <c r="A27" s="2173"/>
      <c r="B27" s="2175" t="s">
        <v>572</v>
      </c>
      <c r="C27" s="1968"/>
      <c r="D27" s="1969"/>
      <c r="E27" s="1969"/>
      <c r="F27" s="1969"/>
      <c r="G27" s="1968"/>
      <c r="H27" s="1924"/>
      <c r="I27" s="2171"/>
      <c r="J27" s="1924"/>
      <c r="K27" s="2176"/>
      <c r="L27" s="1924"/>
      <c r="M27" s="2176"/>
      <c r="N27" s="1924"/>
      <c r="O27" s="2176"/>
      <c r="P27" s="1924"/>
      <c r="Q27" s="2176"/>
      <c r="R27" s="1924"/>
      <c r="S27" s="2176"/>
    </row>
    <row r="28" spans="1:19" s="93" customFormat="1">
      <c r="A28" s="2173"/>
      <c r="B28" s="2175" t="s">
        <v>573</v>
      </c>
      <c r="C28" s="1968"/>
      <c r="D28" s="1969"/>
      <c r="E28" s="1969"/>
      <c r="F28" s="1969"/>
      <c r="G28" s="1968"/>
      <c r="H28" s="1924"/>
      <c r="I28" s="2171"/>
      <c r="J28" s="1924"/>
      <c r="K28" s="2176"/>
      <c r="L28" s="1924"/>
      <c r="M28" s="2176"/>
      <c r="N28" s="1924"/>
      <c r="O28" s="2176"/>
      <c r="P28" s="1924"/>
      <c r="Q28" s="2176"/>
      <c r="R28" s="1924"/>
      <c r="S28" s="2176"/>
    </row>
    <row r="29" spans="1:19" s="93" customFormat="1">
      <c r="A29" s="2173"/>
      <c r="B29" s="2175" t="s">
        <v>648</v>
      </c>
      <c r="C29" s="1968"/>
      <c r="D29" s="1969"/>
      <c r="E29" s="1969"/>
      <c r="F29" s="1969"/>
      <c r="G29" s="1968"/>
      <c r="H29" s="1924"/>
      <c r="I29" s="2177"/>
      <c r="J29" s="1924"/>
      <c r="K29" s="2176"/>
      <c r="L29" s="1924"/>
      <c r="M29" s="2176"/>
      <c r="N29" s="1924"/>
      <c r="O29" s="2176"/>
      <c r="P29" s="1924"/>
      <c r="Q29" s="2176"/>
      <c r="R29" s="1924"/>
      <c r="S29" s="2176"/>
    </row>
    <row r="30" spans="1:19" s="93" customFormat="1">
      <c r="A30" s="2173"/>
      <c r="B30" s="2178" t="s">
        <v>574</v>
      </c>
      <c r="C30" s="1968"/>
      <c r="D30" s="1969"/>
      <c r="E30" s="1969"/>
      <c r="F30" s="1969"/>
      <c r="G30" s="1968"/>
      <c r="H30" s="1924"/>
      <c r="I30" s="2171"/>
      <c r="J30" s="1924"/>
      <c r="K30" s="2176"/>
      <c r="L30" s="1924"/>
      <c r="M30" s="2176"/>
      <c r="N30" s="1924"/>
      <c r="O30" s="2176"/>
      <c r="P30" s="1924"/>
      <c r="Q30" s="2176"/>
      <c r="R30" s="1924"/>
      <c r="S30" s="2176"/>
    </row>
    <row r="31" spans="1:19" s="93" customFormat="1">
      <c r="A31" s="2173"/>
      <c r="B31" s="2179" t="s">
        <v>575</v>
      </c>
      <c r="C31" s="1970"/>
      <c r="D31" s="1971"/>
      <c r="E31" s="1971"/>
      <c r="F31" s="1971"/>
      <c r="G31" s="1970"/>
      <c r="H31" s="1974"/>
      <c r="I31" s="2180"/>
      <c r="J31" s="1978"/>
      <c r="K31" s="2181"/>
      <c r="L31" s="1978"/>
      <c r="M31" s="2181"/>
      <c r="N31" s="2181"/>
      <c r="O31" s="2181"/>
      <c r="P31" s="2181"/>
      <c r="Q31" s="2181"/>
      <c r="R31" s="2181"/>
      <c r="S31" s="2181"/>
    </row>
    <row r="32" spans="1:19" s="93" customFormat="1">
      <c r="A32" s="2173"/>
      <c r="B32" s="154" t="s">
        <v>706</v>
      </c>
      <c r="C32" s="1968"/>
      <c r="D32" s="1969"/>
      <c r="E32" s="1969"/>
      <c r="F32" s="1969"/>
      <c r="G32" s="1968"/>
      <c r="H32" s="1924"/>
      <c r="I32" s="2171"/>
      <c r="J32" s="1924"/>
      <c r="K32" s="2176"/>
      <c r="L32" s="1924"/>
      <c r="M32" s="2176"/>
      <c r="N32" s="1924"/>
      <c r="O32" s="2176"/>
      <c r="P32" s="1924"/>
      <c r="Q32" s="2176"/>
      <c r="R32" s="1924"/>
      <c r="S32" s="2176"/>
    </row>
    <row r="33" spans="1:19" s="93" customFormat="1">
      <c r="A33" s="2173"/>
      <c r="B33" s="2014"/>
      <c r="C33" s="1968"/>
      <c r="D33" s="1969"/>
      <c r="E33" s="1969"/>
      <c r="F33" s="1969"/>
      <c r="G33" s="1968"/>
      <c r="H33" s="1924"/>
      <c r="I33" s="2171"/>
      <c r="J33" s="1924"/>
      <c r="K33" s="2176"/>
      <c r="L33" s="1924"/>
      <c r="M33" s="2176"/>
      <c r="N33" s="1924"/>
      <c r="O33" s="2176"/>
      <c r="P33" s="1924"/>
      <c r="Q33" s="2176"/>
      <c r="R33" s="1924"/>
      <c r="S33" s="2176"/>
    </row>
    <row r="34" spans="1:19" s="93" customFormat="1">
      <c r="A34" s="2158"/>
      <c r="B34" s="2014"/>
      <c r="C34" s="1988"/>
      <c r="D34" s="1969"/>
      <c r="E34" s="1969"/>
      <c r="F34" s="1969"/>
      <c r="G34" s="1968"/>
      <c r="H34" s="1924"/>
      <c r="I34" s="2171"/>
      <c r="J34" s="1924"/>
      <c r="K34" s="2176"/>
      <c r="L34" s="1924"/>
      <c r="M34" s="2176"/>
      <c r="N34" s="1924"/>
      <c r="O34" s="2176"/>
      <c r="P34" s="1924"/>
      <c r="Q34" s="2176"/>
      <c r="R34" s="1924"/>
      <c r="S34" s="2176"/>
    </row>
    <row r="35" spans="1:19" s="93" customFormat="1">
      <c r="A35" s="2158"/>
      <c r="B35" s="2014"/>
      <c r="C35" s="1988"/>
      <c r="D35" s="1969"/>
      <c r="E35" s="1969"/>
      <c r="F35" s="1969"/>
      <c r="G35" s="1968"/>
      <c r="H35" s="1924"/>
      <c r="I35" s="2171"/>
      <c r="J35" s="1924"/>
      <c r="K35" s="2176"/>
      <c r="L35" s="1924"/>
      <c r="M35" s="2176"/>
      <c r="N35" s="1924"/>
      <c r="O35" s="2176"/>
      <c r="P35" s="1924"/>
      <c r="Q35" s="2176"/>
      <c r="R35" s="1924"/>
      <c r="S35" s="2176"/>
    </row>
    <row r="36" spans="1:19" s="93" customFormat="1">
      <c r="A36" s="2158"/>
      <c r="B36" s="2014"/>
      <c r="C36" s="1988"/>
      <c r="D36" s="1969"/>
      <c r="E36" s="1969"/>
      <c r="F36" s="1969"/>
      <c r="G36" s="1968"/>
      <c r="H36" s="2023"/>
      <c r="I36" s="2171"/>
      <c r="J36" s="2024"/>
      <c r="K36" s="2176"/>
      <c r="L36" s="2024"/>
      <c r="M36" s="2176"/>
      <c r="N36" s="2176"/>
      <c r="O36" s="2176"/>
      <c r="P36" s="2176"/>
      <c r="Q36" s="2176"/>
      <c r="R36" s="2176"/>
      <c r="S36" s="2176"/>
    </row>
    <row r="37" spans="1:19" s="93" customFormat="1">
      <c r="A37" s="2158"/>
      <c r="B37" s="2014"/>
      <c r="C37" s="1988"/>
      <c r="D37" s="1969"/>
      <c r="E37" s="1969"/>
      <c r="F37" s="1969"/>
      <c r="G37" s="1968"/>
      <c r="H37" s="2023"/>
      <c r="I37" s="2171"/>
      <c r="J37" s="2024"/>
      <c r="K37" s="2176"/>
      <c r="L37" s="2024"/>
      <c r="M37" s="2176"/>
      <c r="N37" s="2176"/>
      <c r="O37" s="2176"/>
      <c r="P37" s="2176"/>
      <c r="Q37" s="2176"/>
      <c r="R37" s="2176"/>
      <c r="S37" s="2176"/>
    </row>
    <row r="38" spans="1:19" s="93" customFormat="1">
      <c r="A38" s="2158"/>
      <c r="B38" s="2014"/>
      <c r="C38" s="1988"/>
      <c r="D38" s="1969"/>
      <c r="E38" s="1969"/>
      <c r="F38" s="1969"/>
      <c r="G38" s="1968"/>
      <c r="H38" s="2023"/>
      <c r="I38" s="2171"/>
      <c r="J38" s="2024"/>
      <c r="K38" s="2176"/>
      <c r="L38" s="2024"/>
      <c r="M38" s="2176"/>
      <c r="N38" s="2176"/>
      <c r="O38" s="2176"/>
      <c r="P38" s="2176"/>
      <c r="Q38" s="2176"/>
      <c r="R38" s="2176"/>
      <c r="S38" s="2176"/>
    </row>
    <row r="39" spans="1:19" s="93" customFormat="1">
      <c r="A39" s="2158"/>
      <c r="B39" s="2014"/>
      <c r="C39" s="1988"/>
      <c r="D39" s="1969"/>
      <c r="E39" s="2015"/>
      <c r="F39" s="2016"/>
      <c r="G39" s="1968"/>
      <c r="H39" s="2023"/>
      <c r="I39" s="2171"/>
      <c r="J39" s="2024"/>
      <c r="K39" s="2176"/>
      <c r="L39" s="2024"/>
      <c r="M39" s="2176"/>
      <c r="N39" s="2176"/>
      <c r="O39" s="2176"/>
      <c r="P39" s="2176"/>
      <c r="Q39" s="2176"/>
      <c r="R39" s="2176"/>
      <c r="S39" s="2176"/>
    </row>
    <row r="40" spans="1:19" s="93" customFormat="1">
      <c r="A40" s="2158"/>
      <c r="B40" s="2014"/>
      <c r="C40" s="1988"/>
      <c r="D40" s="1969"/>
      <c r="E40" s="2015"/>
      <c r="F40" s="2016"/>
      <c r="G40" s="1968"/>
      <c r="H40" s="2023"/>
      <c r="I40" s="2171"/>
      <c r="J40" s="2024"/>
      <c r="K40" s="2176"/>
      <c r="L40" s="2024"/>
      <c r="M40" s="2176"/>
      <c r="N40" s="2176"/>
      <c r="O40" s="2176"/>
      <c r="P40" s="2176"/>
      <c r="Q40" s="2176"/>
      <c r="R40" s="2176"/>
      <c r="S40" s="2176"/>
    </row>
    <row r="41" spans="1:19" s="93" customFormat="1">
      <c r="A41" s="2158"/>
      <c r="B41" s="2014"/>
      <c r="C41" s="1988"/>
      <c r="D41" s="1969"/>
      <c r="E41" s="2015"/>
      <c r="F41" s="2016"/>
      <c r="G41" s="1968"/>
      <c r="H41" s="2023"/>
      <c r="I41" s="2171"/>
      <c r="J41" s="2024"/>
      <c r="K41" s="2176"/>
      <c r="L41" s="2024"/>
      <c r="M41" s="2176"/>
      <c r="N41" s="2176"/>
      <c r="O41" s="2176"/>
      <c r="P41" s="2176"/>
      <c r="Q41" s="2176"/>
      <c r="R41" s="2176"/>
      <c r="S41" s="2176"/>
    </row>
    <row r="42" spans="1:19" s="93" customFormat="1">
      <c r="A42" s="2158"/>
      <c r="B42" s="2159"/>
      <c r="C42" s="1988"/>
      <c r="D42" s="1969"/>
      <c r="E42" s="2015"/>
      <c r="F42" s="2016"/>
      <c r="G42" s="1968"/>
      <c r="H42" s="2023"/>
      <c r="I42" s="2171"/>
      <c r="J42" s="2024"/>
      <c r="K42" s="2176"/>
      <c r="L42" s="2024"/>
      <c r="M42" s="2176"/>
      <c r="N42" s="2176"/>
      <c r="O42" s="2176"/>
      <c r="P42" s="2176"/>
      <c r="Q42" s="2176"/>
      <c r="R42" s="2176"/>
      <c r="S42" s="2176"/>
    </row>
    <row r="43" spans="1:19" s="93" customFormat="1">
      <c r="A43" s="2158"/>
      <c r="B43" s="2160"/>
      <c r="C43" s="1988"/>
      <c r="D43" s="1969"/>
      <c r="E43" s="2015"/>
      <c r="F43" s="2016"/>
      <c r="G43" s="1968"/>
      <c r="H43" s="2023"/>
      <c r="I43" s="2171"/>
      <c r="J43" s="2024"/>
      <c r="K43" s="2176"/>
      <c r="L43" s="2024"/>
      <c r="M43" s="2176"/>
      <c r="N43" s="2176"/>
      <c r="O43" s="2176"/>
      <c r="P43" s="2176"/>
      <c r="Q43" s="2176"/>
      <c r="R43" s="2176"/>
      <c r="S43" s="2176"/>
    </row>
    <row r="44" spans="1:19" s="93" customFormat="1">
      <c r="A44" s="2158"/>
      <c r="B44" s="155"/>
      <c r="C44" s="1988"/>
      <c r="D44" s="1969"/>
      <c r="E44" s="2015"/>
      <c r="F44" s="2016"/>
      <c r="G44" s="1968"/>
      <c r="H44" s="2023"/>
      <c r="I44" s="2171"/>
      <c r="J44" s="2024"/>
      <c r="K44" s="2176"/>
      <c r="L44" s="2024"/>
      <c r="M44" s="2176"/>
      <c r="N44" s="2176"/>
      <c r="O44" s="2176"/>
      <c r="P44" s="2176"/>
      <c r="Q44" s="2176"/>
      <c r="R44" s="2176"/>
      <c r="S44" s="2176"/>
    </row>
    <row r="45" spans="1:19" s="93" customFormat="1">
      <c r="A45" s="2158"/>
      <c r="B45" s="2014"/>
      <c r="C45" s="1988"/>
      <c r="D45" s="1969"/>
      <c r="E45" s="2015"/>
      <c r="F45" s="2016"/>
      <c r="G45" s="1968"/>
      <c r="H45" s="2023"/>
      <c r="I45" s="2171"/>
      <c r="J45" s="2024"/>
      <c r="K45" s="2176"/>
      <c r="L45" s="2024"/>
      <c r="M45" s="2176"/>
      <c r="N45" s="2176"/>
      <c r="O45" s="2176"/>
      <c r="P45" s="2176"/>
      <c r="Q45" s="2176"/>
      <c r="R45" s="2176"/>
      <c r="S45" s="2176"/>
    </row>
    <row r="46" spans="1:19" s="93" customFormat="1">
      <c r="A46" s="2158"/>
      <c r="B46" s="2014"/>
      <c r="C46" s="1988"/>
      <c r="D46" s="1969"/>
      <c r="E46" s="2015"/>
      <c r="F46" s="2016"/>
      <c r="G46" s="1968"/>
      <c r="H46" s="2023"/>
      <c r="I46" s="2171"/>
      <c r="J46" s="2024"/>
      <c r="K46" s="2176"/>
      <c r="L46" s="2024"/>
      <c r="M46" s="2176"/>
      <c r="N46" s="2176"/>
      <c r="O46" s="2176"/>
      <c r="P46" s="2176"/>
      <c r="Q46" s="2176"/>
      <c r="R46" s="2176"/>
      <c r="S46" s="2176"/>
    </row>
    <row r="47" spans="1:19" s="93" customFormat="1">
      <c r="A47" s="2158"/>
      <c r="B47" s="2014"/>
      <c r="C47" s="1988"/>
      <c r="D47" s="1969"/>
      <c r="E47" s="2015"/>
      <c r="F47" s="2016"/>
      <c r="G47" s="1968"/>
      <c r="H47" s="2023"/>
      <c r="I47" s="2171"/>
      <c r="J47" s="2024"/>
      <c r="K47" s="2176"/>
      <c r="L47" s="2024"/>
      <c r="M47" s="2176"/>
      <c r="N47" s="2176"/>
      <c r="O47" s="2176"/>
      <c r="P47" s="2176"/>
      <c r="Q47" s="2176"/>
      <c r="R47" s="2176"/>
      <c r="S47" s="2176"/>
    </row>
    <row r="48" spans="1:19" s="93" customFormat="1">
      <c r="A48" s="2158"/>
      <c r="B48" s="2014"/>
      <c r="C48" s="1988"/>
      <c r="D48" s="1969"/>
      <c r="E48" s="2015"/>
      <c r="F48" s="2016"/>
      <c r="G48" s="1968"/>
      <c r="H48" s="2023"/>
      <c r="I48" s="2171"/>
      <c r="J48" s="2024"/>
      <c r="K48" s="2176"/>
      <c r="L48" s="2024"/>
      <c r="M48" s="2176"/>
      <c r="N48" s="2176"/>
      <c r="O48" s="2176"/>
      <c r="P48" s="2176"/>
      <c r="Q48" s="2176"/>
      <c r="R48" s="2176"/>
      <c r="S48" s="2176"/>
    </row>
    <row r="49" spans="1:19" s="93" customFormat="1">
      <c r="A49" s="2158"/>
      <c r="B49" s="2014"/>
      <c r="C49" s="1988"/>
      <c r="D49" s="1969"/>
      <c r="E49" s="2015"/>
      <c r="F49" s="2016"/>
      <c r="G49" s="1968"/>
      <c r="H49" s="2023"/>
      <c r="I49" s="2171"/>
      <c r="J49" s="2024"/>
      <c r="K49" s="2176"/>
      <c r="L49" s="2024"/>
      <c r="M49" s="2176"/>
      <c r="N49" s="2176"/>
      <c r="O49" s="2176"/>
      <c r="P49" s="2176"/>
      <c r="Q49" s="2176"/>
      <c r="R49" s="2176"/>
      <c r="S49" s="2176"/>
    </row>
    <row r="50" spans="1:19" s="93" customFormat="1">
      <c r="A50" s="2158"/>
      <c r="B50" s="2014"/>
      <c r="C50" s="1988"/>
      <c r="D50" s="1969"/>
      <c r="E50" s="2015"/>
      <c r="F50" s="2016"/>
      <c r="G50" s="1968"/>
      <c r="H50" s="2023"/>
      <c r="I50" s="2171"/>
      <c r="J50" s="2024"/>
      <c r="K50" s="2176"/>
      <c r="L50" s="2024"/>
      <c r="M50" s="2176"/>
      <c r="N50" s="2176"/>
      <c r="O50" s="2176"/>
      <c r="P50" s="2176"/>
      <c r="Q50" s="2176"/>
      <c r="R50" s="2176"/>
      <c r="S50" s="2176"/>
    </row>
    <row r="51" spans="1:19" s="93" customFormat="1">
      <c r="A51" s="2158"/>
      <c r="B51" s="2014"/>
      <c r="C51" s="1988"/>
      <c r="D51" s="1969"/>
      <c r="E51" s="2015"/>
      <c r="F51" s="2016"/>
      <c r="G51" s="1968"/>
      <c r="H51" s="2023"/>
      <c r="I51" s="2171"/>
      <c r="J51" s="2024"/>
      <c r="K51" s="2176"/>
      <c r="L51" s="2024"/>
      <c r="M51" s="2176"/>
      <c r="N51" s="2176"/>
      <c r="O51" s="2176"/>
      <c r="P51" s="2176"/>
      <c r="Q51" s="2176"/>
      <c r="R51" s="2176"/>
      <c r="S51" s="2176"/>
    </row>
    <row r="52" spans="1:19" s="93" customFormat="1">
      <c r="A52" s="2158"/>
      <c r="B52" s="2014"/>
      <c r="C52" s="1988"/>
      <c r="D52" s="1969"/>
      <c r="E52" s="2015"/>
      <c r="F52" s="2016"/>
      <c r="G52" s="1968"/>
      <c r="H52" s="2023"/>
      <c r="I52" s="2171"/>
      <c r="J52" s="2024"/>
      <c r="K52" s="2176"/>
      <c r="L52" s="2024"/>
      <c r="M52" s="2176"/>
      <c r="N52" s="2176"/>
      <c r="O52" s="2176"/>
      <c r="P52" s="2176"/>
      <c r="Q52" s="2176"/>
      <c r="R52" s="2176"/>
      <c r="S52" s="2176"/>
    </row>
    <row r="53" spans="1:19" s="93" customFormat="1">
      <c r="A53" s="2158"/>
      <c r="B53" s="2014"/>
      <c r="C53" s="1988"/>
      <c r="D53" s="1969"/>
      <c r="E53" s="2015"/>
      <c r="F53" s="2016"/>
      <c r="G53" s="1968"/>
      <c r="H53" s="2023"/>
      <c r="I53" s="2171"/>
      <c r="J53" s="2024"/>
      <c r="K53" s="2176"/>
      <c r="L53" s="2024"/>
      <c r="M53" s="2176"/>
      <c r="N53" s="2176"/>
      <c r="O53" s="2176"/>
      <c r="P53" s="2176"/>
      <c r="Q53" s="2176"/>
      <c r="R53" s="2176"/>
      <c r="S53" s="2176"/>
    </row>
    <row r="54" spans="1:19" s="93" customFormat="1">
      <c r="A54" s="2158"/>
      <c r="B54" s="2014"/>
      <c r="C54" s="1988"/>
      <c r="D54" s="1969"/>
      <c r="E54" s="2015"/>
      <c r="F54" s="2016"/>
      <c r="G54" s="1968"/>
      <c r="H54" s="2023"/>
      <c r="I54" s="2171"/>
      <c r="J54" s="2024"/>
      <c r="K54" s="2176"/>
      <c r="L54" s="2024"/>
      <c r="M54" s="2176"/>
      <c r="N54" s="2176"/>
      <c r="O54" s="2176"/>
      <c r="P54" s="2176"/>
      <c r="Q54" s="2176"/>
      <c r="R54" s="2176"/>
      <c r="S54" s="2176"/>
    </row>
    <row r="55" spans="1:19" s="93" customFormat="1">
      <c r="A55" s="2158"/>
      <c r="B55" s="2014"/>
      <c r="C55" s="1988"/>
      <c r="D55" s="1969"/>
      <c r="E55" s="2015"/>
      <c r="F55" s="2016"/>
      <c r="G55" s="1968"/>
      <c r="H55" s="2023"/>
      <c r="I55" s="2171"/>
      <c r="J55" s="2024"/>
      <c r="K55" s="2176"/>
      <c r="L55" s="2024"/>
      <c r="M55" s="2176"/>
      <c r="N55" s="2176"/>
      <c r="O55" s="2176"/>
      <c r="P55" s="2176"/>
      <c r="Q55" s="2176"/>
      <c r="R55" s="2176"/>
      <c r="S55" s="217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161"/>
      <c r="B65" s="1907"/>
      <c r="C65" s="2162"/>
      <c r="D65" s="2162"/>
      <c r="E65" s="2162"/>
      <c r="F65" s="2162"/>
      <c r="G65" s="2163"/>
      <c r="H65" s="2164"/>
      <c r="I65" s="2164"/>
      <c r="J65" s="2164"/>
      <c r="K65" s="2164"/>
      <c r="L65" s="2164"/>
      <c r="M65" s="2164"/>
      <c r="N65" s="2164"/>
      <c r="O65" s="2164"/>
      <c r="P65" s="2164"/>
      <c r="Q65" s="2164"/>
      <c r="R65" s="2164"/>
      <c r="S65" s="2164"/>
    </row>
    <row r="66" spans="1:19" s="2" customFormat="1">
      <c r="A66" s="2161"/>
      <c r="B66" s="1907"/>
      <c r="C66" s="2162"/>
      <c r="D66" s="2162"/>
      <c r="E66" s="2162"/>
      <c r="F66" s="2162"/>
      <c r="G66" s="2163"/>
      <c r="H66" s="2164"/>
      <c r="I66" s="2164"/>
      <c r="J66" s="2164"/>
      <c r="K66" s="2164"/>
      <c r="L66" s="2164"/>
      <c r="M66" s="2164"/>
      <c r="N66" s="2164"/>
      <c r="O66" s="2164"/>
      <c r="P66" s="2164"/>
      <c r="Q66" s="2164"/>
      <c r="R66" s="2164"/>
      <c r="S66" s="2164"/>
    </row>
    <row r="67" spans="1:19" s="2" customFormat="1">
      <c r="A67" s="2161"/>
      <c r="B67" s="1907"/>
      <c r="C67" s="2162"/>
      <c r="D67" s="2162"/>
      <c r="E67" s="2162"/>
      <c r="F67" s="2162"/>
      <c r="G67" s="2163"/>
      <c r="H67" s="2164"/>
      <c r="I67" s="2164"/>
      <c r="J67" s="2164"/>
      <c r="K67" s="2164"/>
      <c r="L67" s="2164"/>
      <c r="M67" s="2164"/>
      <c r="N67" s="2164"/>
      <c r="O67" s="2164"/>
      <c r="P67" s="2164"/>
      <c r="Q67" s="2164"/>
      <c r="R67" s="2164"/>
      <c r="S67" s="2164"/>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161"/>
      <c r="B69" s="1907"/>
      <c r="C69" s="2162"/>
      <c r="D69" s="2162"/>
      <c r="E69" s="2162"/>
      <c r="F69" s="2162"/>
      <c r="G69" s="2163"/>
      <c r="H69" s="2164"/>
      <c r="I69" s="2164"/>
      <c r="J69" s="2164"/>
      <c r="K69" s="2164"/>
      <c r="L69" s="2164"/>
      <c r="M69" s="2164"/>
      <c r="N69" s="2164"/>
      <c r="O69" s="2164"/>
      <c r="P69" s="2164"/>
      <c r="Q69" s="2164"/>
      <c r="R69" s="2164"/>
      <c r="S69" s="2164"/>
    </row>
    <row r="70" spans="1:19" s="2" customFormat="1">
      <c r="A70" s="2161"/>
      <c r="B70" s="1907"/>
      <c r="C70" s="2162"/>
      <c r="D70" s="2162"/>
      <c r="E70" s="2162"/>
      <c r="F70" s="2162"/>
      <c r="G70" s="2163"/>
      <c r="H70" s="2164"/>
      <c r="I70" s="2164"/>
      <c r="J70" s="2164"/>
      <c r="K70" s="2164"/>
      <c r="L70" s="2164"/>
      <c r="M70" s="2164"/>
      <c r="N70" s="2164"/>
      <c r="O70" s="2164"/>
      <c r="P70" s="2164"/>
      <c r="Q70" s="2164"/>
      <c r="R70" s="2164"/>
      <c r="S70" s="2164"/>
    </row>
    <row r="71" spans="1:19">
      <c r="A71" s="2161"/>
      <c r="B71" s="1907"/>
      <c r="C71" s="2162"/>
      <c r="D71" s="2162"/>
      <c r="E71" s="2162"/>
      <c r="F71" s="2162"/>
      <c r="G71" s="2163"/>
      <c r="H71" s="2164"/>
      <c r="I71" s="2164"/>
      <c r="J71" s="2164"/>
      <c r="K71" s="2164"/>
      <c r="L71" s="2164"/>
      <c r="M71" s="2164"/>
      <c r="N71" s="2164"/>
      <c r="O71" s="2164"/>
      <c r="P71" s="2164"/>
      <c r="Q71" s="2164"/>
      <c r="R71" s="2164"/>
      <c r="S71" s="2164"/>
    </row>
    <row r="72" spans="1:19">
      <c r="A72" s="652" t="s">
        <v>633</v>
      </c>
      <c r="B72" s="653"/>
      <c r="C72" s="12"/>
      <c r="D72" s="12"/>
      <c r="E72" s="12"/>
      <c r="F72" s="12"/>
      <c r="G72" s="13"/>
      <c r="H72" s="21"/>
      <c r="I72" s="21"/>
      <c r="J72" s="21"/>
      <c r="K72" s="21"/>
      <c r="L72" s="21"/>
      <c r="M72" s="21"/>
      <c r="N72" s="21"/>
      <c r="O72" s="21"/>
      <c r="P72" s="21"/>
      <c r="Q72" s="21"/>
      <c r="R72" s="21"/>
      <c r="S72" s="21"/>
    </row>
    <row r="73" spans="1:19">
      <c r="A73" s="2161"/>
      <c r="B73" s="1907"/>
      <c r="C73" s="2162"/>
      <c r="D73" s="2162"/>
      <c r="E73" s="2162"/>
      <c r="F73" s="2162"/>
      <c r="G73" s="2163"/>
      <c r="H73" s="2164"/>
      <c r="I73" s="2164"/>
      <c r="J73" s="2164"/>
      <c r="K73" s="2164"/>
      <c r="L73" s="2164"/>
      <c r="M73" s="2164"/>
      <c r="N73" s="2164"/>
      <c r="O73" s="2164"/>
      <c r="P73" s="2164"/>
      <c r="Q73" s="2164"/>
      <c r="R73" s="2164"/>
      <c r="S73" s="2164"/>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165"/>
      <c r="B77" s="2166"/>
      <c r="C77" s="2162"/>
      <c r="D77" s="2162"/>
      <c r="E77" s="2162"/>
      <c r="F77" s="2162"/>
      <c r="G77" s="2163"/>
      <c r="H77" s="2164"/>
      <c r="I77" s="2164"/>
      <c r="J77" s="2164"/>
      <c r="K77" s="2164"/>
      <c r="L77" s="2164"/>
      <c r="M77" s="2164"/>
      <c r="N77" s="2164"/>
      <c r="O77" s="2164"/>
      <c r="P77" s="2164"/>
      <c r="Q77" s="2164"/>
      <c r="R77" s="2164"/>
      <c r="S77" s="2164"/>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161"/>
      <c r="B87" s="2167" t="s">
        <v>641</v>
      </c>
      <c r="C87" s="2162"/>
      <c r="D87" s="2162"/>
      <c r="E87" s="2162"/>
      <c r="F87" s="2162"/>
      <c r="G87" s="2163"/>
      <c r="H87" s="2168"/>
      <c r="I87" s="2168"/>
      <c r="J87" s="2168"/>
      <c r="K87" s="2168"/>
      <c r="L87" s="2168"/>
      <c r="M87" s="2168"/>
      <c r="N87" s="2168"/>
      <c r="O87" s="2168"/>
      <c r="P87" s="2168"/>
      <c r="Q87" s="2168"/>
      <c r="R87" s="2168"/>
      <c r="S87" s="2168"/>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55" priority="13" operator="equal">
      <formula>"X"</formula>
    </cfRule>
    <cfRule type="cellIs" dxfId="854" priority="14" operator="equal">
      <formula>"I"</formula>
    </cfRule>
  </conditionalFormatting>
  <conditionalFormatting sqref="H32:H35">
    <cfRule type="cellIs" dxfId="853" priority="1" operator="equal">
      <formula>"X"</formula>
    </cfRule>
    <cfRule type="cellIs" dxfId="852" priority="2" operator="equal">
      <formula>"I"</formula>
    </cfRule>
  </conditionalFormatting>
  <conditionalFormatting sqref="J20:J30">
    <cfRule type="cellIs" dxfId="851" priority="15" operator="equal">
      <formula>"X"</formula>
    </cfRule>
    <cfRule type="cellIs" dxfId="850" priority="16" operator="equal">
      <formula>"I"</formula>
    </cfRule>
  </conditionalFormatting>
  <conditionalFormatting sqref="J32:J35">
    <cfRule type="cellIs" dxfId="849" priority="3" operator="equal">
      <formula>"X"</formula>
    </cfRule>
    <cfRule type="cellIs" dxfId="848" priority="4" operator="equal">
      <formula>"I"</formula>
    </cfRule>
  </conditionalFormatting>
  <conditionalFormatting sqref="L20:L30">
    <cfRule type="cellIs" dxfId="847" priority="17" operator="equal">
      <formula>"X"</formula>
    </cfRule>
    <cfRule type="cellIs" dxfId="846" priority="18" operator="equal">
      <formula>"I"</formula>
    </cfRule>
  </conditionalFormatting>
  <conditionalFormatting sqref="L32:L35">
    <cfRule type="cellIs" dxfId="845" priority="5" operator="equal">
      <formula>"X"</formula>
    </cfRule>
    <cfRule type="cellIs" dxfId="844" priority="6" operator="equal">
      <formula>"I"</formula>
    </cfRule>
  </conditionalFormatting>
  <conditionalFormatting sqref="N20:N30">
    <cfRule type="cellIs" dxfId="843" priority="19" operator="equal">
      <formula>"X"</formula>
    </cfRule>
    <cfRule type="cellIs" dxfId="842" priority="20" operator="equal">
      <formula>"I"</formula>
    </cfRule>
  </conditionalFormatting>
  <conditionalFormatting sqref="N32:N35">
    <cfRule type="cellIs" dxfId="841" priority="7" operator="equal">
      <formula>"X"</formula>
    </cfRule>
    <cfRule type="cellIs" dxfId="840" priority="8" operator="equal">
      <formula>"I"</formula>
    </cfRule>
  </conditionalFormatting>
  <conditionalFormatting sqref="P20:P30">
    <cfRule type="cellIs" dxfId="839" priority="21" operator="equal">
      <formula>"X"</formula>
    </cfRule>
    <cfRule type="cellIs" dxfId="838" priority="22" operator="equal">
      <formula>"I"</formula>
    </cfRule>
  </conditionalFormatting>
  <conditionalFormatting sqref="P32:P35">
    <cfRule type="cellIs" dxfId="837" priority="9" operator="equal">
      <formula>"X"</formula>
    </cfRule>
    <cfRule type="cellIs" dxfId="836" priority="10" operator="equal">
      <formula>"I"</formula>
    </cfRule>
  </conditionalFormatting>
  <conditionalFormatting sqref="R20:R30">
    <cfRule type="cellIs" dxfId="835" priority="23" operator="equal">
      <formula>"X"</formula>
    </cfRule>
    <cfRule type="cellIs" dxfId="834" priority="24" operator="equal">
      <formula>"I"</formula>
    </cfRule>
  </conditionalFormatting>
  <conditionalFormatting sqref="R32:R35">
    <cfRule type="cellIs" dxfId="833" priority="11" operator="equal">
      <formula>"X"</formula>
    </cfRule>
    <cfRule type="cellIs" dxfId="832" priority="12" operator="equal">
      <formula>"I"</formula>
    </cfRule>
  </conditionalFormatting>
  <hyperlinks>
    <hyperlink ref="B3" location="'Cost Summary'!A1" display="BACK TO SUMMARY SHEET" xr:uid="{6B0973C5-AF11-43CE-8339-0E551417A848}"/>
  </hyperlink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95B9-C10C-4488-8FBD-CD228E5C3EF6}">
  <sheetPr>
    <tabColor rgb="FF92D050"/>
  </sheetPr>
  <dimension ref="A1:S99"/>
  <sheetViews>
    <sheetView zoomScale="91" zoomScaleNormal="91" workbookViewId="0">
      <pane xSplit="2" ySplit="9" topLeftCell="C20" activePane="bottomRight" state="frozen"/>
      <selection pane="bottomRight" activeCell="E58" sqref="E58"/>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428</v>
      </c>
      <c r="C5" s="1908"/>
      <c r="D5" s="1908"/>
      <c r="E5" s="1908"/>
      <c r="F5" s="1908"/>
      <c r="G5" s="1909" t="s">
        <v>546</v>
      </c>
      <c r="H5" s="2004"/>
      <c r="I5" s="2004"/>
      <c r="J5" s="2004"/>
      <c r="K5" s="2004"/>
      <c r="L5" s="2004"/>
      <c r="M5" s="2004"/>
      <c r="N5" s="2004"/>
      <c r="O5" s="2004"/>
      <c r="P5" s="2004"/>
      <c r="Q5" s="2004"/>
      <c r="R5" s="1958"/>
      <c r="S5" s="1911"/>
    </row>
    <row r="6" spans="1:19">
      <c r="A6" s="1906" t="s">
        <v>548</v>
      </c>
      <c r="B6" s="1912" t="s">
        <v>427</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2146">
        <f>I60</f>
        <v>0</v>
      </c>
      <c r="I8" s="2146"/>
      <c r="J8" s="2146">
        <f>K60</f>
        <v>0</v>
      </c>
      <c r="K8" s="2146"/>
      <c r="L8" s="2146">
        <f>M60</f>
        <v>0</v>
      </c>
      <c r="M8" s="2146"/>
      <c r="N8" s="2146">
        <f>O60</f>
        <v>0</v>
      </c>
      <c r="O8" s="2146"/>
      <c r="P8" s="2146">
        <f>Q60</f>
        <v>0</v>
      </c>
      <c r="Q8" s="2146"/>
      <c r="R8" s="1963">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69"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2170"/>
      <c r="B21" s="1925" t="s">
        <v>428</v>
      </c>
      <c r="C21" s="57"/>
      <c r="D21" s="58"/>
      <c r="E21" s="58"/>
      <c r="F21" s="58"/>
      <c r="G21" s="64"/>
      <c r="H21" s="1924"/>
      <c r="I21" s="2171"/>
      <c r="J21" s="1924"/>
      <c r="K21" s="2172"/>
      <c r="L21" s="1924"/>
      <c r="M21" s="2172"/>
      <c r="N21" s="1924"/>
      <c r="O21" s="2172"/>
      <c r="P21" s="1924"/>
      <c r="Q21" s="2172"/>
      <c r="R21" s="1924"/>
      <c r="S21" s="2172"/>
    </row>
    <row r="22" spans="1:19">
      <c r="A22" s="2173"/>
      <c r="B22" s="1848" t="s">
        <v>567</v>
      </c>
      <c r="C22" s="1923"/>
      <c r="D22" s="1908"/>
      <c r="E22" s="1908"/>
      <c r="F22" s="1908"/>
      <c r="G22" s="1921"/>
      <c r="H22" s="1924"/>
      <c r="I22" s="2171"/>
      <c r="J22" s="1924"/>
      <c r="K22" s="2172"/>
      <c r="L22" s="1924"/>
      <c r="M22" s="2172"/>
      <c r="N22" s="1924"/>
      <c r="O22" s="2172"/>
      <c r="P22" s="1924"/>
      <c r="Q22" s="2172"/>
      <c r="R22" s="1924"/>
      <c r="S22" s="2172"/>
    </row>
    <row r="23" spans="1:19">
      <c r="A23" s="2173"/>
      <c r="B23" s="2174" t="s">
        <v>568</v>
      </c>
      <c r="C23" s="1923"/>
      <c r="D23" s="1908"/>
      <c r="E23" s="1908"/>
      <c r="F23" s="1908"/>
      <c r="G23" s="1921"/>
      <c r="H23" s="1924"/>
      <c r="I23" s="2171"/>
      <c r="J23" s="1924"/>
      <c r="K23" s="2172"/>
      <c r="L23" s="1924"/>
      <c r="M23" s="2172"/>
      <c r="N23" s="1924"/>
      <c r="O23" s="2172"/>
      <c r="P23" s="1924"/>
      <c r="Q23" s="2172"/>
      <c r="R23" s="1924"/>
      <c r="S23" s="2172"/>
    </row>
    <row r="24" spans="1:19">
      <c r="A24" s="2170"/>
      <c r="B24" s="2174" t="s">
        <v>569</v>
      </c>
      <c r="C24" s="1966"/>
      <c r="D24" s="1908"/>
      <c r="E24" s="1908"/>
      <c r="F24" s="1908"/>
      <c r="G24" s="1921"/>
      <c r="H24" s="1924"/>
      <c r="I24" s="2171"/>
      <c r="J24" s="1924"/>
      <c r="K24" s="2172"/>
      <c r="L24" s="1924"/>
      <c r="M24" s="2172"/>
      <c r="N24" s="1924"/>
      <c r="O24" s="2172"/>
      <c r="P24" s="1924"/>
      <c r="Q24" s="2172"/>
      <c r="R24" s="1924"/>
      <c r="S24" s="2172"/>
    </row>
    <row r="25" spans="1:19">
      <c r="A25" s="2170"/>
      <c r="B25" s="2175" t="s">
        <v>570</v>
      </c>
      <c r="C25" s="1966"/>
      <c r="D25" s="1908"/>
      <c r="E25" s="1908"/>
      <c r="F25" s="1908"/>
      <c r="G25" s="1921"/>
      <c r="H25" s="1924"/>
      <c r="I25" s="2171"/>
      <c r="J25" s="1924"/>
      <c r="K25" s="2172"/>
      <c r="L25" s="1924"/>
      <c r="M25" s="2172"/>
      <c r="N25" s="1924"/>
      <c r="O25" s="2172"/>
      <c r="P25" s="1924"/>
      <c r="Q25" s="2172"/>
      <c r="R25" s="1924"/>
      <c r="S25" s="2172"/>
    </row>
    <row r="26" spans="1:19" s="93" customFormat="1">
      <c r="A26" s="2173"/>
      <c r="B26" s="2175" t="s">
        <v>571</v>
      </c>
      <c r="C26" s="1968"/>
      <c r="D26" s="1969"/>
      <c r="E26" s="1969"/>
      <c r="F26" s="1969"/>
      <c r="G26" s="1968"/>
      <c r="H26" s="1924"/>
      <c r="I26" s="2171"/>
      <c r="J26" s="1924"/>
      <c r="K26" s="2176"/>
      <c r="L26" s="1924"/>
      <c r="M26" s="2176"/>
      <c r="N26" s="1924"/>
      <c r="O26" s="2176"/>
      <c r="P26" s="1924"/>
      <c r="Q26" s="2176"/>
      <c r="R26" s="1924"/>
      <c r="S26" s="2176"/>
    </row>
    <row r="27" spans="1:19" s="93" customFormat="1">
      <c r="A27" s="2173"/>
      <c r="B27" s="2175" t="s">
        <v>572</v>
      </c>
      <c r="C27" s="1968"/>
      <c r="D27" s="1969"/>
      <c r="E27" s="1969"/>
      <c r="F27" s="1969"/>
      <c r="G27" s="1968"/>
      <c r="H27" s="1924"/>
      <c r="I27" s="2171"/>
      <c r="J27" s="1924"/>
      <c r="K27" s="2176"/>
      <c r="L27" s="1924"/>
      <c r="M27" s="2176"/>
      <c r="N27" s="1924"/>
      <c r="O27" s="2176"/>
      <c r="P27" s="1924"/>
      <c r="Q27" s="2176"/>
      <c r="R27" s="1924"/>
      <c r="S27" s="2176"/>
    </row>
    <row r="28" spans="1:19" s="93" customFormat="1">
      <c r="A28" s="2173"/>
      <c r="B28" s="2175" t="s">
        <v>573</v>
      </c>
      <c r="C28" s="1968"/>
      <c r="D28" s="1969"/>
      <c r="E28" s="1969"/>
      <c r="F28" s="1969"/>
      <c r="G28" s="1968"/>
      <c r="H28" s="1924"/>
      <c r="I28" s="2171"/>
      <c r="J28" s="1924"/>
      <c r="K28" s="2176"/>
      <c r="L28" s="1924"/>
      <c r="M28" s="2176"/>
      <c r="N28" s="1924"/>
      <c r="O28" s="2176"/>
      <c r="P28" s="1924"/>
      <c r="Q28" s="2176"/>
      <c r="R28" s="1924"/>
      <c r="S28" s="2176"/>
    </row>
    <row r="29" spans="1:19" s="93" customFormat="1">
      <c r="A29" s="2173"/>
      <c r="B29" s="2175" t="s">
        <v>648</v>
      </c>
      <c r="C29" s="1968"/>
      <c r="D29" s="1969"/>
      <c r="E29" s="1969"/>
      <c r="F29" s="1969"/>
      <c r="G29" s="1968"/>
      <c r="H29" s="1924"/>
      <c r="I29" s="2177"/>
      <c r="J29" s="1924"/>
      <c r="K29" s="2176"/>
      <c r="L29" s="1924"/>
      <c r="M29" s="2176"/>
      <c r="N29" s="1924"/>
      <c r="O29" s="2176"/>
      <c r="P29" s="1924"/>
      <c r="Q29" s="2176"/>
      <c r="R29" s="1924"/>
      <c r="S29" s="2176"/>
    </row>
    <row r="30" spans="1:19" s="93" customFormat="1">
      <c r="A30" s="2173"/>
      <c r="B30" s="2178" t="s">
        <v>574</v>
      </c>
      <c r="C30" s="1968"/>
      <c r="D30" s="1969"/>
      <c r="E30" s="1969"/>
      <c r="F30" s="1969"/>
      <c r="G30" s="1968"/>
      <c r="H30" s="1924"/>
      <c r="I30" s="2171"/>
      <c r="J30" s="1924"/>
      <c r="K30" s="2176"/>
      <c r="L30" s="1924"/>
      <c r="M30" s="2176"/>
      <c r="N30" s="1924"/>
      <c r="O30" s="2176"/>
      <c r="P30" s="1924"/>
      <c r="Q30" s="2176"/>
      <c r="R30" s="1924"/>
      <c r="S30" s="2176"/>
    </row>
    <row r="31" spans="1:19" s="93" customFormat="1">
      <c r="A31" s="2173"/>
      <c r="B31" s="2179" t="s">
        <v>575</v>
      </c>
      <c r="C31" s="1970"/>
      <c r="D31" s="1971"/>
      <c r="E31" s="1971"/>
      <c r="F31" s="1971"/>
      <c r="G31" s="1970"/>
      <c r="H31" s="1974"/>
      <c r="I31" s="2180"/>
      <c r="J31" s="1978"/>
      <c r="K31" s="2181"/>
      <c r="L31" s="1978"/>
      <c r="M31" s="2181"/>
      <c r="N31" s="2181"/>
      <c r="O31" s="2181"/>
      <c r="P31" s="2181"/>
      <c r="Q31" s="2181"/>
      <c r="R31" s="2181"/>
      <c r="S31" s="2181"/>
    </row>
    <row r="32" spans="1:19" s="93" customFormat="1">
      <c r="A32" s="2173"/>
      <c r="B32" s="154" t="s">
        <v>706</v>
      </c>
      <c r="C32" s="1968"/>
      <c r="D32" s="1969"/>
      <c r="E32" s="1969"/>
      <c r="F32" s="1969"/>
      <c r="G32" s="1968"/>
      <c r="H32" s="1924"/>
      <c r="I32" s="2171"/>
      <c r="J32" s="1924"/>
      <c r="K32" s="2176"/>
      <c r="L32" s="1924"/>
      <c r="M32" s="2176"/>
      <c r="N32" s="1924"/>
      <c r="O32" s="2176"/>
      <c r="P32" s="1924"/>
      <c r="Q32" s="2176"/>
      <c r="R32" s="1924"/>
      <c r="S32" s="2176"/>
    </row>
    <row r="33" spans="1:19" s="93" customFormat="1">
      <c r="A33" s="2173"/>
      <c r="B33" s="2014"/>
      <c r="C33" s="1968"/>
      <c r="D33" s="1969"/>
      <c r="E33" s="1969"/>
      <c r="F33" s="1969"/>
      <c r="G33" s="1968"/>
      <c r="H33" s="1924"/>
      <c r="I33" s="2171"/>
      <c r="J33" s="1924"/>
      <c r="K33" s="2176"/>
      <c r="L33" s="1924"/>
      <c r="M33" s="2176"/>
      <c r="N33" s="1924"/>
      <c r="O33" s="2176"/>
      <c r="P33" s="1924"/>
      <c r="Q33" s="2176"/>
      <c r="R33" s="1924"/>
      <c r="S33" s="2176"/>
    </row>
    <row r="34" spans="1:19" s="93" customFormat="1">
      <c r="A34" s="2182"/>
      <c r="B34" s="2014"/>
      <c r="C34" s="1988"/>
      <c r="D34" s="1969"/>
      <c r="E34" s="1969"/>
      <c r="F34" s="1969"/>
      <c r="G34" s="1968"/>
      <c r="H34" s="1924"/>
      <c r="I34" s="2171"/>
      <c r="J34" s="1924"/>
      <c r="K34" s="2176"/>
      <c r="L34" s="1924"/>
      <c r="M34" s="2176"/>
      <c r="N34" s="1924"/>
      <c r="O34" s="2176"/>
      <c r="P34" s="1924"/>
      <c r="Q34" s="2176"/>
      <c r="R34" s="1924"/>
      <c r="S34" s="2176"/>
    </row>
    <row r="35" spans="1:19" s="93" customFormat="1">
      <c r="A35" s="2182"/>
      <c r="B35" s="2014"/>
      <c r="C35" s="1988"/>
      <c r="D35" s="1969"/>
      <c r="E35" s="1969"/>
      <c r="F35" s="1969"/>
      <c r="G35" s="1968"/>
      <c r="H35" s="1924"/>
      <c r="I35" s="2171"/>
      <c r="J35" s="1924"/>
      <c r="K35" s="2176"/>
      <c r="L35" s="1924"/>
      <c r="M35" s="2176"/>
      <c r="N35" s="1924"/>
      <c r="O35" s="2176"/>
      <c r="P35" s="1924"/>
      <c r="Q35" s="2176"/>
      <c r="R35" s="1924"/>
      <c r="S35" s="2176"/>
    </row>
    <row r="36" spans="1:19" s="93" customFormat="1" hidden="1">
      <c r="A36" s="2182"/>
      <c r="B36" s="2014"/>
      <c r="C36" s="1988"/>
      <c r="D36" s="1969"/>
      <c r="E36" s="1969"/>
      <c r="F36" s="1969"/>
      <c r="G36" s="1968"/>
      <c r="H36" s="2023"/>
      <c r="I36" s="2171"/>
      <c r="J36" s="2024"/>
      <c r="K36" s="2176"/>
      <c r="L36" s="2024"/>
      <c r="M36" s="2176"/>
      <c r="N36" s="2176"/>
      <c r="O36" s="2176"/>
      <c r="P36" s="2176"/>
      <c r="Q36" s="2176"/>
      <c r="R36" s="2176"/>
      <c r="S36" s="2176"/>
    </row>
    <row r="37" spans="1:19" s="93" customFormat="1" hidden="1">
      <c r="A37" s="2182"/>
      <c r="B37" s="2014"/>
      <c r="C37" s="1988"/>
      <c r="D37" s="1969"/>
      <c r="E37" s="1969"/>
      <c r="F37" s="1969"/>
      <c r="G37" s="1968"/>
      <c r="H37" s="2023"/>
      <c r="I37" s="2171"/>
      <c r="J37" s="2024"/>
      <c r="K37" s="2176"/>
      <c r="L37" s="2024"/>
      <c r="M37" s="2176"/>
      <c r="N37" s="2176"/>
      <c r="O37" s="2176"/>
      <c r="P37" s="2176"/>
      <c r="Q37" s="2176"/>
      <c r="R37" s="2176"/>
      <c r="S37" s="2176"/>
    </row>
    <row r="38" spans="1:19" s="93" customFormat="1" hidden="1">
      <c r="A38" s="2182"/>
      <c r="B38" s="2014"/>
      <c r="C38" s="1988"/>
      <c r="D38" s="1969"/>
      <c r="E38" s="1969"/>
      <c r="F38" s="1969"/>
      <c r="G38" s="1968"/>
      <c r="H38" s="2023"/>
      <c r="I38" s="2171"/>
      <c r="J38" s="2024"/>
      <c r="K38" s="2176"/>
      <c r="L38" s="2024"/>
      <c r="M38" s="2176"/>
      <c r="N38" s="2176"/>
      <c r="O38" s="2176"/>
      <c r="P38" s="2176"/>
      <c r="Q38" s="2176"/>
      <c r="R38" s="2176"/>
      <c r="S38" s="2176"/>
    </row>
    <row r="39" spans="1:19" s="93" customFormat="1" hidden="1">
      <c r="A39" s="2182"/>
      <c r="B39" s="2014"/>
      <c r="C39" s="1988"/>
      <c r="D39" s="1969"/>
      <c r="E39" s="2015"/>
      <c r="F39" s="2016"/>
      <c r="G39" s="1968"/>
      <c r="H39" s="2023"/>
      <c r="I39" s="2171"/>
      <c r="J39" s="2024"/>
      <c r="K39" s="2176"/>
      <c r="L39" s="2024"/>
      <c r="M39" s="2176"/>
      <c r="N39" s="2176"/>
      <c r="O39" s="2176"/>
      <c r="P39" s="2176"/>
      <c r="Q39" s="2176"/>
      <c r="R39" s="2176"/>
      <c r="S39" s="2176"/>
    </row>
    <row r="40" spans="1:19" s="93" customFormat="1" hidden="1">
      <c r="A40" s="2182"/>
      <c r="B40" s="2014"/>
      <c r="C40" s="1988"/>
      <c r="D40" s="1969"/>
      <c r="E40" s="2015"/>
      <c r="F40" s="2016"/>
      <c r="G40" s="1968"/>
      <c r="H40" s="2023"/>
      <c r="I40" s="2171"/>
      <c r="J40" s="2024"/>
      <c r="K40" s="2176"/>
      <c r="L40" s="2024"/>
      <c r="M40" s="2176"/>
      <c r="N40" s="2176"/>
      <c r="O40" s="2176"/>
      <c r="P40" s="2176"/>
      <c r="Q40" s="2176"/>
      <c r="R40" s="2176"/>
      <c r="S40" s="2176"/>
    </row>
    <row r="41" spans="1:19" s="93" customFormat="1" hidden="1">
      <c r="A41" s="2182"/>
      <c r="B41" s="2014"/>
      <c r="C41" s="1988"/>
      <c r="D41" s="1969"/>
      <c r="E41" s="2015"/>
      <c r="F41" s="2016"/>
      <c r="G41" s="1968"/>
      <c r="H41" s="2023"/>
      <c r="I41" s="2171"/>
      <c r="J41" s="2024"/>
      <c r="K41" s="2176"/>
      <c r="L41" s="2024"/>
      <c r="M41" s="2176"/>
      <c r="N41" s="2176"/>
      <c r="O41" s="2176"/>
      <c r="P41" s="2176"/>
      <c r="Q41" s="2176"/>
      <c r="R41" s="2176"/>
      <c r="S41" s="2176"/>
    </row>
    <row r="42" spans="1:19" s="93" customFormat="1" hidden="1">
      <c r="A42" s="2182"/>
      <c r="B42" s="2183"/>
      <c r="C42" s="1988"/>
      <c r="D42" s="1969"/>
      <c r="E42" s="2015"/>
      <c r="F42" s="2016"/>
      <c r="G42" s="1968"/>
      <c r="H42" s="2023"/>
      <c r="I42" s="2171"/>
      <c r="J42" s="2024"/>
      <c r="K42" s="2176"/>
      <c r="L42" s="2024"/>
      <c r="M42" s="2176"/>
      <c r="N42" s="2176"/>
      <c r="O42" s="2176"/>
      <c r="P42" s="2176"/>
      <c r="Q42" s="2176"/>
      <c r="R42" s="2176"/>
      <c r="S42" s="2176"/>
    </row>
    <row r="43" spans="1:19" s="93" customFormat="1" hidden="1">
      <c r="A43" s="2182"/>
      <c r="B43" s="2184"/>
      <c r="C43" s="1988"/>
      <c r="D43" s="1969"/>
      <c r="E43" s="2015"/>
      <c r="F43" s="2016"/>
      <c r="G43" s="1968"/>
      <c r="H43" s="2023"/>
      <c r="I43" s="2171"/>
      <c r="J43" s="2024"/>
      <c r="K43" s="2176"/>
      <c r="L43" s="2024"/>
      <c r="M43" s="2176"/>
      <c r="N43" s="2176"/>
      <c r="O43" s="2176"/>
      <c r="P43" s="2176"/>
      <c r="Q43" s="2176"/>
      <c r="R43" s="2176"/>
      <c r="S43" s="2176"/>
    </row>
    <row r="44" spans="1:19" s="93" customFormat="1" hidden="1">
      <c r="A44" s="2182"/>
      <c r="B44" s="155"/>
      <c r="C44" s="1988"/>
      <c r="D44" s="1969"/>
      <c r="E44" s="2015"/>
      <c r="F44" s="2016"/>
      <c r="G44" s="1968"/>
      <c r="H44" s="2023"/>
      <c r="I44" s="2171"/>
      <c r="J44" s="2024"/>
      <c r="K44" s="2176"/>
      <c r="L44" s="2024"/>
      <c r="M44" s="2176"/>
      <c r="N44" s="2176"/>
      <c r="O44" s="2176"/>
      <c r="P44" s="2176"/>
      <c r="Q44" s="2176"/>
      <c r="R44" s="2176"/>
      <c r="S44" s="2176"/>
    </row>
    <row r="45" spans="1:19" s="93" customFormat="1" hidden="1">
      <c r="A45" s="2182"/>
      <c r="B45" s="2014"/>
      <c r="C45" s="1988"/>
      <c r="D45" s="1969"/>
      <c r="E45" s="2015"/>
      <c r="F45" s="2016"/>
      <c r="G45" s="1968"/>
      <c r="H45" s="2023"/>
      <c r="I45" s="2171"/>
      <c r="J45" s="2024"/>
      <c r="K45" s="2176"/>
      <c r="L45" s="2024"/>
      <c r="M45" s="2176"/>
      <c r="N45" s="2176"/>
      <c r="O45" s="2176"/>
      <c r="P45" s="2176"/>
      <c r="Q45" s="2176"/>
      <c r="R45" s="2176"/>
      <c r="S45" s="2176"/>
    </row>
    <row r="46" spans="1:19" s="93" customFormat="1" hidden="1">
      <c r="A46" s="2182"/>
      <c r="B46" s="2014"/>
      <c r="C46" s="1988"/>
      <c r="D46" s="1969"/>
      <c r="E46" s="2015"/>
      <c r="F46" s="2016"/>
      <c r="G46" s="1968"/>
      <c r="H46" s="2023"/>
      <c r="I46" s="2171"/>
      <c r="J46" s="2024"/>
      <c r="K46" s="2176"/>
      <c r="L46" s="2024"/>
      <c r="M46" s="2176"/>
      <c r="N46" s="2176"/>
      <c r="O46" s="2176"/>
      <c r="P46" s="2176"/>
      <c r="Q46" s="2176"/>
      <c r="R46" s="2176"/>
      <c r="S46" s="2176"/>
    </row>
    <row r="47" spans="1:19" s="93" customFormat="1" hidden="1">
      <c r="A47" s="2182"/>
      <c r="B47" s="2014"/>
      <c r="C47" s="1988"/>
      <c r="D47" s="1969"/>
      <c r="E47" s="2015"/>
      <c r="F47" s="2016"/>
      <c r="G47" s="1968"/>
      <c r="H47" s="2023"/>
      <c r="I47" s="2171"/>
      <c r="J47" s="2024"/>
      <c r="K47" s="2176"/>
      <c r="L47" s="2024"/>
      <c r="M47" s="2176"/>
      <c r="N47" s="2176"/>
      <c r="O47" s="2176"/>
      <c r="P47" s="2176"/>
      <c r="Q47" s="2176"/>
      <c r="R47" s="2176"/>
      <c r="S47" s="2176"/>
    </row>
    <row r="48" spans="1:19" s="93" customFormat="1" hidden="1">
      <c r="A48" s="2182"/>
      <c r="B48" s="2014"/>
      <c r="C48" s="1988"/>
      <c r="D48" s="1969"/>
      <c r="E48" s="2015"/>
      <c r="F48" s="2016"/>
      <c r="G48" s="1968"/>
      <c r="H48" s="2023"/>
      <c r="I48" s="2171"/>
      <c r="J48" s="2024"/>
      <c r="K48" s="2176"/>
      <c r="L48" s="2024"/>
      <c r="M48" s="2176"/>
      <c r="N48" s="2176"/>
      <c r="O48" s="2176"/>
      <c r="P48" s="2176"/>
      <c r="Q48" s="2176"/>
      <c r="R48" s="2176"/>
      <c r="S48" s="2176"/>
    </row>
    <row r="49" spans="1:19" s="93" customFormat="1" hidden="1">
      <c r="A49" s="2182"/>
      <c r="B49" s="2014"/>
      <c r="C49" s="1988"/>
      <c r="D49" s="1969"/>
      <c r="E49" s="2015"/>
      <c r="F49" s="2016"/>
      <c r="G49" s="1968"/>
      <c r="H49" s="2023"/>
      <c r="I49" s="2171"/>
      <c r="J49" s="2024"/>
      <c r="K49" s="2176"/>
      <c r="L49" s="2024"/>
      <c r="M49" s="2176"/>
      <c r="N49" s="2176"/>
      <c r="O49" s="2176"/>
      <c r="P49" s="2176"/>
      <c r="Q49" s="2176"/>
      <c r="R49" s="2176"/>
      <c r="S49" s="2176"/>
    </row>
    <row r="50" spans="1:19" s="93" customFormat="1" hidden="1">
      <c r="A50" s="2182"/>
      <c r="B50" s="2014"/>
      <c r="C50" s="1988"/>
      <c r="D50" s="1969"/>
      <c r="E50" s="2015"/>
      <c r="F50" s="2016"/>
      <c r="G50" s="1968"/>
      <c r="H50" s="2023"/>
      <c r="I50" s="2171"/>
      <c r="J50" s="2024"/>
      <c r="K50" s="2176"/>
      <c r="L50" s="2024"/>
      <c r="M50" s="2176"/>
      <c r="N50" s="2176"/>
      <c r="O50" s="2176"/>
      <c r="P50" s="2176"/>
      <c r="Q50" s="2176"/>
      <c r="R50" s="2176"/>
      <c r="S50" s="2176"/>
    </row>
    <row r="51" spans="1:19" s="93" customFormat="1" hidden="1">
      <c r="A51" s="2182"/>
      <c r="B51" s="2014"/>
      <c r="C51" s="1988"/>
      <c r="D51" s="1969"/>
      <c r="E51" s="2015"/>
      <c r="F51" s="2016"/>
      <c r="G51" s="1968"/>
      <c r="H51" s="2023"/>
      <c r="I51" s="2171"/>
      <c r="J51" s="2024"/>
      <c r="K51" s="2176"/>
      <c r="L51" s="2024"/>
      <c r="M51" s="2176"/>
      <c r="N51" s="2176"/>
      <c r="O51" s="2176"/>
      <c r="P51" s="2176"/>
      <c r="Q51" s="2176"/>
      <c r="R51" s="2176"/>
      <c r="S51" s="2176"/>
    </row>
    <row r="52" spans="1:19" s="93" customFormat="1" hidden="1">
      <c r="A52" s="2182"/>
      <c r="B52" s="2014"/>
      <c r="C52" s="1988"/>
      <c r="D52" s="1969"/>
      <c r="E52" s="2015"/>
      <c r="F52" s="2016"/>
      <c r="G52" s="1968"/>
      <c r="H52" s="2023"/>
      <c r="I52" s="2171"/>
      <c r="J52" s="2024"/>
      <c r="K52" s="2176"/>
      <c r="L52" s="2024"/>
      <c r="M52" s="2176"/>
      <c r="N52" s="2176"/>
      <c r="O52" s="2176"/>
      <c r="P52" s="2176"/>
      <c r="Q52" s="2176"/>
      <c r="R52" s="2176"/>
      <c r="S52" s="2176"/>
    </row>
    <row r="53" spans="1:19" s="93" customFormat="1" hidden="1">
      <c r="A53" s="2182"/>
      <c r="B53" s="2014"/>
      <c r="C53" s="1988"/>
      <c r="D53" s="1969"/>
      <c r="E53" s="2015"/>
      <c r="F53" s="2016"/>
      <c r="G53" s="1968"/>
      <c r="H53" s="2023"/>
      <c r="I53" s="2171"/>
      <c r="J53" s="2024"/>
      <c r="K53" s="2176"/>
      <c r="L53" s="2024"/>
      <c r="M53" s="2176"/>
      <c r="N53" s="2176"/>
      <c r="O53" s="2176"/>
      <c r="P53" s="2176"/>
      <c r="Q53" s="2176"/>
      <c r="R53" s="2176"/>
      <c r="S53" s="2176"/>
    </row>
    <row r="54" spans="1:19" s="93" customFormat="1" hidden="1">
      <c r="A54" s="2182"/>
      <c r="B54" s="2014"/>
      <c r="C54" s="1988"/>
      <c r="D54" s="1969"/>
      <c r="E54" s="2015"/>
      <c r="F54" s="2016"/>
      <c r="G54" s="1968"/>
      <c r="H54" s="2023"/>
      <c r="I54" s="2171"/>
      <c r="J54" s="2024"/>
      <c r="K54" s="2176"/>
      <c r="L54" s="2024"/>
      <c r="M54" s="2176"/>
      <c r="N54" s="2176"/>
      <c r="O54" s="2176"/>
      <c r="P54" s="2176"/>
      <c r="Q54" s="2176"/>
      <c r="R54" s="2176"/>
      <c r="S54" s="2176"/>
    </row>
    <row r="55" spans="1:19" s="93" customFormat="1" hidden="1">
      <c r="A55" s="2182"/>
      <c r="B55" s="2014"/>
      <c r="C55" s="1988"/>
      <c r="D55" s="1969"/>
      <c r="E55" s="2015"/>
      <c r="F55" s="2016"/>
      <c r="G55" s="1968"/>
      <c r="H55" s="2023"/>
      <c r="I55" s="2171"/>
      <c r="J55" s="2024"/>
      <c r="K55" s="2176"/>
      <c r="L55" s="2024"/>
      <c r="M55" s="2176"/>
      <c r="N55" s="2176"/>
      <c r="O55" s="2176"/>
      <c r="P55" s="2176"/>
      <c r="Q55" s="2176"/>
      <c r="R55" s="2176"/>
      <c r="S55" s="217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185"/>
      <c r="B65" s="1907"/>
      <c r="C65" s="2186"/>
      <c r="D65" s="2186"/>
      <c r="E65" s="2186"/>
      <c r="F65" s="2186"/>
      <c r="G65" s="2187"/>
      <c r="H65" s="2188"/>
      <c r="I65" s="2188"/>
      <c r="J65" s="2188"/>
      <c r="K65" s="2188"/>
      <c r="L65" s="2188"/>
      <c r="M65" s="2188"/>
      <c r="N65" s="2188"/>
      <c r="O65" s="2188"/>
      <c r="P65" s="2188"/>
      <c r="Q65" s="2188"/>
      <c r="R65" s="2188"/>
      <c r="S65" s="2188"/>
    </row>
    <row r="66" spans="1:19" s="2" customFormat="1">
      <c r="A66" s="2185"/>
      <c r="B66" s="1907"/>
      <c r="C66" s="2186"/>
      <c r="D66" s="2186"/>
      <c r="E66" s="2186"/>
      <c r="F66" s="2186"/>
      <c r="G66" s="2187"/>
      <c r="H66" s="2188"/>
      <c r="I66" s="2188"/>
      <c r="J66" s="2188"/>
      <c r="K66" s="2188"/>
      <c r="L66" s="2188"/>
      <c r="M66" s="2188"/>
      <c r="N66" s="2188"/>
      <c r="O66" s="2188"/>
      <c r="P66" s="2188"/>
      <c r="Q66" s="2188"/>
      <c r="R66" s="2188"/>
      <c r="S66" s="2188"/>
    </row>
    <row r="67" spans="1:19" s="2" customFormat="1">
      <c r="A67" s="2185"/>
      <c r="B67" s="1907"/>
      <c r="C67" s="2186"/>
      <c r="D67" s="2186"/>
      <c r="E67" s="2186"/>
      <c r="F67" s="2186"/>
      <c r="G67" s="2187"/>
      <c r="H67" s="2188"/>
      <c r="I67" s="2188"/>
      <c r="J67" s="2188"/>
      <c r="K67" s="2188"/>
      <c r="L67" s="2188"/>
      <c r="M67" s="2188"/>
      <c r="N67" s="2188"/>
      <c r="O67" s="2188"/>
      <c r="P67" s="2188"/>
      <c r="Q67" s="2188"/>
      <c r="R67" s="2188"/>
      <c r="S67" s="2188"/>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185"/>
      <c r="B69" s="1907"/>
      <c r="C69" s="2186"/>
      <c r="D69" s="2186"/>
      <c r="E69" s="2186"/>
      <c r="F69" s="2186"/>
      <c r="G69" s="2187"/>
      <c r="H69" s="2188"/>
      <c r="I69" s="2188"/>
      <c r="J69" s="2188"/>
      <c r="K69" s="2188"/>
      <c r="L69" s="2188"/>
      <c r="M69" s="2188"/>
      <c r="N69" s="2188"/>
      <c r="O69" s="2188"/>
      <c r="P69" s="2188"/>
      <c r="Q69" s="2188"/>
      <c r="R69" s="2188"/>
      <c r="S69" s="2188"/>
    </row>
    <row r="70" spans="1:19" s="2" customFormat="1">
      <c r="A70" s="2185"/>
      <c r="B70" s="1907"/>
      <c r="C70" s="2186"/>
      <c r="D70" s="2186"/>
      <c r="E70" s="2186"/>
      <c r="F70" s="2186"/>
      <c r="G70" s="2187"/>
      <c r="H70" s="2188"/>
      <c r="I70" s="2188"/>
      <c r="J70" s="2188"/>
      <c r="K70" s="2188"/>
      <c r="L70" s="2188"/>
      <c r="M70" s="2188"/>
      <c r="N70" s="2188"/>
      <c r="O70" s="2188"/>
      <c r="P70" s="2188"/>
      <c r="Q70" s="2188"/>
      <c r="R70" s="2188"/>
      <c r="S70" s="2188"/>
    </row>
    <row r="71" spans="1:19">
      <c r="A71" s="2185"/>
      <c r="B71" s="1907"/>
      <c r="C71" s="2186"/>
      <c r="D71" s="2186"/>
      <c r="E71" s="2186"/>
      <c r="F71" s="2186"/>
      <c r="G71" s="2187"/>
      <c r="H71" s="2188"/>
      <c r="I71" s="2188"/>
      <c r="J71" s="2188"/>
      <c r="K71" s="2188"/>
      <c r="L71" s="2188"/>
      <c r="M71" s="2188"/>
      <c r="N71" s="2188"/>
      <c r="O71" s="2188"/>
      <c r="P71" s="2188"/>
      <c r="Q71" s="2188"/>
      <c r="R71" s="2188"/>
      <c r="S71" s="2188"/>
    </row>
    <row r="72" spans="1:19">
      <c r="A72" s="652" t="s">
        <v>633</v>
      </c>
      <c r="B72" s="653"/>
      <c r="C72" s="12"/>
      <c r="D72" s="12"/>
      <c r="E72" s="12"/>
      <c r="F72" s="12"/>
      <c r="G72" s="13"/>
      <c r="H72" s="21"/>
      <c r="I72" s="21"/>
      <c r="J72" s="21"/>
      <c r="K72" s="21"/>
      <c r="L72" s="21"/>
      <c r="M72" s="21"/>
      <c r="N72" s="21"/>
      <c r="O72" s="21"/>
      <c r="P72" s="21"/>
      <c r="Q72" s="21"/>
      <c r="R72" s="21"/>
      <c r="S72" s="21"/>
    </row>
    <row r="73" spans="1:19">
      <c r="A73" s="2185"/>
      <c r="B73" s="1907"/>
      <c r="C73" s="2186"/>
      <c r="D73" s="2186"/>
      <c r="E73" s="2186"/>
      <c r="F73" s="2186"/>
      <c r="G73" s="2187"/>
      <c r="H73" s="2188"/>
      <c r="I73" s="2188"/>
      <c r="J73" s="2188"/>
      <c r="K73" s="2188"/>
      <c r="L73" s="2188"/>
      <c r="M73" s="2188"/>
      <c r="N73" s="2188"/>
      <c r="O73" s="2188"/>
      <c r="P73" s="2188"/>
      <c r="Q73" s="2188"/>
      <c r="R73" s="2188"/>
      <c r="S73" s="2188"/>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189"/>
      <c r="B77" s="2190"/>
      <c r="C77" s="2186"/>
      <c r="D77" s="2186"/>
      <c r="E77" s="2186"/>
      <c r="F77" s="2186"/>
      <c r="G77" s="2187"/>
      <c r="H77" s="2188"/>
      <c r="I77" s="2188"/>
      <c r="J77" s="2188"/>
      <c r="K77" s="2188"/>
      <c r="L77" s="2188"/>
      <c r="M77" s="2188"/>
      <c r="N77" s="2188"/>
      <c r="O77" s="2188"/>
      <c r="P77" s="2188"/>
      <c r="Q77" s="2188"/>
      <c r="R77" s="2188"/>
      <c r="S77" s="2188"/>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185"/>
      <c r="B87" s="2191" t="s">
        <v>641</v>
      </c>
      <c r="C87" s="2186"/>
      <c r="D87" s="2186"/>
      <c r="E87" s="2186"/>
      <c r="F87" s="2186"/>
      <c r="G87" s="2187"/>
      <c r="H87" s="2192"/>
      <c r="I87" s="2192"/>
      <c r="J87" s="2192"/>
      <c r="K87" s="2192"/>
      <c r="L87" s="2192"/>
      <c r="M87" s="2192"/>
      <c r="N87" s="2192"/>
      <c r="O87" s="2192"/>
      <c r="P87" s="2192"/>
      <c r="Q87" s="2192"/>
      <c r="R87" s="2192"/>
      <c r="S87" s="2192"/>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31" priority="13" operator="equal">
      <formula>"X"</formula>
    </cfRule>
    <cfRule type="cellIs" dxfId="830" priority="14" operator="equal">
      <formula>"I"</formula>
    </cfRule>
  </conditionalFormatting>
  <conditionalFormatting sqref="H32:H35">
    <cfRule type="cellIs" dxfId="829" priority="1" operator="equal">
      <formula>"X"</formula>
    </cfRule>
    <cfRule type="cellIs" dxfId="828" priority="2" operator="equal">
      <formula>"I"</formula>
    </cfRule>
  </conditionalFormatting>
  <conditionalFormatting sqref="J20:J30">
    <cfRule type="cellIs" dxfId="827" priority="15" operator="equal">
      <formula>"X"</formula>
    </cfRule>
    <cfRule type="cellIs" dxfId="826" priority="16" operator="equal">
      <formula>"I"</formula>
    </cfRule>
  </conditionalFormatting>
  <conditionalFormatting sqref="J32:J35">
    <cfRule type="cellIs" dxfId="825" priority="3" operator="equal">
      <formula>"X"</formula>
    </cfRule>
    <cfRule type="cellIs" dxfId="824" priority="4" operator="equal">
      <formula>"I"</formula>
    </cfRule>
  </conditionalFormatting>
  <conditionalFormatting sqref="L20:L30">
    <cfRule type="cellIs" dxfId="823" priority="17" operator="equal">
      <formula>"X"</formula>
    </cfRule>
    <cfRule type="cellIs" dxfId="822" priority="18" operator="equal">
      <formula>"I"</formula>
    </cfRule>
  </conditionalFormatting>
  <conditionalFormatting sqref="L32:L35">
    <cfRule type="cellIs" dxfId="821" priority="5" operator="equal">
      <formula>"X"</formula>
    </cfRule>
    <cfRule type="cellIs" dxfId="820" priority="6" operator="equal">
      <formula>"I"</formula>
    </cfRule>
  </conditionalFormatting>
  <conditionalFormatting sqref="N20:N30">
    <cfRule type="cellIs" dxfId="819" priority="19" operator="equal">
      <formula>"X"</formula>
    </cfRule>
    <cfRule type="cellIs" dxfId="818" priority="20" operator="equal">
      <formula>"I"</formula>
    </cfRule>
  </conditionalFormatting>
  <conditionalFormatting sqref="N32:N35">
    <cfRule type="cellIs" dxfId="817" priority="7" operator="equal">
      <formula>"X"</formula>
    </cfRule>
    <cfRule type="cellIs" dxfId="816" priority="8" operator="equal">
      <formula>"I"</formula>
    </cfRule>
  </conditionalFormatting>
  <conditionalFormatting sqref="P20:P30">
    <cfRule type="cellIs" dxfId="815" priority="21" operator="equal">
      <formula>"X"</formula>
    </cfRule>
    <cfRule type="cellIs" dxfId="814" priority="22" operator="equal">
      <formula>"I"</formula>
    </cfRule>
  </conditionalFormatting>
  <conditionalFormatting sqref="P32:P35">
    <cfRule type="cellIs" dxfId="813" priority="9" operator="equal">
      <formula>"X"</formula>
    </cfRule>
    <cfRule type="cellIs" dxfId="812" priority="10" operator="equal">
      <formula>"I"</formula>
    </cfRule>
  </conditionalFormatting>
  <conditionalFormatting sqref="R20:R30">
    <cfRule type="cellIs" dxfId="811" priority="23" operator="equal">
      <formula>"X"</formula>
    </cfRule>
    <cfRule type="cellIs" dxfId="810" priority="24" operator="equal">
      <formula>"I"</formula>
    </cfRule>
  </conditionalFormatting>
  <conditionalFormatting sqref="R32:R35">
    <cfRule type="cellIs" dxfId="809" priority="11" operator="equal">
      <formula>"X"</formula>
    </cfRule>
    <cfRule type="cellIs" dxfId="808" priority="12" operator="equal">
      <formula>"I"</formula>
    </cfRule>
  </conditionalFormatting>
  <hyperlinks>
    <hyperlink ref="B3" location="'Cost Summary'!A1" display="BACK TO SUMMARY SHEET" xr:uid="{1C36F561-F390-4802-A847-BC1985BD5A47}"/>
  </hyperlink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bottomRight" activeCell="I52" sqref="I52:I5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91"/>
      <c r="K4" s="649"/>
      <c r="L4" s="691"/>
      <c r="M4" s="649"/>
      <c r="N4" s="691"/>
      <c r="O4" s="649"/>
      <c r="P4" s="691"/>
      <c r="Q4" s="649"/>
      <c r="R4" s="691"/>
      <c r="S4" s="649"/>
    </row>
    <row r="5" spans="1:19">
      <c r="A5" s="1906" t="s">
        <v>544</v>
      </c>
      <c r="B5" s="1907" t="s">
        <v>950</v>
      </c>
      <c r="C5" s="1908"/>
      <c r="D5" s="1908"/>
      <c r="E5" s="1908"/>
      <c r="F5" s="1908"/>
      <c r="G5" s="1909" t="s">
        <v>546</v>
      </c>
      <c r="H5" s="1910"/>
      <c r="I5" s="1911"/>
      <c r="J5" s="2020"/>
      <c r="K5" s="1911"/>
      <c r="L5" s="2020"/>
      <c r="M5" s="1911"/>
      <c r="N5" s="2020"/>
      <c r="O5" s="1911"/>
      <c r="P5" s="2020"/>
      <c r="Q5" s="1911"/>
      <c r="R5" s="2020"/>
      <c r="S5" s="1911"/>
    </row>
    <row r="6" spans="1:19">
      <c r="A6" s="1906" t="s">
        <v>548</v>
      </c>
      <c r="B6" s="1912" t="s">
        <v>951</v>
      </c>
      <c r="C6" s="1908"/>
      <c r="D6" s="1908"/>
      <c r="E6" s="1908"/>
      <c r="F6" s="1908"/>
      <c r="G6" s="1909" t="s">
        <v>549</v>
      </c>
      <c r="H6" s="1913"/>
      <c r="I6" s="1914"/>
      <c r="J6" s="2021"/>
      <c r="K6" s="1914"/>
      <c r="L6" s="2021"/>
      <c r="M6" s="1914"/>
      <c r="N6" s="2021"/>
      <c r="O6" s="1914"/>
      <c r="P6" s="2021"/>
      <c r="Q6" s="1914"/>
      <c r="R6" s="2021"/>
      <c r="S6" s="1914"/>
    </row>
    <row r="7" spans="1:19">
      <c r="A7" s="1906" t="s">
        <v>551</v>
      </c>
      <c r="B7" s="1915"/>
      <c r="C7" s="1908"/>
      <c r="D7" s="1908"/>
      <c r="E7" s="1908"/>
      <c r="F7" s="1908"/>
      <c r="G7" s="1909" t="s">
        <v>552</v>
      </c>
      <c r="H7" s="1916"/>
      <c r="I7" s="1917"/>
      <c r="J7" s="2022"/>
      <c r="K7" s="1917"/>
      <c r="L7" s="2022"/>
      <c r="M7" s="1917"/>
      <c r="N7" s="2022"/>
      <c r="O7" s="1917"/>
      <c r="P7" s="2022"/>
      <c r="Q7" s="1917"/>
      <c r="R7" s="2022"/>
      <c r="S7" s="1917"/>
    </row>
    <row r="8" spans="1:19" ht="15.75" thickBot="1">
      <c r="A8" s="356" t="s">
        <v>554</v>
      </c>
      <c r="B8" s="357"/>
      <c r="C8" s="188"/>
      <c r="D8" s="188"/>
      <c r="E8" s="188"/>
      <c r="F8" s="188"/>
      <c r="G8" s="356" t="s">
        <v>554</v>
      </c>
      <c r="H8" s="1961">
        <f>I51</f>
        <v>0</v>
      </c>
      <c r="I8" s="1962"/>
      <c r="J8" s="1961">
        <f>K51</f>
        <v>0</v>
      </c>
      <c r="K8" s="1962"/>
      <c r="L8" s="1961">
        <f>M51</f>
        <v>0</v>
      </c>
      <c r="M8" s="1962"/>
      <c r="N8" s="1961">
        <f>O51</f>
        <v>0</v>
      </c>
      <c r="O8" s="1962"/>
      <c r="P8" s="1961">
        <f>Q51</f>
        <v>0</v>
      </c>
      <c r="Q8" s="1962"/>
      <c r="R8" s="1961">
        <f>S51</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9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194"/>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2194"/>
      <c r="B21" s="1925" t="s">
        <v>950</v>
      </c>
      <c r="C21" s="57"/>
      <c r="D21" s="58"/>
      <c r="E21" s="58"/>
      <c r="F21" s="58"/>
      <c r="G21" s="64"/>
      <c r="H21" s="59"/>
      <c r="I21" s="59"/>
      <c r="J21" s="59"/>
      <c r="K21" s="59"/>
      <c r="L21" s="59"/>
      <c r="M21" s="59"/>
      <c r="N21" s="59"/>
      <c r="O21" s="59"/>
      <c r="P21" s="59"/>
      <c r="Q21" s="59"/>
      <c r="R21" s="59"/>
      <c r="S21" s="59"/>
    </row>
    <row r="22" spans="1:19">
      <c r="A22" s="2194"/>
      <c r="B22" s="1848" t="s">
        <v>567</v>
      </c>
      <c r="C22" s="1923"/>
      <c r="D22" s="1908"/>
      <c r="E22" s="1908"/>
      <c r="F22" s="1908"/>
      <c r="G22" s="1921"/>
      <c r="H22" s="2192"/>
      <c r="I22" s="2195"/>
      <c r="J22" s="2195"/>
      <c r="K22" s="2195"/>
      <c r="L22" s="2023"/>
      <c r="M22" s="2195"/>
      <c r="N22" s="2195"/>
      <c r="O22" s="2195"/>
      <c r="P22" s="2195"/>
      <c r="Q22" s="2195"/>
      <c r="R22" s="2195"/>
      <c r="S22" s="2195"/>
    </row>
    <row r="23" spans="1:19">
      <c r="A23" s="2196"/>
      <c r="B23" s="2197" t="s">
        <v>568</v>
      </c>
      <c r="C23" s="1923"/>
      <c r="D23" s="1908"/>
      <c r="E23" s="1908"/>
      <c r="F23" s="1908"/>
      <c r="G23" s="1921"/>
      <c r="H23" s="2023"/>
      <c r="I23" s="2198"/>
      <c r="J23" s="2023"/>
      <c r="K23" s="2195"/>
      <c r="L23" s="2023"/>
      <c r="M23" s="2195"/>
      <c r="N23" s="2195"/>
      <c r="O23" s="2195"/>
      <c r="P23" s="2195"/>
      <c r="Q23" s="2195"/>
      <c r="R23" s="2195"/>
      <c r="S23" s="2195"/>
    </row>
    <row r="24" spans="1:19">
      <c r="A24" s="2196"/>
      <c r="B24" s="2197" t="s">
        <v>569</v>
      </c>
      <c r="C24" s="1966"/>
      <c r="D24" s="1908"/>
      <c r="E24" s="1908"/>
      <c r="F24" s="1908"/>
      <c r="G24" s="1921"/>
      <c r="H24" s="2023"/>
      <c r="I24" s="2198"/>
      <c r="J24" s="2023"/>
      <c r="K24" s="2195"/>
      <c r="L24" s="2023"/>
      <c r="M24" s="2195"/>
      <c r="N24" s="2195"/>
      <c r="O24" s="2195"/>
      <c r="P24" s="2195"/>
      <c r="Q24" s="2195"/>
      <c r="R24" s="2195"/>
      <c r="S24" s="2195"/>
    </row>
    <row r="25" spans="1:19">
      <c r="A25" s="2196"/>
      <c r="B25" s="2199" t="s">
        <v>570</v>
      </c>
      <c r="C25" s="1966"/>
      <c r="D25" s="1908"/>
      <c r="E25" s="1908"/>
      <c r="F25" s="1908"/>
      <c r="G25" s="1921"/>
      <c r="H25" s="2023"/>
      <c r="I25" s="2198"/>
      <c r="J25" s="2023"/>
      <c r="K25" s="2195"/>
      <c r="L25" s="2023"/>
      <c r="M25" s="2195"/>
      <c r="N25" s="2195"/>
      <c r="O25" s="2195"/>
      <c r="P25" s="2195"/>
      <c r="Q25" s="2195"/>
      <c r="R25" s="2195"/>
      <c r="S25" s="2195"/>
    </row>
    <row r="26" spans="1:19" s="93" customFormat="1">
      <c r="A26" s="2194"/>
      <c r="B26" s="2199" t="s">
        <v>571</v>
      </c>
      <c r="C26" s="1968"/>
      <c r="D26" s="1969"/>
      <c r="E26" s="1969"/>
      <c r="F26" s="1969"/>
      <c r="G26" s="1968"/>
      <c r="H26" s="2023"/>
      <c r="I26" s="2198"/>
      <c r="J26" s="2024"/>
      <c r="K26" s="2200"/>
      <c r="L26" s="2024"/>
      <c r="M26" s="2200"/>
      <c r="N26" s="2200"/>
      <c r="O26" s="2200"/>
      <c r="P26" s="2200"/>
      <c r="Q26" s="2200"/>
      <c r="R26" s="2200"/>
      <c r="S26" s="2200"/>
    </row>
    <row r="27" spans="1:19" s="93" customFormat="1">
      <c r="A27" s="2194"/>
      <c r="B27" s="2199" t="s">
        <v>572</v>
      </c>
      <c r="C27" s="1968"/>
      <c r="D27" s="1969"/>
      <c r="E27" s="1969"/>
      <c r="F27" s="1969"/>
      <c r="G27" s="1968"/>
      <c r="H27" s="2023"/>
      <c r="I27" s="2198"/>
      <c r="J27" s="2024"/>
      <c r="K27" s="2200"/>
      <c r="L27" s="2024"/>
      <c r="M27" s="2200"/>
      <c r="N27" s="2200"/>
      <c r="O27" s="2200"/>
      <c r="P27" s="2200"/>
      <c r="Q27" s="2200"/>
      <c r="R27" s="2200"/>
      <c r="S27" s="2200"/>
    </row>
    <row r="28" spans="1:19" s="93" customFormat="1">
      <c r="A28" s="2194"/>
      <c r="B28" s="2199" t="s">
        <v>573</v>
      </c>
      <c r="C28" s="1968"/>
      <c r="D28" s="1969"/>
      <c r="E28" s="1969"/>
      <c r="F28" s="1969"/>
      <c r="G28" s="1968"/>
      <c r="H28" s="2023"/>
      <c r="I28" s="2198"/>
      <c r="J28" s="2024"/>
      <c r="K28" s="2200"/>
      <c r="L28" s="2024"/>
      <c r="M28" s="2200"/>
      <c r="N28" s="2200"/>
      <c r="O28" s="2200"/>
      <c r="P28" s="2200"/>
      <c r="Q28" s="2200"/>
      <c r="R28" s="2200"/>
      <c r="S28" s="2200"/>
    </row>
    <row r="29" spans="1:19" s="93" customFormat="1">
      <c r="A29" s="2194"/>
      <c r="B29" s="2201" t="s">
        <v>574</v>
      </c>
      <c r="C29" s="1968"/>
      <c r="D29" s="1969"/>
      <c r="E29" s="1969"/>
      <c r="F29" s="1969"/>
      <c r="G29" s="1968"/>
      <c r="H29" s="2023"/>
      <c r="I29" s="2198"/>
      <c r="J29" s="2024"/>
      <c r="K29" s="2200"/>
      <c r="L29" s="2024"/>
      <c r="M29" s="2200"/>
      <c r="N29" s="2200"/>
      <c r="O29" s="2200"/>
      <c r="P29" s="2200"/>
      <c r="Q29" s="2200"/>
      <c r="R29" s="2200"/>
      <c r="S29" s="2200"/>
    </row>
    <row r="30" spans="1:19" s="93" customFormat="1">
      <c r="A30" s="2194"/>
      <c r="B30" s="2202" t="s">
        <v>575</v>
      </c>
      <c r="C30" s="1970"/>
      <c r="D30" s="1971"/>
      <c r="E30" s="1971"/>
      <c r="F30" s="1971"/>
      <c r="G30" s="1970"/>
      <c r="H30" s="1974"/>
      <c r="I30" s="2203"/>
      <c r="J30" s="1978"/>
      <c r="K30" s="2204"/>
      <c r="L30" s="1978"/>
      <c r="M30" s="2204"/>
      <c r="N30" s="2204"/>
      <c r="O30" s="2204"/>
      <c r="P30" s="2204"/>
      <c r="Q30" s="2204"/>
      <c r="R30" s="2204"/>
      <c r="S30" s="2204"/>
    </row>
    <row r="31" spans="1:19" s="93" customFormat="1">
      <c r="A31" s="2205"/>
      <c r="B31" s="2014"/>
      <c r="C31" s="1988"/>
      <c r="D31" s="1969"/>
      <c r="E31" s="1969"/>
      <c r="F31" s="1969"/>
      <c r="G31" s="1968"/>
      <c r="H31" s="2023"/>
      <c r="I31" s="2198"/>
      <c r="J31" s="2024"/>
      <c r="K31" s="2200"/>
      <c r="L31" s="2024"/>
      <c r="M31" s="2200"/>
      <c r="N31" s="2200"/>
      <c r="O31" s="2200"/>
      <c r="P31" s="2200"/>
      <c r="Q31" s="2200"/>
      <c r="R31" s="2200"/>
      <c r="S31" s="2200"/>
    </row>
    <row r="32" spans="1:19" s="93" customFormat="1">
      <c r="A32" s="2205"/>
      <c r="B32" s="2014"/>
      <c r="C32" s="1988"/>
      <c r="D32" s="1969"/>
      <c r="E32" s="1969"/>
      <c r="F32" s="1969"/>
      <c r="G32" s="1968"/>
      <c r="H32" s="2023"/>
      <c r="I32" s="2198"/>
      <c r="J32" s="2024"/>
      <c r="K32" s="2200"/>
      <c r="L32" s="2024"/>
      <c r="M32" s="2200"/>
      <c r="N32" s="2200"/>
      <c r="O32" s="2200"/>
      <c r="P32" s="2200"/>
      <c r="Q32" s="2200"/>
      <c r="R32" s="2200"/>
      <c r="S32" s="2200"/>
    </row>
    <row r="33" spans="1:19" s="93" customFormat="1">
      <c r="A33" s="2205"/>
      <c r="B33" s="2014"/>
      <c r="C33" s="1988"/>
      <c r="D33" s="1969"/>
      <c r="E33" s="1969"/>
      <c r="F33" s="1969"/>
      <c r="G33" s="1968"/>
      <c r="H33" s="2023"/>
      <c r="I33" s="2198"/>
      <c r="J33" s="2024"/>
      <c r="K33" s="2200"/>
      <c r="L33" s="2024"/>
      <c r="M33" s="2200"/>
      <c r="N33" s="2200"/>
      <c r="O33" s="2200"/>
      <c r="P33" s="2200"/>
      <c r="Q33" s="2200"/>
      <c r="R33" s="2200"/>
      <c r="S33" s="2200"/>
    </row>
    <row r="34" spans="1:19" s="93" customFormat="1">
      <c r="A34" s="2205"/>
      <c r="B34" s="2014"/>
      <c r="C34" s="1988"/>
      <c r="D34" s="1969"/>
      <c r="E34" s="2015"/>
      <c r="F34" s="2016"/>
      <c r="G34" s="1968"/>
      <c r="H34" s="2023"/>
      <c r="I34" s="2198"/>
      <c r="J34" s="2024"/>
      <c r="K34" s="2200"/>
      <c r="L34" s="2024"/>
      <c r="M34" s="2200"/>
      <c r="N34" s="2200"/>
      <c r="O34" s="2200"/>
      <c r="P34" s="2200"/>
      <c r="Q34" s="2200"/>
      <c r="R34" s="2200"/>
      <c r="S34" s="2200"/>
    </row>
    <row r="35" spans="1:19" s="93" customFormat="1">
      <c r="A35" s="2205"/>
      <c r="B35" s="2014"/>
      <c r="C35" s="1988"/>
      <c r="D35" s="1969"/>
      <c r="E35" s="2015"/>
      <c r="F35" s="2016"/>
      <c r="G35" s="1968"/>
      <c r="H35" s="2023"/>
      <c r="I35" s="2198"/>
      <c r="J35" s="2024"/>
      <c r="K35" s="2200"/>
      <c r="L35" s="2024"/>
      <c r="M35" s="2200"/>
      <c r="N35" s="2200"/>
      <c r="O35" s="2200"/>
      <c r="P35" s="2200"/>
      <c r="Q35" s="2200"/>
      <c r="R35" s="2200"/>
      <c r="S35" s="2200"/>
    </row>
    <row r="36" spans="1:19" s="93" customFormat="1">
      <c r="A36" s="2205"/>
      <c r="B36" s="2014"/>
      <c r="C36" s="1988"/>
      <c r="D36" s="1969"/>
      <c r="E36" s="2015"/>
      <c r="F36" s="2016"/>
      <c r="G36" s="1968"/>
      <c r="H36" s="2023"/>
      <c r="I36" s="2198"/>
      <c r="J36" s="2024"/>
      <c r="K36" s="2200"/>
      <c r="L36" s="2024"/>
      <c r="M36" s="2200"/>
      <c r="N36" s="2200"/>
      <c r="O36" s="2200"/>
      <c r="P36" s="2200"/>
      <c r="Q36" s="2200"/>
      <c r="R36" s="2200"/>
      <c r="S36" s="2200"/>
    </row>
    <row r="37" spans="1:19" s="93" customFormat="1">
      <c r="A37" s="2205"/>
      <c r="B37" s="2206"/>
      <c r="C37" s="1988"/>
      <c r="D37" s="1969"/>
      <c r="E37" s="2015"/>
      <c r="F37" s="2016"/>
      <c r="G37" s="1968"/>
      <c r="H37" s="2023"/>
      <c r="I37" s="2198"/>
      <c r="J37" s="2024"/>
      <c r="K37" s="2200"/>
      <c r="L37" s="2024"/>
      <c r="M37" s="2200"/>
      <c r="N37" s="2200"/>
      <c r="O37" s="2200"/>
      <c r="P37" s="2200"/>
      <c r="Q37" s="2200"/>
      <c r="R37" s="2200"/>
      <c r="S37" s="2200"/>
    </row>
    <row r="38" spans="1:19" s="93" customFormat="1">
      <c r="A38" s="2205"/>
      <c r="B38" s="2207"/>
      <c r="C38" s="1988"/>
      <c r="D38" s="1969"/>
      <c r="E38" s="2015"/>
      <c r="F38" s="2016"/>
      <c r="G38" s="1968"/>
      <c r="H38" s="2023"/>
      <c r="I38" s="2198"/>
      <c r="J38" s="2024"/>
      <c r="K38" s="2200"/>
      <c r="L38" s="2024"/>
      <c r="M38" s="2200"/>
      <c r="N38" s="2200"/>
      <c r="O38" s="2200"/>
      <c r="P38" s="2200"/>
      <c r="Q38" s="2200"/>
      <c r="R38" s="2200"/>
      <c r="S38" s="2200"/>
    </row>
    <row r="39" spans="1:19" s="93" customFormat="1">
      <c r="A39" s="2205"/>
      <c r="B39" s="155"/>
      <c r="C39" s="1988"/>
      <c r="D39" s="1969"/>
      <c r="E39" s="2015"/>
      <c r="F39" s="2016"/>
      <c r="G39" s="1968"/>
      <c r="H39" s="2023"/>
      <c r="I39" s="2198"/>
      <c r="J39" s="2024"/>
      <c r="K39" s="2200"/>
      <c r="L39" s="2024"/>
      <c r="M39" s="2200"/>
      <c r="N39" s="2200"/>
      <c r="O39" s="2200"/>
      <c r="P39" s="2200"/>
      <c r="Q39" s="2200"/>
      <c r="R39" s="2200"/>
      <c r="S39" s="2200"/>
    </row>
    <row r="40" spans="1:19" s="93" customFormat="1">
      <c r="A40" s="2205"/>
      <c r="B40" s="2014"/>
      <c r="C40" s="1988"/>
      <c r="D40" s="1969"/>
      <c r="E40" s="2015"/>
      <c r="F40" s="2016"/>
      <c r="G40" s="1968"/>
      <c r="H40" s="2023"/>
      <c r="I40" s="2198"/>
      <c r="J40" s="2024"/>
      <c r="K40" s="2200"/>
      <c r="L40" s="2024"/>
      <c r="M40" s="2200"/>
      <c r="N40" s="2200"/>
      <c r="O40" s="2200"/>
      <c r="P40" s="2200"/>
      <c r="Q40" s="2200"/>
      <c r="R40" s="2200"/>
      <c r="S40" s="2200"/>
    </row>
    <row r="41" spans="1:19" s="93" customFormat="1">
      <c r="A41" s="2205"/>
      <c r="B41" s="2014"/>
      <c r="C41" s="1988"/>
      <c r="D41" s="1969"/>
      <c r="E41" s="2015"/>
      <c r="F41" s="2016"/>
      <c r="G41" s="1968"/>
      <c r="H41" s="2023"/>
      <c r="I41" s="2198"/>
      <c r="J41" s="2024"/>
      <c r="K41" s="2200"/>
      <c r="L41" s="2024"/>
      <c r="M41" s="2200"/>
      <c r="N41" s="2200"/>
      <c r="O41" s="2200"/>
      <c r="P41" s="2200"/>
      <c r="Q41" s="2200"/>
      <c r="R41" s="2200"/>
      <c r="S41" s="2200"/>
    </row>
    <row r="42" spans="1:19" s="93" customFormat="1">
      <c r="A42" s="2205"/>
      <c r="B42" s="2014"/>
      <c r="C42" s="1988"/>
      <c r="D42" s="1969"/>
      <c r="E42" s="2015"/>
      <c r="F42" s="2016"/>
      <c r="G42" s="1968"/>
      <c r="H42" s="2023"/>
      <c r="I42" s="2198"/>
      <c r="J42" s="2024"/>
      <c r="K42" s="2200"/>
      <c r="L42" s="2024"/>
      <c r="M42" s="2200"/>
      <c r="N42" s="2200"/>
      <c r="O42" s="2200"/>
      <c r="P42" s="2200"/>
      <c r="Q42" s="2200"/>
      <c r="R42" s="2200"/>
      <c r="S42" s="2200"/>
    </row>
    <row r="43" spans="1:19" s="93" customFormat="1">
      <c r="A43" s="2205"/>
      <c r="B43" s="2014"/>
      <c r="C43" s="1988"/>
      <c r="D43" s="1969"/>
      <c r="E43" s="2015"/>
      <c r="F43" s="2016"/>
      <c r="G43" s="1968"/>
      <c r="H43" s="2023"/>
      <c r="I43" s="2198"/>
      <c r="J43" s="2024"/>
      <c r="K43" s="2200"/>
      <c r="L43" s="2024"/>
      <c r="M43" s="2200"/>
      <c r="N43" s="2200"/>
      <c r="O43" s="2200"/>
      <c r="P43" s="2200"/>
      <c r="Q43" s="2200"/>
      <c r="R43" s="2200"/>
      <c r="S43" s="2200"/>
    </row>
    <row r="44" spans="1:19" s="93" customFormat="1">
      <c r="A44" s="2205"/>
      <c r="B44" s="2014"/>
      <c r="C44" s="1988"/>
      <c r="D44" s="1969"/>
      <c r="E44" s="2015"/>
      <c r="F44" s="2016"/>
      <c r="G44" s="1968"/>
      <c r="H44" s="2023"/>
      <c r="I44" s="2198"/>
      <c r="J44" s="2024"/>
      <c r="K44" s="2200"/>
      <c r="L44" s="2024"/>
      <c r="M44" s="2200"/>
      <c r="N44" s="2200"/>
      <c r="O44" s="2200"/>
      <c r="P44" s="2200"/>
      <c r="Q44" s="2200"/>
      <c r="R44" s="2200"/>
      <c r="S44" s="2200"/>
    </row>
    <row r="45" spans="1:19" s="93" customFormat="1">
      <c r="A45" s="2205"/>
      <c r="B45" s="2014"/>
      <c r="C45" s="1988"/>
      <c r="D45" s="1969"/>
      <c r="E45" s="2015"/>
      <c r="F45" s="2016"/>
      <c r="G45" s="1968"/>
      <c r="H45" s="2023"/>
      <c r="I45" s="2198"/>
      <c r="J45" s="2024"/>
      <c r="K45" s="2200"/>
      <c r="L45" s="2024"/>
      <c r="M45" s="2200"/>
      <c r="N45" s="2200"/>
      <c r="O45" s="2200"/>
      <c r="P45" s="2200"/>
      <c r="Q45" s="2200"/>
      <c r="R45" s="2200"/>
      <c r="S45" s="2200"/>
    </row>
    <row r="46" spans="1:19" s="93" customFormat="1" ht="15.75" thickBot="1">
      <c r="A46" s="2205"/>
      <c r="B46" s="2014"/>
      <c r="C46" s="1988"/>
      <c r="D46" s="1969"/>
      <c r="E46" s="2015"/>
      <c r="F46" s="2016"/>
      <c r="G46" s="1968"/>
      <c r="H46" s="2023"/>
      <c r="I46" s="2198"/>
      <c r="J46" s="2024"/>
      <c r="K46" s="2200"/>
      <c r="L46" s="2024"/>
      <c r="M46" s="2200"/>
      <c r="N46" s="2200"/>
      <c r="O46" s="2200"/>
      <c r="P46" s="2200"/>
      <c r="Q46" s="2200"/>
      <c r="R46" s="2200"/>
      <c r="S46" s="2200"/>
    </row>
    <row r="47" spans="1:19" ht="15.75" thickTop="1">
      <c r="A47" s="14"/>
      <c r="B47" s="15"/>
      <c r="C47" s="16"/>
      <c r="D47" s="16"/>
      <c r="E47" s="17"/>
      <c r="F47" s="18" t="s">
        <v>625</v>
      </c>
      <c r="G47" s="19"/>
      <c r="H47" s="20"/>
      <c r="I47" s="62">
        <f>SUM(I23:I46)</f>
        <v>0</v>
      </c>
      <c r="J47" s="20"/>
      <c r="K47" s="62">
        <f>SUM(K23:K46)</f>
        <v>0</v>
      </c>
      <c r="L47" s="20"/>
      <c r="M47" s="62">
        <f>SUM(M23:M46)</f>
        <v>0</v>
      </c>
      <c r="N47" s="20"/>
      <c r="O47" s="62">
        <f>SUM(O23:O46)</f>
        <v>0</v>
      </c>
      <c r="P47" s="20"/>
      <c r="Q47" s="62">
        <f>SUM(Q23:Q46)</f>
        <v>0</v>
      </c>
      <c r="R47" s="20"/>
      <c r="S47" s="62">
        <f>SUM(S23:S46)</f>
        <v>0</v>
      </c>
    </row>
    <row r="48" spans="1:19">
      <c r="A48" s="1867"/>
      <c r="B48" s="1868"/>
      <c r="C48" s="1869"/>
      <c r="D48" s="1869"/>
      <c r="E48" s="1870"/>
      <c r="F48" s="1871" t="s">
        <v>626</v>
      </c>
      <c r="G48" s="1872"/>
      <c r="H48" s="1873">
        <v>0</v>
      </c>
      <c r="I48" s="1989"/>
      <c r="J48" s="1873">
        <v>0</v>
      </c>
      <c r="K48" s="1989"/>
      <c r="L48" s="1873">
        <v>0</v>
      </c>
      <c r="M48" s="1989"/>
      <c r="N48" s="1873">
        <v>0</v>
      </c>
      <c r="O48" s="1989"/>
      <c r="P48" s="1873">
        <v>0</v>
      </c>
      <c r="Q48" s="1989"/>
      <c r="R48" s="1873">
        <v>0</v>
      </c>
      <c r="S48" s="1989"/>
    </row>
    <row r="49" spans="1:19">
      <c r="A49" s="1867"/>
      <c r="B49" s="1868"/>
      <c r="C49" s="1869"/>
      <c r="D49" s="1869"/>
      <c r="E49" s="1870"/>
      <c r="F49" s="1871" t="s">
        <v>627</v>
      </c>
      <c r="G49" s="1872"/>
      <c r="H49" s="1875"/>
      <c r="I49" s="1991">
        <f>H48*I47</f>
        <v>0</v>
      </c>
      <c r="J49" s="1875"/>
      <c r="K49" s="1991">
        <f>J48*K47</f>
        <v>0</v>
      </c>
      <c r="L49" s="1875"/>
      <c r="M49" s="1991">
        <f>L48*M47</f>
        <v>0</v>
      </c>
      <c r="N49" s="1875"/>
      <c r="O49" s="1991">
        <f>N48*O47</f>
        <v>0</v>
      </c>
      <c r="P49" s="1875"/>
      <c r="Q49" s="1991">
        <f>P48*Q47</f>
        <v>0</v>
      </c>
      <c r="R49" s="1875"/>
      <c r="S49" s="1991">
        <f>R48*S47</f>
        <v>0</v>
      </c>
    </row>
    <row r="50" spans="1:19">
      <c r="A50" s="1867"/>
      <c r="B50" s="1868"/>
      <c r="C50" s="1869"/>
      <c r="D50" s="1869"/>
      <c r="E50" s="1870"/>
      <c r="F50" s="1871"/>
      <c r="G50" s="1872"/>
      <c r="H50" s="1875"/>
      <c r="I50" s="1993"/>
      <c r="J50" s="1875"/>
      <c r="K50" s="1993"/>
      <c r="L50" s="1875"/>
      <c r="M50" s="1993"/>
      <c r="N50" s="1875"/>
      <c r="O50" s="1993"/>
      <c r="P50" s="1875"/>
      <c r="Q50" s="1993"/>
      <c r="R50" s="1875"/>
      <c r="S50" s="1993"/>
    </row>
    <row r="51" spans="1:19">
      <c r="A51" s="1867"/>
      <c r="B51" s="1868"/>
      <c r="C51" s="1869"/>
      <c r="D51" s="1869"/>
      <c r="E51" s="1870"/>
      <c r="F51" s="1871" t="s">
        <v>628</v>
      </c>
      <c r="G51" s="1872"/>
      <c r="H51" s="1877"/>
      <c r="I51" s="1994">
        <f>SUM(I47:I49)</f>
        <v>0</v>
      </c>
      <c r="J51" s="1877"/>
      <c r="K51" s="1994">
        <f>SUM(K47:K49)</f>
        <v>0</v>
      </c>
      <c r="L51" s="1877"/>
      <c r="M51" s="1994">
        <f>SUM(M47:M49)</f>
        <v>0</v>
      </c>
      <c r="N51" s="1877"/>
      <c r="O51" s="1994">
        <f>SUM(O47:O49)</f>
        <v>0</v>
      </c>
      <c r="P51" s="1877"/>
      <c r="Q51" s="1994">
        <f>SUM(Q47:Q49)</f>
        <v>0</v>
      </c>
      <c r="R51" s="1877"/>
      <c r="S51" s="1994">
        <f>SUM(S47:S49)</f>
        <v>0</v>
      </c>
    </row>
    <row r="52" spans="1:19">
      <c r="A52" s="1867"/>
      <c r="B52" s="1868"/>
      <c r="C52" s="1869"/>
      <c r="D52" s="1869"/>
      <c r="E52" s="1870"/>
      <c r="F52" s="1879" t="s">
        <v>629</v>
      </c>
      <c r="G52" s="1880"/>
      <c r="H52" s="1881"/>
      <c r="I52" s="1882" t="e">
        <f>I51/'Area Calculations'!$I$4</f>
        <v>#DIV/0!</v>
      </c>
      <c r="J52" s="1881"/>
      <c r="K52" s="1882" t="e">
        <f>K51/'Area Calculations'!$I$4</f>
        <v>#DIV/0!</v>
      </c>
      <c r="L52" s="1881"/>
      <c r="M52" s="1882" t="e">
        <f>M51/'Area Calculations'!$I$4</f>
        <v>#DIV/0!</v>
      </c>
      <c r="N52" s="1881"/>
      <c r="O52" s="1882" t="e">
        <f>O51/'Area Calculations'!$I$4</f>
        <v>#DIV/0!</v>
      </c>
      <c r="P52" s="1881"/>
      <c r="Q52" s="1882" t="e">
        <f>Q51/'Area Calculations'!$I$4</f>
        <v>#DIV/0!</v>
      </c>
      <c r="R52" s="1881"/>
      <c r="S52" s="1882" t="e">
        <f>S51/'Area Calculations'!$I$4</f>
        <v>#DIV/0!</v>
      </c>
    </row>
    <row r="53" spans="1:19">
      <c r="A53" s="1867"/>
      <c r="B53" s="1868"/>
      <c r="C53" s="1869"/>
      <c r="D53" s="1869"/>
      <c r="E53" s="1870"/>
      <c r="F53" s="1879" t="s">
        <v>630</v>
      </c>
      <c r="G53" s="1883"/>
      <c r="H53" s="1881"/>
      <c r="I53" s="1882" t="e">
        <f>I51/'Area Calculations'!#REF!</f>
        <v>#REF!</v>
      </c>
      <c r="J53" s="1881"/>
      <c r="K53" s="1882" t="e">
        <f>K51/'Area Calculations'!#REF!</f>
        <v>#REF!</v>
      </c>
      <c r="L53" s="1881"/>
      <c r="M53" s="1882" t="e">
        <f>M51/'Area Calculations'!#REF!</f>
        <v>#REF!</v>
      </c>
      <c r="N53" s="1881"/>
      <c r="O53" s="1882" t="e">
        <f>O51/'Area Calculations'!#REF!</f>
        <v>#REF!</v>
      </c>
      <c r="P53" s="1881"/>
      <c r="Q53" s="1882" t="e">
        <f>Q51/'Area Calculations'!#REF!</f>
        <v>#REF!</v>
      </c>
      <c r="R53" s="1881"/>
      <c r="S53" s="1882" t="e">
        <f>S51/'Area Calculations'!#REF!</f>
        <v>#REF!</v>
      </c>
    </row>
    <row r="54" spans="1:19" ht="15.75" thickBot="1">
      <c r="A54" s="1867"/>
      <c r="B54" s="1868"/>
      <c r="C54" s="1869"/>
      <c r="D54" s="1869"/>
      <c r="E54" s="1870"/>
      <c r="F54" s="1871"/>
      <c r="G54" s="1884"/>
      <c r="H54" s="1885"/>
      <c r="I54" s="1886"/>
      <c r="J54" s="1885"/>
      <c r="K54" s="1886"/>
      <c r="L54" s="1885"/>
      <c r="M54" s="1886"/>
      <c r="N54" s="1885"/>
      <c r="O54" s="1886"/>
      <c r="P54" s="1885"/>
      <c r="Q54" s="1886"/>
      <c r="R54" s="1885"/>
      <c r="S54" s="1886"/>
    </row>
    <row r="55" spans="1:19" ht="16.5" thickTop="1" thickBot="1">
      <c r="A55" s="652" t="s">
        <v>631</v>
      </c>
      <c r="B55" s="653"/>
      <c r="C55" s="12"/>
      <c r="D55" s="12"/>
      <c r="E55" s="12"/>
      <c r="F55" s="12"/>
      <c r="G55" s="54"/>
      <c r="H55" s="52"/>
      <c r="I55" s="21"/>
      <c r="J55" s="21"/>
      <c r="K55" s="21"/>
      <c r="L55" s="21"/>
      <c r="M55" s="21"/>
      <c r="N55" s="21"/>
      <c r="O55" s="21"/>
      <c r="P55" s="21"/>
      <c r="Q55" s="21"/>
      <c r="R55" s="21"/>
      <c r="S55" s="21"/>
    </row>
    <row r="56" spans="1:19" ht="15.75" thickTop="1">
      <c r="A56" s="2208"/>
      <c r="B56" s="1907"/>
      <c r="C56" s="2186"/>
      <c r="D56" s="2186"/>
      <c r="E56" s="2186"/>
      <c r="F56" s="2186"/>
      <c r="G56" s="2209"/>
      <c r="H56" s="2210"/>
      <c r="I56" s="2211"/>
      <c r="J56" s="2211"/>
      <c r="K56" s="2211"/>
      <c r="L56" s="2211"/>
      <c r="M56" s="2211"/>
      <c r="N56" s="2211"/>
      <c r="O56" s="2211"/>
      <c r="P56" s="2211"/>
      <c r="Q56" s="2211"/>
      <c r="R56" s="2211"/>
      <c r="S56" s="2211"/>
    </row>
    <row r="57" spans="1:19" s="2" customFormat="1">
      <c r="A57" s="2208"/>
      <c r="B57" s="1907"/>
      <c r="C57" s="2186"/>
      <c r="D57" s="2186"/>
      <c r="E57" s="2186"/>
      <c r="F57" s="2186"/>
      <c r="G57" s="2209"/>
      <c r="H57" s="2210"/>
      <c r="I57" s="2211"/>
      <c r="J57" s="2211"/>
      <c r="K57" s="2211"/>
      <c r="L57" s="2211"/>
      <c r="M57" s="2211"/>
      <c r="N57" s="2211"/>
      <c r="O57" s="2211"/>
      <c r="P57" s="2211"/>
      <c r="Q57" s="2211"/>
      <c r="R57" s="2211"/>
      <c r="S57" s="2211"/>
    </row>
    <row r="58" spans="1:19" s="2" customFormat="1" ht="15.75" thickBot="1">
      <c r="A58" s="2208"/>
      <c r="B58" s="1907"/>
      <c r="C58" s="2186"/>
      <c r="D58" s="2186"/>
      <c r="E58" s="2186"/>
      <c r="F58" s="2186"/>
      <c r="G58" s="2209"/>
      <c r="H58" s="2210"/>
      <c r="I58" s="2211"/>
      <c r="J58" s="2211"/>
      <c r="K58" s="2211"/>
      <c r="L58" s="2211"/>
      <c r="M58" s="2211"/>
      <c r="N58" s="2211"/>
      <c r="O58" s="2211"/>
      <c r="P58" s="2211"/>
      <c r="Q58" s="2211"/>
      <c r="R58" s="2211"/>
      <c r="S58" s="2211"/>
    </row>
    <row r="59" spans="1:19" ht="16.5" thickTop="1" thickBot="1">
      <c r="A59" s="652" t="s">
        <v>632</v>
      </c>
      <c r="B59" s="653"/>
      <c r="C59" s="12"/>
      <c r="D59" s="12"/>
      <c r="E59" s="12"/>
      <c r="F59" s="12"/>
      <c r="G59" s="54"/>
      <c r="H59" s="52"/>
      <c r="I59" s="21"/>
      <c r="J59" s="21"/>
      <c r="K59" s="21"/>
      <c r="L59" s="21"/>
      <c r="M59" s="21"/>
      <c r="N59" s="21"/>
      <c r="O59" s="21"/>
      <c r="P59" s="21"/>
      <c r="Q59" s="21"/>
      <c r="R59" s="21"/>
      <c r="S59" s="21"/>
    </row>
    <row r="60" spans="1:19" s="2" customFormat="1" ht="15.75" thickTop="1">
      <c r="A60" s="2208"/>
      <c r="B60" s="1907"/>
      <c r="C60" s="2186"/>
      <c r="D60" s="2186"/>
      <c r="E60" s="2186"/>
      <c r="F60" s="2186"/>
      <c r="G60" s="2209"/>
      <c r="H60" s="2210"/>
      <c r="I60" s="2211"/>
      <c r="J60" s="2211"/>
      <c r="K60" s="2211"/>
      <c r="L60" s="2211"/>
      <c r="M60" s="2211"/>
      <c r="N60" s="2211"/>
      <c r="O60" s="2211"/>
      <c r="P60" s="2211"/>
      <c r="Q60" s="2211"/>
      <c r="R60" s="2211"/>
      <c r="S60" s="2211"/>
    </row>
    <row r="61" spans="1:19" s="2" customFormat="1">
      <c r="A61" s="2208"/>
      <c r="B61" s="1907"/>
      <c r="C61" s="2186"/>
      <c r="D61" s="2186"/>
      <c r="E61" s="2186"/>
      <c r="F61" s="2186"/>
      <c r="G61" s="2209"/>
      <c r="H61" s="2210"/>
      <c r="I61" s="2211"/>
      <c r="J61" s="2211"/>
      <c r="K61" s="2211"/>
      <c r="L61" s="2211"/>
      <c r="M61" s="2211"/>
      <c r="N61" s="2211"/>
      <c r="O61" s="2211"/>
      <c r="P61" s="2211"/>
      <c r="Q61" s="2211"/>
      <c r="R61" s="2211"/>
      <c r="S61" s="2211"/>
    </row>
    <row r="62" spans="1:19" ht="15.75" thickBot="1">
      <c r="A62" s="2208"/>
      <c r="B62" s="1907"/>
      <c r="C62" s="2186"/>
      <c r="D62" s="2186"/>
      <c r="E62" s="2186"/>
      <c r="F62" s="2186"/>
      <c r="G62" s="2209"/>
      <c r="H62" s="2210"/>
      <c r="I62" s="2211"/>
      <c r="J62" s="2211"/>
      <c r="K62" s="2211"/>
      <c r="L62" s="2211"/>
      <c r="M62" s="2211"/>
      <c r="N62" s="2211"/>
      <c r="O62" s="2211"/>
      <c r="P62" s="2211"/>
      <c r="Q62" s="2211"/>
      <c r="R62" s="2211"/>
      <c r="S62" s="2211"/>
    </row>
    <row r="63" spans="1:19" ht="16.5" thickTop="1" thickBot="1">
      <c r="A63" s="652" t="s">
        <v>633</v>
      </c>
      <c r="B63" s="653"/>
      <c r="C63" s="12"/>
      <c r="D63" s="12"/>
      <c r="E63" s="12"/>
      <c r="F63" s="12"/>
      <c r="G63" s="54"/>
      <c r="H63" s="52"/>
      <c r="I63" s="21"/>
      <c r="J63" s="21"/>
      <c r="K63" s="21"/>
      <c r="L63" s="21"/>
      <c r="M63" s="21"/>
      <c r="N63" s="21"/>
      <c r="O63" s="21"/>
      <c r="P63" s="21"/>
      <c r="Q63" s="21"/>
      <c r="R63" s="21"/>
      <c r="S63" s="21"/>
    </row>
    <row r="64" spans="1:19" ht="15.75" thickTop="1">
      <c r="A64" s="2208"/>
      <c r="B64" s="1907"/>
      <c r="C64" s="2186"/>
      <c r="D64" s="2186"/>
      <c r="E64" s="2186"/>
      <c r="F64" s="2186"/>
      <c r="G64" s="2209"/>
      <c r="H64" s="2210"/>
      <c r="I64" s="2211"/>
      <c r="J64" s="2211"/>
      <c r="K64" s="2211"/>
      <c r="L64" s="2211"/>
      <c r="M64" s="2211"/>
      <c r="N64" s="2211"/>
      <c r="O64" s="2211"/>
      <c r="P64" s="2211"/>
      <c r="Q64" s="2211"/>
      <c r="R64" s="2211"/>
      <c r="S64" s="2211"/>
    </row>
    <row r="65" spans="1:19">
      <c r="A65" s="1920"/>
      <c r="B65" s="1907"/>
      <c r="C65" s="1908"/>
      <c r="D65" s="1908"/>
      <c r="E65" s="1908"/>
      <c r="F65" s="1908"/>
      <c r="G65" s="2031"/>
      <c r="H65" s="1999"/>
      <c r="I65" s="1888"/>
      <c r="J65" s="1888"/>
      <c r="K65" s="1888"/>
      <c r="L65" s="1888"/>
      <c r="M65" s="1888"/>
      <c r="N65" s="1888"/>
      <c r="O65" s="1888"/>
      <c r="P65" s="1888"/>
      <c r="Q65" s="1888"/>
      <c r="R65" s="1888"/>
      <c r="S65" s="1888"/>
    </row>
    <row r="66" spans="1:19" ht="15.75" thickBot="1">
      <c r="A66" s="1889"/>
      <c r="B66" s="1890"/>
      <c r="C66" s="1908"/>
      <c r="D66" s="1908"/>
      <c r="E66" s="1908"/>
      <c r="F66" s="1908"/>
      <c r="G66" s="2031"/>
      <c r="H66" s="2000"/>
      <c r="I66" s="1891"/>
      <c r="J66" s="1891"/>
      <c r="K66" s="1891"/>
      <c r="L66" s="1891"/>
      <c r="M66" s="1891"/>
      <c r="N66" s="1891"/>
      <c r="O66" s="1891"/>
      <c r="P66" s="1891"/>
      <c r="Q66" s="1891"/>
      <c r="R66" s="1891"/>
      <c r="S66" s="1891"/>
    </row>
    <row r="67" spans="1:19" ht="16.5" thickTop="1" thickBot="1">
      <c r="A67" s="652" t="s">
        <v>634</v>
      </c>
      <c r="B67" s="653"/>
      <c r="C67" s="12"/>
      <c r="D67" s="12"/>
      <c r="E67" s="12"/>
      <c r="F67" s="12"/>
      <c r="G67" s="54"/>
      <c r="H67" s="52"/>
      <c r="I67" s="21"/>
      <c r="J67" s="21"/>
      <c r="K67" s="21"/>
      <c r="L67" s="21"/>
      <c r="M67" s="21"/>
      <c r="N67" s="21"/>
      <c r="O67" s="21"/>
      <c r="P67" s="21"/>
      <c r="Q67" s="21"/>
      <c r="R67" s="21"/>
      <c r="S67" s="21"/>
    </row>
    <row r="68" spans="1:19" ht="15.75" thickTop="1">
      <c r="A68" s="2212"/>
      <c r="B68" s="2190"/>
      <c r="C68" s="2186"/>
      <c r="D68" s="2186"/>
      <c r="E68" s="2186"/>
      <c r="F68" s="2186"/>
      <c r="G68" s="2209"/>
      <c r="H68" s="2210"/>
      <c r="I68" s="2211"/>
      <c r="J68" s="2211"/>
      <c r="K68" s="2211"/>
      <c r="L68" s="2211"/>
      <c r="M68" s="2211"/>
      <c r="N68" s="2211"/>
      <c r="O68" s="2211"/>
      <c r="P68" s="2211"/>
      <c r="Q68" s="2211"/>
      <c r="R68" s="2211"/>
      <c r="S68" s="2211"/>
    </row>
    <row r="69" spans="1:19">
      <c r="A69" s="1889"/>
      <c r="B69" s="1890"/>
      <c r="C69" s="1908"/>
      <c r="D69" s="1908"/>
      <c r="E69" s="1908"/>
      <c r="F69" s="1908"/>
      <c r="G69" s="2031"/>
      <c r="H69" s="2001"/>
      <c r="I69" s="1892"/>
      <c r="J69" s="1892"/>
      <c r="K69" s="1892"/>
      <c r="L69" s="1892"/>
      <c r="M69" s="1892"/>
      <c r="N69" s="1892"/>
      <c r="O69" s="1892"/>
      <c r="P69" s="1892"/>
      <c r="Q69" s="1892"/>
      <c r="R69" s="1892"/>
      <c r="S69" s="1892"/>
    </row>
    <row r="70" spans="1:19" ht="15.75" thickBot="1">
      <c r="A70" s="1889"/>
      <c r="B70" s="1890"/>
      <c r="C70" s="1908"/>
      <c r="D70" s="1908"/>
      <c r="E70" s="1908"/>
      <c r="F70" s="1908"/>
      <c r="G70" s="2031"/>
      <c r="H70" s="2001"/>
      <c r="I70" s="1892"/>
      <c r="J70" s="1892"/>
      <c r="K70" s="1892"/>
      <c r="L70" s="1892"/>
      <c r="M70" s="1892"/>
      <c r="N70" s="1892"/>
      <c r="O70" s="1892"/>
      <c r="P70" s="1892"/>
      <c r="Q70" s="1892"/>
      <c r="R70" s="1892"/>
      <c r="S70" s="1892"/>
    </row>
    <row r="71" spans="1:19" ht="16.5" thickTop="1" thickBot="1">
      <c r="A71" s="652" t="s">
        <v>635</v>
      </c>
      <c r="B71" s="653"/>
      <c r="C71" s="12"/>
      <c r="D71" s="12"/>
      <c r="E71" s="12"/>
      <c r="F71" s="12"/>
      <c r="G71" s="54"/>
      <c r="H71" s="52"/>
      <c r="I71" s="21"/>
      <c r="J71" s="21"/>
      <c r="K71" s="21"/>
      <c r="L71" s="21"/>
      <c r="M71" s="21"/>
      <c r="N71" s="21"/>
      <c r="O71" s="21"/>
      <c r="P71" s="21"/>
      <c r="Q71" s="21"/>
      <c r="R71" s="21"/>
      <c r="S71" s="21"/>
    </row>
    <row r="72" spans="1:19" ht="15.75" thickTop="1">
      <c r="A72" s="1920"/>
      <c r="B72" s="1907" t="s">
        <v>636</v>
      </c>
      <c r="C72" s="1908"/>
      <c r="D72" s="1908"/>
      <c r="E72" s="1908"/>
      <c r="F72" s="1908"/>
      <c r="G72" s="2031"/>
      <c r="H72" s="2001"/>
      <c r="I72" s="1892"/>
      <c r="J72" s="1892"/>
      <c r="K72" s="1892"/>
      <c r="L72" s="1892"/>
      <c r="M72" s="1892"/>
      <c r="N72" s="1892"/>
      <c r="O72" s="1892"/>
      <c r="P72" s="1892"/>
      <c r="Q72" s="1892"/>
      <c r="R72" s="1892"/>
      <c r="S72" s="1892"/>
    </row>
    <row r="73" spans="1:19">
      <c r="A73" s="1920"/>
      <c r="B73" s="1907" t="s">
        <v>637</v>
      </c>
      <c r="C73" s="1908"/>
      <c r="D73" s="1908"/>
      <c r="E73" s="1908"/>
      <c r="F73" s="1908"/>
      <c r="G73" s="2031"/>
      <c r="H73" s="2001"/>
      <c r="I73" s="1892"/>
      <c r="J73" s="1892"/>
      <c r="K73" s="1892"/>
      <c r="L73" s="1892"/>
      <c r="M73" s="1892"/>
      <c r="N73" s="1892"/>
      <c r="O73" s="1892"/>
      <c r="P73" s="1892"/>
      <c r="Q73" s="1892"/>
      <c r="R73" s="1892"/>
      <c r="S73" s="1892"/>
    </row>
    <row r="74" spans="1:19">
      <c r="A74" s="1920"/>
      <c r="B74" s="1907" t="s">
        <v>638</v>
      </c>
      <c r="C74" s="1908"/>
      <c r="D74" s="1908"/>
      <c r="E74" s="1908"/>
      <c r="F74" s="1908"/>
      <c r="G74" s="2031"/>
      <c r="H74" s="2001"/>
      <c r="I74" s="1892"/>
      <c r="J74" s="1892"/>
      <c r="K74" s="1892"/>
      <c r="L74" s="1892"/>
      <c r="M74" s="1892"/>
      <c r="N74" s="1892"/>
      <c r="O74" s="1892"/>
      <c r="P74" s="1892"/>
      <c r="Q74" s="1892"/>
      <c r="R74" s="1892"/>
      <c r="S74" s="1892"/>
    </row>
    <row r="75" spans="1:19">
      <c r="A75" s="1920"/>
      <c r="B75" s="1907" t="s">
        <v>639</v>
      </c>
      <c r="C75" s="1908"/>
      <c r="D75" s="1908"/>
      <c r="E75" s="1908"/>
      <c r="F75" s="1908"/>
      <c r="G75" s="2031"/>
      <c r="H75" s="2001"/>
      <c r="I75" s="1892"/>
      <c r="J75" s="1892"/>
      <c r="K75" s="1892"/>
      <c r="L75" s="1892"/>
      <c r="M75" s="1892"/>
      <c r="N75" s="1892"/>
      <c r="O75" s="1892"/>
      <c r="P75" s="1892"/>
      <c r="Q75" s="1892"/>
      <c r="R75" s="1892"/>
      <c r="S75" s="1892"/>
    </row>
    <row r="76" spans="1:19" ht="15.75" thickBot="1">
      <c r="A76" s="358"/>
      <c r="B76" s="357"/>
      <c r="C76" s="188"/>
      <c r="D76" s="188"/>
      <c r="E76" s="188"/>
      <c r="F76" s="188"/>
      <c r="G76" s="55"/>
      <c r="H76" s="53"/>
      <c r="I76" s="300"/>
      <c r="J76" s="300"/>
      <c r="K76" s="300"/>
      <c r="L76" s="300"/>
      <c r="M76" s="300"/>
      <c r="N76" s="300"/>
      <c r="O76" s="300"/>
      <c r="P76" s="300"/>
      <c r="Q76" s="300"/>
      <c r="R76" s="300"/>
      <c r="S76" s="300"/>
    </row>
    <row r="77" spans="1:19" ht="16.5" thickTop="1" thickBot="1">
      <c r="A77" s="7" t="s">
        <v>640</v>
      </c>
      <c r="B77" s="8"/>
      <c r="C77" s="12"/>
      <c r="D77" s="12"/>
      <c r="E77" s="12"/>
      <c r="F77" s="12"/>
      <c r="G77" s="54"/>
      <c r="H77" s="52"/>
      <c r="I77" s="21"/>
      <c r="J77" s="21"/>
      <c r="K77" s="21"/>
      <c r="L77" s="21"/>
      <c r="M77" s="21"/>
      <c r="N77" s="21"/>
      <c r="O77" s="21"/>
      <c r="P77" s="21"/>
      <c r="Q77" s="21"/>
      <c r="R77" s="21"/>
      <c r="S77" s="21"/>
    </row>
    <row r="78" spans="1:19" ht="15.75" thickTop="1">
      <c r="A78" s="2208"/>
      <c r="B78" s="2191" t="s">
        <v>641</v>
      </c>
      <c r="C78" s="2186"/>
      <c r="D78" s="2186"/>
      <c r="E78" s="2186"/>
      <c r="F78" s="2186"/>
      <c r="G78" s="2209"/>
      <c r="H78" s="2195"/>
      <c r="I78" s="2192"/>
      <c r="J78" s="2192"/>
      <c r="K78" s="2192"/>
      <c r="L78" s="2192"/>
      <c r="M78" s="2192"/>
      <c r="N78" s="2192"/>
      <c r="O78" s="2192"/>
      <c r="P78" s="2192"/>
      <c r="Q78" s="2192"/>
      <c r="R78" s="2192"/>
      <c r="S78" s="2192"/>
    </row>
    <row r="79" spans="1:19">
      <c r="A79" s="1920"/>
      <c r="B79" s="1907" t="s">
        <v>642</v>
      </c>
      <c r="C79" s="1908"/>
      <c r="D79" s="1908"/>
      <c r="E79" s="1908"/>
      <c r="F79" s="1908"/>
      <c r="G79" s="2031"/>
      <c r="H79" s="2002"/>
      <c r="I79" s="1893"/>
      <c r="J79" s="1893"/>
      <c r="K79" s="1893"/>
      <c r="L79" s="1893"/>
      <c r="M79" s="1893"/>
      <c r="N79" s="1893"/>
      <c r="O79" s="1893"/>
      <c r="P79" s="1893"/>
      <c r="Q79" s="1893"/>
      <c r="R79" s="1893"/>
      <c r="S79" s="1893"/>
    </row>
    <row r="80" spans="1:19" ht="15.75" thickBot="1">
      <c r="A80" s="1894"/>
      <c r="B80" s="1895" t="s">
        <v>643</v>
      </c>
      <c r="C80" s="1896"/>
      <c r="D80" s="1896"/>
      <c r="E80" s="1896"/>
      <c r="F80" s="1896"/>
      <c r="G80" s="2032"/>
      <c r="H80" s="2003"/>
      <c r="I80" s="1898"/>
      <c r="J80" s="1898"/>
      <c r="K80" s="1898"/>
      <c r="L80" s="1898"/>
      <c r="M80" s="1898"/>
      <c r="N80" s="1898"/>
      <c r="O80" s="1898"/>
      <c r="P80" s="1898"/>
      <c r="Q80" s="1898"/>
      <c r="R80" s="1898"/>
      <c r="S80" s="1898"/>
    </row>
    <row r="81" spans="1:2" ht="16.5" thickTop="1" thickBot="1"/>
    <row r="82" spans="1:2" ht="16.5" thickTop="1" thickBot="1">
      <c r="A82" s="94" t="s">
        <v>644</v>
      </c>
      <c r="B82" s="96"/>
    </row>
    <row r="83" spans="1:2" ht="15.75" thickTop="1">
      <c r="A83" s="95" t="s">
        <v>542</v>
      </c>
      <c r="B83" s="1899"/>
    </row>
    <row r="84" spans="1:2">
      <c r="A84" s="1900" t="s">
        <v>546</v>
      </c>
      <c r="B84" s="1899"/>
    </row>
    <row r="85" spans="1:2">
      <c r="A85" s="1901" t="s">
        <v>549</v>
      </c>
      <c r="B85" s="1902"/>
    </row>
    <row r="86" spans="1:2">
      <c r="A86" s="1901" t="s">
        <v>552</v>
      </c>
      <c r="B86" s="1903"/>
    </row>
    <row r="87" spans="1:2" ht="15.75" thickBot="1">
      <c r="A87" s="1904" t="s">
        <v>645</v>
      </c>
      <c r="B87" s="1905"/>
    </row>
    <row r="88" spans="1:2" ht="15.75" thickTop="1"/>
    <row r="89" spans="1:2">
      <c r="A89" s="97"/>
      <c r="B89" s="1" t="s">
        <v>646</v>
      </c>
    </row>
    <row r="90" spans="1:2">
      <c r="A90" s="98"/>
      <c r="B90" s="1" t="s">
        <v>647</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F923-C73E-41C9-AC37-24F18B5D5FEC}">
  <sheetPr>
    <tabColor rgb="FF92D050"/>
  </sheetPr>
  <dimension ref="A1:S100"/>
  <sheetViews>
    <sheetView zoomScale="85" zoomScaleNormal="85" workbookViewId="0">
      <pane xSplit="2" ySplit="9" topLeftCell="C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430</v>
      </c>
      <c r="C5" s="1908"/>
      <c r="D5" s="1908"/>
      <c r="E5" s="1908"/>
      <c r="F5" s="1908"/>
      <c r="G5" s="1909" t="s">
        <v>546</v>
      </c>
      <c r="H5" s="2004"/>
      <c r="I5" s="2004"/>
      <c r="J5" s="2004"/>
      <c r="K5" s="2004"/>
      <c r="L5" s="2004"/>
      <c r="M5" s="2004"/>
      <c r="N5" s="2004"/>
      <c r="O5" s="2004"/>
      <c r="P5" s="2004"/>
      <c r="Q5" s="2004"/>
      <c r="R5" s="1958"/>
      <c r="S5" s="1911"/>
    </row>
    <row r="6" spans="1:19">
      <c r="A6" s="1906" t="s">
        <v>548</v>
      </c>
      <c r="B6" s="1912" t="s">
        <v>429</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2146">
        <f>I61</f>
        <v>0</v>
      </c>
      <c r="I8" s="2146"/>
      <c r="J8" s="2146">
        <f>K61</f>
        <v>0</v>
      </c>
      <c r="K8" s="2146"/>
      <c r="L8" s="2146">
        <f>M61</f>
        <v>0</v>
      </c>
      <c r="M8" s="2146"/>
      <c r="N8" s="2146">
        <f>O61</f>
        <v>0</v>
      </c>
      <c r="O8" s="2146"/>
      <c r="P8" s="2146">
        <f>Q61</f>
        <v>0</v>
      </c>
      <c r="Q8" s="2146"/>
      <c r="R8" s="1963">
        <f>S61</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9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2213"/>
      <c r="B20" s="1907"/>
      <c r="C20" s="1923"/>
      <c r="D20" s="1908"/>
      <c r="E20" s="1908"/>
      <c r="F20" s="1908"/>
      <c r="G20" s="1921"/>
      <c r="H20" s="1924"/>
      <c r="I20" s="1922"/>
      <c r="J20" s="1924"/>
      <c r="K20" s="1922"/>
      <c r="L20" s="1924"/>
      <c r="M20" s="1922"/>
      <c r="N20" s="1924"/>
      <c r="O20" s="1922"/>
      <c r="P20" s="1924"/>
      <c r="Q20" s="1922"/>
      <c r="R20" s="1924"/>
      <c r="S20" s="1922"/>
    </row>
    <row r="21" spans="1:19">
      <c r="A21" s="2213"/>
      <c r="B21" s="1925" t="s">
        <v>430</v>
      </c>
      <c r="C21" s="57"/>
      <c r="D21" s="58"/>
      <c r="E21" s="58"/>
      <c r="F21" s="58"/>
      <c r="G21" s="64"/>
      <c r="H21" s="1924"/>
      <c r="I21" s="2177"/>
      <c r="J21" s="1924"/>
      <c r="K21" s="2195"/>
      <c r="L21" s="1924"/>
      <c r="M21" s="2195"/>
      <c r="N21" s="1924"/>
      <c r="O21" s="2195"/>
      <c r="P21" s="1924"/>
      <c r="Q21" s="2195"/>
      <c r="R21" s="1924"/>
      <c r="S21" s="2195"/>
    </row>
    <row r="22" spans="1:19">
      <c r="A22" s="2213"/>
      <c r="B22" s="1848" t="s">
        <v>567</v>
      </c>
      <c r="C22" s="1923"/>
      <c r="D22" s="1908"/>
      <c r="E22" s="1908"/>
      <c r="F22" s="1908"/>
      <c r="G22" s="1921"/>
      <c r="H22" s="1924"/>
      <c r="I22" s="2177"/>
      <c r="J22" s="1924"/>
      <c r="K22" s="2195"/>
      <c r="L22" s="1924"/>
      <c r="M22" s="2195"/>
      <c r="N22" s="1924"/>
      <c r="O22" s="2195"/>
      <c r="P22" s="1924"/>
      <c r="Q22" s="2195"/>
      <c r="R22" s="1924"/>
      <c r="S22" s="2195"/>
    </row>
    <row r="23" spans="1:19">
      <c r="A23" s="2213"/>
      <c r="B23" s="2174" t="s">
        <v>568</v>
      </c>
      <c r="C23" s="1923"/>
      <c r="D23" s="1908"/>
      <c r="E23" s="1908"/>
      <c r="F23" s="1908"/>
      <c r="G23" s="1921"/>
      <c r="H23" s="1924"/>
      <c r="I23" s="2177"/>
      <c r="J23" s="1924"/>
      <c r="K23" s="2195"/>
      <c r="L23" s="1924"/>
      <c r="M23" s="2195"/>
      <c r="N23" s="1924"/>
      <c r="O23" s="2195"/>
      <c r="P23" s="1924"/>
      <c r="Q23" s="2195"/>
      <c r="R23" s="1924"/>
      <c r="S23" s="2195"/>
    </row>
    <row r="24" spans="1:19">
      <c r="A24" s="2213"/>
      <c r="B24" s="2174" t="s">
        <v>569</v>
      </c>
      <c r="C24" s="1966"/>
      <c r="D24" s="1908"/>
      <c r="E24" s="1908"/>
      <c r="F24" s="1908"/>
      <c r="G24" s="1921"/>
      <c r="H24" s="1924"/>
      <c r="I24" s="2177"/>
      <c r="J24" s="1924"/>
      <c r="K24" s="2195"/>
      <c r="L24" s="1924"/>
      <c r="M24" s="2195"/>
      <c r="N24" s="1924"/>
      <c r="O24" s="2195"/>
      <c r="P24" s="1924"/>
      <c r="Q24" s="2195"/>
      <c r="R24" s="1924"/>
      <c r="S24" s="2195"/>
    </row>
    <row r="25" spans="1:19">
      <c r="A25" s="2111"/>
      <c r="B25" s="2175" t="s">
        <v>570</v>
      </c>
      <c r="C25" s="1966"/>
      <c r="D25" s="1908"/>
      <c r="E25" s="1908"/>
      <c r="F25" s="1908"/>
      <c r="G25" s="1921"/>
      <c r="H25" s="1924"/>
      <c r="I25" s="2177"/>
      <c r="J25" s="1924"/>
      <c r="K25" s="2195"/>
      <c r="L25" s="1924"/>
      <c r="M25" s="2195"/>
      <c r="N25" s="1924"/>
      <c r="O25" s="2195"/>
      <c r="P25" s="1924"/>
      <c r="Q25" s="2195"/>
      <c r="R25" s="1924"/>
      <c r="S25" s="2195"/>
    </row>
    <row r="26" spans="1:19" s="93" customFormat="1">
      <c r="A26" s="2111"/>
      <c r="B26" s="2175" t="s">
        <v>571</v>
      </c>
      <c r="C26" s="1968"/>
      <c r="D26" s="1969"/>
      <c r="E26" s="1969"/>
      <c r="F26" s="1969"/>
      <c r="G26" s="1968"/>
      <c r="H26" s="1924"/>
      <c r="I26" s="2177"/>
      <c r="J26" s="1924"/>
      <c r="K26" s="2176"/>
      <c r="L26" s="1924"/>
      <c r="M26" s="2176"/>
      <c r="N26" s="1924"/>
      <c r="O26" s="2176"/>
      <c r="P26" s="1924"/>
      <c r="Q26" s="2176"/>
      <c r="R26" s="1924"/>
      <c r="S26" s="2176"/>
    </row>
    <row r="27" spans="1:19" s="93" customFormat="1">
      <c r="A27" s="2213"/>
      <c r="B27" s="2175" t="s">
        <v>572</v>
      </c>
      <c r="C27" s="1968"/>
      <c r="D27" s="1969"/>
      <c r="E27" s="1969"/>
      <c r="F27" s="1969"/>
      <c r="G27" s="1968"/>
      <c r="H27" s="1924"/>
      <c r="I27" s="2177"/>
      <c r="J27" s="1924"/>
      <c r="K27" s="2176"/>
      <c r="L27" s="1924"/>
      <c r="M27" s="2176"/>
      <c r="N27" s="1924"/>
      <c r="O27" s="2176"/>
      <c r="P27" s="1924"/>
      <c r="Q27" s="2176"/>
      <c r="R27" s="1924"/>
      <c r="S27" s="2176"/>
    </row>
    <row r="28" spans="1:19" s="93" customFormat="1">
      <c r="A28" s="2213"/>
      <c r="B28" s="2175" t="s">
        <v>573</v>
      </c>
      <c r="C28" s="1968"/>
      <c r="D28" s="1969"/>
      <c r="E28" s="1969"/>
      <c r="F28" s="1969"/>
      <c r="G28" s="1968"/>
      <c r="H28" s="1924"/>
      <c r="I28" s="2177"/>
      <c r="J28" s="1924"/>
      <c r="K28" s="2176"/>
      <c r="L28" s="1924"/>
      <c r="M28" s="2176"/>
      <c r="N28" s="1924"/>
      <c r="O28" s="2176"/>
      <c r="P28" s="1924"/>
      <c r="Q28" s="2176"/>
      <c r="R28" s="1924"/>
      <c r="S28" s="2176"/>
    </row>
    <row r="29" spans="1:19" s="93" customFormat="1">
      <c r="A29" s="2213"/>
      <c r="B29" s="2175" t="s">
        <v>648</v>
      </c>
      <c r="C29" s="1968"/>
      <c r="D29" s="1969"/>
      <c r="E29" s="1969"/>
      <c r="F29" s="1969"/>
      <c r="G29" s="1968"/>
      <c r="H29" s="1924"/>
      <c r="I29" s="2177"/>
      <c r="J29" s="1924"/>
      <c r="K29" s="2176"/>
      <c r="L29" s="1924"/>
      <c r="M29" s="2176"/>
      <c r="N29" s="1924"/>
      <c r="O29" s="2176"/>
      <c r="P29" s="1924"/>
      <c r="Q29" s="2176"/>
      <c r="R29" s="1924"/>
      <c r="S29" s="2176"/>
    </row>
    <row r="30" spans="1:19" s="93" customFormat="1">
      <c r="A30" s="2213"/>
      <c r="B30" s="2178" t="s">
        <v>574</v>
      </c>
      <c r="C30" s="1968"/>
      <c r="D30" s="1969"/>
      <c r="E30" s="1969"/>
      <c r="F30" s="1969"/>
      <c r="G30" s="1968"/>
      <c r="H30" s="1924"/>
      <c r="I30" s="2177"/>
      <c r="J30" s="1924"/>
      <c r="K30" s="2176"/>
      <c r="L30" s="1924"/>
      <c r="M30" s="2176"/>
      <c r="N30" s="1924"/>
      <c r="O30" s="2176"/>
      <c r="P30" s="1924"/>
      <c r="Q30" s="2176"/>
      <c r="R30" s="1924"/>
      <c r="S30" s="2176"/>
    </row>
    <row r="31" spans="1:19" s="93" customFormat="1">
      <c r="A31" s="2213"/>
      <c r="B31" s="2179" t="s">
        <v>575</v>
      </c>
      <c r="C31" s="1970"/>
      <c r="D31" s="1971"/>
      <c r="E31" s="1971"/>
      <c r="F31" s="1971"/>
      <c r="G31" s="1970"/>
      <c r="H31" s="1974"/>
      <c r="I31" s="2180"/>
      <c r="J31" s="1978"/>
      <c r="K31" s="2181"/>
      <c r="L31" s="1978"/>
      <c r="M31" s="2181"/>
      <c r="N31" s="2181"/>
      <c r="O31" s="2181"/>
      <c r="P31" s="2181"/>
      <c r="Q31" s="2181"/>
      <c r="R31" s="2181"/>
      <c r="S31" s="2181"/>
    </row>
    <row r="32" spans="1:19" s="93" customFormat="1">
      <c r="A32" s="2213"/>
      <c r="B32" s="148" t="s">
        <v>706</v>
      </c>
      <c r="C32" s="1968"/>
      <c r="D32" s="1969"/>
      <c r="E32" s="1969"/>
      <c r="F32" s="1969"/>
      <c r="G32" s="1968"/>
      <c r="H32" s="1924"/>
      <c r="I32" s="2177"/>
      <c r="J32" s="1924"/>
      <c r="K32" s="2176"/>
      <c r="L32" s="1924"/>
      <c r="M32" s="2176"/>
      <c r="N32" s="1924"/>
      <c r="O32" s="2176"/>
      <c r="P32" s="1924"/>
      <c r="Q32" s="2176"/>
      <c r="R32" s="1924"/>
      <c r="S32" s="2176"/>
    </row>
    <row r="33" spans="1:19" s="93" customFormat="1">
      <c r="A33" s="2213"/>
      <c r="B33" s="2014"/>
      <c r="C33" s="1968"/>
      <c r="D33" s="1969"/>
      <c r="E33" s="1969"/>
      <c r="F33" s="1969"/>
      <c r="G33" s="1968"/>
      <c r="H33" s="1924"/>
      <c r="I33" s="2177"/>
      <c r="J33" s="1924"/>
      <c r="K33" s="2176"/>
      <c r="L33" s="1924"/>
      <c r="M33" s="2176"/>
      <c r="N33" s="1924"/>
      <c r="O33" s="2176"/>
      <c r="P33" s="1924"/>
      <c r="Q33" s="2176"/>
      <c r="R33" s="1924"/>
      <c r="S33" s="2176"/>
    </row>
    <row r="34" spans="1:19" s="93" customFormat="1">
      <c r="A34" s="2111"/>
      <c r="B34" s="1986" t="s">
        <v>952</v>
      </c>
      <c r="C34" s="1988"/>
      <c r="D34" s="1969"/>
      <c r="E34" s="1969"/>
      <c r="F34" s="1969"/>
      <c r="G34" s="1968"/>
      <c r="H34" s="1924"/>
      <c r="I34" s="2177"/>
      <c r="J34" s="1924"/>
      <c r="K34" s="2176"/>
      <c r="L34" s="1924"/>
      <c r="M34" s="2176"/>
      <c r="N34" s="1924"/>
      <c r="O34" s="2176"/>
      <c r="P34" s="1924"/>
      <c r="Q34" s="2176"/>
      <c r="R34" s="1924"/>
      <c r="S34" s="2176"/>
    </row>
    <row r="35" spans="1:19" s="93" customFormat="1">
      <c r="A35" s="2111"/>
      <c r="B35" s="1987" t="s">
        <v>953</v>
      </c>
      <c r="C35" s="1988"/>
      <c r="D35" s="1969"/>
      <c r="E35" s="1969"/>
      <c r="F35" s="1969"/>
      <c r="G35" s="1968"/>
      <c r="H35" s="1924"/>
      <c r="I35" s="2177"/>
      <c r="J35" s="1924"/>
      <c r="K35" s="2176"/>
      <c r="L35" s="1924"/>
      <c r="M35" s="2176"/>
      <c r="N35" s="1924"/>
      <c r="O35" s="2176"/>
      <c r="P35" s="1924"/>
      <c r="Q35" s="2176"/>
      <c r="R35" s="1924"/>
      <c r="S35" s="2176"/>
    </row>
    <row r="36" spans="1:19" s="93" customFormat="1">
      <c r="A36" s="2111"/>
      <c r="B36" s="1987" t="s">
        <v>954</v>
      </c>
      <c r="C36" s="1988"/>
      <c r="D36" s="1969"/>
      <c r="E36" s="1969"/>
      <c r="F36" s="1969"/>
      <c r="G36" s="1968"/>
      <c r="H36" s="1924"/>
      <c r="I36" s="2177"/>
      <c r="J36" s="1924"/>
      <c r="K36" s="2176"/>
      <c r="L36" s="1924"/>
      <c r="M36" s="2176"/>
      <c r="N36" s="1924"/>
      <c r="O36" s="2176"/>
      <c r="P36" s="1924"/>
      <c r="Q36" s="2176"/>
      <c r="R36" s="1924"/>
      <c r="S36" s="2176"/>
    </row>
    <row r="37" spans="1:19" s="93" customFormat="1" ht="25.5">
      <c r="A37" s="2111"/>
      <c r="B37" s="2214" t="s">
        <v>955</v>
      </c>
      <c r="C37" s="1988"/>
      <c r="D37" s="1969"/>
      <c r="E37" s="1969"/>
      <c r="F37" s="1969"/>
      <c r="G37" s="1968"/>
      <c r="H37" s="1924"/>
      <c r="I37" s="2177"/>
      <c r="J37" s="1924"/>
      <c r="K37" s="2176"/>
      <c r="L37" s="1924"/>
      <c r="M37" s="2176"/>
      <c r="N37" s="1924"/>
      <c r="O37" s="2176"/>
      <c r="P37" s="1924"/>
      <c r="Q37" s="2176"/>
      <c r="R37" s="1924"/>
      <c r="S37" s="2176"/>
    </row>
    <row r="38" spans="1:19" s="93" customFormat="1">
      <c r="A38" s="2111"/>
      <c r="B38" s="1987" t="s">
        <v>956</v>
      </c>
      <c r="C38" s="1988"/>
      <c r="D38" s="1969"/>
      <c r="E38" s="1969"/>
      <c r="F38" s="1969"/>
      <c r="G38" s="1968"/>
      <c r="H38" s="1924"/>
      <c r="I38" s="2177"/>
      <c r="J38" s="1924"/>
      <c r="K38" s="2176"/>
      <c r="L38" s="1924"/>
      <c r="M38" s="2176"/>
      <c r="N38" s="1924"/>
      <c r="O38" s="2176"/>
      <c r="P38" s="1924"/>
      <c r="Q38" s="2176"/>
      <c r="R38" s="1924"/>
      <c r="S38" s="2176"/>
    </row>
    <row r="39" spans="1:19" s="93" customFormat="1">
      <c r="A39" s="2111"/>
      <c r="B39" s="1987" t="s">
        <v>833</v>
      </c>
      <c r="C39" s="1988"/>
      <c r="D39" s="1969"/>
      <c r="E39" s="2015"/>
      <c r="F39" s="2016"/>
      <c r="G39" s="1968"/>
      <c r="H39" s="1924"/>
      <c r="I39" s="2177"/>
      <c r="J39" s="1924"/>
      <c r="K39" s="2176"/>
      <c r="L39" s="1924"/>
      <c r="M39" s="2176"/>
      <c r="N39" s="1924"/>
      <c r="O39" s="2176"/>
      <c r="P39" s="1924"/>
      <c r="Q39" s="2176"/>
      <c r="R39" s="1924"/>
      <c r="S39" s="2176"/>
    </row>
    <row r="40" spans="1:19" s="93" customFormat="1">
      <c r="A40" s="2111"/>
      <c r="B40" s="1987" t="s">
        <v>957</v>
      </c>
      <c r="C40" s="1988"/>
      <c r="D40" s="1969"/>
      <c r="E40" s="2015"/>
      <c r="F40" s="2016"/>
      <c r="G40" s="1968"/>
      <c r="H40" s="1924"/>
      <c r="I40" s="2177"/>
      <c r="J40" s="1924"/>
      <c r="K40" s="2176"/>
      <c r="L40" s="1924"/>
      <c r="M40" s="2176"/>
      <c r="N40" s="1924"/>
      <c r="O40" s="2176"/>
      <c r="P40" s="1924"/>
      <c r="Q40" s="2176"/>
      <c r="R40" s="1924"/>
      <c r="S40" s="2176"/>
    </row>
    <row r="41" spans="1:19" s="93" customFormat="1">
      <c r="A41" s="2111"/>
      <c r="B41" s="1987" t="s">
        <v>835</v>
      </c>
      <c r="C41" s="1988"/>
      <c r="D41" s="1969"/>
      <c r="E41" s="2015"/>
      <c r="F41" s="2016"/>
      <c r="G41" s="1968"/>
      <c r="H41" s="1924"/>
      <c r="I41" s="2177"/>
      <c r="J41" s="1924"/>
      <c r="K41" s="2176"/>
      <c r="L41" s="1924"/>
      <c r="M41" s="2176"/>
      <c r="N41" s="1924"/>
      <c r="O41" s="2176"/>
      <c r="P41" s="1924"/>
      <c r="Q41" s="2176"/>
      <c r="R41" s="1924"/>
      <c r="S41" s="2176"/>
    </row>
    <row r="42" spans="1:19" s="93" customFormat="1">
      <c r="A42" s="2111"/>
      <c r="B42" s="2159"/>
      <c r="C42" s="1988"/>
      <c r="D42" s="1969"/>
      <c r="E42" s="2015"/>
      <c r="F42" s="2016"/>
      <c r="G42" s="1968"/>
      <c r="H42" s="1924"/>
      <c r="I42" s="2177"/>
      <c r="J42" s="1924"/>
      <c r="K42" s="2176"/>
      <c r="L42" s="1924"/>
      <c r="M42" s="2176"/>
      <c r="N42" s="1924"/>
      <c r="O42" s="2176"/>
      <c r="P42" s="1924"/>
      <c r="Q42" s="2176"/>
      <c r="R42" s="1924"/>
      <c r="S42" s="2176"/>
    </row>
    <row r="43" spans="1:19" s="93" customFormat="1">
      <c r="A43" s="2111"/>
      <c r="B43" s="2160"/>
      <c r="C43" s="1988"/>
      <c r="D43" s="1969"/>
      <c r="E43" s="2015"/>
      <c r="F43" s="2016"/>
      <c r="G43" s="1968"/>
      <c r="H43" s="1924"/>
      <c r="I43" s="2177"/>
      <c r="J43" s="1924"/>
      <c r="K43" s="2176"/>
      <c r="L43" s="1924"/>
      <c r="M43" s="2176"/>
      <c r="N43" s="1924"/>
      <c r="O43" s="2176"/>
      <c r="P43" s="1924"/>
      <c r="Q43" s="2176"/>
      <c r="R43" s="1924"/>
      <c r="S43" s="2176"/>
    </row>
    <row r="44" spans="1:19" s="93" customFormat="1">
      <c r="A44" s="2111"/>
      <c r="B44" s="155"/>
      <c r="C44" s="1988"/>
      <c r="D44" s="1969"/>
      <c r="E44" s="2015"/>
      <c r="F44" s="2016"/>
      <c r="G44" s="1968"/>
      <c r="H44" s="1924" t="s">
        <v>579</v>
      </c>
      <c r="I44" s="2177"/>
      <c r="J44" s="1924"/>
      <c r="K44" s="2176"/>
      <c r="L44" s="1924"/>
      <c r="M44" s="2176"/>
      <c r="N44" s="1924"/>
      <c r="O44" s="2176"/>
      <c r="P44" s="1924"/>
      <c r="Q44" s="2176"/>
      <c r="R44" s="1924"/>
      <c r="S44" s="2176"/>
    </row>
    <row r="45" spans="1:19" s="93" customFormat="1">
      <c r="A45" s="2111"/>
      <c r="B45" s="2014"/>
      <c r="C45" s="1988"/>
      <c r="D45" s="1969"/>
      <c r="E45" s="2015"/>
      <c r="F45" s="2016"/>
      <c r="G45" s="1968"/>
      <c r="H45" s="1924"/>
      <c r="I45" s="2177"/>
      <c r="J45" s="1924"/>
      <c r="K45" s="2176"/>
      <c r="L45" s="1924"/>
      <c r="M45" s="2176"/>
      <c r="N45" s="1924"/>
      <c r="O45" s="2176"/>
      <c r="P45" s="1924"/>
      <c r="Q45" s="2176"/>
      <c r="R45" s="1924"/>
      <c r="S45" s="2176"/>
    </row>
    <row r="46" spans="1:19" s="93" customFormat="1">
      <c r="A46" s="2111"/>
      <c r="B46" s="2014"/>
      <c r="C46" s="1988"/>
      <c r="D46" s="1969"/>
      <c r="E46" s="2015"/>
      <c r="F46" s="2016"/>
      <c r="G46" s="1968"/>
      <c r="H46" s="1924"/>
      <c r="I46" s="2177"/>
      <c r="J46" s="1924"/>
      <c r="K46" s="2176"/>
      <c r="L46" s="1924"/>
      <c r="M46" s="2176"/>
      <c r="N46" s="1924"/>
      <c r="O46" s="2176"/>
      <c r="P46" s="1924"/>
      <c r="Q46" s="2176"/>
      <c r="R46" s="1924"/>
      <c r="S46" s="2176"/>
    </row>
    <row r="47" spans="1:19" s="93" customFormat="1">
      <c r="A47" s="2111"/>
      <c r="B47" s="2014"/>
      <c r="C47" s="1988"/>
      <c r="D47" s="1969"/>
      <c r="E47" s="2015"/>
      <c r="F47" s="2016"/>
      <c r="G47" s="1968"/>
      <c r="H47" s="1924"/>
      <c r="I47" s="2177"/>
      <c r="J47" s="1924"/>
      <c r="K47" s="2176"/>
      <c r="L47" s="1924"/>
      <c r="M47" s="2176"/>
      <c r="N47" s="1924"/>
      <c r="O47" s="2176"/>
      <c r="P47" s="1924"/>
      <c r="Q47" s="2176"/>
      <c r="R47" s="1924"/>
      <c r="S47" s="2176"/>
    </row>
    <row r="48" spans="1:19" s="93" customFormat="1">
      <c r="A48" s="2111"/>
      <c r="B48" s="2014"/>
      <c r="C48" s="1988"/>
      <c r="D48" s="1969"/>
      <c r="E48" s="2015"/>
      <c r="F48" s="2016"/>
      <c r="G48" s="1968"/>
      <c r="H48" s="1924"/>
      <c r="I48" s="2177"/>
      <c r="J48" s="1924"/>
      <c r="K48" s="2176"/>
      <c r="L48" s="1924"/>
      <c r="M48" s="2176"/>
      <c r="N48" s="1924"/>
      <c r="O48" s="2176"/>
      <c r="P48" s="1924"/>
      <c r="Q48" s="2176"/>
      <c r="R48" s="1924"/>
      <c r="S48" s="2176"/>
    </row>
    <row r="49" spans="1:19" s="93" customFormat="1">
      <c r="A49" s="2111"/>
      <c r="B49" s="2014"/>
      <c r="C49" s="1988"/>
      <c r="D49" s="1969"/>
      <c r="E49" s="2015"/>
      <c r="F49" s="2016"/>
      <c r="G49" s="1968"/>
      <c r="H49" s="1924"/>
      <c r="I49" s="2177"/>
      <c r="J49" s="1924"/>
      <c r="K49" s="2176"/>
      <c r="L49" s="1924"/>
      <c r="M49" s="2176"/>
      <c r="N49" s="1924"/>
      <c r="O49" s="2176"/>
      <c r="P49" s="1924"/>
      <c r="Q49" s="2176"/>
      <c r="R49" s="1924"/>
      <c r="S49" s="2176"/>
    </row>
    <row r="50" spans="1:19" s="93" customFormat="1">
      <c r="A50" s="2111"/>
      <c r="B50" s="2014"/>
      <c r="C50" s="1988"/>
      <c r="D50" s="1969"/>
      <c r="E50" s="2015"/>
      <c r="F50" s="2016"/>
      <c r="G50" s="1968"/>
      <c r="H50" s="1924"/>
      <c r="I50" s="2177"/>
      <c r="J50" s="1924"/>
      <c r="K50" s="2176"/>
      <c r="L50" s="1924"/>
      <c r="M50" s="2176"/>
      <c r="N50" s="1924"/>
      <c r="O50" s="2176"/>
      <c r="P50" s="1924"/>
      <c r="Q50" s="2176"/>
      <c r="R50" s="1924"/>
      <c r="S50" s="2176"/>
    </row>
    <row r="51" spans="1:19" s="93" customFormat="1">
      <c r="A51" s="2111"/>
      <c r="B51" s="2014"/>
      <c r="C51" s="1988"/>
      <c r="D51" s="1969"/>
      <c r="E51" s="2015"/>
      <c r="F51" s="2016"/>
      <c r="G51" s="1968"/>
      <c r="H51" s="1924"/>
      <c r="I51" s="2177"/>
      <c r="J51" s="1924"/>
      <c r="K51" s="2176"/>
      <c r="L51" s="1924"/>
      <c r="M51" s="2176"/>
      <c r="N51" s="1924"/>
      <c r="O51" s="2176"/>
      <c r="P51" s="1924"/>
      <c r="Q51" s="2176"/>
      <c r="R51" s="1924"/>
      <c r="S51" s="2176"/>
    </row>
    <row r="52" spans="1:19" s="93" customFormat="1">
      <c r="A52" s="2111"/>
      <c r="B52" s="2014"/>
      <c r="C52" s="1988"/>
      <c r="D52" s="1969"/>
      <c r="E52" s="2015"/>
      <c r="F52" s="2016"/>
      <c r="G52" s="1968"/>
      <c r="H52" s="1924"/>
      <c r="I52" s="2177"/>
      <c r="J52" s="1924"/>
      <c r="K52" s="2176"/>
      <c r="L52" s="1924"/>
      <c r="M52" s="2176"/>
      <c r="N52" s="1924"/>
      <c r="O52" s="2176"/>
      <c r="P52" s="1924"/>
      <c r="Q52" s="2176"/>
      <c r="R52" s="1924"/>
      <c r="S52" s="2176"/>
    </row>
    <row r="53" spans="1:19" s="93" customFormat="1">
      <c r="A53" s="2111"/>
      <c r="B53" s="2014"/>
      <c r="C53" s="1988"/>
      <c r="D53" s="1969"/>
      <c r="E53" s="2015"/>
      <c r="F53" s="2016"/>
      <c r="G53" s="1968"/>
      <c r="H53" s="1924"/>
      <c r="I53" s="2177"/>
      <c r="J53" s="1924"/>
      <c r="K53" s="2176"/>
      <c r="L53" s="1924"/>
      <c r="M53" s="2176"/>
      <c r="N53" s="1924"/>
      <c r="O53" s="2176"/>
      <c r="P53" s="1924"/>
      <c r="Q53" s="2176"/>
      <c r="R53" s="1924"/>
      <c r="S53" s="2176"/>
    </row>
    <row r="54" spans="1:19" s="93" customFormat="1">
      <c r="A54" s="2111"/>
      <c r="B54" s="2014"/>
      <c r="C54" s="1988"/>
      <c r="D54" s="1969"/>
      <c r="E54" s="2015"/>
      <c r="F54" s="2016"/>
      <c r="G54" s="1968"/>
      <c r="H54" s="1924"/>
      <c r="I54" s="2177"/>
      <c r="J54" s="1924"/>
      <c r="K54" s="2176"/>
      <c r="L54" s="1924"/>
      <c r="M54" s="2176"/>
      <c r="N54" s="1924"/>
      <c r="O54" s="2176"/>
      <c r="P54" s="1924"/>
      <c r="Q54" s="2176"/>
      <c r="R54" s="1924"/>
      <c r="S54" s="2176"/>
    </row>
    <row r="55" spans="1:19" s="93" customFormat="1">
      <c r="A55" s="2111"/>
      <c r="B55" s="2014"/>
      <c r="C55" s="1988"/>
      <c r="D55" s="1969"/>
      <c r="E55" s="2015"/>
      <c r="F55" s="2016"/>
      <c r="G55" s="1968"/>
      <c r="H55" s="1924"/>
      <c r="I55" s="2177"/>
      <c r="J55" s="1924"/>
      <c r="K55" s="2176"/>
      <c r="L55" s="1924"/>
      <c r="M55" s="2176"/>
      <c r="N55" s="1924"/>
      <c r="O55" s="2176"/>
      <c r="P55" s="1924"/>
      <c r="Q55" s="2176"/>
      <c r="R55" s="1924"/>
      <c r="S55" s="2176"/>
    </row>
    <row r="56" spans="1:19">
      <c r="A56" s="2215"/>
      <c r="B56" s="2216"/>
      <c r="C56" s="1923"/>
      <c r="D56" s="1908"/>
      <c r="E56" s="1908"/>
      <c r="F56" s="1908"/>
      <c r="G56" s="1921"/>
      <c r="H56" s="1924"/>
      <c r="I56" s="2195"/>
      <c r="J56" s="1924"/>
      <c r="K56" s="2195"/>
      <c r="L56" s="1924"/>
      <c r="M56" s="2195"/>
      <c r="N56" s="1924"/>
      <c r="O56" s="2195"/>
      <c r="P56" s="1924"/>
      <c r="Q56" s="2195"/>
      <c r="R56" s="1924"/>
      <c r="S56" s="2195"/>
    </row>
    <row r="57" spans="1:19">
      <c r="A57" s="14"/>
      <c r="B57" s="15"/>
      <c r="C57" s="16"/>
      <c r="D57" s="16"/>
      <c r="E57" s="17"/>
      <c r="F57" s="18" t="s">
        <v>625</v>
      </c>
      <c r="G57" s="19"/>
      <c r="H57" s="20"/>
      <c r="I57" s="62">
        <f>SUM(I23:I56)</f>
        <v>0</v>
      </c>
      <c r="J57" s="20"/>
      <c r="K57" s="62">
        <f>SUM(K23:K56)</f>
        <v>0</v>
      </c>
      <c r="L57" s="20"/>
      <c r="M57" s="62">
        <f>SUM(M23:M56)</f>
        <v>0</v>
      </c>
      <c r="N57" s="20"/>
      <c r="O57" s="62">
        <f>SUM(O23:O56)</f>
        <v>0</v>
      </c>
      <c r="P57" s="20"/>
      <c r="Q57" s="62">
        <f>SUM(Q23:Q56)</f>
        <v>0</v>
      </c>
      <c r="R57" s="20"/>
      <c r="S57" s="62">
        <f>SUM(S23:S56)</f>
        <v>0</v>
      </c>
    </row>
    <row r="58" spans="1:19">
      <c r="A58" s="1867"/>
      <c r="B58" s="1868"/>
      <c r="C58" s="1869"/>
      <c r="D58" s="1869"/>
      <c r="E58" s="1870"/>
      <c r="F58" s="1871" t="s">
        <v>626</v>
      </c>
      <c r="G58" s="1872"/>
      <c r="H58" s="1873">
        <v>0</v>
      </c>
      <c r="I58" s="1989"/>
      <c r="J58" s="1873">
        <v>0</v>
      </c>
      <c r="K58" s="1989"/>
      <c r="L58" s="1873">
        <v>0</v>
      </c>
      <c r="M58" s="1989"/>
      <c r="N58" s="1873">
        <v>0</v>
      </c>
      <c r="O58" s="1989"/>
      <c r="P58" s="1873">
        <v>0</v>
      </c>
      <c r="Q58" s="1989"/>
      <c r="R58" s="1873">
        <v>0</v>
      </c>
      <c r="S58" s="1989"/>
    </row>
    <row r="59" spans="1:19">
      <c r="A59" s="1867"/>
      <c r="B59" s="1868"/>
      <c r="C59" s="1869"/>
      <c r="D59" s="1869"/>
      <c r="E59" s="1870"/>
      <c r="F59" s="1871" t="s">
        <v>627</v>
      </c>
      <c r="G59" s="1872"/>
      <c r="H59" s="1875"/>
      <c r="I59" s="1991">
        <f>H58*I57</f>
        <v>0</v>
      </c>
      <c r="J59" s="1875"/>
      <c r="K59" s="1991">
        <f>J58*K57</f>
        <v>0</v>
      </c>
      <c r="L59" s="1875"/>
      <c r="M59" s="1991">
        <f>L58*M57</f>
        <v>0</v>
      </c>
      <c r="N59" s="1875"/>
      <c r="O59" s="1991">
        <f>N58*O57</f>
        <v>0</v>
      </c>
      <c r="P59" s="1875"/>
      <c r="Q59" s="1991">
        <f>P58*Q57</f>
        <v>0</v>
      </c>
      <c r="R59" s="1875"/>
      <c r="S59" s="1991">
        <f>R58*S57</f>
        <v>0</v>
      </c>
    </row>
    <row r="60" spans="1:19">
      <c r="A60" s="1867"/>
      <c r="B60" s="1868"/>
      <c r="C60" s="1869"/>
      <c r="D60" s="1869"/>
      <c r="E60" s="1870"/>
      <c r="F60" s="1871"/>
      <c r="G60" s="1872"/>
      <c r="H60" s="1875"/>
      <c r="I60" s="1993"/>
      <c r="J60" s="1875"/>
      <c r="K60" s="1993"/>
      <c r="L60" s="1875"/>
      <c r="M60" s="1993"/>
      <c r="N60" s="1875"/>
      <c r="O60" s="1993"/>
      <c r="P60" s="1875"/>
      <c r="Q60" s="1993"/>
      <c r="R60" s="1875"/>
      <c r="S60" s="1993"/>
    </row>
    <row r="61" spans="1:19">
      <c r="A61" s="1867"/>
      <c r="B61" s="1868"/>
      <c r="C61" s="1869"/>
      <c r="D61" s="1869"/>
      <c r="E61" s="1870"/>
      <c r="F61" s="1871" t="s">
        <v>628</v>
      </c>
      <c r="G61" s="1872"/>
      <c r="H61" s="1877"/>
      <c r="I61" s="1994">
        <f>SUM(I57:I59)</f>
        <v>0</v>
      </c>
      <c r="J61" s="1877"/>
      <c r="K61" s="1994">
        <f>SUM(K57:K59)</f>
        <v>0</v>
      </c>
      <c r="L61" s="1877"/>
      <c r="M61" s="1994">
        <f>SUM(M57:M59)</f>
        <v>0</v>
      </c>
      <c r="N61" s="1877"/>
      <c r="O61" s="1994">
        <f>SUM(O57:O59)</f>
        <v>0</v>
      </c>
      <c r="P61" s="1877"/>
      <c r="Q61" s="1994">
        <f>SUM(Q57:Q59)</f>
        <v>0</v>
      </c>
      <c r="R61" s="1877"/>
      <c r="S61" s="1994">
        <f>SUM(S57:S59)</f>
        <v>0</v>
      </c>
    </row>
    <row r="62" spans="1:19">
      <c r="A62" s="1867"/>
      <c r="B62" s="1868"/>
      <c r="C62" s="1869"/>
      <c r="D62" s="1869"/>
      <c r="E62" s="1870"/>
      <c r="F62" s="1879" t="s">
        <v>629</v>
      </c>
      <c r="G62" s="1880"/>
      <c r="H62" s="1881"/>
      <c r="I62" s="1882" t="e">
        <f>I61/'Area Calculations'!$I$4</f>
        <v>#DIV/0!</v>
      </c>
      <c r="J62" s="1881"/>
      <c r="K62" s="1882" t="e">
        <f>K61/'Area Calculations'!$I$4</f>
        <v>#DIV/0!</v>
      </c>
      <c r="L62" s="1881"/>
      <c r="M62" s="1882" t="e">
        <f>M61/'Area Calculations'!$I$4</f>
        <v>#DIV/0!</v>
      </c>
      <c r="N62" s="1881"/>
      <c r="O62" s="1882" t="e">
        <f>O61/'Area Calculations'!$I$4</f>
        <v>#DIV/0!</v>
      </c>
      <c r="P62" s="1881"/>
      <c r="Q62" s="1882" t="e">
        <f>Q61/'Area Calculations'!$I$4</f>
        <v>#DIV/0!</v>
      </c>
      <c r="R62" s="1881"/>
      <c r="S62" s="1882" t="e">
        <f>S61/'Area Calculations'!$I$4</f>
        <v>#DIV/0!</v>
      </c>
    </row>
    <row r="63" spans="1:19">
      <c r="A63" s="1867"/>
      <c r="B63" s="1868"/>
      <c r="C63" s="1869"/>
      <c r="D63" s="1869"/>
      <c r="E63" s="1870"/>
      <c r="F63" s="1879" t="s">
        <v>630</v>
      </c>
      <c r="G63" s="1883"/>
      <c r="H63" s="1881"/>
      <c r="I63" s="1882" t="e">
        <f>I61/'Area Calculations'!#REF!</f>
        <v>#REF!</v>
      </c>
      <c r="J63" s="1881"/>
      <c r="K63" s="1882" t="e">
        <f>K61/'Area Calculations'!#REF!</f>
        <v>#REF!</v>
      </c>
      <c r="L63" s="1881"/>
      <c r="M63" s="1882" t="e">
        <f>M61/'Area Calculations'!#REF!</f>
        <v>#REF!</v>
      </c>
      <c r="N63" s="1881"/>
      <c r="O63" s="1882" t="e">
        <f>O61/'Area Calculations'!#REF!</f>
        <v>#REF!</v>
      </c>
      <c r="P63" s="1881"/>
      <c r="Q63" s="1882" t="e">
        <f>Q61/'Area Calculations'!#REF!</f>
        <v>#REF!</v>
      </c>
      <c r="R63" s="1881"/>
      <c r="S63" s="1882" t="e">
        <f>S61/'Area Calculations'!#REF!</f>
        <v>#REF!</v>
      </c>
    </row>
    <row r="64" spans="1:19">
      <c r="A64" s="1867"/>
      <c r="B64" s="1868"/>
      <c r="C64" s="1869"/>
      <c r="D64" s="1869"/>
      <c r="E64" s="1870"/>
      <c r="F64" s="1871"/>
      <c r="G64" s="1884"/>
      <c r="H64" s="1885"/>
      <c r="I64" s="1886"/>
      <c r="J64" s="1885"/>
      <c r="K64" s="1886"/>
      <c r="L64" s="1885"/>
      <c r="M64" s="1886"/>
      <c r="N64" s="1885"/>
      <c r="O64" s="1886"/>
      <c r="P64" s="1885"/>
      <c r="Q64" s="1886"/>
      <c r="R64" s="1885"/>
      <c r="S64" s="1886"/>
    </row>
    <row r="65" spans="1:19">
      <c r="A65" s="652" t="s">
        <v>631</v>
      </c>
      <c r="B65" s="653"/>
      <c r="C65" s="12"/>
      <c r="D65" s="12"/>
      <c r="E65" s="12"/>
      <c r="F65" s="12"/>
      <c r="G65" s="13"/>
      <c r="H65" s="21"/>
      <c r="I65" s="21"/>
      <c r="J65" s="21"/>
      <c r="K65" s="21"/>
      <c r="L65" s="21"/>
      <c r="M65" s="21"/>
      <c r="N65" s="21"/>
      <c r="O65" s="21"/>
      <c r="P65" s="21"/>
      <c r="Q65" s="21"/>
      <c r="R65" s="21"/>
      <c r="S65" s="21"/>
    </row>
    <row r="66" spans="1:19">
      <c r="A66" s="2138"/>
      <c r="B66" s="1907"/>
      <c r="C66" s="2115"/>
      <c r="D66" s="2115"/>
      <c r="E66" s="2115"/>
      <c r="F66" s="2115"/>
      <c r="G66" s="2116"/>
      <c r="H66" s="2164"/>
      <c r="I66" s="2164"/>
      <c r="J66" s="2164"/>
      <c r="K66" s="2164"/>
      <c r="L66" s="2164"/>
      <c r="M66" s="2164"/>
      <c r="N66" s="2164"/>
      <c r="O66" s="2164"/>
      <c r="P66" s="2164"/>
      <c r="Q66" s="2164"/>
      <c r="R66" s="2164"/>
      <c r="S66" s="2164"/>
    </row>
    <row r="67" spans="1:19" s="2" customFormat="1">
      <c r="A67" s="2138"/>
      <c r="B67" s="1907"/>
      <c r="C67" s="2115"/>
      <c r="D67" s="2115"/>
      <c r="E67" s="2115"/>
      <c r="F67" s="2115"/>
      <c r="G67" s="2116"/>
      <c r="H67" s="2164"/>
      <c r="I67" s="2164"/>
      <c r="J67" s="2164"/>
      <c r="K67" s="2164"/>
      <c r="L67" s="2164"/>
      <c r="M67" s="2164"/>
      <c r="N67" s="2164"/>
      <c r="O67" s="2164"/>
      <c r="P67" s="2164"/>
      <c r="Q67" s="2164"/>
      <c r="R67" s="2164"/>
      <c r="S67" s="2164"/>
    </row>
    <row r="68" spans="1:19" s="2" customFormat="1">
      <c r="A68" s="2138"/>
      <c r="B68" s="1907"/>
      <c r="C68" s="2115"/>
      <c r="D68" s="2115"/>
      <c r="E68" s="2115"/>
      <c r="F68" s="2115"/>
      <c r="G68" s="2116"/>
      <c r="H68" s="2164"/>
      <c r="I68" s="2164"/>
      <c r="J68" s="2164"/>
      <c r="K68" s="2164"/>
      <c r="L68" s="2164"/>
      <c r="M68" s="2164"/>
      <c r="N68" s="2164"/>
      <c r="O68" s="2164"/>
      <c r="P68" s="2164"/>
      <c r="Q68" s="2164"/>
      <c r="R68" s="2164"/>
      <c r="S68" s="2164"/>
    </row>
    <row r="69" spans="1:19">
      <c r="A69" s="652" t="s">
        <v>632</v>
      </c>
      <c r="B69" s="653"/>
      <c r="C69" s="12"/>
      <c r="D69" s="12"/>
      <c r="E69" s="12"/>
      <c r="F69" s="12"/>
      <c r="G69" s="13"/>
      <c r="H69" s="21"/>
      <c r="I69" s="21"/>
      <c r="J69" s="21"/>
      <c r="K69" s="21"/>
      <c r="L69" s="21"/>
      <c r="M69" s="21"/>
      <c r="N69" s="21"/>
      <c r="O69" s="21"/>
      <c r="P69" s="21"/>
      <c r="Q69" s="21"/>
      <c r="R69" s="21"/>
      <c r="S69" s="21"/>
    </row>
    <row r="70" spans="1:19" s="2" customFormat="1">
      <c r="A70" s="2138"/>
      <c r="B70" s="1907"/>
      <c r="C70" s="2115"/>
      <c r="D70" s="2115"/>
      <c r="E70" s="2115"/>
      <c r="F70" s="2115"/>
      <c r="G70" s="2116"/>
      <c r="H70" s="2164"/>
      <c r="I70" s="2164"/>
      <c r="J70" s="2164"/>
      <c r="K70" s="2164"/>
      <c r="L70" s="2164"/>
      <c r="M70" s="2164"/>
      <c r="N70" s="2164"/>
      <c r="O70" s="2164"/>
      <c r="P70" s="2164"/>
      <c r="Q70" s="2164"/>
      <c r="R70" s="2164"/>
      <c r="S70" s="2164"/>
    </row>
    <row r="71" spans="1:19" s="2" customFormat="1">
      <c r="A71" s="2138"/>
      <c r="B71" s="1907"/>
      <c r="C71" s="2115"/>
      <c r="D71" s="2115"/>
      <c r="E71" s="2115"/>
      <c r="F71" s="2115"/>
      <c r="G71" s="2116"/>
      <c r="H71" s="2164"/>
      <c r="I71" s="2164"/>
      <c r="J71" s="2164"/>
      <c r="K71" s="2164"/>
      <c r="L71" s="2164"/>
      <c r="M71" s="2164"/>
      <c r="N71" s="2164"/>
      <c r="O71" s="2164"/>
      <c r="P71" s="2164"/>
      <c r="Q71" s="2164"/>
      <c r="R71" s="2164"/>
      <c r="S71" s="2164"/>
    </row>
    <row r="72" spans="1:19">
      <c r="A72" s="2138"/>
      <c r="B72" s="1907"/>
      <c r="C72" s="2115"/>
      <c r="D72" s="2115"/>
      <c r="E72" s="2115"/>
      <c r="F72" s="2115"/>
      <c r="G72" s="2116"/>
      <c r="H72" s="2164"/>
      <c r="I72" s="2164"/>
      <c r="J72" s="2164"/>
      <c r="K72" s="2164"/>
      <c r="L72" s="2164"/>
      <c r="M72" s="2164"/>
      <c r="N72" s="2164"/>
      <c r="O72" s="2164"/>
      <c r="P72" s="2164"/>
      <c r="Q72" s="2164"/>
      <c r="R72" s="2164"/>
      <c r="S72" s="2164"/>
    </row>
    <row r="73" spans="1:19">
      <c r="A73" s="652" t="s">
        <v>633</v>
      </c>
      <c r="B73" s="653"/>
      <c r="C73" s="12"/>
      <c r="D73" s="12"/>
      <c r="E73" s="12"/>
      <c r="F73" s="12"/>
      <c r="G73" s="13"/>
      <c r="H73" s="21"/>
      <c r="I73" s="21"/>
      <c r="J73" s="21"/>
      <c r="K73" s="21"/>
      <c r="L73" s="21"/>
      <c r="M73" s="21"/>
      <c r="N73" s="21"/>
      <c r="O73" s="21"/>
      <c r="P73" s="21"/>
      <c r="Q73" s="21"/>
      <c r="R73" s="21"/>
      <c r="S73" s="21"/>
    </row>
    <row r="74" spans="1:19">
      <c r="A74" s="2138"/>
      <c r="B74" s="1907"/>
      <c r="C74" s="2115"/>
      <c r="D74" s="2115"/>
      <c r="E74" s="2115"/>
      <c r="F74" s="2115"/>
      <c r="G74" s="2116"/>
      <c r="H74" s="2164"/>
      <c r="I74" s="2164"/>
      <c r="J74" s="2164"/>
      <c r="K74" s="2164"/>
      <c r="L74" s="2164"/>
      <c r="M74" s="2164"/>
      <c r="N74" s="2164"/>
      <c r="O74" s="2164"/>
      <c r="P74" s="2164"/>
      <c r="Q74" s="2164"/>
      <c r="R74" s="2164"/>
      <c r="S74" s="2164"/>
    </row>
    <row r="75" spans="1:19">
      <c r="A75" s="1920"/>
      <c r="B75" s="1907"/>
      <c r="C75" s="1908"/>
      <c r="D75" s="1908"/>
      <c r="E75" s="1908"/>
      <c r="F75" s="1908"/>
      <c r="G75" s="1921"/>
      <c r="H75" s="1888"/>
      <c r="I75" s="1888"/>
      <c r="J75" s="1888"/>
      <c r="K75" s="1888"/>
      <c r="L75" s="1888"/>
      <c r="M75" s="1888"/>
      <c r="N75" s="1888"/>
      <c r="O75" s="1888"/>
      <c r="P75" s="1888"/>
      <c r="Q75" s="1888"/>
      <c r="R75" s="1888"/>
      <c r="S75" s="1888"/>
    </row>
    <row r="76" spans="1:19">
      <c r="A76" s="1889"/>
      <c r="B76" s="1890"/>
      <c r="C76" s="1908"/>
      <c r="D76" s="1908"/>
      <c r="E76" s="1908"/>
      <c r="F76" s="1908"/>
      <c r="G76" s="1921"/>
      <c r="H76" s="1891"/>
      <c r="I76" s="1891"/>
      <c r="J76" s="1891"/>
      <c r="K76" s="1891"/>
      <c r="L76" s="1891"/>
      <c r="M76" s="1891"/>
      <c r="N76" s="1891"/>
      <c r="O76" s="1891"/>
      <c r="P76" s="1891"/>
      <c r="Q76" s="1891"/>
      <c r="R76" s="1891"/>
      <c r="S76" s="1891"/>
    </row>
    <row r="77" spans="1:19">
      <c r="A77" s="652" t="s">
        <v>634</v>
      </c>
      <c r="B77" s="653"/>
      <c r="C77" s="12"/>
      <c r="D77" s="12"/>
      <c r="E77" s="12"/>
      <c r="F77" s="12"/>
      <c r="G77" s="13"/>
      <c r="H77" s="21"/>
      <c r="I77" s="21"/>
      <c r="J77" s="21"/>
      <c r="K77" s="21"/>
      <c r="L77" s="21"/>
      <c r="M77" s="21"/>
      <c r="N77" s="21"/>
      <c r="O77" s="21"/>
      <c r="P77" s="21"/>
      <c r="Q77" s="21"/>
      <c r="R77" s="21"/>
      <c r="S77" s="21"/>
    </row>
    <row r="78" spans="1:19">
      <c r="A78" s="2142"/>
      <c r="B78" s="2119"/>
      <c r="C78" s="2115"/>
      <c r="D78" s="2115"/>
      <c r="E78" s="2115"/>
      <c r="F78" s="2115"/>
      <c r="G78" s="2116"/>
      <c r="H78" s="2164"/>
      <c r="I78" s="2164"/>
      <c r="J78" s="2164"/>
      <c r="K78" s="2164"/>
      <c r="L78" s="2164"/>
      <c r="M78" s="2164"/>
      <c r="N78" s="2164"/>
      <c r="O78" s="2164"/>
      <c r="P78" s="2164"/>
      <c r="Q78" s="2164"/>
      <c r="R78" s="2164"/>
      <c r="S78" s="2164"/>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1889"/>
      <c r="B80" s="1890"/>
      <c r="C80" s="1908"/>
      <c r="D80" s="1908"/>
      <c r="E80" s="1908"/>
      <c r="F80" s="1908"/>
      <c r="G80" s="1921"/>
      <c r="H80" s="1892"/>
      <c r="I80" s="1892"/>
      <c r="J80" s="1892"/>
      <c r="K80" s="1892"/>
      <c r="L80" s="1892"/>
      <c r="M80" s="1892"/>
      <c r="N80" s="1892"/>
      <c r="O80" s="1892"/>
      <c r="P80" s="1892"/>
      <c r="Q80" s="1892"/>
      <c r="R80" s="1892"/>
      <c r="S80" s="1892"/>
    </row>
    <row r="81" spans="1:19">
      <c r="A81" s="652" t="s">
        <v>635</v>
      </c>
      <c r="B81" s="653"/>
      <c r="C81" s="12"/>
      <c r="D81" s="12"/>
      <c r="E81" s="12"/>
      <c r="F81" s="12"/>
      <c r="G81" s="13"/>
      <c r="H81" s="21"/>
      <c r="I81" s="21"/>
      <c r="J81" s="21"/>
      <c r="K81" s="21"/>
      <c r="L81" s="21"/>
      <c r="M81" s="21"/>
      <c r="N81" s="21"/>
      <c r="O81" s="21"/>
      <c r="P81" s="21"/>
      <c r="Q81" s="21"/>
      <c r="R81" s="21"/>
      <c r="S81" s="21"/>
    </row>
    <row r="82" spans="1:19">
      <c r="A82" s="1920"/>
      <c r="B82" s="1907" t="s">
        <v>636</v>
      </c>
      <c r="C82" s="1908"/>
      <c r="D82" s="1908"/>
      <c r="E82" s="1908"/>
      <c r="F82" s="1908"/>
      <c r="G82" s="1921"/>
      <c r="H82" s="1892"/>
      <c r="I82" s="1892"/>
      <c r="J82" s="1892"/>
      <c r="K82" s="1892"/>
      <c r="L82" s="1892"/>
      <c r="M82" s="1892"/>
      <c r="N82" s="1892"/>
      <c r="O82" s="1892"/>
      <c r="P82" s="1892"/>
      <c r="Q82" s="1892"/>
      <c r="R82" s="1892"/>
      <c r="S82" s="1892"/>
    </row>
    <row r="83" spans="1:19">
      <c r="A83" s="1920"/>
      <c r="B83" s="1907" t="s">
        <v>637</v>
      </c>
      <c r="C83" s="1908"/>
      <c r="D83" s="1908"/>
      <c r="E83" s="1908"/>
      <c r="F83" s="1908"/>
      <c r="G83" s="1921"/>
      <c r="H83" s="1892"/>
      <c r="I83" s="1892"/>
      <c r="J83" s="1892"/>
      <c r="K83" s="1892"/>
      <c r="L83" s="1892"/>
      <c r="M83" s="1892"/>
      <c r="N83" s="1892"/>
      <c r="O83" s="1892"/>
      <c r="P83" s="1892"/>
      <c r="Q83" s="1892"/>
      <c r="R83" s="1892"/>
      <c r="S83" s="1892"/>
    </row>
    <row r="84" spans="1:19">
      <c r="A84" s="1920"/>
      <c r="B84" s="1907" t="s">
        <v>638</v>
      </c>
      <c r="C84" s="1908"/>
      <c r="D84" s="1908"/>
      <c r="E84" s="1908"/>
      <c r="F84" s="1908"/>
      <c r="G84" s="1921"/>
      <c r="H84" s="1892"/>
      <c r="I84" s="1892"/>
      <c r="J84" s="1892"/>
      <c r="K84" s="1892"/>
      <c r="L84" s="1892"/>
      <c r="M84" s="1892"/>
      <c r="N84" s="1892"/>
      <c r="O84" s="1892"/>
      <c r="P84" s="1892"/>
      <c r="Q84" s="1892"/>
      <c r="R84" s="1892"/>
      <c r="S84" s="1892"/>
    </row>
    <row r="85" spans="1:19">
      <c r="A85" s="1920"/>
      <c r="B85" s="1907" t="s">
        <v>639</v>
      </c>
      <c r="C85" s="1908"/>
      <c r="D85" s="1908"/>
      <c r="E85" s="1908"/>
      <c r="F85" s="1908"/>
      <c r="G85" s="1921"/>
      <c r="H85" s="1892"/>
      <c r="I85" s="1892"/>
      <c r="J85" s="1892"/>
      <c r="K85" s="1892"/>
      <c r="L85" s="1892"/>
      <c r="M85" s="1892"/>
      <c r="N85" s="1892"/>
      <c r="O85" s="1892"/>
      <c r="P85" s="1892"/>
      <c r="Q85" s="1892"/>
      <c r="R85" s="1892"/>
      <c r="S85" s="1892"/>
    </row>
    <row r="86" spans="1:19">
      <c r="A86" s="358"/>
      <c r="B86" s="357"/>
      <c r="C86" s="188"/>
      <c r="D86" s="188"/>
      <c r="E86" s="188"/>
      <c r="F86" s="188"/>
      <c r="G86" s="359"/>
      <c r="H86" s="300"/>
      <c r="I86" s="300"/>
      <c r="J86" s="300"/>
      <c r="K86" s="300"/>
      <c r="L86" s="300"/>
      <c r="M86" s="300"/>
      <c r="N86" s="300"/>
      <c r="O86" s="300"/>
      <c r="P86" s="300"/>
      <c r="Q86" s="300"/>
      <c r="R86" s="300"/>
      <c r="S86" s="300"/>
    </row>
    <row r="87" spans="1:19">
      <c r="A87" s="7" t="s">
        <v>640</v>
      </c>
      <c r="B87" s="8"/>
      <c r="C87" s="12"/>
      <c r="D87" s="12"/>
      <c r="E87" s="12"/>
      <c r="F87" s="12"/>
      <c r="G87" s="13"/>
      <c r="H87" s="21"/>
      <c r="I87" s="21"/>
      <c r="J87" s="21"/>
      <c r="K87" s="21"/>
      <c r="L87" s="21"/>
      <c r="M87" s="21"/>
      <c r="N87" s="21"/>
      <c r="O87" s="21"/>
      <c r="P87" s="21"/>
      <c r="Q87" s="21"/>
      <c r="R87" s="21"/>
      <c r="S87" s="21"/>
    </row>
    <row r="88" spans="1:19">
      <c r="A88" s="2138"/>
      <c r="B88" s="2120" t="s">
        <v>641</v>
      </c>
      <c r="C88" s="2115"/>
      <c r="D88" s="2115"/>
      <c r="E88" s="2115"/>
      <c r="F88" s="2115"/>
      <c r="G88" s="2116"/>
      <c r="H88" s="2168"/>
      <c r="I88" s="2168"/>
      <c r="J88" s="2168"/>
      <c r="K88" s="2168"/>
      <c r="L88" s="2168"/>
      <c r="M88" s="2168"/>
      <c r="N88" s="2168"/>
      <c r="O88" s="2168"/>
      <c r="P88" s="2168"/>
      <c r="Q88" s="2168"/>
      <c r="R88" s="2168"/>
      <c r="S88" s="2168"/>
    </row>
    <row r="89" spans="1:19">
      <c r="A89" s="1920"/>
      <c r="B89" s="1907" t="s">
        <v>642</v>
      </c>
      <c r="C89" s="1908"/>
      <c r="D89" s="1908"/>
      <c r="E89" s="1908"/>
      <c r="F89" s="1908"/>
      <c r="G89" s="1921"/>
      <c r="H89" s="1893"/>
      <c r="I89" s="1893"/>
      <c r="J89" s="1893"/>
      <c r="K89" s="1893"/>
      <c r="L89" s="1893"/>
      <c r="M89" s="1893"/>
      <c r="N89" s="1893"/>
      <c r="O89" s="1893"/>
      <c r="P89" s="1893"/>
      <c r="Q89" s="1893"/>
      <c r="R89" s="1893"/>
      <c r="S89" s="1893"/>
    </row>
    <row r="90" spans="1:19">
      <c r="A90" s="1894"/>
      <c r="B90" s="1895" t="s">
        <v>643</v>
      </c>
      <c r="C90" s="1896"/>
      <c r="D90" s="1896"/>
      <c r="E90" s="1896"/>
      <c r="F90" s="1896"/>
      <c r="G90" s="1897"/>
      <c r="H90" s="1898"/>
      <c r="I90" s="1898"/>
      <c r="J90" s="1898"/>
      <c r="K90" s="1898"/>
      <c r="L90" s="1898"/>
      <c r="M90" s="1898"/>
      <c r="N90" s="1898"/>
      <c r="O90" s="1898"/>
      <c r="P90" s="1898"/>
      <c r="Q90" s="1898"/>
      <c r="R90" s="1898"/>
      <c r="S90" s="1898"/>
    </row>
    <row r="92" spans="1:19">
      <c r="A92" s="94" t="s">
        <v>644</v>
      </c>
      <c r="B92" s="96"/>
    </row>
    <row r="93" spans="1:19">
      <c r="A93" s="95" t="s">
        <v>542</v>
      </c>
      <c r="B93" s="1899"/>
    </row>
    <row r="94" spans="1:19">
      <c r="A94" s="1900" t="s">
        <v>546</v>
      </c>
      <c r="B94" s="1899"/>
    </row>
    <row r="95" spans="1:19">
      <c r="A95" s="1901" t="s">
        <v>549</v>
      </c>
      <c r="B95" s="1902"/>
    </row>
    <row r="96" spans="1:19">
      <c r="A96" s="1901" t="s">
        <v>552</v>
      </c>
      <c r="B96" s="1903"/>
    </row>
    <row r="97" spans="1:2">
      <c r="A97" s="1904" t="s">
        <v>645</v>
      </c>
      <c r="B97" s="1905"/>
    </row>
    <row r="99" spans="1:2">
      <c r="A99" s="97"/>
      <c r="B99" s="1" t="s">
        <v>646</v>
      </c>
    </row>
    <row r="100" spans="1:2">
      <c r="A100" s="98"/>
      <c r="B100" s="1" t="s">
        <v>647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07" priority="13" operator="equal">
      <formula>"X"</formula>
    </cfRule>
    <cfRule type="cellIs" dxfId="806" priority="14" operator="equal">
      <formula>"I"</formula>
    </cfRule>
  </conditionalFormatting>
  <conditionalFormatting sqref="H32:H56">
    <cfRule type="cellIs" dxfId="805" priority="1" operator="equal">
      <formula>"X"</formula>
    </cfRule>
    <cfRule type="cellIs" dxfId="804" priority="2" operator="equal">
      <formula>"I"</formula>
    </cfRule>
  </conditionalFormatting>
  <conditionalFormatting sqref="J20:J30">
    <cfRule type="cellIs" dxfId="803" priority="15" operator="equal">
      <formula>"X"</formula>
    </cfRule>
    <cfRule type="cellIs" dxfId="802" priority="16" operator="equal">
      <formula>"I"</formula>
    </cfRule>
  </conditionalFormatting>
  <conditionalFormatting sqref="J32:J56">
    <cfRule type="cellIs" dxfId="801" priority="3" operator="equal">
      <formula>"X"</formula>
    </cfRule>
    <cfRule type="cellIs" dxfId="800" priority="4" operator="equal">
      <formula>"I"</formula>
    </cfRule>
  </conditionalFormatting>
  <conditionalFormatting sqref="L20:L30">
    <cfRule type="cellIs" dxfId="799" priority="17" operator="equal">
      <formula>"X"</formula>
    </cfRule>
    <cfRule type="cellIs" dxfId="798" priority="18" operator="equal">
      <formula>"I"</formula>
    </cfRule>
  </conditionalFormatting>
  <conditionalFormatting sqref="L32:L56">
    <cfRule type="cellIs" dxfId="797" priority="5" operator="equal">
      <formula>"X"</formula>
    </cfRule>
    <cfRule type="cellIs" dxfId="796" priority="6" operator="equal">
      <formula>"I"</formula>
    </cfRule>
  </conditionalFormatting>
  <conditionalFormatting sqref="N20:N30">
    <cfRule type="cellIs" dxfId="795" priority="19" operator="equal">
      <formula>"X"</formula>
    </cfRule>
    <cfRule type="cellIs" dxfId="794" priority="20" operator="equal">
      <formula>"I"</formula>
    </cfRule>
  </conditionalFormatting>
  <conditionalFormatting sqref="N32:N56">
    <cfRule type="cellIs" dxfId="793" priority="7" operator="equal">
      <formula>"X"</formula>
    </cfRule>
    <cfRule type="cellIs" dxfId="792" priority="8" operator="equal">
      <formula>"I"</formula>
    </cfRule>
  </conditionalFormatting>
  <conditionalFormatting sqref="P20:P30">
    <cfRule type="cellIs" dxfId="791" priority="21" operator="equal">
      <formula>"X"</formula>
    </cfRule>
    <cfRule type="cellIs" dxfId="790" priority="22" operator="equal">
      <formula>"I"</formula>
    </cfRule>
  </conditionalFormatting>
  <conditionalFormatting sqref="P32:P56">
    <cfRule type="cellIs" dxfId="789" priority="9" operator="equal">
      <formula>"X"</formula>
    </cfRule>
    <cfRule type="cellIs" dxfId="788" priority="10" operator="equal">
      <formula>"I"</formula>
    </cfRule>
  </conditionalFormatting>
  <conditionalFormatting sqref="R20:R30">
    <cfRule type="cellIs" dxfId="787" priority="23" operator="equal">
      <formula>"X"</formula>
    </cfRule>
    <cfRule type="cellIs" dxfId="786" priority="24" operator="equal">
      <formula>"I"</formula>
    </cfRule>
  </conditionalFormatting>
  <conditionalFormatting sqref="R32:R56">
    <cfRule type="cellIs" dxfId="785" priority="11" operator="equal">
      <formula>"X"</formula>
    </cfRule>
    <cfRule type="cellIs" dxfId="784" priority="12" operator="equal">
      <formula>"I"</formula>
    </cfRule>
  </conditionalFormatting>
  <hyperlinks>
    <hyperlink ref="B3" location="'Cost Summary'!A1" display="BACK TO SUMMARY SHEET" xr:uid="{C2390CEB-EA9B-4A86-B9E5-94006D53DD9D}"/>
  </hyperlink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69C4-8209-4B28-908B-B3F1217C1055}">
  <sheetPr>
    <tabColor rgb="FF92D050"/>
  </sheetPr>
  <dimension ref="A1:S100"/>
  <sheetViews>
    <sheetView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432</v>
      </c>
      <c r="C5" s="1908"/>
      <c r="D5" s="1908"/>
      <c r="E5" s="1908"/>
      <c r="F5" s="1908"/>
      <c r="G5" s="1909" t="s">
        <v>546</v>
      </c>
      <c r="H5" s="2004"/>
      <c r="I5" s="2004"/>
      <c r="J5" s="2004"/>
      <c r="K5" s="2004"/>
      <c r="L5" s="2004"/>
      <c r="M5" s="2004"/>
      <c r="N5" s="2004"/>
      <c r="O5" s="2004"/>
      <c r="P5" s="2004"/>
      <c r="Q5" s="2004"/>
      <c r="R5" s="1958"/>
      <c r="S5" s="1911"/>
    </row>
    <row r="6" spans="1:19">
      <c r="A6" s="1906" t="s">
        <v>548</v>
      </c>
      <c r="B6" s="1912" t="s">
        <v>431</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1961">
        <f>I61</f>
        <v>0</v>
      </c>
      <c r="I8" s="1962"/>
      <c r="J8" s="1961">
        <f>K61</f>
        <v>0</v>
      </c>
      <c r="K8" s="1962"/>
      <c r="L8" s="1961">
        <f>M61</f>
        <v>0</v>
      </c>
      <c r="M8" s="1962"/>
      <c r="N8" s="1961">
        <f>O61</f>
        <v>0</v>
      </c>
      <c r="O8" s="1962"/>
      <c r="P8" s="1961">
        <f>Q61</f>
        <v>0</v>
      </c>
      <c r="Q8" s="1962"/>
      <c r="R8" s="1961">
        <f>S61</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148"/>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150"/>
      <c r="B21" s="1925" t="s">
        <v>432</v>
      </c>
      <c r="C21" s="57"/>
      <c r="D21" s="58"/>
      <c r="E21" s="58"/>
      <c r="F21" s="58"/>
      <c r="G21" s="64"/>
      <c r="H21" s="1924"/>
      <c r="I21" s="2123"/>
      <c r="J21" s="1924"/>
      <c r="K21" s="2217"/>
      <c r="L21" s="1924"/>
      <c r="M21" s="2217"/>
      <c r="N21" s="1924"/>
      <c r="O21" s="2217"/>
      <c r="P21" s="1924"/>
      <c r="Q21" s="2217"/>
      <c r="R21" s="1924"/>
      <c r="S21" s="2217"/>
    </row>
    <row r="22" spans="1:19">
      <c r="A22" s="2150"/>
      <c r="B22" s="1848" t="s">
        <v>567</v>
      </c>
      <c r="C22" s="1923"/>
      <c r="D22" s="1908"/>
      <c r="E22" s="1908"/>
      <c r="F22" s="1908"/>
      <c r="G22" s="1921"/>
      <c r="H22" s="1924"/>
      <c r="I22" s="2123"/>
      <c r="J22" s="1924"/>
      <c r="K22" s="2217"/>
      <c r="L22" s="1924"/>
      <c r="M22" s="2217"/>
      <c r="N22" s="1924"/>
      <c r="O22" s="2217"/>
      <c r="P22" s="1924"/>
      <c r="Q22" s="2217"/>
      <c r="R22" s="1924"/>
      <c r="S22" s="2217"/>
    </row>
    <row r="23" spans="1:19">
      <c r="A23" s="2150"/>
      <c r="B23" s="2105" t="s">
        <v>568</v>
      </c>
      <c r="C23" s="1923"/>
      <c r="D23" s="1908"/>
      <c r="E23" s="1908"/>
      <c r="F23" s="1908"/>
      <c r="G23" s="1921"/>
      <c r="H23" s="1924"/>
      <c r="I23" s="2123"/>
      <c r="J23" s="1924"/>
      <c r="K23" s="2217"/>
      <c r="L23" s="1924"/>
      <c r="M23" s="2217"/>
      <c r="N23" s="1924"/>
      <c r="O23" s="2217"/>
      <c r="P23" s="1924"/>
      <c r="Q23" s="2217"/>
      <c r="R23" s="1924"/>
      <c r="S23" s="2217"/>
    </row>
    <row r="24" spans="1:19">
      <c r="A24" s="2150"/>
      <c r="B24" s="2105" t="s">
        <v>569</v>
      </c>
      <c r="C24" s="1966"/>
      <c r="D24" s="1908"/>
      <c r="E24" s="1908"/>
      <c r="F24" s="1908"/>
      <c r="G24" s="1921"/>
      <c r="H24" s="1924"/>
      <c r="I24" s="2123"/>
      <c r="J24" s="1924"/>
      <c r="K24" s="2217"/>
      <c r="L24" s="1924"/>
      <c r="M24" s="2217"/>
      <c r="N24" s="1924"/>
      <c r="O24" s="2217"/>
      <c r="P24" s="1924"/>
      <c r="Q24" s="2217"/>
      <c r="R24" s="1924"/>
      <c r="S24" s="2217"/>
    </row>
    <row r="25" spans="1:19">
      <c r="A25" s="2148"/>
      <c r="B25" s="2106" t="s">
        <v>570</v>
      </c>
      <c r="C25" s="1966"/>
      <c r="D25" s="1908"/>
      <c r="E25" s="1908"/>
      <c r="F25" s="1908"/>
      <c r="G25" s="1921"/>
      <c r="H25" s="1924"/>
      <c r="I25" s="2123"/>
      <c r="J25" s="1924"/>
      <c r="K25" s="2217"/>
      <c r="L25" s="1924"/>
      <c r="M25" s="2217"/>
      <c r="N25" s="1924"/>
      <c r="O25" s="2217"/>
      <c r="P25" s="1924"/>
      <c r="Q25" s="2217"/>
      <c r="R25" s="1924"/>
      <c r="S25" s="2217"/>
    </row>
    <row r="26" spans="1:19" s="93" customFormat="1">
      <c r="A26" s="2150"/>
      <c r="B26" s="2106" t="s">
        <v>571</v>
      </c>
      <c r="C26" s="1968"/>
      <c r="D26" s="1969"/>
      <c r="E26" s="1969"/>
      <c r="F26" s="1969"/>
      <c r="G26" s="1968"/>
      <c r="H26" s="1924"/>
      <c r="I26" s="2123"/>
      <c r="J26" s="1924"/>
      <c r="K26" s="2124"/>
      <c r="L26" s="1924"/>
      <c r="M26" s="2124"/>
      <c r="N26" s="1924"/>
      <c r="O26" s="2124"/>
      <c r="P26" s="1924"/>
      <c r="Q26" s="2124"/>
      <c r="R26" s="1924"/>
      <c r="S26" s="2124"/>
    </row>
    <row r="27" spans="1:19" s="93" customFormat="1">
      <c r="A27" s="2150"/>
      <c r="B27" s="2106" t="s">
        <v>572</v>
      </c>
      <c r="C27" s="1968"/>
      <c r="D27" s="1969"/>
      <c r="E27" s="1969"/>
      <c r="F27" s="1969"/>
      <c r="G27" s="1968"/>
      <c r="H27" s="1924"/>
      <c r="I27" s="2123"/>
      <c r="J27" s="1924"/>
      <c r="K27" s="2124"/>
      <c r="L27" s="1924"/>
      <c r="M27" s="2124"/>
      <c r="N27" s="1924"/>
      <c r="O27" s="2124"/>
      <c r="P27" s="1924"/>
      <c r="Q27" s="2124"/>
      <c r="R27" s="1924"/>
      <c r="S27" s="2124"/>
    </row>
    <row r="28" spans="1:19" s="93" customFormat="1">
      <c r="A28" s="2150"/>
      <c r="B28" s="2106" t="s">
        <v>573</v>
      </c>
      <c r="C28" s="1968"/>
      <c r="D28" s="1969"/>
      <c r="E28" s="1969"/>
      <c r="F28" s="1969"/>
      <c r="G28" s="1968"/>
      <c r="H28" s="1924"/>
      <c r="I28" s="2123"/>
      <c r="J28" s="1924"/>
      <c r="K28" s="2124"/>
      <c r="L28" s="1924"/>
      <c r="M28" s="2124"/>
      <c r="N28" s="1924"/>
      <c r="O28" s="2124"/>
      <c r="P28" s="1924"/>
      <c r="Q28" s="2124"/>
      <c r="R28" s="1924"/>
      <c r="S28" s="2124"/>
    </row>
    <row r="29" spans="1:19" s="93" customFormat="1">
      <c r="A29" s="2150"/>
      <c r="B29" s="2106" t="s">
        <v>648</v>
      </c>
      <c r="C29" s="1968"/>
      <c r="D29" s="1969"/>
      <c r="E29" s="1969"/>
      <c r="F29" s="1969"/>
      <c r="G29" s="1968"/>
      <c r="H29" s="1924"/>
      <c r="I29" s="2123"/>
      <c r="J29" s="1924"/>
      <c r="K29" s="2124"/>
      <c r="L29" s="1924"/>
      <c r="M29" s="2124"/>
      <c r="N29" s="1924"/>
      <c r="O29" s="2124"/>
      <c r="P29" s="1924"/>
      <c r="Q29" s="2124"/>
      <c r="R29" s="1924"/>
      <c r="S29" s="2124"/>
    </row>
    <row r="30" spans="1:19" s="93" customFormat="1">
      <c r="A30" s="2150"/>
      <c r="B30" s="2107" t="s">
        <v>574</v>
      </c>
      <c r="C30" s="1968"/>
      <c r="D30" s="1969"/>
      <c r="E30" s="1969"/>
      <c r="F30" s="1969"/>
      <c r="G30" s="1968"/>
      <c r="H30" s="1924"/>
      <c r="I30" s="2123"/>
      <c r="J30" s="1924"/>
      <c r="K30" s="2124"/>
      <c r="L30" s="1924"/>
      <c r="M30" s="2124"/>
      <c r="N30" s="1924"/>
      <c r="O30" s="2124"/>
      <c r="P30" s="1924"/>
      <c r="Q30" s="2124"/>
      <c r="R30" s="1924"/>
      <c r="S30" s="2124"/>
    </row>
    <row r="31" spans="1:19" s="93" customFormat="1">
      <c r="A31" s="2150"/>
      <c r="B31" s="2108" t="s">
        <v>575</v>
      </c>
      <c r="C31" s="1970"/>
      <c r="D31" s="1971"/>
      <c r="E31" s="1971"/>
      <c r="F31" s="1971"/>
      <c r="G31" s="1970"/>
      <c r="H31" s="1974"/>
      <c r="I31" s="2109"/>
      <c r="J31" s="1978"/>
      <c r="K31" s="2110"/>
      <c r="L31" s="1978"/>
      <c r="M31" s="2110"/>
      <c r="N31" s="2110"/>
      <c r="O31" s="2110"/>
      <c r="P31" s="2110"/>
      <c r="Q31" s="2110"/>
      <c r="R31" s="2110"/>
      <c r="S31" s="2110"/>
    </row>
    <row r="32" spans="1:19" s="93" customFormat="1">
      <c r="A32" s="2150"/>
      <c r="B32" s="154"/>
      <c r="C32" s="1968"/>
      <c r="D32" s="1969"/>
      <c r="E32" s="1969"/>
      <c r="F32" s="1969"/>
      <c r="G32" s="1968"/>
      <c r="H32" s="2023"/>
      <c r="I32" s="2123"/>
      <c r="J32" s="2024"/>
      <c r="K32" s="2124"/>
      <c r="L32" s="2024"/>
      <c r="M32" s="2124"/>
      <c r="N32" s="2124"/>
      <c r="O32" s="2124"/>
      <c r="P32" s="2124"/>
      <c r="Q32" s="2124"/>
      <c r="R32" s="1924"/>
      <c r="S32" s="2124"/>
    </row>
    <row r="33" spans="1:19" s="93" customFormat="1">
      <c r="A33" s="2111"/>
      <c r="B33" s="1986"/>
      <c r="C33" s="1988"/>
      <c r="D33" s="1969"/>
      <c r="E33" s="1969"/>
      <c r="F33" s="1969"/>
      <c r="G33" s="1968"/>
      <c r="H33" s="2023"/>
      <c r="I33" s="2123"/>
      <c r="J33" s="2024"/>
      <c r="K33" s="2124"/>
      <c r="L33" s="2024"/>
      <c r="M33" s="2124"/>
      <c r="N33" s="2124"/>
      <c r="O33" s="2124"/>
      <c r="P33" s="2124"/>
      <c r="Q33" s="2124"/>
      <c r="R33" s="1924"/>
      <c r="S33" s="2124"/>
    </row>
    <row r="34" spans="1:19" s="93" customFormat="1">
      <c r="A34" s="2111"/>
      <c r="B34" s="1987"/>
      <c r="C34" s="1988"/>
      <c r="D34" s="1969"/>
      <c r="E34" s="1969"/>
      <c r="F34" s="1969"/>
      <c r="G34" s="1968"/>
      <c r="H34" s="1924"/>
      <c r="I34" s="2123"/>
      <c r="J34" s="1924"/>
      <c r="K34" s="2124"/>
      <c r="L34" s="1924"/>
      <c r="M34" s="2124"/>
      <c r="N34" s="1924"/>
      <c r="O34" s="2124"/>
      <c r="P34" s="1924"/>
      <c r="Q34" s="2124"/>
      <c r="R34" s="1924"/>
      <c r="S34" s="2124"/>
    </row>
    <row r="35" spans="1:19" s="93" customFormat="1">
      <c r="A35" s="2111"/>
      <c r="B35" s="1987"/>
      <c r="C35" s="1988"/>
      <c r="D35" s="1969"/>
      <c r="E35" s="1969"/>
      <c r="F35" s="1969"/>
      <c r="G35" s="1968"/>
      <c r="H35" s="1924"/>
      <c r="I35" s="2123"/>
      <c r="J35" s="1924"/>
      <c r="K35" s="2124"/>
      <c r="L35" s="1924"/>
      <c r="M35" s="2124"/>
      <c r="N35" s="1924"/>
      <c r="O35" s="2124"/>
      <c r="P35" s="1924"/>
      <c r="Q35" s="2124"/>
      <c r="R35" s="1924"/>
      <c r="S35" s="2124"/>
    </row>
    <row r="36" spans="1:19" s="93" customFormat="1">
      <c r="A36" s="2111"/>
      <c r="B36" s="2214"/>
      <c r="C36" s="1988"/>
      <c r="D36" s="1969"/>
      <c r="E36" s="1969"/>
      <c r="F36" s="1969"/>
      <c r="G36" s="1968"/>
      <c r="H36" s="1924"/>
      <c r="I36" s="2123"/>
      <c r="J36" s="1924"/>
      <c r="K36" s="2124"/>
      <c r="L36" s="1924"/>
      <c r="M36" s="2124"/>
      <c r="N36" s="1924"/>
      <c r="O36" s="2124"/>
      <c r="P36" s="1924"/>
      <c r="Q36" s="2124"/>
      <c r="R36" s="1924"/>
      <c r="S36" s="2124"/>
    </row>
    <row r="37" spans="1:19" s="93" customFormat="1">
      <c r="A37" s="2111"/>
      <c r="B37" s="1987"/>
      <c r="C37" s="1988"/>
      <c r="D37" s="1969"/>
      <c r="E37" s="1969"/>
      <c r="F37" s="1969"/>
      <c r="G37" s="1968"/>
      <c r="H37" s="1924"/>
      <c r="I37" s="2123"/>
      <c r="J37" s="1924"/>
      <c r="K37" s="2124"/>
      <c r="L37" s="1924"/>
      <c r="M37" s="2124"/>
      <c r="N37" s="1924"/>
      <c r="O37" s="2124"/>
      <c r="P37" s="1924"/>
      <c r="Q37" s="2124"/>
      <c r="R37" s="1924"/>
      <c r="S37" s="2124"/>
    </row>
    <row r="38" spans="1:19" s="93" customFormat="1">
      <c r="A38" s="2111"/>
      <c r="B38" s="1987"/>
      <c r="C38" s="1988"/>
      <c r="D38" s="1969"/>
      <c r="E38" s="2015"/>
      <c r="F38" s="2016"/>
      <c r="G38" s="1968"/>
      <c r="H38" s="1924"/>
      <c r="I38" s="2123"/>
      <c r="J38" s="1924"/>
      <c r="K38" s="2124"/>
      <c r="L38" s="1924"/>
      <c r="M38" s="2124"/>
      <c r="N38" s="1924"/>
      <c r="O38" s="2124"/>
      <c r="P38" s="1924"/>
      <c r="Q38" s="2124"/>
      <c r="R38" s="1924"/>
      <c r="S38" s="2124"/>
    </row>
    <row r="39" spans="1:19" s="93" customFormat="1">
      <c r="A39" s="2111"/>
      <c r="B39" s="1987"/>
      <c r="C39" s="1988"/>
      <c r="D39" s="1969"/>
      <c r="E39" s="2015"/>
      <c r="F39" s="2016"/>
      <c r="G39" s="1968"/>
      <c r="H39" s="1924"/>
      <c r="I39" s="2123"/>
      <c r="J39" s="1924"/>
      <c r="K39" s="2124"/>
      <c r="L39" s="1924"/>
      <c r="M39" s="2124"/>
      <c r="N39" s="1924"/>
      <c r="O39" s="2124"/>
      <c r="P39" s="1924"/>
      <c r="Q39" s="2124"/>
      <c r="R39" s="1924"/>
      <c r="S39" s="2124"/>
    </row>
    <row r="40" spans="1:19" s="93" customFormat="1">
      <c r="A40" s="2111"/>
      <c r="B40" s="1987"/>
      <c r="C40" s="1988"/>
      <c r="D40" s="1969"/>
      <c r="E40" s="2015"/>
      <c r="F40" s="2016"/>
      <c r="G40" s="1968"/>
      <c r="H40" s="1924"/>
      <c r="I40" s="2123"/>
      <c r="J40" s="1924"/>
      <c r="K40" s="2124"/>
      <c r="L40" s="1924"/>
      <c r="M40" s="2124"/>
      <c r="N40" s="1924"/>
      <c r="O40" s="2124"/>
      <c r="P40" s="1924"/>
      <c r="Q40" s="2124"/>
      <c r="R40" s="1924"/>
      <c r="S40" s="2124"/>
    </row>
    <row r="41" spans="1:19" s="93" customFormat="1">
      <c r="A41" s="2111"/>
      <c r="B41" s="2159"/>
      <c r="C41" s="1988"/>
      <c r="D41" s="1969"/>
      <c r="E41" s="2015"/>
      <c r="F41" s="2016"/>
      <c r="G41" s="1968"/>
      <c r="H41" s="1924"/>
      <c r="I41" s="2123"/>
      <c r="J41" s="1924"/>
      <c r="K41" s="2124"/>
      <c r="L41" s="1924"/>
      <c r="M41" s="2124"/>
      <c r="N41" s="1924"/>
      <c r="O41" s="2124"/>
      <c r="P41" s="1924"/>
      <c r="Q41" s="2124"/>
      <c r="R41" s="1924"/>
      <c r="S41" s="2124"/>
    </row>
    <row r="42" spans="1:19" s="93" customFormat="1">
      <c r="A42" s="2111"/>
      <c r="B42" s="2160"/>
      <c r="C42" s="1988"/>
      <c r="D42" s="1969"/>
      <c r="E42" s="2015"/>
      <c r="F42" s="2016"/>
      <c r="G42" s="1968"/>
      <c r="H42" s="1924"/>
      <c r="I42" s="2123"/>
      <c r="J42" s="1924"/>
      <c r="K42" s="2124"/>
      <c r="L42" s="1924"/>
      <c r="M42" s="2124"/>
      <c r="N42" s="1924"/>
      <c r="O42" s="2124"/>
      <c r="P42" s="1924"/>
      <c r="Q42" s="2124"/>
      <c r="R42" s="1924"/>
      <c r="S42" s="2124"/>
    </row>
    <row r="43" spans="1:19" s="93" customFormat="1">
      <c r="A43" s="2111"/>
      <c r="B43" s="155"/>
      <c r="C43" s="1988"/>
      <c r="D43" s="1969"/>
      <c r="E43" s="2015"/>
      <c r="F43" s="2016"/>
      <c r="G43" s="1968"/>
      <c r="H43" s="1924"/>
      <c r="I43" s="2123"/>
      <c r="J43" s="1924"/>
      <c r="K43" s="2124"/>
      <c r="L43" s="1924"/>
      <c r="M43" s="2124"/>
      <c r="N43" s="1924"/>
      <c r="O43" s="2124"/>
      <c r="P43" s="1924"/>
      <c r="Q43" s="2124"/>
      <c r="R43" s="1924"/>
      <c r="S43" s="2124"/>
    </row>
    <row r="44" spans="1:19" s="93" customFormat="1">
      <c r="A44" s="2111"/>
      <c r="B44" s="2014"/>
      <c r="C44" s="1988"/>
      <c r="D44" s="1969"/>
      <c r="E44" s="2015"/>
      <c r="F44" s="2016"/>
      <c r="G44" s="1968"/>
      <c r="H44" s="1924"/>
      <c r="I44" s="2123"/>
      <c r="J44" s="1924"/>
      <c r="K44" s="2124"/>
      <c r="L44" s="1924"/>
      <c r="M44" s="2124"/>
      <c r="N44" s="1924"/>
      <c r="O44" s="2124"/>
      <c r="P44" s="1924"/>
      <c r="Q44" s="2124"/>
      <c r="R44" s="1924"/>
      <c r="S44" s="2124"/>
    </row>
    <row r="45" spans="1:19" s="93" customFormat="1">
      <c r="A45" s="2111"/>
      <c r="B45" s="2014"/>
      <c r="C45" s="1988"/>
      <c r="D45" s="1969"/>
      <c r="E45" s="2015"/>
      <c r="F45" s="2016"/>
      <c r="G45" s="1968"/>
      <c r="H45" s="1924"/>
      <c r="I45" s="2123"/>
      <c r="J45" s="1924"/>
      <c r="K45" s="2124"/>
      <c r="L45" s="1924"/>
      <c r="M45" s="2124"/>
      <c r="N45" s="1924"/>
      <c r="O45" s="2124"/>
      <c r="P45" s="1924"/>
      <c r="Q45" s="2124"/>
      <c r="R45" s="1924"/>
      <c r="S45" s="2124"/>
    </row>
    <row r="46" spans="1:19" s="93" customFormat="1">
      <c r="A46" s="2111"/>
      <c r="B46" s="2014"/>
      <c r="C46" s="1988"/>
      <c r="D46" s="1969"/>
      <c r="E46" s="2015"/>
      <c r="F46" s="2016"/>
      <c r="G46" s="1968"/>
      <c r="H46" s="1924"/>
      <c r="I46" s="2123"/>
      <c r="J46" s="1924"/>
      <c r="K46" s="2124"/>
      <c r="L46" s="1924"/>
      <c r="M46" s="2124"/>
      <c r="N46" s="1924"/>
      <c r="O46" s="2124"/>
      <c r="P46" s="1924"/>
      <c r="Q46" s="2124"/>
      <c r="R46" s="1924"/>
      <c r="S46" s="2124"/>
    </row>
    <row r="47" spans="1:19" s="93" customFormat="1">
      <c r="A47" s="2111"/>
      <c r="B47" s="2014"/>
      <c r="C47" s="1988"/>
      <c r="D47" s="1969"/>
      <c r="E47" s="2015"/>
      <c r="F47" s="2016"/>
      <c r="G47" s="1968"/>
      <c r="H47" s="1924"/>
      <c r="I47" s="2123"/>
      <c r="J47" s="1924"/>
      <c r="K47" s="2124"/>
      <c r="L47" s="1924"/>
      <c r="M47" s="2124"/>
      <c r="N47" s="1924"/>
      <c r="O47" s="2124"/>
      <c r="P47" s="1924"/>
      <c r="Q47" s="2124"/>
      <c r="R47" s="1924"/>
      <c r="S47" s="2124"/>
    </row>
    <row r="48" spans="1:19" s="93" customFormat="1">
      <c r="A48" s="2111"/>
      <c r="B48" s="2014"/>
      <c r="C48" s="1988"/>
      <c r="D48" s="1969"/>
      <c r="E48" s="2015"/>
      <c r="F48" s="2016"/>
      <c r="G48" s="1968"/>
      <c r="H48" s="1924"/>
      <c r="I48" s="2123"/>
      <c r="J48" s="1924"/>
      <c r="K48" s="2124"/>
      <c r="L48" s="1924"/>
      <c r="M48" s="2124"/>
      <c r="N48" s="1924"/>
      <c r="O48" s="2124"/>
      <c r="P48" s="1924"/>
      <c r="Q48" s="2124"/>
      <c r="R48" s="1924"/>
      <c r="S48" s="2124"/>
    </row>
    <row r="49" spans="1:19" s="93" customFormat="1">
      <c r="A49" s="2111"/>
      <c r="B49" s="2014"/>
      <c r="C49" s="1988"/>
      <c r="D49" s="1969"/>
      <c r="E49" s="2015"/>
      <c r="F49" s="2016"/>
      <c r="G49" s="1968"/>
      <c r="H49" s="1924"/>
      <c r="I49" s="2123"/>
      <c r="J49" s="1924"/>
      <c r="K49" s="2124"/>
      <c r="L49" s="1924"/>
      <c r="M49" s="2124"/>
      <c r="N49" s="1924"/>
      <c r="O49" s="2124"/>
      <c r="P49" s="1924"/>
      <c r="Q49" s="2124"/>
      <c r="R49" s="1924"/>
      <c r="S49" s="2124"/>
    </row>
    <row r="50" spans="1:19" s="93" customFormat="1">
      <c r="A50" s="2111"/>
      <c r="B50" s="2014"/>
      <c r="C50" s="1988"/>
      <c r="D50" s="1969"/>
      <c r="E50" s="2015"/>
      <c r="F50" s="2016"/>
      <c r="G50" s="1968"/>
      <c r="H50" s="1924"/>
      <c r="I50" s="2123"/>
      <c r="J50" s="1924"/>
      <c r="K50" s="2124"/>
      <c r="L50" s="1924"/>
      <c r="M50" s="2124"/>
      <c r="N50" s="1924"/>
      <c r="O50" s="2124"/>
      <c r="P50" s="1924"/>
      <c r="Q50" s="2124"/>
      <c r="R50" s="1924"/>
      <c r="S50" s="2124"/>
    </row>
    <row r="51" spans="1:19" s="93" customFormat="1">
      <c r="A51" s="2111"/>
      <c r="B51" s="2014"/>
      <c r="C51" s="1988"/>
      <c r="D51" s="1969"/>
      <c r="E51" s="2015"/>
      <c r="F51" s="2016"/>
      <c r="G51" s="1968"/>
      <c r="H51" s="1924"/>
      <c r="I51" s="2123"/>
      <c r="J51" s="1924"/>
      <c r="K51" s="2124"/>
      <c r="L51" s="1924"/>
      <c r="M51" s="2124"/>
      <c r="N51" s="1924"/>
      <c r="O51" s="2124"/>
      <c r="P51" s="1924"/>
      <c r="Q51" s="2124"/>
      <c r="R51" s="1924"/>
      <c r="S51" s="2124"/>
    </row>
    <row r="52" spans="1:19" s="93" customFormat="1">
      <c r="A52" s="2111"/>
      <c r="B52" s="2014"/>
      <c r="C52" s="1988"/>
      <c r="D52" s="1969"/>
      <c r="E52" s="2015"/>
      <c r="F52" s="2016"/>
      <c r="G52" s="1968"/>
      <c r="H52" s="1924"/>
      <c r="I52" s="2123"/>
      <c r="J52" s="1924"/>
      <c r="K52" s="2124"/>
      <c r="L52" s="1924"/>
      <c r="M52" s="2124"/>
      <c r="N52" s="1924"/>
      <c r="O52" s="2124"/>
      <c r="P52" s="1924"/>
      <c r="Q52" s="2124"/>
      <c r="R52" s="1924"/>
      <c r="S52" s="2124"/>
    </row>
    <row r="53" spans="1:19" s="93" customFormat="1">
      <c r="A53" s="2111"/>
      <c r="B53" s="2014"/>
      <c r="C53" s="1988"/>
      <c r="D53" s="1969"/>
      <c r="E53" s="2015"/>
      <c r="F53" s="2016"/>
      <c r="G53" s="1968"/>
      <c r="H53" s="1924"/>
      <c r="I53" s="2123"/>
      <c r="J53" s="1924"/>
      <c r="K53" s="2124"/>
      <c r="L53" s="1924"/>
      <c r="M53" s="2124"/>
      <c r="N53" s="1924"/>
      <c r="O53" s="2124"/>
      <c r="P53" s="1924"/>
      <c r="Q53" s="2124"/>
      <c r="R53" s="1924"/>
      <c r="S53" s="2124"/>
    </row>
    <row r="54" spans="1:19" s="93" customFormat="1">
      <c r="A54" s="2111"/>
      <c r="B54" s="2014"/>
      <c r="C54" s="1988"/>
      <c r="D54" s="1969"/>
      <c r="E54" s="2015"/>
      <c r="F54" s="2016"/>
      <c r="G54" s="1968"/>
      <c r="H54" s="1924"/>
      <c r="I54" s="2123"/>
      <c r="J54" s="1924"/>
      <c r="K54" s="2124"/>
      <c r="L54" s="1924"/>
      <c r="M54" s="2124"/>
      <c r="N54" s="1924"/>
      <c r="O54" s="2124"/>
      <c r="P54" s="1924"/>
      <c r="Q54" s="2124"/>
      <c r="R54" s="1924"/>
      <c r="S54" s="2124"/>
    </row>
    <row r="55" spans="1:19">
      <c r="A55" s="2148"/>
      <c r="B55" s="2216"/>
      <c r="C55" s="1923"/>
      <c r="D55" s="1908"/>
      <c r="E55" s="1908"/>
      <c r="F55" s="1908"/>
      <c r="G55" s="1921"/>
      <c r="H55" s="1924"/>
      <c r="I55" s="2217"/>
      <c r="J55" s="1924"/>
      <c r="K55" s="2217"/>
      <c r="L55" s="1924"/>
      <c r="M55" s="2217"/>
      <c r="N55" s="1924"/>
      <c r="O55" s="2217"/>
      <c r="P55" s="1924"/>
      <c r="Q55" s="2217"/>
      <c r="R55" s="1924"/>
      <c r="S55" s="2217"/>
    </row>
    <row r="56" spans="1:19" ht="15.75" thickBot="1">
      <c r="A56" s="2215"/>
      <c r="B56" s="2216"/>
      <c r="C56" s="1923"/>
      <c r="D56" s="1908"/>
      <c r="E56" s="1908"/>
      <c r="F56" s="1908"/>
      <c r="G56" s="1921"/>
      <c r="H56" s="1924"/>
      <c r="I56" s="2217"/>
      <c r="J56" s="1924"/>
      <c r="K56" s="2217"/>
      <c r="L56" s="1924"/>
      <c r="M56" s="2217"/>
      <c r="N56" s="1924"/>
      <c r="O56" s="2217"/>
      <c r="P56" s="1924"/>
      <c r="Q56" s="2217"/>
      <c r="R56" s="1924"/>
      <c r="S56" s="2217"/>
    </row>
    <row r="57" spans="1:19" ht="15.75" thickTop="1">
      <c r="A57" s="14"/>
      <c r="B57" s="15"/>
      <c r="C57" s="16"/>
      <c r="D57" s="16"/>
      <c r="E57" s="17"/>
      <c r="F57" s="18" t="s">
        <v>625</v>
      </c>
      <c r="G57" s="19"/>
      <c r="H57" s="20"/>
      <c r="I57" s="62">
        <f>SUM(I23:I56)</f>
        <v>0</v>
      </c>
      <c r="J57" s="20"/>
      <c r="K57" s="62">
        <f>SUM(K23:K56)</f>
        <v>0</v>
      </c>
      <c r="L57" s="20"/>
      <c r="M57" s="62">
        <f>SUM(M23:M56)</f>
        <v>0</v>
      </c>
      <c r="N57" s="20"/>
      <c r="O57" s="62">
        <f>SUM(O23:O56)</f>
        <v>0</v>
      </c>
      <c r="P57" s="20"/>
      <c r="Q57" s="62">
        <f>SUM(Q23:Q56)</f>
        <v>0</v>
      </c>
      <c r="R57" s="20"/>
      <c r="S57" s="62">
        <f>SUM(S23:S56)</f>
        <v>0</v>
      </c>
    </row>
    <row r="58" spans="1:19">
      <c r="A58" s="1867"/>
      <c r="B58" s="1868"/>
      <c r="C58" s="1869"/>
      <c r="D58" s="1869"/>
      <c r="E58" s="1870"/>
      <c r="F58" s="1871" t="s">
        <v>626</v>
      </c>
      <c r="G58" s="1872"/>
      <c r="H58" s="1873">
        <v>0</v>
      </c>
      <c r="I58" s="1989"/>
      <c r="J58" s="1873">
        <v>0</v>
      </c>
      <c r="K58" s="1989"/>
      <c r="L58" s="1873">
        <v>0</v>
      </c>
      <c r="M58" s="1989"/>
      <c r="N58" s="1873">
        <v>0</v>
      </c>
      <c r="O58" s="1989"/>
      <c r="P58" s="1873">
        <v>0</v>
      </c>
      <c r="Q58" s="1989"/>
      <c r="R58" s="1873">
        <v>0</v>
      </c>
      <c r="S58" s="1989"/>
    </row>
    <row r="59" spans="1:19">
      <c r="A59" s="1867"/>
      <c r="B59" s="1868"/>
      <c r="C59" s="1869"/>
      <c r="D59" s="1869"/>
      <c r="E59" s="1870"/>
      <c r="F59" s="1871" t="s">
        <v>627</v>
      </c>
      <c r="G59" s="1872"/>
      <c r="H59" s="1875"/>
      <c r="I59" s="1991">
        <f>H58*I57</f>
        <v>0</v>
      </c>
      <c r="J59" s="1875"/>
      <c r="K59" s="1991">
        <f>J58*K57</f>
        <v>0</v>
      </c>
      <c r="L59" s="1875"/>
      <c r="M59" s="1991">
        <f>L58*M57</f>
        <v>0</v>
      </c>
      <c r="N59" s="1875"/>
      <c r="O59" s="1991">
        <f>N58*O57</f>
        <v>0</v>
      </c>
      <c r="P59" s="1875"/>
      <c r="Q59" s="1991">
        <f>P58*Q57</f>
        <v>0</v>
      </c>
      <c r="R59" s="1875"/>
      <c r="S59" s="1991">
        <f>R58*S57</f>
        <v>0</v>
      </c>
    </row>
    <row r="60" spans="1:19">
      <c r="A60" s="1867"/>
      <c r="B60" s="1868"/>
      <c r="C60" s="1869"/>
      <c r="D60" s="1869"/>
      <c r="E60" s="1870"/>
      <c r="F60" s="1871"/>
      <c r="G60" s="1872"/>
      <c r="H60" s="1875"/>
      <c r="I60" s="1993"/>
      <c r="J60" s="1875"/>
      <c r="K60" s="1993"/>
      <c r="L60" s="1875"/>
      <c r="M60" s="1993"/>
      <c r="N60" s="1875"/>
      <c r="O60" s="1993"/>
      <c r="P60" s="1875"/>
      <c r="Q60" s="1993"/>
      <c r="R60" s="1875"/>
      <c r="S60" s="1993"/>
    </row>
    <row r="61" spans="1:19">
      <c r="A61" s="1867"/>
      <c r="B61" s="1868"/>
      <c r="C61" s="1869"/>
      <c r="D61" s="1869"/>
      <c r="E61" s="1870"/>
      <c r="F61" s="1871" t="s">
        <v>628</v>
      </c>
      <c r="G61" s="1872"/>
      <c r="H61" s="1877"/>
      <c r="I61" s="1994">
        <f>SUM(I57:I59)</f>
        <v>0</v>
      </c>
      <c r="J61" s="1877"/>
      <c r="K61" s="1994">
        <f>SUM(K57:K59)</f>
        <v>0</v>
      </c>
      <c r="L61" s="1877"/>
      <c r="M61" s="1994">
        <f>SUM(M57:M59)</f>
        <v>0</v>
      </c>
      <c r="N61" s="1877"/>
      <c r="O61" s="1994">
        <f>SUM(O57:O59)</f>
        <v>0</v>
      </c>
      <c r="P61" s="1877"/>
      <c r="Q61" s="1994">
        <f>SUM(Q57:Q59)</f>
        <v>0</v>
      </c>
      <c r="R61" s="1877"/>
      <c r="S61" s="1994">
        <f>SUM(S57:S59)</f>
        <v>0</v>
      </c>
    </row>
    <row r="62" spans="1:19">
      <c r="A62" s="1867"/>
      <c r="B62" s="1868"/>
      <c r="C62" s="1869"/>
      <c r="D62" s="1869"/>
      <c r="E62" s="1870"/>
      <c r="F62" s="1879" t="s">
        <v>629</v>
      </c>
      <c r="G62" s="1880"/>
      <c r="H62" s="1881"/>
      <c r="I62" s="1882" t="e">
        <f>I61/'Area Calculations'!$I$4</f>
        <v>#DIV/0!</v>
      </c>
      <c r="J62" s="1881"/>
      <c r="K62" s="1882" t="e">
        <f>K61/'Area Calculations'!$I$4</f>
        <v>#DIV/0!</v>
      </c>
      <c r="L62" s="1881"/>
      <c r="M62" s="1882" t="e">
        <f>M61/'Area Calculations'!$I$4</f>
        <v>#DIV/0!</v>
      </c>
      <c r="N62" s="1881"/>
      <c r="O62" s="1882" t="e">
        <f>O61/'Area Calculations'!$I$4</f>
        <v>#DIV/0!</v>
      </c>
      <c r="P62" s="1881"/>
      <c r="Q62" s="1882" t="e">
        <f>Q61/'Area Calculations'!$I$4</f>
        <v>#DIV/0!</v>
      </c>
      <c r="R62" s="1881"/>
      <c r="S62" s="1882" t="e">
        <f>S61/'Area Calculations'!$I$4</f>
        <v>#DIV/0!</v>
      </c>
    </row>
    <row r="63" spans="1:19">
      <c r="A63" s="1867"/>
      <c r="B63" s="1868"/>
      <c r="C63" s="1869"/>
      <c r="D63" s="1869"/>
      <c r="E63" s="1870"/>
      <c r="F63" s="1879" t="s">
        <v>630</v>
      </c>
      <c r="G63" s="1883"/>
      <c r="H63" s="1881"/>
      <c r="I63" s="1882" t="e">
        <f>I61/'Area Calculations'!#REF!</f>
        <v>#REF!</v>
      </c>
      <c r="J63" s="1881"/>
      <c r="K63" s="1882" t="e">
        <f>K61/'Area Calculations'!#REF!</f>
        <v>#REF!</v>
      </c>
      <c r="L63" s="1881"/>
      <c r="M63" s="1882" t="e">
        <f>M61/'Area Calculations'!#REF!</f>
        <v>#REF!</v>
      </c>
      <c r="N63" s="1881"/>
      <c r="O63" s="1882" t="e">
        <f>O61/'Area Calculations'!#REF!</f>
        <v>#REF!</v>
      </c>
      <c r="P63" s="1881"/>
      <c r="Q63" s="1882" t="e">
        <f>Q61/'Area Calculations'!#REF!</f>
        <v>#REF!</v>
      </c>
      <c r="R63" s="1881"/>
      <c r="S63" s="1882" t="e">
        <f>S61/'Area Calculations'!#REF!</f>
        <v>#REF!</v>
      </c>
    </row>
    <row r="64" spans="1:19" ht="15.75" thickBot="1">
      <c r="A64" s="1867"/>
      <c r="B64" s="1868"/>
      <c r="C64" s="1869"/>
      <c r="D64" s="1869"/>
      <c r="E64" s="1870"/>
      <c r="F64" s="1871"/>
      <c r="G64" s="1884"/>
      <c r="H64" s="1885"/>
      <c r="I64" s="1886"/>
      <c r="J64" s="1885"/>
      <c r="K64" s="1886"/>
      <c r="L64" s="1885"/>
      <c r="M64" s="1886"/>
      <c r="N64" s="1885"/>
      <c r="O64" s="1886"/>
      <c r="P64" s="1885"/>
      <c r="Q64" s="1886"/>
      <c r="R64" s="1885"/>
      <c r="S64" s="1886"/>
    </row>
    <row r="65" spans="1:19" ht="16.5" thickTop="1" thickBot="1">
      <c r="A65" s="652" t="s">
        <v>631</v>
      </c>
      <c r="B65" s="653"/>
      <c r="C65" s="12"/>
      <c r="D65" s="12"/>
      <c r="E65" s="12"/>
      <c r="F65" s="12"/>
      <c r="G65" s="13"/>
      <c r="H65" s="21"/>
      <c r="I65" s="21"/>
      <c r="J65" s="21"/>
      <c r="K65" s="21"/>
      <c r="L65" s="21"/>
      <c r="M65" s="21"/>
      <c r="N65" s="21"/>
      <c r="O65" s="21"/>
      <c r="P65" s="21"/>
      <c r="Q65" s="21"/>
      <c r="R65" s="21"/>
      <c r="S65" s="21"/>
    </row>
    <row r="66" spans="1:19" ht="15.75" thickTop="1">
      <c r="A66" s="2138"/>
      <c r="B66" s="1907"/>
      <c r="C66" s="2115"/>
      <c r="D66" s="2115"/>
      <c r="E66" s="2115"/>
      <c r="F66" s="2115"/>
      <c r="G66" s="2116"/>
      <c r="H66" s="2164"/>
      <c r="I66" s="2164"/>
      <c r="J66" s="2164"/>
      <c r="K66" s="2164"/>
      <c r="L66" s="2164"/>
      <c r="M66" s="2164"/>
      <c r="N66" s="2164"/>
      <c r="O66" s="2164"/>
      <c r="P66" s="2164"/>
      <c r="Q66" s="2164"/>
      <c r="R66" s="2164"/>
      <c r="S66" s="2164"/>
    </row>
    <row r="67" spans="1:19" s="2" customFormat="1">
      <c r="A67" s="2138"/>
      <c r="B67" s="1907"/>
      <c r="C67" s="2115"/>
      <c r="D67" s="2115"/>
      <c r="E67" s="2115"/>
      <c r="F67" s="2115"/>
      <c r="G67" s="2116"/>
      <c r="H67" s="2164"/>
      <c r="I67" s="2164"/>
      <c r="J67" s="2164"/>
      <c r="K67" s="2164"/>
      <c r="L67" s="2164"/>
      <c r="M67" s="2164"/>
      <c r="N67" s="2164"/>
      <c r="O67" s="2164"/>
      <c r="P67" s="2164"/>
      <c r="Q67" s="2164"/>
      <c r="R67" s="2164"/>
      <c r="S67" s="2164"/>
    </row>
    <row r="68" spans="1:19" s="2" customFormat="1" ht="15.75" thickBot="1">
      <c r="A68" s="2138"/>
      <c r="B68" s="1907"/>
      <c r="C68" s="2115"/>
      <c r="D68" s="2115"/>
      <c r="E68" s="2115"/>
      <c r="F68" s="2115"/>
      <c r="G68" s="2116"/>
      <c r="H68" s="2164"/>
      <c r="I68" s="2164"/>
      <c r="J68" s="2164"/>
      <c r="K68" s="2164"/>
      <c r="L68" s="2164"/>
      <c r="M68" s="2164"/>
      <c r="N68" s="2164"/>
      <c r="O68" s="2164"/>
      <c r="P68" s="2164"/>
      <c r="Q68" s="2164"/>
      <c r="R68" s="2164"/>
      <c r="S68" s="2164"/>
    </row>
    <row r="69" spans="1:19" ht="16.5" thickTop="1" thickBot="1">
      <c r="A69" s="652" t="s">
        <v>632</v>
      </c>
      <c r="B69" s="653"/>
      <c r="C69" s="12"/>
      <c r="D69" s="12"/>
      <c r="E69" s="12"/>
      <c r="F69" s="12"/>
      <c r="G69" s="13"/>
      <c r="H69" s="21"/>
      <c r="I69" s="21"/>
      <c r="J69" s="21"/>
      <c r="K69" s="21"/>
      <c r="L69" s="21"/>
      <c r="M69" s="21"/>
      <c r="N69" s="21"/>
      <c r="O69" s="21"/>
      <c r="P69" s="21"/>
      <c r="Q69" s="21"/>
      <c r="R69" s="21"/>
      <c r="S69" s="21"/>
    </row>
    <row r="70" spans="1:19" s="2" customFormat="1" ht="15.75" thickTop="1">
      <c r="A70" s="2138"/>
      <c r="B70" s="1907"/>
      <c r="C70" s="2115"/>
      <c r="D70" s="2115"/>
      <c r="E70" s="2115"/>
      <c r="F70" s="2115"/>
      <c r="G70" s="2116"/>
      <c r="H70" s="2164"/>
      <c r="I70" s="2164"/>
      <c r="J70" s="2164"/>
      <c r="K70" s="2164"/>
      <c r="L70" s="2164"/>
      <c r="M70" s="2164"/>
      <c r="N70" s="2164"/>
      <c r="O70" s="2164"/>
      <c r="P70" s="2164"/>
      <c r="Q70" s="2164"/>
      <c r="R70" s="2164"/>
      <c r="S70" s="2164"/>
    </row>
    <row r="71" spans="1:19" s="2" customFormat="1">
      <c r="A71" s="2138"/>
      <c r="B71" s="1907"/>
      <c r="C71" s="2115"/>
      <c r="D71" s="2115"/>
      <c r="E71" s="2115"/>
      <c r="F71" s="2115"/>
      <c r="G71" s="2116"/>
      <c r="H71" s="2164"/>
      <c r="I71" s="2164"/>
      <c r="J71" s="2164"/>
      <c r="K71" s="2164"/>
      <c r="L71" s="2164"/>
      <c r="M71" s="2164"/>
      <c r="N71" s="2164"/>
      <c r="O71" s="2164"/>
      <c r="P71" s="2164"/>
      <c r="Q71" s="2164"/>
      <c r="R71" s="2164"/>
      <c r="S71" s="2164"/>
    </row>
    <row r="72" spans="1:19" ht="15.75" thickBot="1">
      <c r="A72" s="2138"/>
      <c r="B72" s="1907"/>
      <c r="C72" s="2115"/>
      <c r="D72" s="2115"/>
      <c r="E72" s="2115"/>
      <c r="F72" s="2115"/>
      <c r="G72" s="2116"/>
      <c r="H72" s="2164"/>
      <c r="I72" s="2164"/>
      <c r="J72" s="2164"/>
      <c r="K72" s="2164"/>
      <c r="L72" s="2164"/>
      <c r="M72" s="2164"/>
      <c r="N72" s="2164"/>
      <c r="O72" s="2164"/>
      <c r="P72" s="2164"/>
      <c r="Q72" s="2164"/>
      <c r="R72" s="2164"/>
      <c r="S72" s="2164"/>
    </row>
    <row r="73" spans="1:19" ht="16.5" thickTop="1" thickBot="1">
      <c r="A73" s="652" t="s">
        <v>633</v>
      </c>
      <c r="B73" s="653"/>
      <c r="C73" s="12"/>
      <c r="D73" s="12"/>
      <c r="E73" s="12"/>
      <c r="F73" s="12"/>
      <c r="G73" s="13"/>
      <c r="H73" s="21"/>
      <c r="I73" s="21"/>
      <c r="J73" s="21"/>
      <c r="K73" s="21"/>
      <c r="L73" s="21"/>
      <c r="M73" s="21"/>
      <c r="N73" s="21"/>
      <c r="O73" s="21"/>
      <c r="P73" s="21"/>
      <c r="Q73" s="21"/>
      <c r="R73" s="21"/>
      <c r="S73" s="21"/>
    </row>
    <row r="74" spans="1:19" ht="15.75" thickTop="1">
      <c r="A74" s="2138"/>
      <c r="B74" s="1907"/>
      <c r="C74" s="2115"/>
      <c r="D74" s="2115"/>
      <c r="E74" s="2115"/>
      <c r="F74" s="2115"/>
      <c r="G74" s="2116"/>
      <c r="H74" s="2164"/>
      <c r="I74" s="2164"/>
      <c r="J74" s="2164"/>
      <c r="K74" s="2164"/>
      <c r="L74" s="2164"/>
      <c r="M74" s="2164"/>
      <c r="N74" s="2164"/>
      <c r="O74" s="2164"/>
      <c r="P74" s="2164"/>
      <c r="Q74" s="2164"/>
      <c r="R74" s="2164"/>
      <c r="S74" s="2164"/>
    </row>
    <row r="75" spans="1:19">
      <c r="A75" s="1920"/>
      <c r="B75" s="1907"/>
      <c r="C75" s="1908"/>
      <c r="D75" s="1908"/>
      <c r="E75" s="1908"/>
      <c r="F75" s="1908"/>
      <c r="G75" s="1921"/>
      <c r="H75" s="1888"/>
      <c r="I75" s="1888"/>
      <c r="J75" s="1888"/>
      <c r="K75" s="1888"/>
      <c r="L75" s="1888"/>
      <c r="M75" s="1888"/>
      <c r="N75" s="1888"/>
      <c r="O75" s="1888"/>
      <c r="P75" s="1888"/>
      <c r="Q75" s="1888"/>
      <c r="R75" s="1888"/>
      <c r="S75" s="1888"/>
    </row>
    <row r="76" spans="1:19" ht="15.75" thickBot="1">
      <c r="A76" s="1889"/>
      <c r="B76" s="1890"/>
      <c r="C76" s="1908"/>
      <c r="D76" s="1908"/>
      <c r="E76" s="1908"/>
      <c r="F76" s="1908"/>
      <c r="G76" s="1921"/>
      <c r="H76" s="1891"/>
      <c r="I76" s="1891"/>
      <c r="J76" s="1891"/>
      <c r="K76" s="1891"/>
      <c r="L76" s="1891"/>
      <c r="M76" s="1891"/>
      <c r="N76" s="1891"/>
      <c r="O76" s="1891"/>
      <c r="P76" s="1891"/>
      <c r="Q76" s="1891"/>
      <c r="R76" s="1891"/>
      <c r="S76" s="1891"/>
    </row>
    <row r="77" spans="1:19" ht="16.5" thickTop="1" thickBot="1">
      <c r="A77" s="652" t="s">
        <v>634</v>
      </c>
      <c r="B77" s="653"/>
      <c r="C77" s="12"/>
      <c r="D77" s="12"/>
      <c r="E77" s="12"/>
      <c r="F77" s="12"/>
      <c r="G77" s="13"/>
      <c r="H77" s="21"/>
      <c r="I77" s="21"/>
      <c r="J77" s="21"/>
      <c r="K77" s="21"/>
      <c r="L77" s="21"/>
      <c r="M77" s="21"/>
      <c r="N77" s="21"/>
      <c r="O77" s="21"/>
      <c r="P77" s="21"/>
      <c r="Q77" s="21"/>
      <c r="R77" s="21"/>
      <c r="S77" s="21"/>
    </row>
    <row r="78" spans="1:19" ht="15.75" thickTop="1">
      <c r="A78" s="2142"/>
      <c r="B78" s="2119"/>
      <c r="C78" s="2115"/>
      <c r="D78" s="2115"/>
      <c r="E78" s="2115"/>
      <c r="F78" s="2115"/>
      <c r="G78" s="2116"/>
      <c r="H78" s="2164"/>
      <c r="I78" s="2164"/>
      <c r="J78" s="2164"/>
      <c r="K78" s="2164"/>
      <c r="L78" s="2164"/>
      <c r="M78" s="2164"/>
      <c r="N78" s="2164"/>
      <c r="O78" s="2164"/>
      <c r="P78" s="2164"/>
      <c r="Q78" s="2164"/>
      <c r="R78" s="2164"/>
      <c r="S78" s="2164"/>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ht="15.75" thickBot="1">
      <c r="A80" s="1889"/>
      <c r="B80" s="1890"/>
      <c r="C80" s="1908"/>
      <c r="D80" s="1908"/>
      <c r="E80" s="1908"/>
      <c r="F80" s="1908"/>
      <c r="G80" s="1921"/>
      <c r="H80" s="1892"/>
      <c r="I80" s="1892"/>
      <c r="J80" s="1892"/>
      <c r="K80" s="1892"/>
      <c r="L80" s="1892"/>
      <c r="M80" s="1892"/>
      <c r="N80" s="1892"/>
      <c r="O80" s="1892"/>
      <c r="P80" s="1892"/>
      <c r="Q80" s="1892"/>
      <c r="R80" s="1892"/>
      <c r="S80" s="1892"/>
    </row>
    <row r="81" spans="1:19" ht="16.5" thickTop="1" thickBot="1">
      <c r="A81" s="652" t="s">
        <v>635</v>
      </c>
      <c r="B81" s="653"/>
      <c r="C81" s="12"/>
      <c r="D81" s="12"/>
      <c r="E81" s="12"/>
      <c r="F81" s="12"/>
      <c r="G81" s="13"/>
      <c r="H81" s="21"/>
      <c r="I81" s="21"/>
      <c r="J81" s="21"/>
      <c r="K81" s="21"/>
      <c r="L81" s="21"/>
      <c r="M81" s="21"/>
      <c r="N81" s="21"/>
      <c r="O81" s="21"/>
      <c r="P81" s="21"/>
      <c r="Q81" s="21"/>
      <c r="R81" s="21"/>
      <c r="S81" s="21"/>
    </row>
    <row r="82" spans="1:19" ht="15.75" thickTop="1">
      <c r="A82" s="1920"/>
      <c r="B82" s="1907" t="s">
        <v>636</v>
      </c>
      <c r="C82" s="1908"/>
      <c r="D82" s="1908"/>
      <c r="E82" s="1908"/>
      <c r="F82" s="1908"/>
      <c r="G82" s="1921"/>
      <c r="H82" s="1892"/>
      <c r="I82" s="1892"/>
      <c r="J82" s="1892"/>
      <c r="K82" s="1892"/>
      <c r="L82" s="1892"/>
      <c r="M82" s="1892"/>
      <c r="N82" s="1892"/>
      <c r="O82" s="1892"/>
      <c r="P82" s="1892"/>
      <c r="Q82" s="1892"/>
      <c r="R82" s="1892"/>
      <c r="S82" s="1892"/>
    </row>
    <row r="83" spans="1:19">
      <c r="A83" s="1920"/>
      <c r="B83" s="1907" t="s">
        <v>637</v>
      </c>
      <c r="C83" s="1908"/>
      <c r="D83" s="1908"/>
      <c r="E83" s="1908"/>
      <c r="F83" s="1908"/>
      <c r="G83" s="1921"/>
      <c r="H83" s="1892"/>
      <c r="I83" s="1892"/>
      <c r="J83" s="1892"/>
      <c r="K83" s="1892"/>
      <c r="L83" s="1892"/>
      <c r="M83" s="1892"/>
      <c r="N83" s="1892"/>
      <c r="O83" s="1892"/>
      <c r="P83" s="1892"/>
      <c r="Q83" s="1892"/>
      <c r="R83" s="1892"/>
      <c r="S83" s="1892"/>
    </row>
    <row r="84" spans="1:19">
      <c r="A84" s="1920"/>
      <c r="B84" s="1907" t="s">
        <v>638</v>
      </c>
      <c r="C84" s="1908"/>
      <c r="D84" s="1908"/>
      <c r="E84" s="1908"/>
      <c r="F84" s="1908"/>
      <c r="G84" s="1921"/>
      <c r="H84" s="1892"/>
      <c r="I84" s="1892"/>
      <c r="J84" s="1892"/>
      <c r="K84" s="1892"/>
      <c r="L84" s="1892"/>
      <c r="M84" s="1892"/>
      <c r="N84" s="1892"/>
      <c r="O84" s="1892"/>
      <c r="P84" s="1892"/>
      <c r="Q84" s="1892"/>
      <c r="R84" s="1892"/>
      <c r="S84" s="1892"/>
    </row>
    <row r="85" spans="1:19">
      <c r="A85" s="1920"/>
      <c r="B85" s="1907" t="s">
        <v>639</v>
      </c>
      <c r="C85" s="1908"/>
      <c r="D85" s="1908"/>
      <c r="E85" s="1908"/>
      <c r="F85" s="1908"/>
      <c r="G85" s="1921"/>
      <c r="H85" s="1892"/>
      <c r="I85" s="1892"/>
      <c r="J85" s="1892"/>
      <c r="K85" s="1892"/>
      <c r="L85" s="1892"/>
      <c r="M85" s="1892"/>
      <c r="N85" s="1892"/>
      <c r="O85" s="1892"/>
      <c r="P85" s="1892"/>
      <c r="Q85" s="1892"/>
      <c r="R85" s="1892"/>
      <c r="S85" s="1892"/>
    </row>
    <row r="86" spans="1:19" ht="15.75" thickBot="1">
      <c r="A86" s="358"/>
      <c r="B86" s="357"/>
      <c r="C86" s="188"/>
      <c r="D86" s="188"/>
      <c r="E86" s="188"/>
      <c r="F86" s="188"/>
      <c r="G86" s="359"/>
      <c r="H86" s="300"/>
      <c r="I86" s="300"/>
      <c r="J86" s="300"/>
      <c r="K86" s="300"/>
      <c r="L86" s="300"/>
      <c r="M86" s="300"/>
      <c r="N86" s="300"/>
      <c r="O86" s="300"/>
      <c r="P86" s="300"/>
      <c r="Q86" s="300"/>
      <c r="R86" s="300"/>
      <c r="S86" s="300"/>
    </row>
    <row r="87" spans="1:19" ht="16.5" thickTop="1" thickBot="1">
      <c r="A87" s="7" t="s">
        <v>640</v>
      </c>
      <c r="B87" s="8"/>
      <c r="C87" s="12"/>
      <c r="D87" s="12"/>
      <c r="E87" s="12"/>
      <c r="F87" s="12"/>
      <c r="G87" s="13"/>
      <c r="H87" s="21"/>
      <c r="I87" s="21"/>
      <c r="J87" s="21"/>
      <c r="K87" s="21"/>
      <c r="L87" s="21"/>
      <c r="M87" s="21"/>
      <c r="N87" s="21"/>
      <c r="O87" s="21"/>
      <c r="P87" s="21"/>
      <c r="Q87" s="21"/>
      <c r="R87" s="21"/>
      <c r="S87" s="21"/>
    </row>
    <row r="88" spans="1:19" ht="15.75" thickTop="1">
      <c r="A88" s="2138"/>
      <c r="B88" s="2120" t="s">
        <v>641</v>
      </c>
      <c r="C88" s="2115"/>
      <c r="D88" s="2115"/>
      <c r="E88" s="2115"/>
      <c r="F88" s="2115"/>
      <c r="G88" s="2116"/>
      <c r="H88" s="2168"/>
      <c r="I88" s="2168"/>
      <c r="J88" s="2168"/>
      <c r="K88" s="2168"/>
      <c r="L88" s="2168"/>
      <c r="M88" s="2168"/>
      <c r="N88" s="2168"/>
      <c r="O88" s="2168"/>
      <c r="P88" s="2168"/>
      <c r="Q88" s="2168"/>
      <c r="R88" s="2168"/>
      <c r="S88" s="2168"/>
    </row>
    <row r="89" spans="1:19">
      <c r="A89" s="1920"/>
      <c r="B89" s="1907" t="s">
        <v>642</v>
      </c>
      <c r="C89" s="1908"/>
      <c r="D89" s="1908"/>
      <c r="E89" s="1908"/>
      <c r="F89" s="1908"/>
      <c r="G89" s="1921"/>
      <c r="H89" s="1893"/>
      <c r="I89" s="1893"/>
      <c r="J89" s="1893"/>
      <c r="K89" s="1893"/>
      <c r="L89" s="1893"/>
      <c r="M89" s="1893"/>
      <c r="N89" s="1893"/>
      <c r="O89" s="1893"/>
      <c r="P89" s="1893"/>
      <c r="Q89" s="1893"/>
      <c r="R89" s="1893"/>
      <c r="S89" s="1893"/>
    </row>
    <row r="90" spans="1:19" ht="15.75" thickBot="1">
      <c r="A90" s="1894"/>
      <c r="B90" s="1895" t="s">
        <v>643</v>
      </c>
      <c r="C90" s="1896"/>
      <c r="D90" s="1896"/>
      <c r="E90" s="1896"/>
      <c r="F90" s="1896"/>
      <c r="G90" s="1897"/>
      <c r="H90" s="1898"/>
      <c r="I90" s="1898"/>
      <c r="J90" s="1898"/>
      <c r="K90" s="1898"/>
      <c r="L90" s="1898"/>
      <c r="M90" s="1898"/>
      <c r="N90" s="1898"/>
      <c r="O90" s="1898"/>
      <c r="P90" s="1898"/>
      <c r="Q90" s="1898"/>
      <c r="R90" s="1898"/>
      <c r="S90" s="1898"/>
    </row>
    <row r="91" spans="1:19" ht="16.5" thickTop="1" thickBot="1"/>
    <row r="92" spans="1:19" ht="16.5" thickTop="1" thickBot="1">
      <c r="A92" s="94" t="s">
        <v>644</v>
      </c>
      <c r="B92" s="96"/>
    </row>
    <row r="93" spans="1:19" ht="15.75" thickTop="1">
      <c r="A93" s="95" t="s">
        <v>542</v>
      </c>
      <c r="B93" s="1899"/>
    </row>
    <row r="94" spans="1:19">
      <c r="A94" s="1900" t="s">
        <v>546</v>
      </c>
      <c r="B94" s="1899"/>
    </row>
    <row r="95" spans="1:19">
      <c r="A95" s="1901" t="s">
        <v>549</v>
      </c>
      <c r="B95" s="1902"/>
    </row>
    <row r="96" spans="1:19">
      <c r="A96" s="1901" t="s">
        <v>552</v>
      </c>
      <c r="B96" s="1903"/>
    </row>
    <row r="97" spans="1:2" ht="15.75" thickBot="1">
      <c r="A97" s="1904" t="s">
        <v>645</v>
      </c>
      <c r="B97" s="1905"/>
    </row>
    <row r="98" spans="1:2" ht="15.75" thickTop="1"/>
    <row r="99" spans="1:2">
      <c r="A99" s="97"/>
      <c r="B99" s="1" t="s">
        <v>646</v>
      </c>
    </row>
    <row r="100" spans="1:2">
      <c r="A100" s="98"/>
      <c r="B100" s="1" t="s">
        <v>647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83" priority="13" operator="equal">
      <formula>"X"</formula>
    </cfRule>
    <cfRule type="cellIs" dxfId="782" priority="14" operator="equal">
      <formula>"I"</formula>
    </cfRule>
  </conditionalFormatting>
  <conditionalFormatting sqref="H34:H56">
    <cfRule type="cellIs" dxfId="781" priority="1" operator="equal">
      <formula>"X"</formula>
    </cfRule>
    <cfRule type="cellIs" dxfId="780" priority="2" operator="equal">
      <formula>"I"</formula>
    </cfRule>
  </conditionalFormatting>
  <conditionalFormatting sqref="J20:J30">
    <cfRule type="cellIs" dxfId="779" priority="15" operator="equal">
      <formula>"X"</formula>
    </cfRule>
    <cfRule type="cellIs" dxfId="778" priority="16" operator="equal">
      <formula>"I"</formula>
    </cfRule>
  </conditionalFormatting>
  <conditionalFormatting sqref="J34:J56">
    <cfRule type="cellIs" dxfId="777" priority="3" operator="equal">
      <formula>"X"</formula>
    </cfRule>
    <cfRule type="cellIs" dxfId="776" priority="4" operator="equal">
      <formula>"I"</formula>
    </cfRule>
  </conditionalFormatting>
  <conditionalFormatting sqref="L20:L30">
    <cfRule type="cellIs" dxfId="775" priority="17" operator="equal">
      <formula>"X"</formula>
    </cfRule>
    <cfRule type="cellIs" dxfId="774" priority="18" operator="equal">
      <formula>"I"</formula>
    </cfRule>
  </conditionalFormatting>
  <conditionalFormatting sqref="L34:L56">
    <cfRule type="cellIs" dxfId="773" priority="5" operator="equal">
      <formula>"X"</formula>
    </cfRule>
    <cfRule type="cellIs" dxfId="772" priority="6" operator="equal">
      <formula>"I"</formula>
    </cfRule>
  </conditionalFormatting>
  <conditionalFormatting sqref="N20:N30">
    <cfRule type="cellIs" dxfId="771" priority="19" operator="equal">
      <formula>"X"</formula>
    </cfRule>
    <cfRule type="cellIs" dxfId="770" priority="20" operator="equal">
      <formula>"I"</formula>
    </cfRule>
  </conditionalFormatting>
  <conditionalFormatting sqref="N34:N56">
    <cfRule type="cellIs" dxfId="769" priority="7" operator="equal">
      <formula>"X"</formula>
    </cfRule>
    <cfRule type="cellIs" dxfId="768" priority="8" operator="equal">
      <formula>"I"</formula>
    </cfRule>
  </conditionalFormatting>
  <conditionalFormatting sqref="P20:P30">
    <cfRule type="cellIs" dxfId="767" priority="23" operator="equal">
      <formula>"X"</formula>
    </cfRule>
    <cfRule type="cellIs" dxfId="766" priority="24" operator="equal">
      <formula>"I"</formula>
    </cfRule>
  </conditionalFormatting>
  <conditionalFormatting sqref="P34:P56">
    <cfRule type="cellIs" dxfId="765" priority="9" operator="equal">
      <formula>"X"</formula>
    </cfRule>
    <cfRule type="cellIs" dxfId="764" priority="10" operator="equal">
      <formula>"I"</formula>
    </cfRule>
  </conditionalFormatting>
  <conditionalFormatting sqref="R20:R30">
    <cfRule type="cellIs" dxfId="763" priority="25" operator="equal">
      <formula>"X"</formula>
    </cfRule>
    <cfRule type="cellIs" dxfId="762" priority="26" operator="equal">
      <formula>"I"</formula>
    </cfRule>
  </conditionalFormatting>
  <conditionalFormatting sqref="R32:R56">
    <cfRule type="cellIs" dxfId="761" priority="11" operator="equal">
      <formula>"X"</formula>
    </cfRule>
    <cfRule type="cellIs" dxfId="760" priority="12" operator="equal">
      <formula>"I"</formula>
    </cfRule>
  </conditionalFormatting>
  <hyperlinks>
    <hyperlink ref="B3" location="'Cost Summary'!A1" display="BACK TO SUMMARY SHEET" xr:uid="{32FCF9AF-46C8-4A4F-B239-90791E355048}"/>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rgb="FF92D050"/>
  </sheetPr>
  <dimension ref="A1:S100"/>
  <sheetViews>
    <sheetView zoomScale="85" zoomScaleNormal="85" workbookViewId="0">
      <pane xSplit="2" ySplit="9" topLeftCell="H20" activePane="bottomRight" state="frozen"/>
      <selection pane="bottomRight" activeCell="B29" sqref="B2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434</v>
      </c>
      <c r="C5" s="1908"/>
      <c r="D5" s="1908"/>
      <c r="E5" s="1908"/>
      <c r="F5" s="1908"/>
      <c r="G5" s="1909" t="s">
        <v>546</v>
      </c>
      <c r="H5" s="2004"/>
      <c r="I5" s="2004"/>
      <c r="J5" s="2004"/>
      <c r="K5" s="2004"/>
      <c r="L5" s="2004"/>
      <c r="M5" s="2004"/>
      <c r="N5" s="2004"/>
      <c r="O5" s="2004"/>
      <c r="P5" s="2004"/>
      <c r="Q5" s="2004"/>
      <c r="R5" s="1958"/>
      <c r="S5" s="1911"/>
    </row>
    <row r="6" spans="1:19">
      <c r="A6" s="1906" t="s">
        <v>548</v>
      </c>
      <c r="B6" s="1912" t="s">
        <v>433</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2146">
        <f>I61</f>
        <v>0</v>
      </c>
      <c r="I8" s="2146"/>
      <c r="J8" s="2146">
        <f>K61</f>
        <v>0</v>
      </c>
      <c r="K8" s="2146"/>
      <c r="L8" s="2146">
        <f>M61</f>
        <v>0</v>
      </c>
      <c r="M8" s="2146"/>
      <c r="N8" s="2146">
        <f>O61</f>
        <v>0</v>
      </c>
      <c r="O8" s="2146"/>
      <c r="P8" s="2146">
        <f>Q61</f>
        <v>0</v>
      </c>
      <c r="Q8" s="2146"/>
      <c r="R8" s="1963">
        <f>S61</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15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150"/>
      <c r="B21" s="1925" t="s">
        <v>434</v>
      </c>
      <c r="C21" s="57"/>
      <c r="D21" s="58"/>
      <c r="E21" s="58"/>
      <c r="F21" s="58"/>
      <c r="G21" s="64"/>
      <c r="H21" s="1924"/>
      <c r="I21" s="2123"/>
      <c r="J21" s="1924"/>
      <c r="K21" s="2217"/>
      <c r="L21" s="1924"/>
      <c r="M21" s="2217"/>
      <c r="N21" s="1924"/>
      <c r="O21" s="2217"/>
      <c r="P21" s="1924"/>
      <c r="Q21" s="2217"/>
      <c r="R21" s="1924"/>
      <c r="S21" s="2217"/>
    </row>
    <row r="22" spans="1:19">
      <c r="A22" s="2150"/>
      <c r="B22" s="1848" t="s">
        <v>567</v>
      </c>
      <c r="C22" s="1923"/>
      <c r="D22" s="1908"/>
      <c r="E22" s="1908"/>
      <c r="F22" s="1908"/>
      <c r="G22" s="1921"/>
      <c r="H22" s="1924"/>
      <c r="I22" s="2123"/>
      <c r="J22" s="1924"/>
      <c r="K22" s="2217"/>
      <c r="L22" s="1924"/>
      <c r="M22" s="2217"/>
      <c r="N22" s="1924"/>
      <c r="O22" s="2217"/>
      <c r="P22" s="1924"/>
      <c r="Q22" s="2217"/>
      <c r="R22" s="1924"/>
      <c r="S22" s="2217"/>
    </row>
    <row r="23" spans="1:19">
      <c r="A23" s="2150"/>
      <c r="B23" s="2105" t="s">
        <v>568</v>
      </c>
      <c r="C23" s="1923"/>
      <c r="D23" s="1908"/>
      <c r="E23" s="1908"/>
      <c r="F23" s="1908"/>
      <c r="G23" s="1921"/>
      <c r="H23" s="1924"/>
      <c r="I23" s="2123"/>
      <c r="J23" s="1924"/>
      <c r="K23" s="2217"/>
      <c r="L23" s="1924"/>
      <c r="M23" s="2217"/>
      <c r="N23" s="1924"/>
      <c r="O23" s="2217"/>
      <c r="P23" s="1924"/>
      <c r="Q23" s="2217"/>
      <c r="R23" s="1924"/>
      <c r="S23" s="2217"/>
    </row>
    <row r="24" spans="1:19">
      <c r="A24" s="2150"/>
      <c r="B24" s="2105" t="s">
        <v>569</v>
      </c>
      <c r="C24" s="1966"/>
      <c r="D24" s="1908"/>
      <c r="E24" s="1908"/>
      <c r="F24" s="1908"/>
      <c r="G24" s="1921"/>
      <c r="H24" s="1924"/>
      <c r="I24" s="2123"/>
      <c r="J24" s="1924"/>
      <c r="K24" s="2217"/>
      <c r="L24" s="1924"/>
      <c r="M24" s="2217"/>
      <c r="N24" s="1924"/>
      <c r="O24" s="2217"/>
      <c r="P24" s="1924"/>
      <c r="Q24" s="2217"/>
      <c r="R24" s="1924"/>
      <c r="S24" s="2217"/>
    </row>
    <row r="25" spans="1:19">
      <c r="A25" s="2035"/>
      <c r="B25" s="2106" t="s">
        <v>570</v>
      </c>
      <c r="C25" s="1966"/>
      <c r="D25" s="1908"/>
      <c r="E25" s="1908"/>
      <c r="F25" s="1908"/>
      <c r="G25" s="1921"/>
      <c r="H25" s="1924"/>
      <c r="I25" s="2123"/>
      <c r="J25" s="1924"/>
      <c r="K25" s="2217"/>
      <c r="L25" s="1924"/>
      <c r="M25" s="2217"/>
      <c r="N25" s="1924"/>
      <c r="O25" s="2217"/>
      <c r="P25" s="1924"/>
      <c r="Q25" s="2217"/>
      <c r="R25" s="1924"/>
      <c r="S25" s="2217"/>
    </row>
    <row r="26" spans="1:19" s="93" customFormat="1">
      <c r="A26" s="2035"/>
      <c r="B26" s="2106" t="s">
        <v>571</v>
      </c>
      <c r="C26" s="1968"/>
      <c r="D26" s="1969"/>
      <c r="E26" s="1969"/>
      <c r="F26" s="1969"/>
      <c r="G26" s="1968"/>
      <c r="H26" s="1924"/>
      <c r="I26" s="2123"/>
      <c r="J26" s="1924"/>
      <c r="K26" s="2124"/>
      <c r="L26" s="1924"/>
      <c r="M26" s="2124"/>
      <c r="N26" s="1924"/>
      <c r="O26" s="2124"/>
      <c r="P26" s="1924"/>
      <c r="Q26" s="2124"/>
      <c r="R26" s="1924"/>
      <c r="S26" s="2124"/>
    </row>
    <row r="27" spans="1:19" s="93" customFormat="1">
      <c r="A27" s="2150"/>
      <c r="B27" s="2106" t="s">
        <v>572</v>
      </c>
      <c r="C27" s="1968"/>
      <c r="D27" s="1969"/>
      <c r="E27" s="1969"/>
      <c r="F27" s="1969"/>
      <c r="G27" s="1968"/>
      <c r="H27" s="1924"/>
      <c r="I27" s="2123"/>
      <c r="J27" s="1924"/>
      <c r="K27" s="2124"/>
      <c r="L27" s="1924"/>
      <c r="M27" s="2124"/>
      <c r="N27" s="1924"/>
      <c r="O27" s="2124"/>
      <c r="P27" s="1924"/>
      <c r="Q27" s="2124"/>
      <c r="R27" s="1924"/>
      <c r="S27" s="2124"/>
    </row>
    <row r="28" spans="1:19" s="93" customFormat="1">
      <c r="A28" s="2150"/>
      <c r="B28" s="2106" t="s">
        <v>573</v>
      </c>
      <c r="C28" s="1968"/>
      <c r="D28" s="1969"/>
      <c r="E28" s="1969"/>
      <c r="F28" s="1969"/>
      <c r="G28" s="1968"/>
      <c r="H28" s="1924"/>
      <c r="I28" s="2123"/>
      <c r="J28" s="1924"/>
      <c r="K28" s="2124"/>
      <c r="L28" s="1924"/>
      <c r="M28" s="2124"/>
      <c r="N28" s="1924"/>
      <c r="O28" s="2124"/>
      <c r="P28" s="1924"/>
      <c r="Q28" s="2124"/>
      <c r="R28" s="1924"/>
      <c r="S28" s="2124"/>
    </row>
    <row r="29" spans="1:19" s="93" customFormat="1">
      <c r="A29" s="2150"/>
      <c r="B29" s="2106" t="s">
        <v>648</v>
      </c>
      <c r="C29" s="1968"/>
      <c r="D29" s="1969"/>
      <c r="E29" s="1969"/>
      <c r="F29" s="1969"/>
      <c r="G29" s="1968"/>
      <c r="H29" s="1924"/>
      <c r="I29" s="2123"/>
      <c r="J29" s="1924"/>
      <c r="K29" s="2124"/>
      <c r="L29" s="1924"/>
      <c r="M29" s="2124"/>
      <c r="N29" s="1924"/>
      <c r="O29" s="2124"/>
      <c r="P29" s="1924"/>
      <c r="Q29" s="2124"/>
      <c r="R29" s="1924"/>
      <c r="S29" s="2124"/>
    </row>
    <row r="30" spans="1:19" s="93" customFormat="1">
      <c r="A30" s="2150"/>
      <c r="B30" s="2107" t="s">
        <v>574</v>
      </c>
      <c r="C30" s="1968"/>
      <c r="D30" s="1969"/>
      <c r="E30" s="1969"/>
      <c r="F30" s="1969"/>
      <c r="G30" s="1968"/>
      <c r="H30" s="1924"/>
      <c r="I30" s="2123"/>
      <c r="J30" s="1924"/>
      <c r="K30" s="2124"/>
      <c r="L30" s="1924"/>
      <c r="M30" s="2124"/>
      <c r="N30" s="1924"/>
      <c r="O30" s="2124"/>
      <c r="P30" s="1924"/>
      <c r="Q30" s="2124"/>
      <c r="R30" s="1924"/>
      <c r="S30" s="2124"/>
    </row>
    <row r="31" spans="1:19" s="93" customFormat="1">
      <c r="A31" s="2150"/>
      <c r="B31" s="2108" t="s">
        <v>575</v>
      </c>
      <c r="C31" s="1970"/>
      <c r="D31" s="1971"/>
      <c r="E31" s="1971"/>
      <c r="F31" s="1971"/>
      <c r="G31" s="1970"/>
      <c r="H31" s="1974"/>
      <c r="I31" s="2109"/>
      <c r="J31" s="1978"/>
      <c r="K31" s="2110"/>
      <c r="L31" s="1978"/>
      <c r="M31" s="2110"/>
      <c r="N31" s="2110"/>
      <c r="O31" s="2110"/>
      <c r="P31" s="2110"/>
      <c r="Q31" s="2110"/>
      <c r="R31" s="2110"/>
      <c r="S31" s="2110"/>
    </row>
    <row r="32" spans="1:19" s="93" customFormat="1">
      <c r="A32" s="2150"/>
      <c r="B32" s="148" t="s">
        <v>706</v>
      </c>
      <c r="C32" s="1968"/>
      <c r="D32" s="1969"/>
      <c r="E32" s="1969"/>
      <c r="F32" s="1969"/>
      <c r="G32" s="1968"/>
      <c r="H32" s="1924"/>
      <c r="I32" s="2123"/>
      <c r="J32" s="1924"/>
      <c r="K32" s="2124"/>
      <c r="L32" s="1924"/>
      <c r="M32" s="2124"/>
      <c r="N32" s="1924"/>
      <c r="O32" s="2124"/>
      <c r="P32" s="1924"/>
      <c r="Q32" s="2124"/>
      <c r="R32" s="1924"/>
      <c r="S32" s="2124"/>
    </row>
    <row r="33" spans="1:19" s="93" customFormat="1">
      <c r="A33" s="2150"/>
      <c r="B33" s="2014"/>
      <c r="C33" s="1968"/>
      <c r="D33" s="1969"/>
      <c r="E33" s="1969"/>
      <c r="F33" s="1969"/>
      <c r="G33" s="1968"/>
      <c r="H33" s="1924"/>
      <c r="I33" s="2123"/>
      <c r="J33" s="1924"/>
      <c r="K33" s="2124"/>
      <c r="L33" s="1924"/>
      <c r="M33" s="2124"/>
      <c r="N33" s="1924"/>
      <c r="O33" s="2124"/>
      <c r="P33" s="1924"/>
      <c r="Q33" s="2124"/>
      <c r="R33" s="1924"/>
      <c r="S33" s="2124"/>
    </row>
    <row r="34" spans="1:19" s="93" customFormat="1">
      <c r="A34" s="2035"/>
      <c r="B34" s="1986" t="s">
        <v>952</v>
      </c>
      <c r="C34" s="1988"/>
      <c r="D34" s="1969"/>
      <c r="E34" s="1969"/>
      <c r="F34" s="1969"/>
      <c r="G34" s="1968"/>
      <c r="H34" s="1924"/>
      <c r="I34" s="2123"/>
      <c r="J34" s="1924"/>
      <c r="K34" s="2124"/>
      <c r="L34" s="1924"/>
      <c r="M34" s="2124"/>
      <c r="N34" s="1924"/>
      <c r="O34" s="2124"/>
      <c r="P34" s="1924"/>
      <c r="Q34" s="2124"/>
      <c r="R34" s="1924"/>
      <c r="S34" s="2124"/>
    </row>
    <row r="35" spans="1:19" s="93" customFormat="1">
      <c r="A35" s="2035"/>
      <c r="B35" s="1987" t="s">
        <v>953</v>
      </c>
      <c r="C35" s="1988"/>
      <c r="D35" s="1969"/>
      <c r="E35" s="1969"/>
      <c r="F35" s="1969"/>
      <c r="G35" s="1968"/>
      <c r="H35" s="1924"/>
      <c r="I35" s="2123"/>
      <c r="J35" s="1924"/>
      <c r="K35" s="2124"/>
      <c r="L35" s="1924"/>
      <c r="M35" s="2124"/>
      <c r="N35" s="1924"/>
      <c r="O35" s="2124"/>
      <c r="P35" s="1924"/>
      <c r="Q35" s="2124"/>
      <c r="R35" s="1924"/>
      <c r="S35" s="2124"/>
    </row>
    <row r="36" spans="1:19" s="93" customFormat="1">
      <c r="A36" s="2035"/>
      <c r="B36" s="1987" t="s">
        <v>954</v>
      </c>
      <c r="C36" s="1988"/>
      <c r="D36" s="1969"/>
      <c r="E36" s="1969"/>
      <c r="F36" s="1969"/>
      <c r="G36" s="1968"/>
      <c r="H36" s="1924"/>
      <c r="I36" s="2123"/>
      <c r="J36" s="1924"/>
      <c r="K36" s="2124"/>
      <c r="L36" s="1924"/>
      <c r="M36" s="2124"/>
      <c r="N36" s="1924"/>
      <c r="O36" s="2124"/>
      <c r="P36" s="1924"/>
      <c r="Q36" s="2124"/>
      <c r="R36" s="1924"/>
      <c r="S36" s="2124"/>
    </row>
    <row r="37" spans="1:19" s="93" customFormat="1" ht="25.5">
      <c r="A37" s="2035"/>
      <c r="B37" s="2214" t="s">
        <v>955</v>
      </c>
      <c r="C37" s="1988"/>
      <c r="D37" s="1969"/>
      <c r="E37" s="1969"/>
      <c r="F37" s="1969"/>
      <c r="G37" s="1968"/>
      <c r="H37" s="1924"/>
      <c r="I37" s="2123"/>
      <c r="J37" s="1924"/>
      <c r="K37" s="2124"/>
      <c r="L37" s="1924"/>
      <c r="M37" s="2124"/>
      <c r="N37" s="1924"/>
      <c r="O37" s="2124"/>
      <c r="P37" s="1924"/>
      <c r="Q37" s="2124"/>
      <c r="R37" s="1924"/>
      <c r="S37" s="2124"/>
    </row>
    <row r="38" spans="1:19" s="93" customFormat="1">
      <c r="A38" s="2035"/>
      <c r="B38" s="1987" t="s">
        <v>956</v>
      </c>
      <c r="C38" s="1988"/>
      <c r="D38" s="1969"/>
      <c r="E38" s="1969"/>
      <c r="F38" s="1969"/>
      <c r="G38" s="1968"/>
      <c r="H38" s="1924"/>
      <c r="I38" s="2123"/>
      <c r="J38" s="1924"/>
      <c r="K38" s="2124"/>
      <c r="L38" s="1924"/>
      <c r="M38" s="2124"/>
      <c r="N38" s="1924"/>
      <c r="O38" s="2124"/>
      <c r="P38" s="1924"/>
      <c r="Q38" s="2124"/>
      <c r="R38" s="1924"/>
      <c r="S38" s="2124"/>
    </row>
    <row r="39" spans="1:19" s="93" customFormat="1">
      <c r="A39" s="2035"/>
      <c r="B39" s="1987" t="s">
        <v>833</v>
      </c>
      <c r="C39" s="1988"/>
      <c r="D39" s="1969"/>
      <c r="E39" s="2015"/>
      <c r="F39" s="2016"/>
      <c r="G39" s="1968"/>
      <c r="H39" s="1924"/>
      <c r="I39" s="2123"/>
      <c r="J39" s="1924"/>
      <c r="K39" s="2124"/>
      <c r="L39" s="1924"/>
      <c r="M39" s="2124"/>
      <c r="N39" s="1924"/>
      <c r="O39" s="2124"/>
      <c r="P39" s="1924"/>
      <c r="Q39" s="2124"/>
      <c r="R39" s="1924"/>
      <c r="S39" s="2124"/>
    </row>
    <row r="40" spans="1:19" s="93" customFormat="1">
      <c r="A40" s="2035"/>
      <c r="B40" s="1987" t="s">
        <v>957</v>
      </c>
      <c r="C40" s="1988"/>
      <c r="D40" s="1969"/>
      <c r="E40" s="2015"/>
      <c r="F40" s="2016"/>
      <c r="G40" s="1968"/>
      <c r="H40" s="1924"/>
      <c r="I40" s="2123"/>
      <c r="J40" s="1924"/>
      <c r="K40" s="2124"/>
      <c r="L40" s="1924"/>
      <c r="M40" s="2124"/>
      <c r="N40" s="1924"/>
      <c r="O40" s="2124"/>
      <c r="P40" s="1924"/>
      <c r="Q40" s="2124"/>
      <c r="R40" s="1924"/>
      <c r="S40" s="2124"/>
    </row>
    <row r="41" spans="1:19" s="93" customFormat="1">
      <c r="A41" s="2035"/>
      <c r="B41" s="1987" t="s">
        <v>835</v>
      </c>
      <c r="C41" s="1988"/>
      <c r="D41" s="1969"/>
      <c r="E41" s="2015"/>
      <c r="F41" s="2016"/>
      <c r="G41" s="1968"/>
      <c r="H41" s="1924"/>
      <c r="I41" s="2123"/>
      <c r="J41" s="1924"/>
      <c r="K41" s="2124"/>
      <c r="L41" s="1924"/>
      <c r="M41" s="2124"/>
      <c r="N41" s="1924"/>
      <c r="O41" s="2124"/>
      <c r="P41" s="1924"/>
      <c r="Q41" s="2124"/>
      <c r="R41" s="1924"/>
      <c r="S41" s="2124"/>
    </row>
    <row r="42" spans="1:19" s="93" customFormat="1">
      <c r="A42" s="2035"/>
      <c r="B42" s="2095"/>
      <c r="C42" s="1988"/>
      <c r="D42" s="1969"/>
      <c r="E42" s="2015"/>
      <c r="F42" s="2016"/>
      <c r="G42" s="1968"/>
      <c r="H42" s="1924"/>
      <c r="I42" s="2123"/>
      <c r="J42" s="1924"/>
      <c r="K42" s="2124"/>
      <c r="L42" s="1924"/>
      <c r="M42" s="2124"/>
      <c r="N42" s="1924"/>
      <c r="O42" s="2124"/>
      <c r="P42" s="1924"/>
      <c r="Q42" s="2124"/>
      <c r="R42" s="1924"/>
      <c r="S42" s="2124"/>
    </row>
    <row r="43" spans="1:19" s="93" customFormat="1">
      <c r="A43" s="2035"/>
      <c r="B43" s="2096"/>
      <c r="C43" s="1988"/>
      <c r="D43" s="1969"/>
      <c r="E43" s="2015"/>
      <c r="F43" s="2016"/>
      <c r="G43" s="1968"/>
      <c r="H43" s="1924"/>
      <c r="I43" s="2123"/>
      <c r="J43" s="1924"/>
      <c r="K43" s="2124"/>
      <c r="L43" s="1924"/>
      <c r="M43" s="2124"/>
      <c r="N43" s="1924"/>
      <c r="O43" s="2124"/>
      <c r="P43" s="1924"/>
      <c r="Q43" s="2124"/>
      <c r="R43" s="1924"/>
      <c r="S43" s="2124"/>
    </row>
    <row r="44" spans="1:19" s="93" customFormat="1">
      <c r="A44" s="2035"/>
      <c r="B44" s="155"/>
      <c r="C44" s="1988"/>
      <c r="D44" s="1969"/>
      <c r="E44" s="2015"/>
      <c r="F44" s="2016"/>
      <c r="G44" s="1968"/>
      <c r="H44" s="1924" t="s">
        <v>579</v>
      </c>
      <c r="I44" s="2123"/>
      <c r="J44" s="1924"/>
      <c r="K44" s="2124"/>
      <c r="L44" s="1924"/>
      <c r="M44" s="2124"/>
      <c r="N44" s="1924"/>
      <c r="O44" s="2124"/>
      <c r="P44" s="1924"/>
      <c r="Q44" s="2124"/>
      <c r="R44" s="1924"/>
      <c r="S44" s="2124"/>
    </row>
    <row r="45" spans="1:19" s="93" customFormat="1">
      <c r="A45" s="2035"/>
      <c r="B45" s="2014"/>
      <c r="C45" s="1988"/>
      <c r="D45" s="1969"/>
      <c r="E45" s="2015"/>
      <c r="F45" s="2016"/>
      <c r="G45" s="1968"/>
      <c r="H45" s="1924"/>
      <c r="I45" s="2123"/>
      <c r="J45" s="1924"/>
      <c r="K45" s="2124"/>
      <c r="L45" s="1924"/>
      <c r="M45" s="2124"/>
      <c r="N45" s="1924"/>
      <c r="O45" s="2124"/>
      <c r="P45" s="1924"/>
      <c r="Q45" s="2124"/>
      <c r="R45" s="1924"/>
      <c r="S45" s="2124"/>
    </row>
    <row r="46" spans="1:19" s="93" customFormat="1">
      <c r="A46" s="2035"/>
      <c r="B46" s="2014"/>
      <c r="C46" s="1988"/>
      <c r="D46" s="1969"/>
      <c r="E46" s="2015"/>
      <c r="F46" s="2016"/>
      <c r="G46" s="1968"/>
      <c r="H46" s="1924"/>
      <c r="I46" s="2123"/>
      <c r="J46" s="1924"/>
      <c r="K46" s="2124"/>
      <c r="L46" s="1924"/>
      <c r="M46" s="2124"/>
      <c r="N46" s="1924"/>
      <c r="O46" s="2124"/>
      <c r="P46" s="1924"/>
      <c r="Q46" s="2124"/>
      <c r="R46" s="1924"/>
      <c r="S46" s="2124"/>
    </row>
    <row r="47" spans="1:19" s="93" customFormat="1">
      <c r="A47" s="2035"/>
      <c r="B47" s="2014"/>
      <c r="C47" s="1988"/>
      <c r="D47" s="1969"/>
      <c r="E47" s="2015"/>
      <c r="F47" s="2016"/>
      <c r="G47" s="1968"/>
      <c r="H47" s="1924"/>
      <c r="I47" s="2123"/>
      <c r="J47" s="1924"/>
      <c r="K47" s="2124"/>
      <c r="L47" s="1924"/>
      <c r="M47" s="2124"/>
      <c r="N47" s="1924"/>
      <c r="O47" s="2124"/>
      <c r="P47" s="1924"/>
      <c r="Q47" s="2124"/>
      <c r="R47" s="1924"/>
      <c r="S47" s="2124"/>
    </row>
    <row r="48" spans="1:19" s="93" customFormat="1">
      <c r="A48" s="2035"/>
      <c r="B48" s="2014"/>
      <c r="C48" s="1988"/>
      <c r="D48" s="1969"/>
      <c r="E48" s="2015"/>
      <c r="F48" s="2016"/>
      <c r="G48" s="1968"/>
      <c r="H48" s="1924"/>
      <c r="I48" s="2123"/>
      <c r="J48" s="1924"/>
      <c r="K48" s="2124"/>
      <c r="L48" s="1924"/>
      <c r="M48" s="2124"/>
      <c r="N48" s="1924"/>
      <c r="O48" s="2124"/>
      <c r="P48" s="1924"/>
      <c r="Q48" s="2124"/>
      <c r="R48" s="1924"/>
      <c r="S48" s="2124"/>
    </row>
    <row r="49" spans="1:19" s="93" customFormat="1">
      <c r="A49" s="2035"/>
      <c r="B49" s="2014"/>
      <c r="C49" s="1988"/>
      <c r="D49" s="1969"/>
      <c r="E49" s="2015"/>
      <c r="F49" s="2016"/>
      <c r="G49" s="1968"/>
      <c r="H49" s="1924"/>
      <c r="I49" s="2123"/>
      <c r="J49" s="1924"/>
      <c r="K49" s="2124"/>
      <c r="L49" s="1924"/>
      <c r="M49" s="2124"/>
      <c r="N49" s="1924"/>
      <c r="O49" s="2124"/>
      <c r="P49" s="1924"/>
      <c r="Q49" s="2124"/>
      <c r="R49" s="1924"/>
      <c r="S49" s="2124"/>
    </row>
    <row r="50" spans="1:19" s="93" customFormat="1">
      <c r="A50" s="2035"/>
      <c r="B50" s="2014"/>
      <c r="C50" s="1988"/>
      <c r="D50" s="1969"/>
      <c r="E50" s="2015"/>
      <c r="F50" s="2016"/>
      <c r="G50" s="1968"/>
      <c r="H50" s="1924"/>
      <c r="I50" s="2123"/>
      <c r="J50" s="1924"/>
      <c r="K50" s="2124"/>
      <c r="L50" s="1924"/>
      <c r="M50" s="2124"/>
      <c r="N50" s="1924"/>
      <c r="O50" s="2124"/>
      <c r="P50" s="1924"/>
      <c r="Q50" s="2124"/>
      <c r="R50" s="1924"/>
      <c r="S50" s="2124"/>
    </row>
    <row r="51" spans="1:19" s="93" customFormat="1">
      <c r="A51" s="2035"/>
      <c r="B51" s="2014"/>
      <c r="C51" s="1988"/>
      <c r="D51" s="1969"/>
      <c r="E51" s="2015"/>
      <c r="F51" s="2016"/>
      <c r="G51" s="1968"/>
      <c r="H51" s="1924"/>
      <c r="I51" s="2123"/>
      <c r="J51" s="1924"/>
      <c r="K51" s="2124"/>
      <c r="L51" s="1924"/>
      <c r="M51" s="2124"/>
      <c r="N51" s="1924"/>
      <c r="O51" s="2124"/>
      <c r="P51" s="1924"/>
      <c r="Q51" s="2124"/>
      <c r="R51" s="1924"/>
      <c r="S51" s="2124"/>
    </row>
    <row r="52" spans="1:19" s="93" customFormat="1">
      <c r="A52" s="2035"/>
      <c r="B52" s="2014"/>
      <c r="C52" s="1988"/>
      <c r="D52" s="1969"/>
      <c r="E52" s="2015"/>
      <c r="F52" s="2016"/>
      <c r="G52" s="1968"/>
      <c r="H52" s="1924"/>
      <c r="I52" s="2123"/>
      <c r="J52" s="1924"/>
      <c r="K52" s="2124"/>
      <c r="L52" s="1924"/>
      <c r="M52" s="2124"/>
      <c r="N52" s="1924"/>
      <c r="O52" s="2124"/>
      <c r="P52" s="1924"/>
      <c r="Q52" s="2124"/>
      <c r="R52" s="1924"/>
      <c r="S52" s="2124"/>
    </row>
    <row r="53" spans="1:19" s="93" customFormat="1">
      <c r="A53" s="2035"/>
      <c r="B53" s="2014"/>
      <c r="C53" s="1988"/>
      <c r="D53" s="1969"/>
      <c r="E53" s="2015"/>
      <c r="F53" s="2016"/>
      <c r="G53" s="1968"/>
      <c r="H53" s="1924"/>
      <c r="I53" s="2123"/>
      <c r="J53" s="1924"/>
      <c r="K53" s="2124"/>
      <c r="L53" s="1924"/>
      <c r="M53" s="2124"/>
      <c r="N53" s="1924"/>
      <c r="O53" s="2124"/>
      <c r="P53" s="1924"/>
      <c r="Q53" s="2124"/>
      <c r="R53" s="1924"/>
      <c r="S53" s="2124"/>
    </row>
    <row r="54" spans="1:19" s="93" customFormat="1">
      <c r="A54" s="2035"/>
      <c r="B54" s="2014"/>
      <c r="C54" s="1988"/>
      <c r="D54" s="1969"/>
      <c r="E54" s="2015"/>
      <c r="F54" s="2016"/>
      <c r="G54" s="1968"/>
      <c r="H54" s="1924"/>
      <c r="I54" s="2123"/>
      <c r="J54" s="1924"/>
      <c r="K54" s="2124"/>
      <c r="L54" s="1924"/>
      <c r="M54" s="2124"/>
      <c r="N54" s="1924"/>
      <c r="O54" s="2124"/>
      <c r="P54" s="1924"/>
      <c r="Q54" s="2124"/>
      <c r="R54" s="1924"/>
      <c r="S54" s="2124"/>
    </row>
    <row r="55" spans="1:19" s="93" customFormat="1">
      <c r="A55" s="2035"/>
      <c r="B55" s="2014"/>
      <c r="C55" s="1988"/>
      <c r="D55" s="1969"/>
      <c r="E55" s="2015"/>
      <c r="F55" s="2016"/>
      <c r="G55" s="1968"/>
      <c r="H55" s="1924"/>
      <c r="I55" s="2123"/>
      <c r="J55" s="1924"/>
      <c r="K55" s="2124"/>
      <c r="L55" s="1924"/>
      <c r="M55" s="2124"/>
      <c r="N55" s="1924"/>
      <c r="O55" s="2124"/>
      <c r="P55" s="1924"/>
      <c r="Q55" s="2124"/>
      <c r="R55" s="1924"/>
      <c r="S55" s="2124"/>
    </row>
    <row r="56" spans="1:19" ht="15.75" thickBot="1">
      <c r="A56" s="2215"/>
      <c r="B56" s="2216"/>
      <c r="C56" s="1923"/>
      <c r="D56" s="1908"/>
      <c r="E56" s="1908"/>
      <c r="F56" s="1908"/>
      <c r="G56" s="1921"/>
      <c r="H56" s="1924"/>
      <c r="I56" s="2217"/>
      <c r="J56" s="1924"/>
      <c r="K56" s="2217"/>
      <c r="L56" s="1924"/>
      <c r="M56" s="2217"/>
      <c r="N56" s="1924"/>
      <c r="O56" s="2217"/>
      <c r="P56" s="1924"/>
      <c r="Q56" s="2217"/>
      <c r="R56" s="1924"/>
      <c r="S56" s="2217"/>
    </row>
    <row r="57" spans="1:19" ht="15.75" thickTop="1">
      <c r="A57" s="14"/>
      <c r="B57" s="15"/>
      <c r="C57" s="16"/>
      <c r="D57" s="16"/>
      <c r="E57" s="17"/>
      <c r="F57" s="18" t="s">
        <v>625</v>
      </c>
      <c r="G57" s="19"/>
      <c r="H57" s="20"/>
      <c r="I57" s="62">
        <f>SUM(I23:I56)</f>
        <v>0</v>
      </c>
      <c r="J57" s="20"/>
      <c r="K57" s="62">
        <f>SUM(K23:K56)</f>
        <v>0</v>
      </c>
      <c r="L57" s="20"/>
      <c r="M57" s="62">
        <f>SUM(M23:M56)</f>
        <v>0</v>
      </c>
      <c r="N57" s="20"/>
      <c r="O57" s="62">
        <f>SUM(O23:O56)</f>
        <v>0</v>
      </c>
      <c r="P57" s="20"/>
      <c r="Q57" s="62">
        <f>SUM(Q23:Q56)</f>
        <v>0</v>
      </c>
      <c r="R57" s="20"/>
      <c r="S57" s="62">
        <f>SUM(S23:S56)</f>
        <v>0</v>
      </c>
    </row>
    <row r="58" spans="1:19">
      <c r="A58" s="1867"/>
      <c r="B58" s="1868"/>
      <c r="C58" s="1869"/>
      <c r="D58" s="1869"/>
      <c r="E58" s="1870"/>
      <c r="F58" s="1871" t="s">
        <v>626</v>
      </c>
      <c r="G58" s="1872"/>
      <c r="H58" s="1873">
        <v>0</v>
      </c>
      <c r="I58" s="1989"/>
      <c r="J58" s="1873">
        <v>0</v>
      </c>
      <c r="K58" s="1989"/>
      <c r="L58" s="1873">
        <v>0</v>
      </c>
      <c r="M58" s="1989"/>
      <c r="N58" s="1873">
        <v>0</v>
      </c>
      <c r="O58" s="1989"/>
      <c r="P58" s="1873">
        <v>0</v>
      </c>
      <c r="Q58" s="1989"/>
      <c r="R58" s="1873">
        <v>0</v>
      </c>
      <c r="S58" s="1989"/>
    </row>
    <row r="59" spans="1:19">
      <c r="A59" s="1867"/>
      <c r="B59" s="1868"/>
      <c r="C59" s="1869"/>
      <c r="D59" s="1869"/>
      <c r="E59" s="1870"/>
      <c r="F59" s="1871" t="s">
        <v>627</v>
      </c>
      <c r="G59" s="1872"/>
      <c r="H59" s="1875"/>
      <c r="I59" s="1991">
        <f>H58*I57</f>
        <v>0</v>
      </c>
      <c r="J59" s="1875"/>
      <c r="K59" s="1991">
        <f>J58*K57</f>
        <v>0</v>
      </c>
      <c r="L59" s="1875"/>
      <c r="M59" s="1991">
        <f>L58*M57</f>
        <v>0</v>
      </c>
      <c r="N59" s="1875"/>
      <c r="O59" s="1991">
        <f>N58*O57</f>
        <v>0</v>
      </c>
      <c r="P59" s="1875"/>
      <c r="Q59" s="1991">
        <f>P58*Q57</f>
        <v>0</v>
      </c>
      <c r="R59" s="1875"/>
      <c r="S59" s="1991">
        <f>R58*S57</f>
        <v>0</v>
      </c>
    </row>
    <row r="60" spans="1:19">
      <c r="A60" s="1867"/>
      <c r="B60" s="1868"/>
      <c r="C60" s="1869"/>
      <c r="D60" s="1869"/>
      <c r="E60" s="1870"/>
      <c r="F60" s="1871"/>
      <c r="G60" s="1872"/>
      <c r="H60" s="1875"/>
      <c r="I60" s="1993"/>
      <c r="J60" s="1875"/>
      <c r="K60" s="1993"/>
      <c r="L60" s="1875"/>
      <c r="M60" s="1993"/>
      <c r="N60" s="1875"/>
      <c r="O60" s="1993"/>
      <c r="P60" s="1875"/>
      <c r="Q60" s="1993"/>
      <c r="R60" s="1875"/>
      <c r="S60" s="1993"/>
    </row>
    <row r="61" spans="1:19">
      <c r="A61" s="1867"/>
      <c r="B61" s="1868"/>
      <c r="C61" s="1869"/>
      <c r="D61" s="1869"/>
      <c r="E61" s="1870"/>
      <c r="F61" s="1871" t="s">
        <v>628</v>
      </c>
      <c r="G61" s="1872"/>
      <c r="H61" s="1877"/>
      <c r="I61" s="1994">
        <f>SUM(I57:I59)</f>
        <v>0</v>
      </c>
      <c r="J61" s="1877"/>
      <c r="K61" s="1994">
        <f>SUM(K57:K59)</f>
        <v>0</v>
      </c>
      <c r="L61" s="1877"/>
      <c r="M61" s="1994">
        <f>SUM(M57:M59)</f>
        <v>0</v>
      </c>
      <c r="N61" s="1877"/>
      <c r="O61" s="1994">
        <f>SUM(O57:O59)</f>
        <v>0</v>
      </c>
      <c r="P61" s="1877"/>
      <c r="Q61" s="1994">
        <f>SUM(Q57:Q59)</f>
        <v>0</v>
      </c>
      <c r="R61" s="1877"/>
      <c r="S61" s="1994">
        <f>SUM(S57:S59)</f>
        <v>0</v>
      </c>
    </row>
    <row r="62" spans="1:19">
      <c r="A62" s="1867"/>
      <c r="B62" s="1868"/>
      <c r="C62" s="1869"/>
      <c r="D62" s="1869"/>
      <c r="E62" s="1870"/>
      <c r="F62" s="1879" t="s">
        <v>629</v>
      </c>
      <c r="G62" s="1880"/>
      <c r="H62" s="1881"/>
      <c r="I62" s="1882" t="e">
        <f>I61/'Area Calculations'!$I$4</f>
        <v>#DIV/0!</v>
      </c>
      <c r="J62" s="1881"/>
      <c r="K62" s="1882" t="e">
        <f>K61/'Area Calculations'!$I$4</f>
        <v>#DIV/0!</v>
      </c>
      <c r="L62" s="1881"/>
      <c r="M62" s="1882" t="e">
        <f>M61/'Area Calculations'!$I$4</f>
        <v>#DIV/0!</v>
      </c>
      <c r="N62" s="1881"/>
      <c r="O62" s="1882" t="e">
        <f>O61/'Area Calculations'!$I$4</f>
        <v>#DIV/0!</v>
      </c>
      <c r="P62" s="1881"/>
      <c r="Q62" s="1882" t="e">
        <f>Q61/'Area Calculations'!$I$4</f>
        <v>#DIV/0!</v>
      </c>
      <c r="R62" s="1881"/>
      <c r="S62" s="1882" t="e">
        <f>S61/'Area Calculations'!$I$4</f>
        <v>#DIV/0!</v>
      </c>
    </row>
    <row r="63" spans="1:19">
      <c r="A63" s="1867"/>
      <c r="B63" s="1868"/>
      <c r="C63" s="1869"/>
      <c r="D63" s="1869"/>
      <c r="E63" s="1870"/>
      <c r="F63" s="1879" t="s">
        <v>630</v>
      </c>
      <c r="G63" s="1883"/>
      <c r="H63" s="1881"/>
      <c r="I63" s="1882" t="e">
        <f>I61/'Area Calculations'!#REF!</f>
        <v>#REF!</v>
      </c>
      <c r="J63" s="1881"/>
      <c r="K63" s="1882" t="e">
        <f>K61/'Area Calculations'!#REF!</f>
        <v>#REF!</v>
      </c>
      <c r="L63" s="1881"/>
      <c r="M63" s="1882" t="e">
        <f>M61/'Area Calculations'!#REF!</f>
        <v>#REF!</v>
      </c>
      <c r="N63" s="1881"/>
      <c r="O63" s="1882" t="e">
        <f>O61/'Area Calculations'!#REF!</f>
        <v>#REF!</v>
      </c>
      <c r="P63" s="1881"/>
      <c r="Q63" s="1882" t="e">
        <f>Q61/'Area Calculations'!#REF!</f>
        <v>#REF!</v>
      </c>
      <c r="R63" s="1881"/>
      <c r="S63" s="1882" t="e">
        <f>S61/'Area Calculations'!#REF!</f>
        <v>#REF!</v>
      </c>
    </row>
    <row r="64" spans="1:19" ht="15.75" thickBot="1">
      <c r="A64" s="1867"/>
      <c r="B64" s="1868"/>
      <c r="C64" s="1869"/>
      <c r="D64" s="1869"/>
      <c r="E64" s="1870"/>
      <c r="F64" s="1871"/>
      <c r="G64" s="1884"/>
      <c r="H64" s="1885"/>
      <c r="I64" s="1886"/>
      <c r="J64" s="1885"/>
      <c r="K64" s="1886"/>
      <c r="L64" s="1885"/>
      <c r="M64" s="1886"/>
      <c r="N64" s="1885"/>
      <c r="O64" s="1886"/>
      <c r="P64" s="1885"/>
      <c r="Q64" s="1886"/>
      <c r="R64" s="1885"/>
      <c r="S64" s="1886"/>
    </row>
    <row r="65" spans="1:19" ht="16.5" thickTop="1" thickBot="1">
      <c r="A65" s="652" t="s">
        <v>631</v>
      </c>
      <c r="B65" s="653"/>
      <c r="C65" s="12"/>
      <c r="D65" s="12"/>
      <c r="E65" s="12"/>
      <c r="F65" s="12"/>
      <c r="G65" s="13"/>
      <c r="H65" s="21"/>
      <c r="I65" s="21"/>
      <c r="J65" s="21"/>
      <c r="K65" s="21"/>
      <c r="L65" s="21"/>
      <c r="M65" s="21"/>
      <c r="N65" s="21"/>
      <c r="O65" s="21"/>
      <c r="P65" s="21"/>
      <c r="Q65" s="21"/>
      <c r="R65" s="21"/>
      <c r="S65" s="21"/>
    </row>
    <row r="66" spans="1:19" ht="15.75" thickTop="1">
      <c r="A66" s="2038"/>
      <c r="B66" s="1907"/>
      <c r="C66" s="442"/>
      <c r="D66" s="442"/>
      <c r="E66" s="442"/>
      <c r="F66" s="442"/>
      <c r="G66" s="432"/>
      <c r="H66" s="2039"/>
      <c r="I66" s="2039"/>
      <c r="J66" s="2039"/>
      <c r="K66" s="2039"/>
      <c r="L66" s="2039"/>
      <c r="M66" s="2039"/>
      <c r="N66" s="2039"/>
      <c r="O66" s="2039"/>
      <c r="P66" s="2039"/>
      <c r="Q66" s="2039"/>
      <c r="R66" s="2039"/>
      <c r="S66" s="2039"/>
    </row>
    <row r="67" spans="1:19" s="2" customFormat="1">
      <c r="A67" s="2038"/>
      <c r="B67" s="1907"/>
      <c r="C67" s="442"/>
      <c r="D67" s="442"/>
      <c r="E67" s="442"/>
      <c r="F67" s="442"/>
      <c r="G67" s="432"/>
      <c r="H67" s="2039"/>
      <c r="I67" s="2039"/>
      <c r="J67" s="2039"/>
      <c r="K67" s="2039"/>
      <c r="L67" s="2039"/>
      <c r="M67" s="2039"/>
      <c r="N67" s="2039"/>
      <c r="O67" s="2039"/>
      <c r="P67" s="2039"/>
      <c r="Q67" s="2039"/>
      <c r="R67" s="2039"/>
      <c r="S67" s="2039"/>
    </row>
    <row r="68" spans="1:19" s="2" customFormat="1" ht="15.75" thickBot="1">
      <c r="A68" s="2038"/>
      <c r="B68" s="1907"/>
      <c r="C68" s="442"/>
      <c r="D68" s="442"/>
      <c r="E68" s="442"/>
      <c r="F68" s="442"/>
      <c r="G68" s="432"/>
      <c r="H68" s="2039"/>
      <c r="I68" s="2039"/>
      <c r="J68" s="2039"/>
      <c r="K68" s="2039"/>
      <c r="L68" s="2039"/>
      <c r="M68" s="2039"/>
      <c r="N68" s="2039"/>
      <c r="O68" s="2039"/>
      <c r="P68" s="2039"/>
      <c r="Q68" s="2039"/>
      <c r="R68" s="2039"/>
      <c r="S68" s="2039"/>
    </row>
    <row r="69" spans="1:19" ht="16.5" thickTop="1" thickBot="1">
      <c r="A69" s="652" t="s">
        <v>632</v>
      </c>
      <c r="B69" s="653"/>
      <c r="C69" s="12"/>
      <c r="D69" s="12"/>
      <c r="E69" s="12"/>
      <c r="F69" s="12"/>
      <c r="G69" s="13"/>
      <c r="H69" s="21"/>
      <c r="I69" s="21"/>
      <c r="J69" s="21"/>
      <c r="K69" s="21"/>
      <c r="L69" s="21"/>
      <c r="M69" s="21"/>
      <c r="N69" s="21"/>
      <c r="O69" s="21"/>
      <c r="P69" s="21"/>
      <c r="Q69" s="21"/>
      <c r="R69" s="21"/>
      <c r="S69" s="21"/>
    </row>
    <row r="70" spans="1:19" s="2" customFormat="1" ht="15.75" thickTop="1">
      <c r="A70" s="2038"/>
      <c r="B70" s="1907"/>
      <c r="C70" s="442"/>
      <c r="D70" s="442"/>
      <c r="E70" s="442"/>
      <c r="F70" s="442"/>
      <c r="G70" s="432"/>
      <c r="H70" s="2039"/>
      <c r="I70" s="2039"/>
      <c r="J70" s="2039"/>
      <c r="K70" s="2039"/>
      <c r="L70" s="2039"/>
      <c r="M70" s="2039"/>
      <c r="N70" s="2039"/>
      <c r="O70" s="2039"/>
      <c r="P70" s="2039"/>
      <c r="Q70" s="2039"/>
      <c r="R70" s="2039"/>
      <c r="S70" s="2039"/>
    </row>
    <row r="71" spans="1:19" s="2" customFormat="1">
      <c r="A71" s="2038"/>
      <c r="B71" s="1907"/>
      <c r="C71" s="442"/>
      <c r="D71" s="442"/>
      <c r="E71" s="442"/>
      <c r="F71" s="442"/>
      <c r="G71" s="432"/>
      <c r="H71" s="2039"/>
      <c r="I71" s="2039"/>
      <c r="J71" s="2039"/>
      <c r="K71" s="2039"/>
      <c r="L71" s="2039"/>
      <c r="M71" s="2039"/>
      <c r="N71" s="2039"/>
      <c r="O71" s="2039"/>
      <c r="P71" s="2039"/>
      <c r="Q71" s="2039"/>
      <c r="R71" s="2039"/>
      <c r="S71" s="2039"/>
    </row>
    <row r="72" spans="1:19" ht="15.75" thickBot="1">
      <c r="A72" s="2038"/>
      <c r="B72" s="1907"/>
      <c r="C72" s="442"/>
      <c r="D72" s="442"/>
      <c r="E72" s="442"/>
      <c r="F72" s="442"/>
      <c r="G72" s="432"/>
      <c r="H72" s="2039"/>
      <c r="I72" s="2039"/>
      <c r="J72" s="2039"/>
      <c r="K72" s="2039"/>
      <c r="L72" s="2039"/>
      <c r="M72" s="2039"/>
      <c r="N72" s="2039"/>
      <c r="O72" s="2039"/>
      <c r="P72" s="2039"/>
      <c r="Q72" s="2039"/>
      <c r="R72" s="2039"/>
      <c r="S72" s="2039"/>
    </row>
    <row r="73" spans="1:19" ht="16.5" thickTop="1" thickBot="1">
      <c r="A73" s="652" t="s">
        <v>633</v>
      </c>
      <c r="B73" s="653"/>
      <c r="C73" s="12"/>
      <c r="D73" s="12"/>
      <c r="E73" s="12"/>
      <c r="F73" s="12"/>
      <c r="G73" s="13"/>
      <c r="H73" s="21"/>
      <c r="I73" s="21"/>
      <c r="J73" s="21"/>
      <c r="K73" s="21"/>
      <c r="L73" s="21"/>
      <c r="M73" s="21"/>
      <c r="N73" s="21"/>
      <c r="O73" s="21"/>
      <c r="P73" s="21"/>
      <c r="Q73" s="21"/>
      <c r="R73" s="21"/>
      <c r="S73" s="21"/>
    </row>
    <row r="74" spans="1:19" ht="15.75" thickTop="1">
      <c r="A74" s="2038"/>
      <c r="B74" s="1907"/>
      <c r="C74" s="442"/>
      <c r="D74" s="442"/>
      <c r="E74" s="442"/>
      <c r="F74" s="442"/>
      <c r="G74" s="432"/>
      <c r="H74" s="2039"/>
      <c r="I74" s="2039"/>
      <c r="J74" s="2039"/>
      <c r="K74" s="2039"/>
      <c r="L74" s="2039"/>
      <c r="M74" s="2039"/>
      <c r="N74" s="2039"/>
      <c r="O74" s="2039"/>
      <c r="P74" s="2039"/>
      <c r="Q74" s="2039"/>
      <c r="R74" s="2039"/>
      <c r="S74" s="2039"/>
    </row>
    <row r="75" spans="1:19">
      <c r="A75" s="1920"/>
      <c r="B75" s="1907"/>
      <c r="C75" s="1908"/>
      <c r="D75" s="1908"/>
      <c r="E75" s="1908"/>
      <c r="F75" s="1908"/>
      <c r="G75" s="1921"/>
      <c r="H75" s="1888"/>
      <c r="I75" s="1888"/>
      <c r="J75" s="1888"/>
      <c r="K75" s="1888"/>
      <c r="L75" s="1888"/>
      <c r="M75" s="1888"/>
      <c r="N75" s="1888"/>
      <c r="O75" s="1888"/>
      <c r="P75" s="1888"/>
      <c r="Q75" s="1888"/>
      <c r="R75" s="1888"/>
      <c r="S75" s="1888"/>
    </row>
    <row r="76" spans="1:19" ht="15.75" thickBot="1">
      <c r="A76" s="1889"/>
      <c r="B76" s="1890"/>
      <c r="C76" s="1908"/>
      <c r="D76" s="1908"/>
      <c r="E76" s="1908"/>
      <c r="F76" s="1908"/>
      <c r="G76" s="1921"/>
      <c r="H76" s="1891"/>
      <c r="I76" s="1891"/>
      <c r="J76" s="1891"/>
      <c r="K76" s="1891"/>
      <c r="L76" s="1891"/>
      <c r="M76" s="1891"/>
      <c r="N76" s="1891"/>
      <c r="O76" s="1891"/>
      <c r="P76" s="1891"/>
      <c r="Q76" s="1891"/>
      <c r="R76" s="1891"/>
      <c r="S76" s="1891"/>
    </row>
    <row r="77" spans="1:19" ht="16.5" thickTop="1" thickBot="1">
      <c r="A77" s="652" t="s">
        <v>634</v>
      </c>
      <c r="B77" s="653"/>
      <c r="C77" s="12"/>
      <c r="D77" s="12"/>
      <c r="E77" s="12"/>
      <c r="F77" s="12"/>
      <c r="G77" s="13"/>
      <c r="H77" s="21"/>
      <c r="I77" s="21"/>
      <c r="J77" s="21"/>
      <c r="K77" s="21"/>
      <c r="L77" s="21"/>
      <c r="M77" s="21"/>
      <c r="N77" s="21"/>
      <c r="O77" s="21"/>
      <c r="P77" s="21"/>
      <c r="Q77" s="21"/>
      <c r="R77" s="21"/>
      <c r="S77" s="21"/>
    </row>
    <row r="78" spans="1:19" ht="15.75" thickTop="1">
      <c r="A78" s="2040"/>
      <c r="B78" s="445"/>
      <c r="C78" s="442"/>
      <c r="D78" s="442"/>
      <c r="E78" s="442"/>
      <c r="F78" s="442"/>
      <c r="G78" s="432"/>
      <c r="H78" s="2039"/>
      <c r="I78" s="2039"/>
      <c r="J78" s="2039"/>
      <c r="K78" s="2039"/>
      <c r="L78" s="2039"/>
      <c r="M78" s="2039"/>
      <c r="N78" s="2039"/>
      <c r="O78" s="2039"/>
      <c r="P78" s="2039"/>
      <c r="Q78" s="2039"/>
      <c r="R78" s="2039"/>
      <c r="S78" s="2039"/>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ht="15.75" thickBot="1">
      <c r="A80" s="1889"/>
      <c r="B80" s="1890"/>
      <c r="C80" s="1908"/>
      <c r="D80" s="1908"/>
      <c r="E80" s="1908"/>
      <c r="F80" s="1908"/>
      <c r="G80" s="1921"/>
      <c r="H80" s="1892"/>
      <c r="I80" s="1892"/>
      <c r="J80" s="1892"/>
      <c r="K80" s="1892"/>
      <c r="L80" s="1892"/>
      <c r="M80" s="1892"/>
      <c r="N80" s="1892"/>
      <c r="O80" s="1892"/>
      <c r="P80" s="1892"/>
      <c r="Q80" s="1892"/>
      <c r="R80" s="1892"/>
      <c r="S80" s="1892"/>
    </row>
    <row r="81" spans="1:19" ht="16.5" thickTop="1" thickBot="1">
      <c r="A81" s="652" t="s">
        <v>635</v>
      </c>
      <c r="B81" s="653"/>
      <c r="C81" s="12"/>
      <c r="D81" s="12"/>
      <c r="E81" s="12"/>
      <c r="F81" s="12"/>
      <c r="G81" s="13"/>
      <c r="H81" s="21"/>
      <c r="I81" s="21"/>
      <c r="J81" s="21"/>
      <c r="K81" s="21"/>
      <c r="L81" s="21"/>
      <c r="M81" s="21"/>
      <c r="N81" s="21"/>
      <c r="O81" s="21"/>
      <c r="P81" s="21"/>
      <c r="Q81" s="21"/>
      <c r="R81" s="21"/>
      <c r="S81" s="21"/>
    </row>
    <row r="82" spans="1:19" ht="15.75" thickTop="1">
      <c r="A82" s="1920"/>
      <c r="B82" s="1907" t="s">
        <v>636</v>
      </c>
      <c r="C82" s="1908"/>
      <c r="D82" s="1908"/>
      <c r="E82" s="1908"/>
      <c r="F82" s="1908"/>
      <c r="G82" s="1921"/>
      <c r="H82" s="1892"/>
      <c r="I82" s="1892"/>
      <c r="J82" s="1892"/>
      <c r="K82" s="1892"/>
      <c r="L82" s="1892"/>
      <c r="M82" s="1892"/>
      <c r="N82" s="1892"/>
      <c r="O82" s="1892"/>
      <c r="P82" s="1892"/>
      <c r="Q82" s="1892"/>
      <c r="R82" s="1892"/>
      <c r="S82" s="1892"/>
    </row>
    <row r="83" spans="1:19">
      <c r="A83" s="1920"/>
      <c r="B83" s="1907" t="s">
        <v>637</v>
      </c>
      <c r="C83" s="1908"/>
      <c r="D83" s="1908"/>
      <c r="E83" s="1908"/>
      <c r="F83" s="1908"/>
      <c r="G83" s="1921"/>
      <c r="H83" s="1892"/>
      <c r="I83" s="1892"/>
      <c r="J83" s="1892"/>
      <c r="K83" s="1892"/>
      <c r="L83" s="1892"/>
      <c r="M83" s="1892"/>
      <c r="N83" s="1892"/>
      <c r="O83" s="1892"/>
      <c r="P83" s="1892"/>
      <c r="Q83" s="1892"/>
      <c r="R83" s="1892"/>
      <c r="S83" s="1892"/>
    </row>
    <row r="84" spans="1:19">
      <c r="A84" s="1920"/>
      <c r="B84" s="1907" t="s">
        <v>638</v>
      </c>
      <c r="C84" s="1908"/>
      <c r="D84" s="1908"/>
      <c r="E84" s="1908"/>
      <c r="F84" s="1908"/>
      <c r="G84" s="1921"/>
      <c r="H84" s="1892"/>
      <c r="I84" s="1892"/>
      <c r="J84" s="1892"/>
      <c r="K84" s="1892"/>
      <c r="L84" s="1892"/>
      <c r="M84" s="1892"/>
      <c r="N84" s="1892"/>
      <c r="O84" s="1892"/>
      <c r="P84" s="1892"/>
      <c r="Q84" s="1892"/>
      <c r="R84" s="1892"/>
      <c r="S84" s="1892"/>
    </row>
    <row r="85" spans="1:19">
      <c r="A85" s="1920"/>
      <c r="B85" s="1907" t="s">
        <v>639</v>
      </c>
      <c r="C85" s="1908"/>
      <c r="D85" s="1908"/>
      <c r="E85" s="1908"/>
      <c r="F85" s="1908"/>
      <c r="G85" s="1921"/>
      <c r="H85" s="1892"/>
      <c r="I85" s="1892"/>
      <c r="J85" s="1892"/>
      <c r="K85" s="1892"/>
      <c r="L85" s="1892"/>
      <c r="M85" s="1892"/>
      <c r="N85" s="1892"/>
      <c r="O85" s="1892"/>
      <c r="P85" s="1892"/>
      <c r="Q85" s="1892"/>
      <c r="R85" s="1892"/>
      <c r="S85" s="1892"/>
    </row>
    <row r="86" spans="1:19" ht="15.75" thickBot="1">
      <c r="A86" s="358"/>
      <c r="B86" s="357"/>
      <c r="C86" s="188"/>
      <c r="D86" s="188"/>
      <c r="E86" s="188"/>
      <c r="F86" s="188"/>
      <c r="G86" s="359"/>
      <c r="H86" s="300"/>
      <c r="I86" s="300"/>
      <c r="J86" s="300"/>
      <c r="K86" s="300"/>
      <c r="L86" s="300"/>
      <c r="M86" s="300"/>
      <c r="N86" s="300"/>
      <c r="O86" s="300"/>
      <c r="P86" s="300"/>
      <c r="Q86" s="300"/>
      <c r="R86" s="300"/>
      <c r="S86" s="300"/>
    </row>
    <row r="87" spans="1:19" ht="16.5" thickTop="1" thickBot="1">
      <c r="A87" s="7" t="s">
        <v>640</v>
      </c>
      <c r="B87" s="8"/>
      <c r="C87" s="12"/>
      <c r="D87" s="12"/>
      <c r="E87" s="12"/>
      <c r="F87" s="12"/>
      <c r="G87" s="13"/>
      <c r="H87" s="21"/>
      <c r="I87" s="21"/>
      <c r="J87" s="21"/>
      <c r="K87" s="21"/>
      <c r="L87" s="21"/>
      <c r="M87" s="21"/>
      <c r="N87" s="21"/>
      <c r="O87" s="21"/>
      <c r="P87" s="21"/>
      <c r="Q87" s="21"/>
      <c r="R87" s="21"/>
      <c r="S87" s="21"/>
    </row>
    <row r="88" spans="1:19" ht="15.75" thickTop="1">
      <c r="A88" s="2038"/>
      <c r="B88" s="446" t="s">
        <v>641</v>
      </c>
      <c r="C88" s="442"/>
      <c r="D88" s="442"/>
      <c r="E88" s="442"/>
      <c r="F88" s="442"/>
      <c r="G88" s="432"/>
      <c r="H88" s="2041"/>
      <c r="I88" s="2041"/>
      <c r="J88" s="2041"/>
      <c r="K88" s="2041"/>
      <c r="L88" s="2041"/>
      <c r="M88" s="2041"/>
      <c r="N88" s="2041"/>
      <c r="O88" s="2041"/>
      <c r="P88" s="2041"/>
      <c r="Q88" s="2041"/>
      <c r="R88" s="2041"/>
      <c r="S88" s="2041"/>
    </row>
    <row r="89" spans="1:19">
      <c r="A89" s="1920"/>
      <c r="B89" s="1907" t="s">
        <v>642</v>
      </c>
      <c r="C89" s="1908"/>
      <c r="D89" s="1908"/>
      <c r="E89" s="1908"/>
      <c r="F89" s="1908"/>
      <c r="G89" s="1921"/>
      <c r="H89" s="1893"/>
      <c r="I89" s="1893"/>
      <c r="J89" s="1893"/>
      <c r="K89" s="1893"/>
      <c r="L89" s="1893"/>
      <c r="M89" s="1893"/>
      <c r="N89" s="1893"/>
      <c r="O89" s="1893"/>
      <c r="P89" s="1893"/>
      <c r="Q89" s="1893"/>
      <c r="R89" s="1893"/>
      <c r="S89" s="1893"/>
    </row>
    <row r="90" spans="1:19" ht="15.75" thickBot="1">
      <c r="A90" s="1894"/>
      <c r="B90" s="1895" t="s">
        <v>643</v>
      </c>
      <c r="C90" s="1896"/>
      <c r="D90" s="1896"/>
      <c r="E90" s="1896"/>
      <c r="F90" s="1896"/>
      <c r="G90" s="1897"/>
      <c r="H90" s="1898"/>
      <c r="I90" s="1898"/>
      <c r="J90" s="1898"/>
      <c r="K90" s="1898"/>
      <c r="L90" s="1898"/>
      <c r="M90" s="1898"/>
      <c r="N90" s="1898"/>
      <c r="O90" s="1898"/>
      <c r="P90" s="1898"/>
      <c r="Q90" s="1898"/>
      <c r="R90" s="1898"/>
      <c r="S90" s="1898"/>
    </row>
    <row r="91" spans="1:19" ht="16.5" thickTop="1" thickBot="1"/>
    <row r="92" spans="1:19" ht="16.5" thickTop="1" thickBot="1">
      <c r="A92" s="94" t="s">
        <v>644</v>
      </c>
      <c r="B92" s="96"/>
    </row>
    <row r="93" spans="1:19" ht="15.75" thickTop="1">
      <c r="A93" s="95" t="s">
        <v>542</v>
      </c>
      <c r="B93" s="1899"/>
    </row>
    <row r="94" spans="1:19">
      <c r="A94" s="1900" t="s">
        <v>546</v>
      </c>
      <c r="B94" s="1899"/>
    </row>
    <row r="95" spans="1:19">
      <c r="A95" s="1901" t="s">
        <v>549</v>
      </c>
      <c r="B95" s="1902"/>
    </row>
    <row r="96" spans="1:19">
      <c r="A96" s="1901" t="s">
        <v>552</v>
      </c>
      <c r="B96" s="1903"/>
    </row>
    <row r="97" spans="1:2" ht="15.75" thickBot="1">
      <c r="A97" s="1904" t="s">
        <v>645</v>
      </c>
      <c r="B97" s="1905"/>
    </row>
    <row r="98" spans="1:2" ht="15.75" thickTop="1"/>
    <row r="99" spans="1:2">
      <c r="A99" s="97"/>
      <c r="B99" s="1" t="s">
        <v>646</v>
      </c>
    </row>
    <row r="100" spans="1:2">
      <c r="A100" s="98"/>
      <c r="B100" s="1" t="s">
        <v>647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59" priority="13" operator="equal">
      <formula>"X"</formula>
    </cfRule>
    <cfRule type="cellIs" dxfId="758" priority="14" operator="equal">
      <formula>"I"</formula>
    </cfRule>
  </conditionalFormatting>
  <conditionalFormatting sqref="H32:H56">
    <cfRule type="cellIs" dxfId="757" priority="1" operator="equal">
      <formula>"X"</formula>
    </cfRule>
    <cfRule type="cellIs" dxfId="756" priority="2" operator="equal">
      <formula>"I"</formula>
    </cfRule>
  </conditionalFormatting>
  <conditionalFormatting sqref="J20:J30">
    <cfRule type="cellIs" dxfId="755" priority="15" operator="equal">
      <formula>"X"</formula>
    </cfRule>
    <cfRule type="cellIs" dxfId="754" priority="16" operator="equal">
      <formula>"I"</formula>
    </cfRule>
  </conditionalFormatting>
  <conditionalFormatting sqref="J32:J56">
    <cfRule type="cellIs" dxfId="753" priority="3" operator="equal">
      <formula>"X"</formula>
    </cfRule>
    <cfRule type="cellIs" dxfId="752" priority="4" operator="equal">
      <formula>"I"</formula>
    </cfRule>
  </conditionalFormatting>
  <conditionalFormatting sqref="L20:L30">
    <cfRule type="cellIs" dxfId="751" priority="17" operator="equal">
      <formula>"X"</formula>
    </cfRule>
    <cfRule type="cellIs" dxfId="750" priority="18" operator="equal">
      <formula>"I"</formula>
    </cfRule>
  </conditionalFormatting>
  <conditionalFormatting sqref="L32:L56">
    <cfRule type="cellIs" dxfId="749" priority="5" operator="equal">
      <formula>"X"</formula>
    </cfRule>
    <cfRule type="cellIs" dxfId="748" priority="6" operator="equal">
      <formula>"I"</formula>
    </cfRule>
  </conditionalFormatting>
  <conditionalFormatting sqref="N20:N30">
    <cfRule type="cellIs" dxfId="747" priority="19" operator="equal">
      <formula>"X"</formula>
    </cfRule>
    <cfRule type="cellIs" dxfId="746" priority="20" operator="equal">
      <formula>"I"</formula>
    </cfRule>
  </conditionalFormatting>
  <conditionalFormatting sqref="N32:N56">
    <cfRule type="cellIs" dxfId="745" priority="7" operator="equal">
      <formula>"X"</formula>
    </cfRule>
    <cfRule type="cellIs" dxfId="744" priority="8" operator="equal">
      <formula>"I"</formula>
    </cfRule>
  </conditionalFormatting>
  <conditionalFormatting sqref="P20:P30">
    <cfRule type="cellIs" dxfId="743" priority="21" operator="equal">
      <formula>"X"</formula>
    </cfRule>
    <cfRule type="cellIs" dxfId="742" priority="22" operator="equal">
      <formula>"I"</formula>
    </cfRule>
  </conditionalFormatting>
  <conditionalFormatting sqref="P32:P56">
    <cfRule type="cellIs" dxfId="741" priority="9" operator="equal">
      <formula>"X"</formula>
    </cfRule>
    <cfRule type="cellIs" dxfId="740" priority="10" operator="equal">
      <formula>"I"</formula>
    </cfRule>
  </conditionalFormatting>
  <conditionalFormatting sqref="R20:R30">
    <cfRule type="cellIs" dxfId="739" priority="23" operator="equal">
      <formula>"X"</formula>
    </cfRule>
    <cfRule type="cellIs" dxfId="738" priority="24" operator="equal">
      <formula>"I"</formula>
    </cfRule>
  </conditionalFormatting>
  <conditionalFormatting sqref="R32:R56">
    <cfRule type="cellIs" dxfId="737" priority="11" operator="equal">
      <formula>"X"</formula>
    </cfRule>
    <cfRule type="cellIs" dxfId="736" priority="12" operator="equal">
      <formula>"I"</formula>
    </cfRule>
  </conditionalFormatting>
  <hyperlinks>
    <hyperlink ref="B3" location="'Cost Summary'!A1" display="BACK TO SUMMARY SHEET" xr:uid="{2970D1D1-44C8-4166-8BE2-19F2E74004B8}"/>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bottomRight" activeCell="I53" sqref="I53:I54"/>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91"/>
      <c r="K4" s="649"/>
      <c r="L4" s="691"/>
      <c r="M4" s="649"/>
      <c r="N4" s="691"/>
      <c r="O4" s="649"/>
      <c r="P4" s="691"/>
      <c r="Q4" s="649"/>
      <c r="R4" s="691"/>
      <c r="S4" s="649"/>
    </row>
    <row r="5" spans="1:19">
      <c r="A5" s="1906" t="s">
        <v>544</v>
      </c>
      <c r="B5" s="1907" t="s">
        <v>958</v>
      </c>
      <c r="C5" s="1908"/>
      <c r="D5" s="1908"/>
      <c r="E5" s="1908"/>
      <c r="F5" s="1908"/>
      <c r="G5" s="1909" t="s">
        <v>546</v>
      </c>
      <c r="H5" s="1910"/>
      <c r="I5" s="1911"/>
      <c r="J5" s="2020"/>
      <c r="K5" s="1911"/>
      <c r="L5" s="2020"/>
      <c r="M5" s="1911"/>
      <c r="N5" s="2020"/>
      <c r="O5" s="1911"/>
      <c r="P5" s="2020"/>
      <c r="Q5" s="1911"/>
      <c r="R5" s="2020"/>
      <c r="S5" s="1911"/>
    </row>
    <row r="6" spans="1:19">
      <c r="A6" s="1906" t="s">
        <v>548</v>
      </c>
      <c r="B6" s="1912" t="s">
        <v>959</v>
      </c>
      <c r="C6" s="1908"/>
      <c r="D6" s="1908"/>
      <c r="E6" s="1908"/>
      <c r="F6" s="1908"/>
      <c r="G6" s="1909" t="s">
        <v>549</v>
      </c>
      <c r="H6" s="1913"/>
      <c r="I6" s="1914"/>
      <c r="J6" s="2021"/>
      <c r="K6" s="1914"/>
      <c r="L6" s="2021"/>
      <c r="M6" s="1914"/>
      <c r="N6" s="2021"/>
      <c r="O6" s="1914"/>
      <c r="P6" s="2021"/>
      <c r="Q6" s="1914"/>
      <c r="R6" s="2021"/>
      <c r="S6" s="1914"/>
    </row>
    <row r="7" spans="1:19">
      <c r="A7" s="1906" t="s">
        <v>551</v>
      </c>
      <c r="B7" s="1915"/>
      <c r="C7" s="1908"/>
      <c r="D7" s="1908"/>
      <c r="E7" s="1908"/>
      <c r="F7" s="1908"/>
      <c r="G7" s="1909" t="s">
        <v>552</v>
      </c>
      <c r="H7" s="1916"/>
      <c r="I7" s="1917"/>
      <c r="J7" s="2022"/>
      <c r="K7" s="1917"/>
      <c r="L7" s="2022"/>
      <c r="M7" s="1917"/>
      <c r="N7" s="2022"/>
      <c r="O7" s="1917"/>
      <c r="P7" s="2022"/>
      <c r="Q7" s="1917"/>
      <c r="R7" s="2022"/>
      <c r="S7" s="1917"/>
    </row>
    <row r="8" spans="1:19" ht="15.75" thickBot="1">
      <c r="A8" s="356" t="s">
        <v>554</v>
      </c>
      <c r="B8" s="357"/>
      <c r="C8" s="188"/>
      <c r="D8" s="188"/>
      <c r="E8" s="188"/>
      <c r="F8" s="188"/>
      <c r="G8" s="356" t="s">
        <v>554</v>
      </c>
      <c r="H8" s="1961">
        <f>I52</f>
        <v>0</v>
      </c>
      <c r="I8" s="1962"/>
      <c r="J8" s="1961">
        <f>K52</f>
        <v>0</v>
      </c>
      <c r="K8" s="1962"/>
      <c r="L8" s="1961">
        <f>M52</f>
        <v>0</v>
      </c>
      <c r="M8" s="1962"/>
      <c r="N8" s="1961">
        <f>O52</f>
        <v>0</v>
      </c>
      <c r="O8" s="1962"/>
      <c r="P8" s="1961">
        <f>Q52</f>
        <v>0</v>
      </c>
      <c r="Q8" s="1962"/>
      <c r="R8" s="1961">
        <f>S52</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1920"/>
      <c r="B21" s="1925" t="s">
        <v>958</v>
      </c>
      <c r="C21" s="1923"/>
      <c r="D21" s="1908"/>
      <c r="E21" s="1908"/>
      <c r="F21" s="1908"/>
      <c r="G21" s="1921"/>
      <c r="H21" s="1922"/>
      <c r="I21" s="1922"/>
      <c r="J21" s="1922"/>
      <c r="K21" s="1922"/>
      <c r="L21" s="1922"/>
      <c r="M21" s="1922"/>
      <c r="N21" s="1922"/>
      <c r="O21" s="1922"/>
      <c r="P21" s="1922"/>
      <c r="Q21" s="1922"/>
      <c r="R21" s="1922"/>
      <c r="S21" s="1922"/>
    </row>
    <row r="22" spans="1:19">
      <c r="A22" s="2043"/>
      <c r="B22" s="1848" t="s">
        <v>567</v>
      </c>
      <c r="C22" s="1923"/>
      <c r="D22" s="1908"/>
      <c r="E22" s="1908"/>
      <c r="F22" s="1908"/>
      <c r="G22" s="1921"/>
      <c r="H22" s="2041"/>
      <c r="I22" s="406"/>
      <c r="J22" s="406"/>
      <c r="K22" s="406"/>
      <c r="L22" s="2023"/>
      <c r="M22" s="406"/>
      <c r="N22" s="406"/>
      <c r="O22" s="406"/>
      <c r="P22" s="406"/>
      <c r="Q22" s="406"/>
      <c r="R22" s="406"/>
      <c r="S22" s="406"/>
    </row>
    <row r="23" spans="1:19">
      <c r="A23" s="2043"/>
      <c r="B23" s="2105" t="s">
        <v>568</v>
      </c>
      <c r="C23" s="1923"/>
      <c r="D23" s="1908"/>
      <c r="E23" s="1908"/>
      <c r="F23" s="1908"/>
      <c r="G23" s="1921"/>
      <c r="H23" s="2023"/>
      <c r="I23" s="2123"/>
      <c r="J23" s="2023"/>
      <c r="K23" s="406"/>
      <c r="L23" s="2023"/>
      <c r="M23" s="406"/>
      <c r="N23" s="406"/>
      <c r="O23" s="406"/>
      <c r="P23" s="406"/>
      <c r="Q23" s="406"/>
      <c r="R23" s="406"/>
      <c r="S23" s="406"/>
    </row>
    <row r="24" spans="1:19">
      <c r="A24" s="2043"/>
      <c r="B24" s="2105" t="s">
        <v>569</v>
      </c>
      <c r="C24" s="1966"/>
      <c r="D24" s="1908"/>
      <c r="E24" s="1908"/>
      <c r="F24" s="1908"/>
      <c r="G24" s="1921"/>
      <c r="H24" s="2023"/>
      <c r="I24" s="2123"/>
      <c r="J24" s="2023"/>
      <c r="K24" s="406"/>
      <c r="L24" s="2023"/>
      <c r="M24" s="406"/>
      <c r="N24" s="406"/>
      <c r="O24" s="406"/>
      <c r="P24" s="406"/>
      <c r="Q24" s="406"/>
      <c r="R24" s="406"/>
      <c r="S24" s="406"/>
    </row>
    <row r="25" spans="1:19">
      <c r="A25" s="2043"/>
      <c r="B25" s="2106" t="s">
        <v>570</v>
      </c>
      <c r="C25" s="1966"/>
      <c r="D25" s="1908"/>
      <c r="E25" s="1908"/>
      <c r="F25" s="1908"/>
      <c r="G25" s="1921"/>
      <c r="H25" s="2023"/>
      <c r="I25" s="2123"/>
      <c r="J25" s="2023"/>
      <c r="K25" s="406"/>
      <c r="L25" s="2023"/>
      <c r="M25" s="406"/>
      <c r="N25" s="406"/>
      <c r="O25" s="406"/>
      <c r="P25" s="406"/>
      <c r="Q25" s="406"/>
      <c r="R25" s="406"/>
      <c r="S25" s="406"/>
    </row>
    <row r="26" spans="1:19" s="93" customFormat="1">
      <c r="A26" s="2047"/>
      <c r="B26" s="2106" t="s">
        <v>571</v>
      </c>
      <c r="C26" s="1968"/>
      <c r="D26" s="1969"/>
      <c r="E26" s="1969"/>
      <c r="F26" s="1969"/>
      <c r="G26" s="1968"/>
      <c r="H26" s="2023"/>
      <c r="I26" s="2123"/>
      <c r="J26" s="2024"/>
      <c r="K26" s="413"/>
      <c r="L26" s="2024"/>
      <c r="M26" s="413"/>
      <c r="N26" s="413"/>
      <c r="O26" s="413"/>
      <c r="P26" s="413"/>
      <c r="Q26" s="413"/>
      <c r="R26" s="413"/>
      <c r="S26" s="413"/>
    </row>
    <row r="27" spans="1:19" s="93" customFormat="1">
      <c r="A27" s="2047"/>
      <c r="B27" s="2106" t="s">
        <v>572</v>
      </c>
      <c r="C27" s="1968"/>
      <c r="D27" s="1969"/>
      <c r="E27" s="1969"/>
      <c r="F27" s="1969"/>
      <c r="G27" s="1968"/>
      <c r="H27" s="2023"/>
      <c r="I27" s="2123"/>
      <c r="J27" s="2024"/>
      <c r="K27" s="413"/>
      <c r="L27" s="2024"/>
      <c r="M27" s="413"/>
      <c r="N27" s="413"/>
      <c r="O27" s="413"/>
      <c r="P27" s="413"/>
      <c r="Q27" s="413"/>
      <c r="R27" s="413"/>
      <c r="S27" s="413"/>
    </row>
    <row r="28" spans="1:19" s="93" customFormat="1">
      <c r="A28" s="2047"/>
      <c r="B28" s="2106" t="s">
        <v>573</v>
      </c>
      <c r="C28" s="1968"/>
      <c r="D28" s="1969"/>
      <c r="E28" s="1969"/>
      <c r="F28" s="1969"/>
      <c r="G28" s="1968"/>
      <c r="H28" s="2023"/>
      <c r="I28" s="2123"/>
      <c r="J28" s="2024"/>
      <c r="K28" s="413"/>
      <c r="L28" s="2024"/>
      <c r="M28" s="413"/>
      <c r="N28" s="413"/>
      <c r="O28" s="413"/>
      <c r="P28" s="413"/>
      <c r="Q28" s="413"/>
      <c r="R28" s="413"/>
      <c r="S28" s="413"/>
    </row>
    <row r="29" spans="1:19" s="93" customFormat="1">
      <c r="A29" s="2047"/>
      <c r="B29" s="2107" t="s">
        <v>574</v>
      </c>
      <c r="C29" s="1968"/>
      <c r="D29" s="1969"/>
      <c r="E29" s="1969"/>
      <c r="F29" s="1969"/>
      <c r="G29" s="1968"/>
      <c r="H29" s="2023"/>
      <c r="I29" s="2123"/>
      <c r="J29" s="2024"/>
      <c r="K29" s="413"/>
      <c r="L29" s="2024"/>
      <c r="M29" s="413"/>
      <c r="N29" s="413"/>
      <c r="O29" s="413"/>
      <c r="P29" s="413"/>
      <c r="Q29" s="413"/>
      <c r="R29" s="413"/>
      <c r="S29" s="413"/>
    </row>
    <row r="30" spans="1:19" s="93" customFormat="1">
      <c r="A30" s="2047"/>
      <c r="B30" s="2108" t="s">
        <v>575</v>
      </c>
      <c r="C30" s="1970"/>
      <c r="D30" s="1971"/>
      <c r="E30" s="1971"/>
      <c r="F30" s="1971"/>
      <c r="G30" s="1970"/>
      <c r="H30" s="1974"/>
      <c r="I30" s="2109"/>
      <c r="J30" s="1978"/>
      <c r="K30" s="2110"/>
      <c r="L30" s="1978"/>
      <c r="M30" s="2110"/>
      <c r="N30" s="2110"/>
      <c r="O30" s="2110"/>
      <c r="P30" s="2110"/>
      <c r="Q30" s="2110"/>
      <c r="R30" s="2110"/>
      <c r="S30" s="2110"/>
    </row>
    <row r="31" spans="1:19" s="93" customFormat="1">
      <c r="A31" s="2047"/>
      <c r="B31" s="154"/>
      <c r="C31" s="1968"/>
      <c r="D31" s="1969"/>
      <c r="E31" s="1969"/>
      <c r="F31" s="1969"/>
      <c r="G31" s="1968"/>
      <c r="H31" s="2023"/>
      <c r="I31" s="2123"/>
      <c r="J31" s="2024"/>
      <c r="K31" s="413"/>
      <c r="L31" s="2024"/>
      <c r="M31" s="413"/>
      <c r="N31" s="413"/>
      <c r="O31" s="413"/>
      <c r="P31" s="413"/>
      <c r="Q31" s="413"/>
      <c r="R31" s="413"/>
      <c r="S31" s="413"/>
    </row>
    <row r="32" spans="1:19" s="93" customFormat="1">
      <c r="A32" s="2111"/>
      <c r="B32" s="1986"/>
      <c r="C32" s="1988"/>
      <c r="D32" s="1969"/>
      <c r="E32" s="1969"/>
      <c r="F32" s="1969"/>
      <c r="G32" s="1968"/>
      <c r="H32" s="2023"/>
      <c r="I32" s="2123"/>
      <c r="J32" s="2024"/>
      <c r="K32" s="413"/>
      <c r="L32" s="2024"/>
      <c r="M32" s="413"/>
      <c r="N32" s="413"/>
      <c r="O32" s="413"/>
      <c r="P32" s="413"/>
      <c r="Q32" s="413"/>
      <c r="R32" s="413"/>
      <c r="S32" s="413"/>
    </row>
    <row r="33" spans="1:19" s="93" customFormat="1">
      <c r="A33" s="2111"/>
      <c r="B33" s="1987"/>
      <c r="C33" s="1988"/>
      <c r="D33" s="1969"/>
      <c r="E33" s="1969"/>
      <c r="F33" s="1969"/>
      <c r="G33" s="1968"/>
      <c r="H33" s="2023"/>
      <c r="I33" s="2123"/>
      <c r="J33" s="2024"/>
      <c r="K33" s="413"/>
      <c r="L33" s="2024"/>
      <c r="M33" s="413"/>
      <c r="N33" s="413"/>
      <c r="O33" s="413"/>
      <c r="P33" s="413"/>
      <c r="Q33" s="413"/>
      <c r="R33" s="413"/>
      <c r="S33" s="413"/>
    </row>
    <row r="34" spans="1:19" s="93" customFormat="1">
      <c r="A34" s="2111"/>
      <c r="B34" s="1987"/>
      <c r="C34" s="1988"/>
      <c r="D34" s="1969"/>
      <c r="E34" s="1969"/>
      <c r="F34" s="1969"/>
      <c r="G34" s="1968"/>
      <c r="H34" s="2023"/>
      <c r="I34" s="2123"/>
      <c r="J34" s="2024"/>
      <c r="K34" s="413"/>
      <c r="L34" s="2024"/>
      <c r="M34" s="413"/>
      <c r="N34" s="413"/>
      <c r="O34" s="413"/>
      <c r="P34" s="413"/>
      <c r="Q34" s="413"/>
      <c r="R34" s="413"/>
      <c r="S34" s="413"/>
    </row>
    <row r="35" spans="1:19" s="93" customFormat="1">
      <c r="A35" s="2111"/>
      <c r="B35" s="2214"/>
      <c r="C35" s="1988"/>
      <c r="D35" s="1969"/>
      <c r="E35" s="1969"/>
      <c r="F35" s="1969"/>
      <c r="G35" s="1968"/>
      <c r="H35" s="2023"/>
      <c r="I35" s="2123"/>
      <c r="J35" s="2024"/>
      <c r="K35" s="413"/>
      <c r="L35" s="2024"/>
      <c r="M35" s="413"/>
      <c r="N35" s="413"/>
      <c r="O35" s="413"/>
      <c r="P35" s="413"/>
      <c r="Q35" s="413"/>
      <c r="R35" s="413"/>
      <c r="S35" s="413"/>
    </row>
    <row r="36" spans="1:19" s="93" customFormat="1">
      <c r="A36" s="2111"/>
      <c r="B36" s="1987"/>
      <c r="C36" s="1988"/>
      <c r="D36" s="1969"/>
      <c r="E36" s="1969"/>
      <c r="F36" s="1969"/>
      <c r="G36" s="1968"/>
      <c r="H36" s="2023"/>
      <c r="I36" s="2123"/>
      <c r="J36" s="2024"/>
      <c r="K36" s="413"/>
      <c r="L36" s="2024"/>
      <c r="M36" s="413"/>
      <c r="N36" s="413"/>
      <c r="O36" s="413"/>
      <c r="P36" s="413"/>
      <c r="Q36" s="413"/>
      <c r="R36" s="413"/>
      <c r="S36" s="413"/>
    </row>
    <row r="37" spans="1:19" s="93" customFormat="1">
      <c r="A37" s="2111"/>
      <c r="B37" s="1987"/>
      <c r="C37" s="1988"/>
      <c r="D37" s="1969"/>
      <c r="E37" s="2015"/>
      <c r="F37" s="2016"/>
      <c r="G37" s="1968"/>
      <c r="H37" s="2023"/>
      <c r="I37" s="2123"/>
      <c r="J37" s="2024"/>
      <c r="K37" s="413"/>
      <c r="L37" s="2024"/>
      <c r="M37" s="413"/>
      <c r="N37" s="413"/>
      <c r="O37" s="413"/>
      <c r="P37" s="413"/>
      <c r="Q37" s="413"/>
      <c r="R37" s="413"/>
      <c r="S37" s="413"/>
    </row>
    <row r="38" spans="1:19" s="93" customFormat="1">
      <c r="A38" s="2111"/>
      <c r="B38" s="1987"/>
      <c r="C38" s="1988"/>
      <c r="D38" s="1969"/>
      <c r="E38" s="2015"/>
      <c r="F38" s="2016"/>
      <c r="G38" s="1968"/>
      <c r="H38" s="2023"/>
      <c r="I38" s="2123"/>
      <c r="J38" s="2024"/>
      <c r="K38" s="413"/>
      <c r="L38" s="2024"/>
      <c r="M38" s="413"/>
      <c r="N38" s="413"/>
      <c r="O38" s="413"/>
      <c r="P38" s="413"/>
      <c r="Q38" s="413"/>
      <c r="R38" s="413"/>
      <c r="S38" s="413"/>
    </row>
    <row r="39" spans="1:19" s="93" customFormat="1">
      <c r="A39" s="2111"/>
      <c r="B39" s="1987"/>
      <c r="C39" s="1988"/>
      <c r="D39" s="1969"/>
      <c r="E39" s="2015"/>
      <c r="F39" s="2016"/>
      <c r="G39" s="1968"/>
      <c r="H39" s="2023"/>
      <c r="I39" s="2123"/>
      <c r="J39" s="2024"/>
      <c r="K39" s="413"/>
      <c r="L39" s="2024"/>
      <c r="M39" s="413"/>
      <c r="N39" s="413"/>
      <c r="O39" s="413"/>
      <c r="P39" s="413"/>
      <c r="Q39" s="413"/>
      <c r="R39" s="413"/>
      <c r="S39" s="413"/>
    </row>
    <row r="40" spans="1:19" s="93" customFormat="1">
      <c r="A40" s="2111"/>
      <c r="B40" s="2159"/>
      <c r="C40" s="1988"/>
      <c r="D40" s="1969"/>
      <c r="E40" s="2015"/>
      <c r="F40" s="2016"/>
      <c r="G40" s="1968"/>
      <c r="H40" s="2023"/>
      <c r="I40" s="2123"/>
      <c r="J40" s="2024"/>
      <c r="K40" s="413"/>
      <c r="L40" s="2024"/>
      <c r="M40" s="413"/>
      <c r="N40" s="413"/>
      <c r="O40" s="413"/>
      <c r="P40" s="413"/>
      <c r="Q40" s="413"/>
      <c r="R40" s="413"/>
      <c r="S40" s="413"/>
    </row>
    <row r="41" spans="1:19" s="93" customFormat="1">
      <c r="A41" s="2111"/>
      <c r="B41" s="2160"/>
      <c r="C41" s="1988"/>
      <c r="D41" s="1969"/>
      <c r="E41" s="2015"/>
      <c r="F41" s="2016"/>
      <c r="G41" s="1968"/>
      <c r="H41" s="2023"/>
      <c r="I41" s="2123"/>
      <c r="J41" s="2024"/>
      <c r="K41" s="413"/>
      <c r="L41" s="2024"/>
      <c r="M41" s="413"/>
      <c r="N41" s="413"/>
      <c r="O41" s="413"/>
      <c r="P41" s="413"/>
      <c r="Q41" s="413"/>
      <c r="R41" s="413"/>
      <c r="S41" s="413"/>
    </row>
    <row r="42" spans="1:19" s="93" customFormat="1">
      <c r="A42" s="2111"/>
      <c r="B42" s="155"/>
      <c r="C42" s="1988"/>
      <c r="D42" s="1969"/>
      <c r="E42" s="2015"/>
      <c r="F42" s="2016"/>
      <c r="G42" s="1968"/>
      <c r="H42" s="2023"/>
      <c r="I42" s="2123"/>
      <c r="J42" s="2024"/>
      <c r="K42" s="413"/>
      <c r="L42" s="2024"/>
      <c r="M42" s="413"/>
      <c r="N42" s="413"/>
      <c r="O42" s="413"/>
      <c r="P42" s="413"/>
      <c r="Q42" s="413"/>
      <c r="R42" s="413"/>
      <c r="S42" s="413"/>
    </row>
    <row r="43" spans="1:19" s="93" customFormat="1">
      <c r="A43" s="2111"/>
      <c r="B43" s="2014"/>
      <c r="C43" s="1988"/>
      <c r="D43" s="1969"/>
      <c r="E43" s="2015"/>
      <c r="F43" s="2016"/>
      <c r="G43" s="1968"/>
      <c r="H43" s="2023"/>
      <c r="I43" s="2123"/>
      <c r="J43" s="2024"/>
      <c r="K43" s="413"/>
      <c r="L43" s="2024"/>
      <c r="M43" s="413"/>
      <c r="N43" s="413"/>
      <c r="O43" s="413"/>
      <c r="P43" s="413"/>
      <c r="Q43" s="413"/>
      <c r="R43" s="413"/>
      <c r="S43" s="413"/>
    </row>
    <row r="44" spans="1:19" s="93" customFormat="1">
      <c r="A44" s="2111"/>
      <c r="B44" s="2014"/>
      <c r="C44" s="1988"/>
      <c r="D44" s="1969"/>
      <c r="E44" s="2015"/>
      <c r="F44" s="2016"/>
      <c r="G44" s="1968"/>
      <c r="H44" s="2023"/>
      <c r="I44" s="2123"/>
      <c r="J44" s="2024"/>
      <c r="K44" s="413"/>
      <c r="L44" s="2024"/>
      <c r="M44" s="413"/>
      <c r="N44" s="413"/>
      <c r="O44" s="413"/>
      <c r="P44" s="413"/>
      <c r="Q44" s="413"/>
      <c r="R44" s="413"/>
      <c r="S44" s="413"/>
    </row>
    <row r="45" spans="1:19" s="93" customFormat="1">
      <c r="A45" s="2111"/>
      <c r="B45" s="2014"/>
      <c r="C45" s="1988"/>
      <c r="D45" s="1969"/>
      <c r="E45" s="2015"/>
      <c r="F45" s="2016"/>
      <c r="G45" s="1968"/>
      <c r="H45" s="2023"/>
      <c r="I45" s="2123"/>
      <c r="J45" s="2024"/>
      <c r="K45" s="413"/>
      <c r="L45" s="2024"/>
      <c r="M45" s="413"/>
      <c r="N45" s="413"/>
      <c r="O45" s="413"/>
      <c r="P45" s="413"/>
      <c r="Q45" s="413"/>
      <c r="R45" s="413"/>
      <c r="S45" s="413"/>
    </row>
    <row r="46" spans="1:19" s="93" customFormat="1">
      <c r="A46" s="2111"/>
      <c r="B46" s="2014"/>
      <c r="C46" s="1988"/>
      <c r="D46" s="1969"/>
      <c r="E46" s="2015"/>
      <c r="F46" s="2016"/>
      <c r="G46" s="1968"/>
      <c r="H46" s="2023"/>
      <c r="I46" s="2123"/>
      <c r="J46" s="2024"/>
      <c r="K46" s="413"/>
      <c r="L46" s="2024"/>
      <c r="M46" s="413"/>
      <c r="N46" s="413"/>
      <c r="O46" s="413"/>
      <c r="P46" s="413"/>
      <c r="Q46" s="413"/>
      <c r="R46" s="413"/>
      <c r="S46" s="413"/>
    </row>
    <row r="47" spans="1:19" s="93" customFormat="1" ht="15.75" thickBot="1">
      <c r="A47" s="2111"/>
      <c r="B47" s="2014"/>
      <c r="C47" s="1988"/>
      <c r="D47" s="1969"/>
      <c r="E47" s="2015"/>
      <c r="F47" s="2016"/>
      <c r="G47" s="1968"/>
      <c r="H47" s="2023"/>
      <c r="I47" s="2123"/>
      <c r="J47" s="2024"/>
      <c r="K47" s="413"/>
      <c r="L47" s="2024"/>
      <c r="M47" s="413"/>
      <c r="N47" s="413"/>
      <c r="O47" s="413"/>
      <c r="P47" s="413"/>
      <c r="Q47" s="413"/>
      <c r="R47" s="413"/>
      <c r="S47" s="413"/>
    </row>
    <row r="48" spans="1:19" ht="15.75" thickTop="1">
      <c r="A48" s="14"/>
      <c r="B48" s="15"/>
      <c r="C48" s="16"/>
      <c r="D48" s="16"/>
      <c r="E48" s="17"/>
      <c r="F48" s="18" t="s">
        <v>625</v>
      </c>
      <c r="G48" s="19"/>
      <c r="H48" s="20"/>
      <c r="I48" s="62">
        <f>SUM(I23:I47)</f>
        <v>0</v>
      </c>
      <c r="J48" s="20"/>
      <c r="K48" s="62">
        <f>SUM(K23:K47)</f>
        <v>0</v>
      </c>
      <c r="L48" s="20"/>
      <c r="M48" s="62">
        <f>SUM(M23:M47)</f>
        <v>0</v>
      </c>
      <c r="N48" s="20"/>
      <c r="O48" s="62">
        <f>SUM(O23:O47)</f>
        <v>0</v>
      </c>
      <c r="P48" s="20"/>
      <c r="Q48" s="62">
        <f>SUM(Q23:Q47)</f>
        <v>0</v>
      </c>
      <c r="R48" s="20"/>
      <c r="S48" s="62">
        <f>SUM(S23:S47)</f>
        <v>0</v>
      </c>
    </row>
    <row r="49" spans="1:19">
      <c r="A49" s="1867"/>
      <c r="B49" s="1868"/>
      <c r="C49" s="1869"/>
      <c r="D49" s="1869"/>
      <c r="E49" s="1870"/>
      <c r="F49" s="1871" t="s">
        <v>626</v>
      </c>
      <c r="G49" s="1872"/>
      <c r="H49" s="1873">
        <v>0</v>
      </c>
      <c r="I49" s="1989"/>
      <c r="J49" s="1873">
        <v>0</v>
      </c>
      <c r="K49" s="1989"/>
      <c r="L49" s="1873">
        <v>0</v>
      </c>
      <c r="M49" s="1989"/>
      <c r="N49" s="1873">
        <v>0</v>
      </c>
      <c r="O49" s="1989"/>
      <c r="P49" s="1873">
        <v>0</v>
      </c>
      <c r="Q49" s="1989"/>
      <c r="R49" s="1873">
        <v>0</v>
      </c>
      <c r="S49" s="1989"/>
    </row>
    <row r="50" spans="1:19">
      <c r="A50" s="1867"/>
      <c r="B50" s="1868"/>
      <c r="C50" s="1869"/>
      <c r="D50" s="1869"/>
      <c r="E50" s="1870"/>
      <c r="F50" s="1871" t="s">
        <v>627</v>
      </c>
      <c r="G50" s="1872"/>
      <c r="H50" s="1875"/>
      <c r="I50" s="1991">
        <f>H49*I48</f>
        <v>0</v>
      </c>
      <c r="J50" s="1875"/>
      <c r="K50" s="1991">
        <f>J49*K48</f>
        <v>0</v>
      </c>
      <c r="L50" s="1875"/>
      <c r="M50" s="1991">
        <f>L49*M48</f>
        <v>0</v>
      </c>
      <c r="N50" s="1875"/>
      <c r="O50" s="1991">
        <f>N49*O48</f>
        <v>0</v>
      </c>
      <c r="P50" s="1875"/>
      <c r="Q50" s="1991">
        <f>P49*Q48</f>
        <v>0</v>
      </c>
      <c r="R50" s="1875"/>
      <c r="S50" s="1991">
        <f>R49*S48</f>
        <v>0</v>
      </c>
    </row>
    <row r="51" spans="1:19">
      <c r="A51" s="1867"/>
      <c r="B51" s="1868"/>
      <c r="C51" s="1869"/>
      <c r="D51" s="1869"/>
      <c r="E51" s="1870"/>
      <c r="F51" s="1871"/>
      <c r="G51" s="1872"/>
      <c r="H51" s="1875"/>
      <c r="I51" s="1993"/>
      <c r="J51" s="1875"/>
      <c r="K51" s="1993"/>
      <c r="L51" s="1875"/>
      <c r="M51" s="1993"/>
      <c r="N51" s="1875"/>
      <c r="O51" s="1993"/>
      <c r="P51" s="1875"/>
      <c r="Q51" s="1993"/>
      <c r="R51" s="1875"/>
      <c r="S51" s="1993"/>
    </row>
    <row r="52" spans="1:19">
      <c r="A52" s="1867"/>
      <c r="B52" s="1868"/>
      <c r="C52" s="1869"/>
      <c r="D52" s="1869"/>
      <c r="E52" s="1870"/>
      <c r="F52" s="1871" t="s">
        <v>628</v>
      </c>
      <c r="G52" s="1872"/>
      <c r="H52" s="1877"/>
      <c r="I52" s="1994">
        <f>SUM(I48:I50)</f>
        <v>0</v>
      </c>
      <c r="J52" s="1877"/>
      <c r="K52" s="1994">
        <f>SUM(K48:K50)</f>
        <v>0</v>
      </c>
      <c r="L52" s="1877"/>
      <c r="M52" s="1994">
        <f>SUM(M48:M50)</f>
        <v>0</v>
      </c>
      <c r="N52" s="1877"/>
      <c r="O52" s="1994">
        <f>SUM(O48:O50)</f>
        <v>0</v>
      </c>
      <c r="P52" s="1877"/>
      <c r="Q52" s="1994">
        <f>SUM(Q48:Q50)</f>
        <v>0</v>
      </c>
      <c r="R52" s="1877"/>
      <c r="S52" s="1994">
        <f>SUM(S48:S50)</f>
        <v>0</v>
      </c>
    </row>
    <row r="53" spans="1:19">
      <c r="A53" s="1867"/>
      <c r="B53" s="1868"/>
      <c r="C53" s="1869"/>
      <c r="D53" s="1869"/>
      <c r="E53" s="1870"/>
      <c r="F53" s="1879" t="s">
        <v>629</v>
      </c>
      <c r="G53" s="1880"/>
      <c r="H53" s="1881"/>
      <c r="I53" s="1882" t="e">
        <f>I52/'Area Calculations'!$I$4</f>
        <v>#DIV/0!</v>
      </c>
      <c r="J53" s="1881"/>
      <c r="K53" s="1882" t="e">
        <f>K52/'Area Calculations'!$I$4</f>
        <v>#DIV/0!</v>
      </c>
      <c r="L53" s="1881"/>
      <c r="M53" s="1882" t="e">
        <f>M52/'Area Calculations'!$I$4</f>
        <v>#DIV/0!</v>
      </c>
      <c r="N53" s="1881"/>
      <c r="O53" s="1882" t="e">
        <f>O52/'Area Calculations'!$I$4</f>
        <v>#DIV/0!</v>
      </c>
      <c r="P53" s="1881"/>
      <c r="Q53" s="1882" t="e">
        <f>Q52/'Area Calculations'!$I$4</f>
        <v>#DIV/0!</v>
      </c>
      <c r="R53" s="1881"/>
      <c r="S53" s="1882" t="e">
        <f>S52/'Area Calculations'!$I$4</f>
        <v>#DIV/0!</v>
      </c>
    </row>
    <row r="54" spans="1:19">
      <c r="A54" s="1867"/>
      <c r="B54" s="1868"/>
      <c r="C54" s="1869"/>
      <c r="D54" s="1869"/>
      <c r="E54" s="1870"/>
      <c r="F54" s="1879" t="s">
        <v>630</v>
      </c>
      <c r="G54" s="1883"/>
      <c r="H54" s="1881"/>
      <c r="I54" s="1882" t="e">
        <f>I52/'Area Calculations'!#REF!</f>
        <v>#REF!</v>
      </c>
      <c r="J54" s="1881"/>
      <c r="K54" s="1882" t="e">
        <f>K52/'Area Calculations'!#REF!</f>
        <v>#REF!</v>
      </c>
      <c r="L54" s="1881"/>
      <c r="M54" s="1882" t="e">
        <f>M52/'Area Calculations'!#REF!</f>
        <v>#REF!</v>
      </c>
      <c r="N54" s="1881"/>
      <c r="O54" s="1882" t="e">
        <f>O52/'Area Calculations'!#REF!</f>
        <v>#REF!</v>
      </c>
      <c r="P54" s="1881"/>
      <c r="Q54" s="1882" t="e">
        <f>Q52/'Area Calculations'!#REF!</f>
        <v>#REF!</v>
      </c>
      <c r="R54" s="1881"/>
      <c r="S54" s="1882" t="e">
        <f>S52/'Area Calculations'!#REF!</f>
        <v>#REF!</v>
      </c>
    </row>
    <row r="55" spans="1:19" ht="15.75" thickBot="1">
      <c r="A55" s="1867"/>
      <c r="B55" s="1868"/>
      <c r="C55" s="1869"/>
      <c r="D55" s="1869"/>
      <c r="E55" s="1870"/>
      <c r="F55" s="1871"/>
      <c r="G55" s="1884"/>
      <c r="H55" s="1885"/>
      <c r="I55" s="1886"/>
      <c r="J55" s="1885"/>
      <c r="K55" s="1886"/>
      <c r="L55" s="1885"/>
      <c r="M55" s="1886"/>
      <c r="N55" s="1885"/>
      <c r="O55" s="1886"/>
      <c r="P55" s="1885"/>
      <c r="Q55" s="1886"/>
      <c r="R55" s="1885"/>
      <c r="S55" s="1886"/>
    </row>
    <row r="56" spans="1:19" ht="16.5" thickTop="1" thickBot="1">
      <c r="A56" s="652" t="s">
        <v>631</v>
      </c>
      <c r="B56" s="653"/>
      <c r="C56" s="12"/>
      <c r="D56" s="12"/>
      <c r="E56" s="12"/>
      <c r="F56" s="12"/>
      <c r="G56" s="54"/>
      <c r="H56" s="52"/>
      <c r="I56" s="21"/>
      <c r="J56" s="21"/>
      <c r="K56" s="21"/>
      <c r="L56" s="21"/>
      <c r="M56" s="21"/>
      <c r="N56" s="21"/>
      <c r="O56" s="21"/>
      <c r="P56" s="21"/>
      <c r="Q56" s="21"/>
      <c r="R56" s="21"/>
      <c r="S56" s="21"/>
    </row>
    <row r="57" spans="1:19" ht="15.75" thickTop="1">
      <c r="A57" s="2138"/>
      <c r="B57" s="1907"/>
      <c r="C57" s="2115"/>
      <c r="D57" s="2115"/>
      <c r="E57" s="2115"/>
      <c r="F57" s="2115"/>
      <c r="G57" s="2218"/>
      <c r="H57" s="2219"/>
      <c r="I57" s="2164"/>
      <c r="J57" s="2164"/>
      <c r="K57" s="2164"/>
      <c r="L57" s="2164"/>
      <c r="M57" s="2164"/>
      <c r="N57" s="2164"/>
      <c r="O57" s="2164"/>
      <c r="P57" s="2164"/>
      <c r="Q57" s="2164"/>
      <c r="R57" s="2164"/>
      <c r="S57" s="2164"/>
    </row>
    <row r="58" spans="1:19" s="2" customFormat="1">
      <c r="A58" s="2138"/>
      <c r="B58" s="1907"/>
      <c r="C58" s="2115"/>
      <c r="D58" s="2115"/>
      <c r="E58" s="2115"/>
      <c r="F58" s="2115"/>
      <c r="G58" s="2218"/>
      <c r="H58" s="2219"/>
      <c r="I58" s="2164"/>
      <c r="J58" s="2164"/>
      <c r="K58" s="2164"/>
      <c r="L58" s="2164"/>
      <c r="M58" s="2164"/>
      <c r="N58" s="2164"/>
      <c r="O58" s="2164"/>
      <c r="P58" s="2164"/>
      <c r="Q58" s="2164"/>
      <c r="R58" s="2164"/>
      <c r="S58" s="2164"/>
    </row>
    <row r="59" spans="1:19" s="2" customFormat="1" ht="15.75" thickBot="1">
      <c r="A59" s="2138"/>
      <c r="B59" s="1907"/>
      <c r="C59" s="2115"/>
      <c r="D59" s="2115"/>
      <c r="E59" s="2115"/>
      <c r="F59" s="2115"/>
      <c r="G59" s="2218"/>
      <c r="H59" s="2219"/>
      <c r="I59" s="2164"/>
      <c r="J59" s="2164"/>
      <c r="K59" s="2164"/>
      <c r="L59" s="2164"/>
      <c r="M59" s="2164"/>
      <c r="N59" s="2164"/>
      <c r="O59" s="2164"/>
      <c r="P59" s="2164"/>
      <c r="Q59" s="2164"/>
      <c r="R59" s="2164"/>
      <c r="S59" s="2164"/>
    </row>
    <row r="60" spans="1:19" ht="16.5" thickTop="1" thickBot="1">
      <c r="A60" s="652" t="s">
        <v>632</v>
      </c>
      <c r="B60" s="653"/>
      <c r="C60" s="12"/>
      <c r="D60" s="12"/>
      <c r="E60" s="12"/>
      <c r="F60" s="12"/>
      <c r="G60" s="54"/>
      <c r="H60" s="52"/>
      <c r="I60" s="21"/>
      <c r="J60" s="21"/>
      <c r="K60" s="21"/>
      <c r="L60" s="21"/>
      <c r="M60" s="21"/>
      <c r="N60" s="21"/>
      <c r="O60" s="21"/>
      <c r="P60" s="21"/>
      <c r="Q60" s="21"/>
      <c r="R60" s="21"/>
      <c r="S60" s="21"/>
    </row>
    <row r="61" spans="1:19" s="2" customFormat="1" ht="15.75" thickTop="1">
      <c r="A61" s="2138"/>
      <c r="B61" s="1907"/>
      <c r="C61" s="2115"/>
      <c r="D61" s="2115"/>
      <c r="E61" s="2115"/>
      <c r="F61" s="2115"/>
      <c r="G61" s="2218"/>
      <c r="H61" s="2219"/>
      <c r="I61" s="2164"/>
      <c r="J61" s="2164"/>
      <c r="K61" s="2164"/>
      <c r="L61" s="2164"/>
      <c r="M61" s="2164"/>
      <c r="N61" s="2164"/>
      <c r="O61" s="2164"/>
      <c r="P61" s="2164"/>
      <c r="Q61" s="2164"/>
      <c r="R61" s="2164"/>
      <c r="S61" s="2164"/>
    </row>
    <row r="62" spans="1:19" s="2" customFormat="1">
      <c r="A62" s="2138"/>
      <c r="B62" s="1907"/>
      <c r="C62" s="2115"/>
      <c r="D62" s="2115"/>
      <c r="E62" s="2115"/>
      <c r="F62" s="2115"/>
      <c r="G62" s="2218"/>
      <c r="H62" s="2219"/>
      <c r="I62" s="2164"/>
      <c r="J62" s="2164"/>
      <c r="K62" s="2164"/>
      <c r="L62" s="2164"/>
      <c r="M62" s="2164"/>
      <c r="N62" s="2164"/>
      <c r="O62" s="2164"/>
      <c r="P62" s="2164"/>
      <c r="Q62" s="2164"/>
      <c r="R62" s="2164"/>
      <c r="S62" s="2164"/>
    </row>
    <row r="63" spans="1:19" ht="15.75" thickBot="1">
      <c r="A63" s="2138"/>
      <c r="B63" s="1907"/>
      <c r="C63" s="2115"/>
      <c r="D63" s="2115"/>
      <c r="E63" s="2115"/>
      <c r="F63" s="2115"/>
      <c r="G63" s="2218"/>
      <c r="H63" s="2219"/>
      <c r="I63" s="2164"/>
      <c r="J63" s="2164"/>
      <c r="K63" s="2164"/>
      <c r="L63" s="2164"/>
      <c r="M63" s="2164"/>
      <c r="N63" s="2164"/>
      <c r="O63" s="2164"/>
      <c r="P63" s="2164"/>
      <c r="Q63" s="2164"/>
      <c r="R63" s="2164"/>
      <c r="S63" s="2164"/>
    </row>
    <row r="64" spans="1:19" ht="16.5" thickTop="1" thickBot="1">
      <c r="A64" s="652" t="s">
        <v>633</v>
      </c>
      <c r="B64" s="653"/>
      <c r="C64" s="12"/>
      <c r="D64" s="12"/>
      <c r="E64" s="12"/>
      <c r="F64" s="12"/>
      <c r="G64" s="54"/>
      <c r="H64" s="52"/>
      <c r="I64" s="21"/>
      <c r="J64" s="21"/>
      <c r="K64" s="21"/>
      <c r="L64" s="21"/>
      <c r="M64" s="21"/>
      <c r="N64" s="21"/>
      <c r="O64" s="21"/>
      <c r="P64" s="21"/>
      <c r="Q64" s="21"/>
      <c r="R64" s="21"/>
      <c r="S64" s="21"/>
    </row>
    <row r="65" spans="1:19" ht="15.75" thickTop="1">
      <c r="A65" s="2138"/>
      <c r="B65" s="1907"/>
      <c r="C65" s="2115"/>
      <c r="D65" s="2115"/>
      <c r="E65" s="2115"/>
      <c r="F65" s="2115"/>
      <c r="G65" s="2218"/>
      <c r="H65" s="2219"/>
      <c r="I65" s="2164"/>
      <c r="J65" s="2164"/>
      <c r="K65" s="2164"/>
      <c r="L65" s="2164"/>
      <c r="M65" s="2164"/>
      <c r="N65" s="2164"/>
      <c r="O65" s="2164"/>
      <c r="P65" s="2164"/>
      <c r="Q65" s="2164"/>
      <c r="R65" s="2164"/>
      <c r="S65" s="2164"/>
    </row>
    <row r="66" spans="1:19">
      <c r="A66" s="1920"/>
      <c r="B66" s="1907"/>
      <c r="C66" s="1908"/>
      <c r="D66" s="1908"/>
      <c r="E66" s="1908"/>
      <c r="F66" s="1908"/>
      <c r="G66" s="2031"/>
      <c r="H66" s="1999"/>
      <c r="I66" s="1888"/>
      <c r="J66" s="1888"/>
      <c r="K66" s="1888"/>
      <c r="L66" s="1888"/>
      <c r="M66" s="1888"/>
      <c r="N66" s="1888"/>
      <c r="O66" s="1888"/>
      <c r="P66" s="1888"/>
      <c r="Q66" s="1888"/>
      <c r="R66" s="1888"/>
      <c r="S66" s="1888"/>
    </row>
    <row r="67" spans="1:19" ht="15.75" thickBot="1">
      <c r="A67" s="1889"/>
      <c r="B67" s="1890"/>
      <c r="C67" s="1908"/>
      <c r="D67" s="1908"/>
      <c r="E67" s="1908"/>
      <c r="F67" s="1908"/>
      <c r="G67" s="2031"/>
      <c r="H67" s="2000"/>
      <c r="I67" s="1891"/>
      <c r="J67" s="1891"/>
      <c r="K67" s="1891"/>
      <c r="L67" s="1891"/>
      <c r="M67" s="1891"/>
      <c r="N67" s="1891"/>
      <c r="O67" s="1891"/>
      <c r="P67" s="1891"/>
      <c r="Q67" s="1891"/>
      <c r="R67" s="1891"/>
      <c r="S67" s="1891"/>
    </row>
    <row r="68" spans="1:19" ht="16.5" thickTop="1" thickBot="1">
      <c r="A68" s="652" t="s">
        <v>634</v>
      </c>
      <c r="B68" s="653"/>
      <c r="C68" s="12"/>
      <c r="D68" s="12"/>
      <c r="E68" s="12"/>
      <c r="F68" s="12"/>
      <c r="G68" s="54"/>
      <c r="H68" s="52"/>
      <c r="I68" s="21"/>
      <c r="J68" s="21"/>
      <c r="K68" s="21"/>
      <c r="L68" s="21"/>
      <c r="M68" s="21"/>
      <c r="N68" s="21"/>
      <c r="O68" s="21"/>
      <c r="P68" s="21"/>
      <c r="Q68" s="21"/>
      <c r="R68" s="21"/>
      <c r="S68" s="21"/>
    </row>
    <row r="69" spans="1:19" ht="15.75" thickTop="1">
      <c r="A69" s="2142"/>
      <c r="B69" s="2119"/>
      <c r="C69" s="2115"/>
      <c r="D69" s="2115"/>
      <c r="E69" s="2115"/>
      <c r="F69" s="2115"/>
      <c r="G69" s="2218"/>
      <c r="H69" s="2219"/>
      <c r="I69" s="2164"/>
      <c r="J69" s="2164"/>
      <c r="K69" s="2164"/>
      <c r="L69" s="2164"/>
      <c r="M69" s="2164"/>
      <c r="N69" s="2164"/>
      <c r="O69" s="2164"/>
      <c r="P69" s="2164"/>
      <c r="Q69" s="2164"/>
      <c r="R69" s="2164"/>
      <c r="S69" s="2164"/>
    </row>
    <row r="70" spans="1:19">
      <c r="A70" s="1889"/>
      <c r="B70" s="1890"/>
      <c r="C70" s="1908"/>
      <c r="D70" s="1908"/>
      <c r="E70" s="1908"/>
      <c r="F70" s="1908"/>
      <c r="G70" s="2031"/>
      <c r="H70" s="2001"/>
      <c r="I70" s="1892"/>
      <c r="J70" s="1892"/>
      <c r="K70" s="1892"/>
      <c r="L70" s="1892"/>
      <c r="M70" s="1892"/>
      <c r="N70" s="1892"/>
      <c r="O70" s="1892"/>
      <c r="P70" s="1892"/>
      <c r="Q70" s="1892"/>
      <c r="R70" s="1892"/>
      <c r="S70" s="1892"/>
    </row>
    <row r="71" spans="1:19" ht="15.75" thickBot="1">
      <c r="A71" s="1889"/>
      <c r="B71" s="1890"/>
      <c r="C71" s="1908"/>
      <c r="D71" s="1908"/>
      <c r="E71" s="1908"/>
      <c r="F71" s="1908"/>
      <c r="G71" s="2031"/>
      <c r="H71" s="2001"/>
      <c r="I71" s="1892"/>
      <c r="J71" s="1892"/>
      <c r="K71" s="1892"/>
      <c r="L71" s="1892"/>
      <c r="M71" s="1892"/>
      <c r="N71" s="1892"/>
      <c r="O71" s="1892"/>
      <c r="P71" s="1892"/>
      <c r="Q71" s="1892"/>
      <c r="R71" s="1892"/>
      <c r="S71" s="1892"/>
    </row>
    <row r="72" spans="1:19" ht="16.5" thickTop="1" thickBot="1">
      <c r="A72" s="652" t="s">
        <v>635</v>
      </c>
      <c r="B72" s="653"/>
      <c r="C72" s="12"/>
      <c r="D72" s="12"/>
      <c r="E72" s="12"/>
      <c r="F72" s="12"/>
      <c r="G72" s="54"/>
      <c r="H72" s="52"/>
      <c r="I72" s="21"/>
      <c r="J72" s="21"/>
      <c r="K72" s="21"/>
      <c r="L72" s="21"/>
      <c r="M72" s="21"/>
      <c r="N72" s="21"/>
      <c r="O72" s="21"/>
      <c r="P72" s="21"/>
      <c r="Q72" s="21"/>
      <c r="R72" s="21"/>
      <c r="S72" s="21"/>
    </row>
    <row r="73" spans="1:19" ht="15.75" thickTop="1">
      <c r="A73" s="1920"/>
      <c r="B73" s="1907" t="s">
        <v>636</v>
      </c>
      <c r="C73" s="1908"/>
      <c r="D73" s="1908"/>
      <c r="E73" s="1908"/>
      <c r="F73" s="1908"/>
      <c r="G73" s="2031"/>
      <c r="H73" s="2001"/>
      <c r="I73" s="1892"/>
      <c r="J73" s="1892"/>
      <c r="K73" s="1892"/>
      <c r="L73" s="1892"/>
      <c r="M73" s="1892"/>
      <c r="N73" s="1892"/>
      <c r="O73" s="1892"/>
      <c r="P73" s="1892"/>
      <c r="Q73" s="1892"/>
      <c r="R73" s="1892"/>
      <c r="S73" s="1892"/>
    </row>
    <row r="74" spans="1:19">
      <c r="A74" s="1920"/>
      <c r="B74" s="1907" t="s">
        <v>637</v>
      </c>
      <c r="C74" s="1908"/>
      <c r="D74" s="1908"/>
      <c r="E74" s="1908"/>
      <c r="F74" s="1908"/>
      <c r="G74" s="2031"/>
      <c r="H74" s="2001"/>
      <c r="I74" s="1892"/>
      <c r="J74" s="1892"/>
      <c r="K74" s="1892"/>
      <c r="L74" s="1892"/>
      <c r="M74" s="1892"/>
      <c r="N74" s="1892"/>
      <c r="O74" s="1892"/>
      <c r="P74" s="1892"/>
      <c r="Q74" s="1892"/>
      <c r="R74" s="1892"/>
      <c r="S74" s="1892"/>
    </row>
    <row r="75" spans="1:19">
      <c r="A75" s="1920"/>
      <c r="B75" s="1907" t="s">
        <v>638</v>
      </c>
      <c r="C75" s="1908"/>
      <c r="D75" s="1908"/>
      <c r="E75" s="1908"/>
      <c r="F75" s="1908"/>
      <c r="G75" s="2031"/>
      <c r="H75" s="2001"/>
      <c r="I75" s="1892"/>
      <c r="J75" s="1892"/>
      <c r="K75" s="1892"/>
      <c r="L75" s="1892"/>
      <c r="M75" s="1892"/>
      <c r="N75" s="1892"/>
      <c r="O75" s="1892"/>
      <c r="P75" s="1892"/>
      <c r="Q75" s="1892"/>
      <c r="R75" s="1892"/>
      <c r="S75" s="1892"/>
    </row>
    <row r="76" spans="1:19">
      <c r="A76" s="1920"/>
      <c r="B76" s="1907" t="s">
        <v>639</v>
      </c>
      <c r="C76" s="1908"/>
      <c r="D76" s="1908"/>
      <c r="E76" s="1908"/>
      <c r="F76" s="1908"/>
      <c r="G76" s="2031"/>
      <c r="H76" s="2001"/>
      <c r="I76" s="1892"/>
      <c r="J76" s="1892"/>
      <c r="K76" s="1892"/>
      <c r="L76" s="1892"/>
      <c r="M76" s="1892"/>
      <c r="N76" s="1892"/>
      <c r="O76" s="1892"/>
      <c r="P76" s="1892"/>
      <c r="Q76" s="1892"/>
      <c r="R76" s="1892"/>
      <c r="S76" s="1892"/>
    </row>
    <row r="77" spans="1:19" ht="15.75" thickBot="1">
      <c r="A77" s="358"/>
      <c r="B77" s="357"/>
      <c r="C77" s="188"/>
      <c r="D77" s="188"/>
      <c r="E77" s="188"/>
      <c r="F77" s="188"/>
      <c r="G77" s="55"/>
      <c r="H77" s="53"/>
      <c r="I77" s="300"/>
      <c r="J77" s="300"/>
      <c r="K77" s="300"/>
      <c r="L77" s="300"/>
      <c r="M77" s="300"/>
      <c r="N77" s="300"/>
      <c r="O77" s="300"/>
      <c r="P77" s="300"/>
      <c r="Q77" s="300"/>
      <c r="R77" s="300"/>
      <c r="S77" s="300"/>
    </row>
    <row r="78" spans="1:19" ht="16.5" thickTop="1" thickBot="1">
      <c r="A78" s="7" t="s">
        <v>640</v>
      </c>
      <c r="B78" s="8"/>
      <c r="C78" s="12"/>
      <c r="D78" s="12"/>
      <c r="E78" s="12"/>
      <c r="F78" s="12"/>
      <c r="G78" s="54"/>
      <c r="H78" s="52"/>
      <c r="I78" s="21"/>
      <c r="J78" s="21"/>
      <c r="K78" s="21"/>
      <c r="L78" s="21"/>
      <c r="M78" s="21"/>
      <c r="N78" s="21"/>
      <c r="O78" s="21"/>
      <c r="P78" s="21"/>
      <c r="Q78" s="21"/>
      <c r="R78" s="21"/>
      <c r="S78" s="21"/>
    </row>
    <row r="79" spans="1:19" ht="15.75" thickTop="1">
      <c r="A79" s="2138"/>
      <c r="B79" s="2120" t="s">
        <v>641</v>
      </c>
      <c r="C79" s="2115"/>
      <c r="D79" s="2115"/>
      <c r="E79" s="2115"/>
      <c r="F79" s="2115"/>
      <c r="G79" s="2218"/>
      <c r="H79" s="406"/>
      <c r="I79" s="2041"/>
      <c r="J79" s="2041"/>
      <c r="K79" s="2041"/>
      <c r="L79" s="2041"/>
      <c r="M79" s="2041"/>
      <c r="N79" s="2041"/>
      <c r="O79" s="2041"/>
      <c r="P79" s="2041"/>
      <c r="Q79" s="2041"/>
      <c r="R79" s="2041"/>
      <c r="S79" s="2041"/>
    </row>
    <row r="80" spans="1:19">
      <c r="A80" s="1920"/>
      <c r="B80" s="1907" t="s">
        <v>642</v>
      </c>
      <c r="C80" s="1908"/>
      <c r="D80" s="1908"/>
      <c r="E80" s="1908"/>
      <c r="F80" s="1908"/>
      <c r="G80" s="2031"/>
      <c r="H80" s="2002"/>
      <c r="I80" s="1893"/>
      <c r="J80" s="1893"/>
      <c r="K80" s="1893"/>
      <c r="L80" s="1893"/>
      <c r="M80" s="1893"/>
      <c r="N80" s="1893"/>
      <c r="O80" s="1893"/>
      <c r="P80" s="1893"/>
      <c r="Q80" s="1893"/>
      <c r="R80" s="1893"/>
      <c r="S80" s="1893"/>
    </row>
    <row r="81" spans="1:19" ht="15.75" thickBot="1">
      <c r="A81" s="1894"/>
      <c r="B81" s="1895" t="s">
        <v>643</v>
      </c>
      <c r="C81" s="1896"/>
      <c r="D81" s="1896"/>
      <c r="E81" s="1896"/>
      <c r="F81" s="1896"/>
      <c r="G81" s="2032"/>
      <c r="H81" s="2003"/>
      <c r="I81" s="1898"/>
      <c r="J81" s="1898"/>
      <c r="K81" s="1898"/>
      <c r="L81" s="1898"/>
      <c r="M81" s="1898"/>
      <c r="N81" s="1898"/>
      <c r="O81" s="1898"/>
      <c r="P81" s="1898"/>
      <c r="Q81" s="1898"/>
      <c r="R81" s="1898"/>
      <c r="S81" s="1898"/>
    </row>
    <row r="82" spans="1:19" ht="16.5" thickTop="1" thickBot="1"/>
    <row r="83" spans="1:19" ht="16.5" thickTop="1" thickBot="1">
      <c r="A83" s="94" t="s">
        <v>644</v>
      </c>
      <c r="B83" s="96"/>
    </row>
    <row r="84" spans="1:19" ht="15.75" thickTop="1">
      <c r="A84" s="95" t="s">
        <v>542</v>
      </c>
      <c r="B84" s="1899"/>
    </row>
    <row r="85" spans="1:19">
      <c r="A85" s="1900" t="s">
        <v>546</v>
      </c>
      <c r="B85" s="1899"/>
    </row>
    <row r="86" spans="1:19">
      <c r="A86" s="1901" t="s">
        <v>549</v>
      </c>
      <c r="B86" s="1902"/>
    </row>
    <row r="87" spans="1:19">
      <c r="A87" s="1901" t="s">
        <v>552</v>
      </c>
      <c r="B87" s="1903"/>
    </row>
    <row r="88" spans="1:19" ht="15.75" thickBot="1">
      <c r="A88" s="1904" t="s">
        <v>645</v>
      </c>
      <c r="B88" s="1905"/>
    </row>
    <row r="89" spans="1:19" ht="15.75" thickTop="1"/>
    <row r="90" spans="1:19">
      <c r="A90" s="97"/>
      <c r="B90" s="1" t="s">
        <v>646</v>
      </c>
    </row>
    <row r="91" spans="1:19">
      <c r="A91" s="98"/>
      <c r="B91" s="1" t="s">
        <v>647</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09FD-541E-4913-B0D1-B9D890A6BD2E}">
  <sheetPr>
    <tabColor rgb="FF92D050"/>
  </sheetPr>
  <dimension ref="A1:S100"/>
  <sheetViews>
    <sheetView zoomScale="85" zoomScaleNormal="85" workbookViewId="0">
      <pane xSplit="2" ySplit="9" topLeftCell="C20" activePane="bottomRight" state="frozen"/>
      <selection pane="bottomRight" activeCell="C31" sqref="C31"/>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436</v>
      </c>
      <c r="C5" s="1908"/>
      <c r="D5" s="1908"/>
      <c r="E5" s="1908"/>
      <c r="F5" s="1908"/>
      <c r="G5" s="1909" t="s">
        <v>546</v>
      </c>
      <c r="H5" s="2004"/>
      <c r="I5" s="2004"/>
      <c r="J5" s="2004"/>
      <c r="K5" s="2004"/>
      <c r="L5" s="2004"/>
      <c r="M5" s="2004"/>
      <c r="N5" s="2004"/>
      <c r="O5" s="2004"/>
      <c r="P5" s="2004"/>
      <c r="Q5" s="2004"/>
      <c r="R5" s="1958"/>
      <c r="S5" s="1911"/>
    </row>
    <row r="6" spans="1:19">
      <c r="A6" s="1906" t="s">
        <v>548</v>
      </c>
      <c r="B6" s="1912" t="s">
        <v>435</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2146">
        <f>I61</f>
        <v>0</v>
      </c>
      <c r="I8" s="2146"/>
      <c r="J8" s="2146">
        <f>K61</f>
        <v>0</v>
      </c>
      <c r="K8" s="2146"/>
      <c r="L8" s="2146">
        <f>M61</f>
        <v>0</v>
      </c>
      <c r="M8" s="2146"/>
      <c r="N8" s="2146">
        <f>O61</f>
        <v>0</v>
      </c>
      <c r="O8" s="2146"/>
      <c r="P8" s="2146">
        <f>Q61</f>
        <v>0</v>
      </c>
      <c r="Q8" s="2146"/>
      <c r="R8" s="1963">
        <f>S61</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2150"/>
      <c r="B20" s="1907"/>
      <c r="C20" s="1923"/>
      <c r="D20" s="1908"/>
      <c r="E20" s="1908"/>
      <c r="F20" s="1908"/>
      <c r="G20" s="1921"/>
      <c r="H20" s="1924"/>
      <c r="I20" s="1922"/>
      <c r="J20" s="1924"/>
      <c r="K20" s="1922"/>
      <c r="L20" s="1924"/>
      <c r="M20" s="1922"/>
      <c r="N20" s="1924"/>
      <c r="O20" s="1922"/>
      <c r="P20" s="1924"/>
      <c r="Q20" s="1922"/>
      <c r="R20" s="1924"/>
      <c r="S20" s="1922"/>
    </row>
    <row r="21" spans="1:19">
      <c r="A21" s="2150"/>
      <c r="B21" s="1925" t="s">
        <v>436</v>
      </c>
      <c r="C21" s="57"/>
      <c r="D21" s="58"/>
      <c r="E21" s="58"/>
      <c r="F21" s="58"/>
      <c r="G21" s="64"/>
      <c r="H21" s="1924"/>
      <c r="I21" s="2123"/>
      <c r="J21" s="1924"/>
      <c r="K21" s="2217"/>
      <c r="L21" s="1924"/>
      <c r="M21" s="2217"/>
      <c r="N21" s="1924"/>
      <c r="O21" s="2217"/>
      <c r="P21" s="1924"/>
      <c r="Q21" s="2217"/>
      <c r="R21" s="1924"/>
      <c r="S21" s="2217"/>
    </row>
    <row r="22" spans="1:19">
      <c r="A22" s="2150"/>
      <c r="B22" s="1848" t="s">
        <v>567</v>
      </c>
      <c r="C22" s="1923"/>
      <c r="D22" s="1908"/>
      <c r="E22" s="1908"/>
      <c r="F22" s="1908"/>
      <c r="G22" s="1921"/>
      <c r="H22" s="1924"/>
      <c r="I22" s="2123"/>
      <c r="J22" s="1924"/>
      <c r="K22" s="2217"/>
      <c r="L22" s="1924"/>
      <c r="M22" s="2217"/>
      <c r="N22" s="1924"/>
      <c r="O22" s="2217"/>
      <c r="P22" s="1924"/>
      <c r="Q22" s="2217"/>
      <c r="R22" s="1924"/>
      <c r="S22" s="2217"/>
    </row>
    <row r="23" spans="1:19">
      <c r="A23" s="2150"/>
      <c r="B23" s="2105" t="s">
        <v>568</v>
      </c>
      <c r="C23" s="1923"/>
      <c r="D23" s="1908"/>
      <c r="E23" s="1908"/>
      <c r="F23" s="1908"/>
      <c r="G23" s="1921"/>
      <c r="H23" s="1924"/>
      <c r="I23" s="2123"/>
      <c r="J23" s="1924"/>
      <c r="K23" s="2217"/>
      <c r="L23" s="1924"/>
      <c r="M23" s="2217"/>
      <c r="N23" s="1924"/>
      <c r="O23" s="2217"/>
      <c r="P23" s="1924"/>
      <c r="Q23" s="2217"/>
      <c r="R23" s="1924"/>
      <c r="S23" s="2217"/>
    </row>
    <row r="24" spans="1:19">
      <c r="A24" s="2150"/>
      <c r="B24" s="2105" t="s">
        <v>569</v>
      </c>
      <c r="C24" s="1966"/>
      <c r="D24" s="1908"/>
      <c r="E24" s="1908"/>
      <c r="F24" s="1908"/>
      <c r="G24" s="1921"/>
      <c r="H24" s="1924"/>
      <c r="I24" s="2123"/>
      <c r="J24" s="1924"/>
      <c r="K24" s="2217"/>
      <c r="L24" s="1924"/>
      <c r="M24" s="2217"/>
      <c r="N24" s="1924"/>
      <c r="O24" s="2217"/>
      <c r="P24" s="1924"/>
      <c r="Q24" s="2217"/>
      <c r="R24" s="1924"/>
      <c r="S24" s="2217"/>
    </row>
    <row r="25" spans="1:19">
      <c r="A25" s="2035"/>
      <c r="B25" s="2106" t="s">
        <v>570</v>
      </c>
      <c r="C25" s="1966"/>
      <c r="D25" s="1908"/>
      <c r="E25" s="1908"/>
      <c r="F25" s="1908"/>
      <c r="G25" s="1921"/>
      <c r="H25" s="1924"/>
      <c r="I25" s="2123"/>
      <c r="J25" s="1924"/>
      <c r="K25" s="2217"/>
      <c r="L25" s="1924"/>
      <c r="M25" s="2217"/>
      <c r="N25" s="1924"/>
      <c r="O25" s="2217"/>
      <c r="P25" s="1924"/>
      <c r="Q25" s="2217"/>
      <c r="R25" s="1924"/>
      <c r="S25" s="2217"/>
    </row>
    <row r="26" spans="1:19" s="93" customFormat="1">
      <c r="A26" s="2035"/>
      <c r="B26" s="2106" t="s">
        <v>571</v>
      </c>
      <c r="C26" s="1968"/>
      <c r="D26" s="1969"/>
      <c r="E26" s="1969"/>
      <c r="F26" s="1969"/>
      <c r="G26" s="1968"/>
      <c r="H26" s="1924"/>
      <c r="I26" s="2123"/>
      <c r="J26" s="1924"/>
      <c r="K26" s="2124"/>
      <c r="L26" s="1924"/>
      <c r="M26" s="2124"/>
      <c r="N26" s="1924"/>
      <c r="O26" s="2124"/>
      <c r="P26" s="1924"/>
      <c r="Q26" s="2124"/>
      <c r="R26" s="1924"/>
      <c r="S26" s="2124"/>
    </row>
    <row r="27" spans="1:19" s="93" customFormat="1">
      <c r="A27" s="2150"/>
      <c r="B27" s="2106" t="s">
        <v>572</v>
      </c>
      <c r="C27" s="1968"/>
      <c r="D27" s="1969"/>
      <c r="E27" s="1969"/>
      <c r="F27" s="1969"/>
      <c r="G27" s="1968"/>
      <c r="H27" s="1924"/>
      <c r="I27" s="2123"/>
      <c r="J27" s="1924"/>
      <c r="K27" s="2124"/>
      <c r="L27" s="1924"/>
      <c r="M27" s="2124"/>
      <c r="N27" s="1924"/>
      <c r="O27" s="2124"/>
      <c r="P27" s="1924"/>
      <c r="Q27" s="2124"/>
      <c r="R27" s="1924"/>
      <c r="S27" s="2124"/>
    </row>
    <row r="28" spans="1:19" s="93" customFormat="1">
      <c r="A28" s="2150"/>
      <c r="B28" s="2106" t="s">
        <v>573</v>
      </c>
      <c r="C28" s="1968"/>
      <c r="D28" s="1969"/>
      <c r="E28" s="1969"/>
      <c r="F28" s="1969"/>
      <c r="G28" s="1968"/>
      <c r="H28" s="1924"/>
      <c r="I28" s="2123"/>
      <c r="J28" s="1924"/>
      <c r="K28" s="2124"/>
      <c r="L28" s="1924"/>
      <c r="M28" s="2124"/>
      <c r="N28" s="1924"/>
      <c r="O28" s="2124"/>
      <c r="P28" s="1924"/>
      <c r="Q28" s="2124"/>
      <c r="R28" s="1924"/>
      <c r="S28" s="2124"/>
    </row>
    <row r="29" spans="1:19" s="93" customFormat="1">
      <c r="A29" s="2150"/>
      <c r="B29" s="2106" t="s">
        <v>648</v>
      </c>
      <c r="C29" s="1968"/>
      <c r="D29" s="1969"/>
      <c r="E29" s="1969"/>
      <c r="F29" s="1969"/>
      <c r="G29" s="1968"/>
      <c r="H29" s="1924"/>
      <c r="I29" s="2123"/>
      <c r="J29" s="1924"/>
      <c r="K29" s="2124"/>
      <c r="L29" s="1924"/>
      <c r="M29" s="2124"/>
      <c r="N29" s="1924"/>
      <c r="O29" s="2124"/>
      <c r="P29" s="1924"/>
      <c r="Q29" s="2124"/>
      <c r="R29" s="1924"/>
      <c r="S29" s="2124"/>
    </row>
    <row r="30" spans="1:19" s="93" customFormat="1">
      <c r="A30" s="2150"/>
      <c r="B30" s="2107" t="s">
        <v>574</v>
      </c>
      <c r="C30" s="1968"/>
      <c r="D30" s="1969"/>
      <c r="E30" s="1969"/>
      <c r="F30" s="1969"/>
      <c r="G30" s="1968"/>
      <c r="H30" s="1924"/>
      <c r="I30" s="2123"/>
      <c r="J30" s="1924"/>
      <c r="K30" s="2124"/>
      <c r="L30" s="1924"/>
      <c r="M30" s="2124"/>
      <c r="N30" s="1924"/>
      <c r="O30" s="2124"/>
      <c r="P30" s="1924"/>
      <c r="Q30" s="2124"/>
      <c r="R30" s="1924"/>
      <c r="S30" s="2124"/>
    </row>
    <row r="31" spans="1:19" s="93" customFormat="1">
      <c r="A31" s="2150"/>
      <c r="B31" s="2108" t="s">
        <v>575</v>
      </c>
      <c r="C31" s="1970"/>
      <c r="D31" s="1971"/>
      <c r="E31" s="1971"/>
      <c r="F31" s="1971"/>
      <c r="G31" s="1970"/>
      <c r="H31" s="1974"/>
      <c r="I31" s="2109"/>
      <c r="J31" s="1978"/>
      <c r="K31" s="2110"/>
      <c r="L31" s="1978"/>
      <c r="M31" s="2110"/>
      <c r="N31" s="2110"/>
      <c r="O31" s="2110"/>
      <c r="P31" s="2110"/>
      <c r="Q31" s="2110"/>
      <c r="R31" s="2110"/>
      <c r="S31" s="2110"/>
    </row>
    <row r="32" spans="1:19" s="93" customFormat="1">
      <c r="A32" s="2150"/>
      <c r="B32" s="148" t="s">
        <v>706</v>
      </c>
      <c r="C32" s="1968"/>
      <c r="D32" s="1969"/>
      <c r="E32" s="1969"/>
      <c r="F32" s="1969"/>
      <c r="G32" s="1968"/>
      <c r="H32" s="1924"/>
      <c r="I32" s="2123"/>
      <c r="J32" s="1924"/>
      <c r="K32" s="2124"/>
      <c r="L32" s="1924"/>
      <c r="M32" s="2124"/>
      <c r="N32" s="1924"/>
      <c r="O32" s="2124"/>
      <c r="P32" s="1924"/>
      <c r="Q32" s="2124"/>
      <c r="R32" s="1924"/>
      <c r="S32" s="2124"/>
    </row>
    <row r="33" spans="1:19" s="93" customFormat="1">
      <c r="A33" s="2150"/>
      <c r="B33" s="2014"/>
      <c r="C33" s="1968"/>
      <c r="D33" s="1969"/>
      <c r="E33" s="1969"/>
      <c r="F33" s="1969"/>
      <c r="G33" s="1968"/>
      <c r="H33" s="1924"/>
      <c r="I33" s="2123"/>
      <c r="J33" s="1924"/>
      <c r="K33" s="2124"/>
      <c r="L33" s="1924"/>
      <c r="M33" s="2124"/>
      <c r="N33" s="1924"/>
      <c r="O33" s="2124"/>
      <c r="P33" s="1924"/>
      <c r="Q33" s="2124"/>
      <c r="R33" s="1924"/>
      <c r="S33" s="2124"/>
    </row>
    <row r="34" spans="1:19" s="93" customFormat="1">
      <c r="A34" s="2035"/>
      <c r="B34" s="1986" t="s">
        <v>952</v>
      </c>
      <c r="C34" s="1988"/>
      <c r="D34" s="1969"/>
      <c r="E34" s="1969"/>
      <c r="F34" s="1969"/>
      <c r="G34" s="1968"/>
      <c r="H34" s="1924"/>
      <c r="I34" s="2123"/>
      <c r="J34" s="1924"/>
      <c r="K34" s="2124"/>
      <c r="L34" s="1924"/>
      <c r="M34" s="2124"/>
      <c r="N34" s="1924"/>
      <c r="O34" s="2124"/>
      <c r="P34" s="1924"/>
      <c r="Q34" s="2124"/>
      <c r="R34" s="1924"/>
      <c r="S34" s="2124"/>
    </row>
    <row r="35" spans="1:19" s="93" customFormat="1">
      <c r="A35" s="2035"/>
      <c r="B35" s="1987" t="s">
        <v>953</v>
      </c>
      <c r="C35" s="1988"/>
      <c r="D35" s="1969"/>
      <c r="E35" s="1969"/>
      <c r="F35" s="1969"/>
      <c r="G35" s="1968"/>
      <c r="H35" s="1924"/>
      <c r="I35" s="2123"/>
      <c r="J35" s="1924"/>
      <c r="K35" s="2124"/>
      <c r="L35" s="1924"/>
      <c r="M35" s="2124"/>
      <c r="N35" s="1924"/>
      <c r="O35" s="2124"/>
      <c r="P35" s="1924"/>
      <c r="Q35" s="2124"/>
      <c r="R35" s="1924"/>
      <c r="S35" s="2124"/>
    </row>
    <row r="36" spans="1:19" s="93" customFormat="1">
      <c r="A36" s="2035"/>
      <c r="B36" s="1987" t="s">
        <v>954</v>
      </c>
      <c r="C36" s="1988"/>
      <c r="D36" s="1969"/>
      <c r="E36" s="1969"/>
      <c r="F36" s="1969"/>
      <c r="G36" s="1968"/>
      <c r="H36" s="1924"/>
      <c r="I36" s="2123"/>
      <c r="J36" s="1924"/>
      <c r="K36" s="2124"/>
      <c r="L36" s="1924"/>
      <c r="M36" s="2124"/>
      <c r="N36" s="1924"/>
      <c r="O36" s="2124"/>
      <c r="P36" s="1924"/>
      <c r="Q36" s="2124"/>
      <c r="R36" s="1924"/>
      <c r="S36" s="2124"/>
    </row>
    <row r="37" spans="1:19" s="93" customFormat="1" ht="25.5">
      <c r="A37" s="2035"/>
      <c r="B37" s="2214" t="s">
        <v>955</v>
      </c>
      <c r="C37" s="1988"/>
      <c r="D37" s="1969"/>
      <c r="E37" s="1969"/>
      <c r="F37" s="1969"/>
      <c r="G37" s="1968"/>
      <c r="H37" s="1924"/>
      <c r="I37" s="2123"/>
      <c r="J37" s="1924"/>
      <c r="K37" s="2124"/>
      <c r="L37" s="1924"/>
      <c r="M37" s="2124"/>
      <c r="N37" s="1924"/>
      <c r="O37" s="2124"/>
      <c r="P37" s="1924"/>
      <c r="Q37" s="2124"/>
      <c r="R37" s="1924"/>
      <c r="S37" s="2124"/>
    </row>
    <row r="38" spans="1:19" s="93" customFormat="1">
      <c r="A38" s="2035"/>
      <c r="B38" s="1987" t="s">
        <v>956</v>
      </c>
      <c r="C38" s="1988"/>
      <c r="D38" s="1969"/>
      <c r="E38" s="1969"/>
      <c r="F38" s="1969"/>
      <c r="G38" s="1968"/>
      <c r="H38" s="1924"/>
      <c r="I38" s="2123"/>
      <c r="J38" s="1924"/>
      <c r="K38" s="2124"/>
      <c r="L38" s="1924"/>
      <c r="M38" s="2124"/>
      <c r="N38" s="1924"/>
      <c r="O38" s="2124"/>
      <c r="P38" s="1924"/>
      <c r="Q38" s="2124"/>
      <c r="R38" s="1924"/>
      <c r="S38" s="2124"/>
    </row>
    <row r="39" spans="1:19" s="93" customFormat="1">
      <c r="A39" s="2035"/>
      <c r="B39" s="1987" t="s">
        <v>833</v>
      </c>
      <c r="C39" s="1988"/>
      <c r="D39" s="1969"/>
      <c r="E39" s="2015"/>
      <c r="F39" s="2016"/>
      <c r="G39" s="1968"/>
      <c r="H39" s="1924"/>
      <c r="I39" s="2123"/>
      <c r="J39" s="1924"/>
      <c r="K39" s="2124"/>
      <c r="L39" s="1924"/>
      <c r="M39" s="2124"/>
      <c r="N39" s="1924"/>
      <c r="O39" s="2124"/>
      <c r="P39" s="1924"/>
      <c r="Q39" s="2124"/>
      <c r="R39" s="1924"/>
      <c r="S39" s="2124"/>
    </row>
    <row r="40" spans="1:19" s="93" customFormat="1">
      <c r="A40" s="2035"/>
      <c r="B40" s="1987" t="s">
        <v>957</v>
      </c>
      <c r="C40" s="1988"/>
      <c r="D40" s="1969"/>
      <c r="E40" s="2015"/>
      <c r="F40" s="2016"/>
      <c r="G40" s="1968"/>
      <c r="H40" s="1924"/>
      <c r="I40" s="2123"/>
      <c r="J40" s="1924"/>
      <c r="K40" s="2124"/>
      <c r="L40" s="1924"/>
      <c r="M40" s="2124"/>
      <c r="N40" s="1924"/>
      <c r="O40" s="2124"/>
      <c r="P40" s="1924"/>
      <c r="Q40" s="2124"/>
      <c r="R40" s="1924"/>
      <c r="S40" s="2124"/>
    </row>
    <row r="41" spans="1:19" s="93" customFormat="1">
      <c r="A41" s="2035"/>
      <c r="B41" s="1987" t="s">
        <v>835</v>
      </c>
      <c r="C41" s="1988"/>
      <c r="D41" s="1969"/>
      <c r="E41" s="2015"/>
      <c r="F41" s="2016"/>
      <c r="G41" s="1968"/>
      <c r="H41" s="1924"/>
      <c r="I41" s="2123"/>
      <c r="J41" s="1924"/>
      <c r="K41" s="2124"/>
      <c r="L41" s="1924"/>
      <c r="M41" s="2124"/>
      <c r="N41" s="1924"/>
      <c r="O41" s="2124"/>
      <c r="P41" s="1924"/>
      <c r="Q41" s="2124"/>
      <c r="R41" s="1924"/>
      <c r="S41" s="2124"/>
    </row>
    <row r="42" spans="1:19" s="93" customFormat="1">
      <c r="A42" s="2035"/>
      <c r="B42" s="2095"/>
      <c r="C42" s="1988"/>
      <c r="D42" s="1969"/>
      <c r="E42" s="2015"/>
      <c r="F42" s="2016"/>
      <c r="G42" s="1968"/>
      <c r="H42" s="1924"/>
      <c r="I42" s="2123"/>
      <c r="J42" s="1924"/>
      <c r="K42" s="2124"/>
      <c r="L42" s="1924"/>
      <c r="M42" s="2124"/>
      <c r="N42" s="1924"/>
      <c r="O42" s="2124"/>
      <c r="P42" s="1924"/>
      <c r="Q42" s="2124"/>
      <c r="R42" s="1924"/>
      <c r="S42" s="2124"/>
    </row>
    <row r="43" spans="1:19" s="93" customFormat="1">
      <c r="A43" s="2035"/>
      <c r="B43" s="2096"/>
      <c r="C43" s="1988"/>
      <c r="D43" s="1969"/>
      <c r="E43" s="2015"/>
      <c r="F43" s="2016"/>
      <c r="G43" s="1968"/>
      <c r="H43" s="1924"/>
      <c r="I43" s="2123"/>
      <c r="J43" s="1924"/>
      <c r="K43" s="2124"/>
      <c r="L43" s="1924"/>
      <c r="M43" s="2124"/>
      <c r="N43" s="1924"/>
      <c r="O43" s="2124"/>
      <c r="P43" s="1924"/>
      <c r="Q43" s="2124"/>
      <c r="R43" s="1924"/>
      <c r="S43" s="2124"/>
    </row>
    <row r="44" spans="1:19" s="93" customFormat="1">
      <c r="A44" s="2035"/>
      <c r="B44" s="155"/>
      <c r="C44" s="1988"/>
      <c r="D44" s="1969"/>
      <c r="E44" s="2015"/>
      <c r="F44" s="2016"/>
      <c r="G44" s="1968"/>
      <c r="H44" s="1924" t="s">
        <v>579</v>
      </c>
      <c r="I44" s="2123"/>
      <c r="J44" s="1924"/>
      <c r="K44" s="2124"/>
      <c r="L44" s="1924"/>
      <c r="M44" s="2124"/>
      <c r="N44" s="1924"/>
      <c r="O44" s="2124"/>
      <c r="P44" s="1924"/>
      <c r="Q44" s="2124"/>
      <c r="R44" s="1924"/>
      <c r="S44" s="2124"/>
    </row>
    <row r="45" spans="1:19" s="93" customFormat="1">
      <c r="A45" s="2035"/>
      <c r="B45" s="2014"/>
      <c r="C45" s="1988"/>
      <c r="D45" s="1969"/>
      <c r="E45" s="2015"/>
      <c r="F45" s="2016"/>
      <c r="G45" s="1968"/>
      <c r="H45" s="1924"/>
      <c r="I45" s="2123"/>
      <c r="J45" s="1924"/>
      <c r="K45" s="2124"/>
      <c r="L45" s="1924"/>
      <c r="M45" s="2124"/>
      <c r="N45" s="1924"/>
      <c r="O45" s="2124"/>
      <c r="P45" s="1924"/>
      <c r="Q45" s="2124"/>
      <c r="R45" s="1924"/>
      <c r="S45" s="2124"/>
    </row>
    <row r="46" spans="1:19" s="93" customFormat="1">
      <c r="A46" s="2035"/>
      <c r="B46" s="2014"/>
      <c r="C46" s="1988"/>
      <c r="D46" s="1969"/>
      <c r="E46" s="2015"/>
      <c r="F46" s="2016"/>
      <c r="G46" s="1968"/>
      <c r="H46" s="1924"/>
      <c r="I46" s="2123"/>
      <c r="J46" s="1924"/>
      <c r="K46" s="2124"/>
      <c r="L46" s="1924"/>
      <c r="M46" s="2124"/>
      <c r="N46" s="1924"/>
      <c r="O46" s="2124"/>
      <c r="P46" s="1924"/>
      <c r="Q46" s="2124"/>
      <c r="R46" s="1924"/>
      <c r="S46" s="2124"/>
    </row>
    <row r="47" spans="1:19" s="93" customFormat="1">
      <c r="A47" s="2035"/>
      <c r="B47" s="2014"/>
      <c r="C47" s="1988"/>
      <c r="D47" s="1969"/>
      <c r="E47" s="2015"/>
      <c r="F47" s="2016"/>
      <c r="G47" s="1968"/>
      <c r="H47" s="1924"/>
      <c r="I47" s="2123"/>
      <c r="J47" s="1924"/>
      <c r="K47" s="2124"/>
      <c r="L47" s="1924"/>
      <c r="M47" s="2124"/>
      <c r="N47" s="1924"/>
      <c r="O47" s="2124"/>
      <c r="P47" s="1924"/>
      <c r="Q47" s="2124"/>
      <c r="R47" s="1924"/>
      <c r="S47" s="2124"/>
    </row>
    <row r="48" spans="1:19" s="93" customFormat="1">
      <c r="A48" s="2035"/>
      <c r="B48" s="2014"/>
      <c r="C48" s="1988"/>
      <c r="D48" s="1969"/>
      <c r="E48" s="2015"/>
      <c r="F48" s="2016"/>
      <c r="G48" s="1968"/>
      <c r="H48" s="1924"/>
      <c r="I48" s="2123"/>
      <c r="J48" s="1924"/>
      <c r="K48" s="2124"/>
      <c r="L48" s="1924"/>
      <c r="M48" s="2124"/>
      <c r="N48" s="1924"/>
      <c r="O48" s="2124"/>
      <c r="P48" s="1924"/>
      <c r="Q48" s="2124"/>
      <c r="R48" s="1924"/>
      <c r="S48" s="2124"/>
    </row>
    <row r="49" spans="1:19" s="93" customFormat="1">
      <c r="A49" s="2035"/>
      <c r="B49" s="2014"/>
      <c r="C49" s="1988"/>
      <c r="D49" s="1969"/>
      <c r="E49" s="2015"/>
      <c r="F49" s="2016"/>
      <c r="G49" s="1968"/>
      <c r="H49" s="1924"/>
      <c r="I49" s="2123"/>
      <c r="J49" s="1924"/>
      <c r="K49" s="2124"/>
      <c r="L49" s="1924"/>
      <c r="M49" s="2124"/>
      <c r="N49" s="1924"/>
      <c r="O49" s="2124"/>
      <c r="P49" s="1924"/>
      <c r="Q49" s="2124"/>
      <c r="R49" s="1924"/>
      <c r="S49" s="2124"/>
    </row>
    <row r="50" spans="1:19" s="93" customFormat="1">
      <c r="A50" s="2035"/>
      <c r="B50" s="2014"/>
      <c r="C50" s="1988"/>
      <c r="D50" s="1969"/>
      <c r="E50" s="2015"/>
      <c r="F50" s="2016"/>
      <c r="G50" s="1968"/>
      <c r="H50" s="1924"/>
      <c r="I50" s="2123"/>
      <c r="J50" s="1924"/>
      <c r="K50" s="2124"/>
      <c r="L50" s="1924"/>
      <c r="M50" s="2124"/>
      <c r="N50" s="1924"/>
      <c r="O50" s="2124"/>
      <c r="P50" s="1924"/>
      <c r="Q50" s="2124"/>
      <c r="R50" s="1924"/>
      <c r="S50" s="2124"/>
    </row>
    <row r="51" spans="1:19" s="93" customFormat="1">
      <c r="A51" s="2035"/>
      <c r="B51" s="2014"/>
      <c r="C51" s="1988"/>
      <c r="D51" s="1969"/>
      <c r="E51" s="2015"/>
      <c r="F51" s="2016"/>
      <c r="G51" s="1968"/>
      <c r="H51" s="1924"/>
      <c r="I51" s="2123"/>
      <c r="J51" s="1924"/>
      <c r="K51" s="2124"/>
      <c r="L51" s="1924"/>
      <c r="M51" s="2124"/>
      <c r="N51" s="1924"/>
      <c r="O51" s="2124"/>
      <c r="P51" s="1924"/>
      <c r="Q51" s="2124"/>
      <c r="R51" s="1924"/>
      <c r="S51" s="2124"/>
    </row>
    <row r="52" spans="1:19" s="93" customFormat="1">
      <c r="A52" s="2035"/>
      <c r="B52" s="2014"/>
      <c r="C52" s="1988"/>
      <c r="D52" s="1969"/>
      <c r="E52" s="2015"/>
      <c r="F52" s="2016"/>
      <c r="G52" s="1968"/>
      <c r="H52" s="1924"/>
      <c r="I52" s="2123"/>
      <c r="J52" s="1924"/>
      <c r="K52" s="2124"/>
      <c r="L52" s="1924"/>
      <c r="M52" s="2124"/>
      <c r="N52" s="1924"/>
      <c r="O52" s="2124"/>
      <c r="P52" s="1924"/>
      <c r="Q52" s="2124"/>
      <c r="R52" s="1924"/>
      <c r="S52" s="2124"/>
    </row>
    <row r="53" spans="1:19" s="93" customFormat="1">
      <c r="A53" s="2035"/>
      <c r="B53" s="2014"/>
      <c r="C53" s="1988"/>
      <c r="D53" s="1969"/>
      <c r="E53" s="2015"/>
      <c r="F53" s="2016"/>
      <c r="G53" s="1968"/>
      <c r="H53" s="1924"/>
      <c r="I53" s="2123"/>
      <c r="J53" s="1924"/>
      <c r="K53" s="2124"/>
      <c r="L53" s="1924"/>
      <c r="M53" s="2124"/>
      <c r="N53" s="1924"/>
      <c r="O53" s="2124"/>
      <c r="P53" s="1924"/>
      <c r="Q53" s="2124"/>
      <c r="R53" s="1924"/>
      <c r="S53" s="2124"/>
    </row>
    <row r="54" spans="1:19" s="93" customFormat="1">
      <c r="A54" s="2035"/>
      <c r="B54" s="2014"/>
      <c r="C54" s="1988"/>
      <c r="D54" s="1969"/>
      <c r="E54" s="2015"/>
      <c r="F54" s="2016"/>
      <c r="G54" s="1968"/>
      <c r="H54" s="1924"/>
      <c r="I54" s="2123"/>
      <c r="J54" s="1924"/>
      <c r="K54" s="2124"/>
      <c r="L54" s="1924"/>
      <c r="M54" s="2124"/>
      <c r="N54" s="1924"/>
      <c r="O54" s="2124"/>
      <c r="P54" s="1924"/>
      <c r="Q54" s="2124"/>
      <c r="R54" s="1924"/>
      <c r="S54" s="2124"/>
    </row>
    <row r="55" spans="1:19" s="93" customFormat="1">
      <c r="A55" s="2035"/>
      <c r="B55" s="2014"/>
      <c r="C55" s="1988"/>
      <c r="D55" s="1969"/>
      <c r="E55" s="2015"/>
      <c r="F55" s="2016"/>
      <c r="G55" s="1968"/>
      <c r="H55" s="1924"/>
      <c r="I55" s="2123"/>
      <c r="J55" s="1924"/>
      <c r="K55" s="2124"/>
      <c r="L55" s="1924"/>
      <c r="M55" s="2124"/>
      <c r="N55" s="1924"/>
      <c r="O55" s="2124"/>
      <c r="P55" s="1924"/>
      <c r="Q55" s="2124"/>
      <c r="R55" s="1924"/>
      <c r="S55" s="2124"/>
    </row>
    <row r="56" spans="1:19">
      <c r="A56" s="2215"/>
      <c r="B56" s="2216"/>
      <c r="C56" s="1923"/>
      <c r="D56" s="1908"/>
      <c r="E56" s="1908"/>
      <c r="F56" s="1908"/>
      <c r="G56" s="1921"/>
      <c r="H56" s="1924"/>
      <c r="I56" s="2217"/>
      <c r="J56" s="1924"/>
      <c r="K56" s="2217"/>
      <c r="L56" s="1924"/>
      <c r="M56" s="2217"/>
      <c r="N56" s="1924"/>
      <c r="O56" s="2217"/>
      <c r="P56" s="1924"/>
      <c r="Q56" s="2217"/>
      <c r="R56" s="1924"/>
      <c r="S56" s="2217"/>
    </row>
    <row r="57" spans="1:19">
      <c r="A57" s="14"/>
      <c r="B57" s="15"/>
      <c r="C57" s="16"/>
      <c r="D57" s="16"/>
      <c r="E57" s="17"/>
      <c r="F57" s="18" t="s">
        <v>625</v>
      </c>
      <c r="G57" s="19"/>
      <c r="H57" s="20"/>
      <c r="I57" s="62">
        <f>SUM(I23:I56)</f>
        <v>0</v>
      </c>
      <c r="J57" s="20"/>
      <c r="K57" s="62">
        <f>SUM(K23:K56)</f>
        <v>0</v>
      </c>
      <c r="L57" s="20"/>
      <c r="M57" s="62">
        <f>SUM(M23:M56)</f>
        <v>0</v>
      </c>
      <c r="N57" s="20"/>
      <c r="O57" s="62">
        <f>SUM(O23:O56)</f>
        <v>0</v>
      </c>
      <c r="P57" s="20"/>
      <c r="Q57" s="62">
        <f>SUM(Q23:Q56)</f>
        <v>0</v>
      </c>
      <c r="R57" s="20"/>
      <c r="S57" s="62">
        <f>SUM(S23:S56)</f>
        <v>0</v>
      </c>
    </row>
    <row r="58" spans="1:19">
      <c r="A58" s="1867"/>
      <c r="B58" s="1868"/>
      <c r="C58" s="1869"/>
      <c r="D58" s="1869"/>
      <c r="E58" s="1870"/>
      <c r="F58" s="1871" t="s">
        <v>626</v>
      </c>
      <c r="G58" s="1872"/>
      <c r="H58" s="1873">
        <v>0</v>
      </c>
      <c r="I58" s="1989"/>
      <c r="J58" s="1873">
        <v>0</v>
      </c>
      <c r="K58" s="1989"/>
      <c r="L58" s="1873">
        <v>0</v>
      </c>
      <c r="M58" s="1989"/>
      <c r="N58" s="1873">
        <v>0</v>
      </c>
      <c r="O58" s="1989"/>
      <c r="P58" s="1873">
        <v>0</v>
      </c>
      <c r="Q58" s="1989"/>
      <c r="R58" s="1873">
        <v>0</v>
      </c>
      <c r="S58" s="1989"/>
    </row>
    <row r="59" spans="1:19">
      <c r="A59" s="1867"/>
      <c r="B59" s="1868"/>
      <c r="C59" s="1869"/>
      <c r="D59" s="1869"/>
      <c r="E59" s="1870"/>
      <c r="F59" s="1871" t="s">
        <v>627</v>
      </c>
      <c r="G59" s="1872"/>
      <c r="H59" s="1875"/>
      <c r="I59" s="1991">
        <f>H58*I57</f>
        <v>0</v>
      </c>
      <c r="J59" s="1875"/>
      <c r="K59" s="1991">
        <f>J58*K57</f>
        <v>0</v>
      </c>
      <c r="L59" s="1875"/>
      <c r="M59" s="1991">
        <f>L58*M57</f>
        <v>0</v>
      </c>
      <c r="N59" s="1875"/>
      <c r="O59" s="1991">
        <f>N58*O57</f>
        <v>0</v>
      </c>
      <c r="P59" s="1875"/>
      <c r="Q59" s="1991">
        <f>P58*Q57</f>
        <v>0</v>
      </c>
      <c r="R59" s="1875"/>
      <c r="S59" s="1991">
        <f>R58*S57</f>
        <v>0</v>
      </c>
    </row>
    <row r="60" spans="1:19">
      <c r="A60" s="1867"/>
      <c r="B60" s="1868"/>
      <c r="C60" s="1869"/>
      <c r="D60" s="1869"/>
      <c r="E60" s="1870"/>
      <c r="F60" s="1871"/>
      <c r="G60" s="1872"/>
      <c r="H60" s="1875"/>
      <c r="I60" s="1993"/>
      <c r="J60" s="1875"/>
      <c r="K60" s="1993"/>
      <c r="L60" s="1875"/>
      <c r="M60" s="1993"/>
      <c r="N60" s="1875"/>
      <c r="O60" s="1993"/>
      <c r="P60" s="1875"/>
      <c r="Q60" s="1993"/>
      <c r="R60" s="1875"/>
      <c r="S60" s="1993"/>
    </row>
    <row r="61" spans="1:19">
      <c r="A61" s="1867"/>
      <c r="B61" s="1868"/>
      <c r="C61" s="1869"/>
      <c r="D61" s="1869"/>
      <c r="E61" s="1870"/>
      <c r="F61" s="1871" t="s">
        <v>628</v>
      </c>
      <c r="G61" s="1872"/>
      <c r="H61" s="1877"/>
      <c r="I61" s="1994">
        <f>SUM(I57:I59)</f>
        <v>0</v>
      </c>
      <c r="J61" s="1877"/>
      <c r="K61" s="1994">
        <f>SUM(K57:K59)</f>
        <v>0</v>
      </c>
      <c r="L61" s="1877"/>
      <c r="M61" s="1994">
        <f>SUM(M57:M59)</f>
        <v>0</v>
      </c>
      <c r="N61" s="1877"/>
      <c r="O61" s="1994">
        <f>SUM(O57:O59)</f>
        <v>0</v>
      </c>
      <c r="P61" s="1877"/>
      <c r="Q61" s="1994">
        <f>SUM(Q57:Q59)</f>
        <v>0</v>
      </c>
      <c r="R61" s="1877"/>
      <c r="S61" s="1994">
        <f>SUM(S57:S59)</f>
        <v>0</v>
      </c>
    </row>
    <row r="62" spans="1:19">
      <c r="A62" s="1867"/>
      <c r="B62" s="1868"/>
      <c r="C62" s="1869"/>
      <c r="D62" s="1869"/>
      <c r="E62" s="1870"/>
      <c r="F62" s="1879" t="s">
        <v>629</v>
      </c>
      <c r="G62" s="1880"/>
      <c r="H62" s="1881"/>
      <c r="I62" s="1882" t="e">
        <f>I61/'Area Calculations'!$I$4</f>
        <v>#DIV/0!</v>
      </c>
      <c r="J62" s="1881"/>
      <c r="K62" s="1882" t="e">
        <f>K61/'Area Calculations'!$I$4</f>
        <v>#DIV/0!</v>
      </c>
      <c r="L62" s="1881"/>
      <c r="M62" s="1882" t="e">
        <f>M61/'Area Calculations'!$I$4</f>
        <v>#DIV/0!</v>
      </c>
      <c r="N62" s="1881"/>
      <c r="O62" s="1882" t="e">
        <f>O61/'Area Calculations'!$I$4</f>
        <v>#DIV/0!</v>
      </c>
      <c r="P62" s="1881"/>
      <c r="Q62" s="1882" t="e">
        <f>Q61/'Area Calculations'!$I$4</f>
        <v>#DIV/0!</v>
      </c>
      <c r="R62" s="1881"/>
      <c r="S62" s="1882" t="e">
        <f>S61/'Area Calculations'!$I$4</f>
        <v>#DIV/0!</v>
      </c>
    </row>
    <row r="63" spans="1:19">
      <c r="A63" s="1867"/>
      <c r="B63" s="1868"/>
      <c r="C63" s="1869"/>
      <c r="D63" s="1869"/>
      <c r="E63" s="1870"/>
      <c r="F63" s="1879" t="s">
        <v>630</v>
      </c>
      <c r="G63" s="1883"/>
      <c r="H63" s="1881"/>
      <c r="I63" s="1882" t="e">
        <f>I61/'Area Calculations'!#REF!</f>
        <v>#REF!</v>
      </c>
      <c r="J63" s="1881"/>
      <c r="K63" s="1882" t="e">
        <f>K61/'Area Calculations'!#REF!</f>
        <v>#REF!</v>
      </c>
      <c r="L63" s="1881"/>
      <c r="M63" s="1882" t="e">
        <f>M61/'Area Calculations'!#REF!</f>
        <v>#REF!</v>
      </c>
      <c r="N63" s="1881"/>
      <c r="O63" s="1882" t="e">
        <f>O61/'Area Calculations'!#REF!</f>
        <v>#REF!</v>
      </c>
      <c r="P63" s="1881"/>
      <c r="Q63" s="1882" t="e">
        <f>Q61/'Area Calculations'!#REF!</f>
        <v>#REF!</v>
      </c>
      <c r="R63" s="1881"/>
      <c r="S63" s="1882" t="e">
        <f>S61/'Area Calculations'!#REF!</f>
        <v>#REF!</v>
      </c>
    </row>
    <row r="64" spans="1:19">
      <c r="A64" s="1867"/>
      <c r="B64" s="1868"/>
      <c r="C64" s="1869"/>
      <c r="D64" s="1869"/>
      <c r="E64" s="1870"/>
      <c r="F64" s="1871"/>
      <c r="G64" s="1884"/>
      <c r="H64" s="1885"/>
      <c r="I64" s="1886"/>
      <c r="J64" s="1885"/>
      <c r="K64" s="1886"/>
      <c r="L64" s="1885"/>
      <c r="M64" s="1886"/>
      <c r="N64" s="1885"/>
      <c r="O64" s="1886"/>
      <c r="P64" s="1885"/>
      <c r="Q64" s="1886"/>
      <c r="R64" s="1885"/>
      <c r="S64" s="1886"/>
    </row>
    <row r="65" spans="1:19">
      <c r="A65" s="652" t="s">
        <v>631</v>
      </c>
      <c r="B65" s="653"/>
      <c r="C65" s="12"/>
      <c r="D65" s="12"/>
      <c r="E65" s="12"/>
      <c r="F65" s="12"/>
      <c r="G65" s="13"/>
      <c r="H65" s="21"/>
      <c r="I65" s="21"/>
      <c r="J65" s="21"/>
      <c r="K65" s="21"/>
      <c r="L65" s="21"/>
      <c r="M65" s="21"/>
      <c r="N65" s="21"/>
      <c r="O65" s="21"/>
      <c r="P65" s="21"/>
      <c r="Q65" s="21"/>
      <c r="R65" s="21"/>
      <c r="S65" s="21"/>
    </row>
    <row r="66" spans="1:19">
      <c r="A66" s="2038"/>
      <c r="B66" s="1907"/>
      <c r="C66" s="442"/>
      <c r="D66" s="442"/>
      <c r="E66" s="442"/>
      <c r="F66" s="442"/>
      <c r="G66" s="432"/>
      <c r="H66" s="2039"/>
      <c r="I66" s="2039"/>
      <c r="J66" s="2039"/>
      <c r="K66" s="2039"/>
      <c r="L66" s="2039"/>
      <c r="M66" s="2039"/>
      <c r="N66" s="2039"/>
      <c r="O66" s="2039"/>
      <c r="P66" s="2039"/>
      <c r="Q66" s="2039"/>
      <c r="R66" s="2039"/>
      <c r="S66" s="2039"/>
    </row>
    <row r="67" spans="1:19" s="2" customFormat="1">
      <c r="A67" s="2038"/>
      <c r="B67" s="1907"/>
      <c r="C67" s="442"/>
      <c r="D67" s="442"/>
      <c r="E67" s="442"/>
      <c r="F67" s="442"/>
      <c r="G67" s="432"/>
      <c r="H67" s="2039"/>
      <c r="I67" s="2039"/>
      <c r="J67" s="2039"/>
      <c r="K67" s="2039"/>
      <c r="L67" s="2039"/>
      <c r="M67" s="2039"/>
      <c r="N67" s="2039"/>
      <c r="O67" s="2039"/>
      <c r="P67" s="2039"/>
      <c r="Q67" s="2039"/>
      <c r="R67" s="2039"/>
      <c r="S67" s="2039"/>
    </row>
    <row r="68" spans="1:19" s="2" customFormat="1">
      <c r="A68" s="2038"/>
      <c r="B68" s="1907"/>
      <c r="C68" s="442"/>
      <c r="D68" s="442"/>
      <c r="E68" s="442"/>
      <c r="F68" s="442"/>
      <c r="G68" s="432"/>
      <c r="H68" s="2039"/>
      <c r="I68" s="2039"/>
      <c r="J68" s="2039"/>
      <c r="K68" s="2039"/>
      <c r="L68" s="2039"/>
      <c r="M68" s="2039"/>
      <c r="N68" s="2039"/>
      <c r="O68" s="2039"/>
      <c r="P68" s="2039"/>
      <c r="Q68" s="2039"/>
      <c r="R68" s="2039"/>
      <c r="S68" s="2039"/>
    </row>
    <row r="69" spans="1:19">
      <c r="A69" s="652" t="s">
        <v>632</v>
      </c>
      <c r="B69" s="653"/>
      <c r="C69" s="12"/>
      <c r="D69" s="12"/>
      <c r="E69" s="12"/>
      <c r="F69" s="12"/>
      <c r="G69" s="13"/>
      <c r="H69" s="21"/>
      <c r="I69" s="21"/>
      <c r="J69" s="21"/>
      <c r="K69" s="21"/>
      <c r="L69" s="21"/>
      <c r="M69" s="21"/>
      <c r="N69" s="21"/>
      <c r="O69" s="21"/>
      <c r="P69" s="21"/>
      <c r="Q69" s="21"/>
      <c r="R69" s="21"/>
      <c r="S69" s="21"/>
    </row>
    <row r="70" spans="1:19" s="2" customFormat="1">
      <c r="A70" s="2038"/>
      <c r="B70" s="1907"/>
      <c r="C70" s="442"/>
      <c r="D70" s="442"/>
      <c r="E70" s="442"/>
      <c r="F70" s="442"/>
      <c r="G70" s="432"/>
      <c r="H70" s="2039"/>
      <c r="I70" s="2039"/>
      <c r="J70" s="2039"/>
      <c r="K70" s="2039"/>
      <c r="L70" s="2039"/>
      <c r="M70" s="2039"/>
      <c r="N70" s="2039"/>
      <c r="O70" s="2039"/>
      <c r="P70" s="2039"/>
      <c r="Q70" s="2039"/>
      <c r="R70" s="2039"/>
      <c r="S70" s="2039"/>
    </row>
    <row r="71" spans="1:19" s="2" customFormat="1">
      <c r="A71" s="2038"/>
      <c r="B71" s="1907"/>
      <c r="C71" s="442"/>
      <c r="D71" s="442"/>
      <c r="E71" s="442"/>
      <c r="F71" s="442"/>
      <c r="G71" s="432"/>
      <c r="H71" s="2039"/>
      <c r="I71" s="2039"/>
      <c r="J71" s="2039"/>
      <c r="K71" s="2039"/>
      <c r="L71" s="2039"/>
      <c r="M71" s="2039"/>
      <c r="N71" s="2039"/>
      <c r="O71" s="2039"/>
      <c r="P71" s="2039"/>
      <c r="Q71" s="2039"/>
      <c r="R71" s="2039"/>
      <c r="S71" s="2039"/>
    </row>
    <row r="72" spans="1:19">
      <c r="A72" s="2038"/>
      <c r="B72" s="1907"/>
      <c r="C72" s="442"/>
      <c r="D72" s="442"/>
      <c r="E72" s="442"/>
      <c r="F72" s="442"/>
      <c r="G72" s="432"/>
      <c r="H72" s="2039"/>
      <c r="I72" s="2039"/>
      <c r="J72" s="2039"/>
      <c r="K72" s="2039"/>
      <c r="L72" s="2039"/>
      <c r="M72" s="2039"/>
      <c r="N72" s="2039"/>
      <c r="O72" s="2039"/>
      <c r="P72" s="2039"/>
      <c r="Q72" s="2039"/>
      <c r="R72" s="2039"/>
      <c r="S72" s="2039"/>
    </row>
    <row r="73" spans="1:19">
      <c r="A73" s="652" t="s">
        <v>633</v>
      </c>
      <c r="B73" s="653"/>
      <c r="C73" s="12"/>
      <c r="D73" s="12"/>
      <c r="E73" s="12"/>
      <c r="F73" s="12"/>
      <c r="G73" s="13"/>
      <c r="H73" s="21"/>
      <c r="I73" s="21"/>
      <c r="J73" s="21"/>
      <c r="K73" s="21"/>
      <c r="L73" s="21"/>
      <c r="M73" s="21"/>
      <c r="N73" s="21"/>
      <c r="O73" s="21"/>
      <c r="P73" s="21"/>
      <c r="Q73" s="21"/>
      <c r="R73" s="21"/>
      <c r="S73" s="21"/>
    </row>
    <row r="74" spans="1:19">
      <c r="A74" s="2038"/>
      <c r="B74" s="1907"/>
      <c r="C74" s="442"/>
      <c r="D74" s="442"/>
      <c r="E74" s="442"/>
      <c r="F74" s="442"/>
      <c r="G74" s="432"/>
      <c r="H74" s="2039"/>
      <c r="I74" s="2039"/>
      <c r="J74" s="2039"/>
      <c r="K74" s="2039"/>
      <c r="L74" s="2039"/>
      <c r="M74" s="2039"/>
      <c r="N74" s="2039"/>
      <c r="O74" s="2039"/>
      <c r="P74" s="2039"/>
      <c r="Q74" s="2039"/>
      <c r="R74" s="2039"/>
      <c r="S74" s="2039"/>
    </row>
    <row r="75" spans="1:19">
      <c r="A75" s="1920"/>
      <c r="B75" s="1907"/>
      <c r="C75" s="1908"/>
      <c r="D75" s="1908"/>
      <c r="E75" s="1908"/>
      <c r="F75" s="1908"/>
      <c r="G75" s="1921"/>
      <c r="H75" s="1888"/>
      <c r="I75" s="1888"/>
      <c r="J75" s="1888"/>
      <c r="K75" s="1888"/>
      <c r="L75" s="1888"/>
      <c r="M75" s="1888"/>
      <c r="N75" s="1888"/>
      <c r="O75" s="1888"/>
      <c r="P75" s="1888"/>
      <c r="Q75" s="1888"/>
      <c r="R75" s="1888"/>
      <c r="S75" s="1888"/>
    </row>
    <row r="76" spans="1:19">
      <c r="A76" s="1889"/>
      <c r="B76" s="1890"/>
      <c r="C76" s="1908"/>
      <c r="D76" s="1908"/>
      <c r="E76" s="1908"/>
      <c r="F76" s="1908"/>
      <c r="G76" s="1921"/>
      <c r="H76" s="1891"/>
      <c r="I76" s="1891"/>
      <c r="J76" s="1891"/>
      <c r="K76" s="1891"/>
      <c r="L76" s="1891"/>
      <c r="M76" s="1891"/>
      <c r="N76" s="1891"/>
      <c r="O76" s="1891"/>
      <c r="P76" s="1891"/>
      <c r="Q76" s="1891"/>
      <c r="R76" s="1891"/>
      <c r="S76" s="1891"/>
    </row>
    <row r="77" spans="1:19">
      <c r="A77" s="652" t="s">
        <v>634</v>
      </c>
      <c r="B77" s="653"/>
      <c r="C77" s="12"/>
      <c r="D77" s="12"/>
      <c r="E77" s="12"/>
      <c r="F77" s="12"/>
      <c r="G77" s="13"/>
      <c r="H77" s="21"/>
      <c r="I77" s="21"/>
      <c r="J77" s="21"/>
      <c r="K77" s="21"/>
      <c r="L77" s="21"/>
      <c r="M77" s="21"/>
      <c r="N77" s="21"/>
      <c r="O77" s="21"/>
      <c r="P77" s="21"/>
      <c r="Q77" s="21"/>
      <c r="R77" s="21"/>
      <c r="S77" s="21"/>
    </row>
    <row r="78" spans="1:19">
      <c r="A78" s="2040"/>
      <c r="B78" s="445"/>
      <c r="C78" s="442"/>
      <c r="D78" s="442"/>
      <c r="E78" s="442"/>
      <c r="F78" s="442"/>
      <c r="G78" s="432"/>
      <c r="H78" s="2039"/>
      <c r="I78" s="2039"/>
      <c r="J78" s="2039"/>
      <c r="K78" s="2039"/>
      <c r="L78" s="2039"/>
      <c r="M78" s="2039"/>
      <c r="N78" s="2039"/>
      <c r="O78" s="2039"/>
      <c r="P78" s="2039"/>
      <c r="Q78" s="2039"/>
      <c r="R78" s="2039"/>
      <c r="S78" s="2039"/>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1889"/>
      <c r="B80" s="1890"/>
      <c r="C80" s="1908"/>
      <c r="D80" s="1908"/>
      <c r="E80" s="1908"/>
      <c r="F80" s="1908"/>
      <c r="G80" s="1921"/>
      <c r="H80" s="1892"/>
      <c r="I80" s="1892"/>
      <c r="J80" s="1892"/>
      <c r="K80" s="1892"/>
      <c r="L80" s="1892"/>
      <c r="M80" s="1892"/>
      <c r="N80" s="1892"/>
      <c r="O80" s="1892"/>
      <c r="P80" s="1892"/>
      <c r="Q80" s="1892"/>
      <c r="R80" s="1892"/>
      <c r="S80" s="1892"/>
    </row>
    <row r="81" spans="1:19">
      <c r="A81" s="652" t="s">
        <v>635</v>
      </c>
      <c r="B81" s="653"/>
      <c r="C81" s="12"/>
      <c r="D81" s="12"/>
      <c r="E81" s="12"/>
      <c r="F81" s="12"/>
      <c r="G81" s="13"/>
      <c r="H81" s="21"/>
      <c r="I81" s="21"/>
      <c r="J81" s="21"/>
      <c r="K81" s="21"/>
      <c r="L81" s="21"/>
      <c r="M81" s="21"/>
      <c r="N81" s="21"/>
      <c r="O81" s="21"/>
      <c r="P81" s="21"/>
      <c r="Q81" s="21"/>
      <c r="R81" s="21"/>
      <c r="S81" s="21"/>
    </row>
    <row r="82" spans="1:19">
      <c r="A82" s="1920"/>
      <c r="B82" s="1907" t="s">
        <v>636</v>
      </c>
      <c r="C82" s="1908"/>
      <c r="D82" s="1908"/>
      <c r="E82" s="1908"/>
      <c r="F82" s="1908"/>
      <c r="G82" s="1921"/>
      <c r="H82" s="1892"/>
      <c r="I82" s="1892"/>
      <c r="J82" s="1892"/>
      <c r="K82" s="1892"/>
      <c r="L82" s="1892"/>
      <c r="M82" s="1892"/>
      <c r="N82" s="1892"/>
      <c r="O82" s="1892"/>
      <c r="P82" s="1892"/>
      <c r="Q82" s="1892"/>
      <c r="R82" s="1892"/>
      <c r="S82" s="1892"/>
    </row>
    <row r="83" spans="1:19">
      <c r="A83" s="1920"/>
      <c r="B83" s="1907" t="s">
        <v>637</v>
      </c>
      <c r="C83" s="1908"/>
      <c r="D83" s="1908"/>
      <c r="E83" s="1908"/>
      <c r="F83" s="1908"/>
      <c r="G83" s="1921"/>
      <c r="H83" s="1892"/>
      <c r="I83" s="1892"/>
      <c r="J83" s="1892"/>
      <c r="K83" s="1892"/>
      <c r="L83" s="1892"/>
      <c r="M83" s="1892"/>
      <c r="N83" s="1892"/>
      <c r="O83" s="1892"/>
      <c r="P83" s="1892"/>
      <c r="Q83" s="1892"/>
      <c r="R83" s="1892"/>
      <c r="S83" s="1892"/>
    </row>
    <row r="84" spans="1:19">
      <c r="A84" s="1920"/>
      <c r="B84" s="1907" t="s">
        <v>638</v>
      </c>
      <c r="C84" s="1908"/>
      <c r="D84" s="1908"/>
      <c r="E84" s="1908"/>
      <c r="F84" s="1908"/>
      <c r="G84" s="1921"/>
      <c r="H84" s="1892"/>
      <c r="I84" s="1892"/>
      <c r="J84" s="1892"/>
      <c r="K84" s="1892"/>
      <c r="L84" s="1892"/>
      <c r="M84" s="1892"/>
      <c r="N84" s="1892"/>
      <c r="O84" s="1892"/>
      <c r="P84" s="1892"/>
      <c r="Q84" s="1892"/>
      <c r="R84" s="1892"/>
      <c r="S84" s="1892"/>
    </row>
    <row r="85" spans="1:19">
      <c r="A85" s="1920"/>
      <c r="B85" s="1907" t="s">
        <v>639</v>
      </c>
      <c r="C85" s="1908"/>
      <c r="D85" s="1908"/>
      <c r="E85" s="1908"/>
      <c r="F85" s="1908"/>
      <c r="G85" s="1921"/>
      <c r="H85" s="1892"/>
      <c r="I85" s="1892"/>
      <c r="J85" s="1892"/>
      <c r="K85" s="1892"/>
      <c r="L85" s="1892"/>
      <c r="M85" s="1892"/>
      <c r="N85" s="1892"/>
      <c r="O85" s="1892"/>
      <c r="P85" s="1892"/>
      <c r="Q85" s="1892"/>
      <c r="R85" s="1892"/>
      <c r="S85" s="1892"/>
    </row>
    <row r="86" spans="1:19">
      <c r="A86" s="358"/>
      <c r="B86" s="357"/>
      <c r="C86" s="188"/>
      <c r="D86" s="188"/>
      <c r="E86" s="188"/>
      <c r="F86" s="188"/>
      <c r="G86" s="359"/>
      <c r="H86" s="300"/>
      <c r="I86" s="300"/>
      <c r="J86" s="300"/>
      <c r="K86" s="300"/>
      <c r="L86" s="300"/>
      <c r="M86" s="300"/>
      <c r="N86" s="300"/>
      <c r="O86" s="300"/>
      <c r="P86" s="300"/>
      <c r="Q86" s="300"/>
      <c r="R86" s="300"/>
      <c r="S86" s="300"/>
    </row>
    <row r="87" spans="1:19">
      <c r="A87" s="7" t="s">
        <v>640</v>
      </c>
      <c r="B87" s="8"/>
      <c r="C87" s="12"/>
      <c r="D87" s="12"/>
      <c r="E87" s="12"/>
      <c r="F87" s="12"/>
      <c r="G87" s="13"/>
      <c r="H87" s="21"/>
      <c r="I87" s="21"/>
      <c r="J87" s="21"/>
      <c r="K87" s="21"/>
      <c r="L87" s="21"/>
      <c r="M87" s="21"/>
      <c r="N87" s="21"/>
      <c r="O87" s="21"/>
      <c r="P87" s="21"/>
      <c r="Q87" s="21"/>
      <c r="R87" s="21"/>
      <c r="S87" s="21"/>
    </row>
    <row r="88" spans="1:19">
      <c r="A88" s="2038"/>
      <c r="B88" s="446" t="s">
        <v>641</v>
      </c>
      <c r="C88" s="442"/>
      <c r="D88" s="442"/>
      <c r="E88" s="442"/>
      <c r="F88" s="442"/>
      <c r="G88" s="432"/>
      <c r="H88" s="2041"/>
      <c r="I88" s="2041"/>
      <c r="J88" s="2041"/>
      <c r="K88" s="2041"/>
      <c r="L88" s="2041"/>
      <c r="M88" s="2041"/>
      <c r="N88" s="2041"/>
      <c r="O88" s="2041"/>
      <c r="P88" s="2041"/>
      <c r="Q88" s="2041"/>
      <c r="R88" s="2041"/>
      <c r="S88" s="2041"/>
    </row>
    <row r="89" spans="1:19">
      <c r="A89" s="1920"/>
      <c r="B89" s="1907" t="s">
        <v>642</v>
      </c>
      <c r="C89" s="1908"/>
      <c r="D89" s="1908"/>
      <c r="E89" s="1908"/>
      <c r="F89" s="1908"/>
      <c r="G89" s="1921"/>
      <c r="H89" s="1893"/>
      <c r="I89" s="1893"/>
      <c r="J89" s="1893"/>
      <c r="K89" s="1893"/>
      <c r="L89" s="1893"/>
      <c r="M89" s="1893"/>
      <c r="N89" s="1893"/>
      <c r="O89" s="1893"/>
      <c r="P89" s="1893"/>
      <c r="Q89" s="1893"/>
      <c r="R89" s="1893"/>
      <c r="S89" s="1893"/>
    </row>
    <row r="90" spans="1:19">
      <c r="A90" s="1894"/>
      <c r="B90" s="1895" t="s">
        <v>643</v>
      </c>
      <c r="C90" s="1896"/>
      <c r="D90" s="1896"/>
      <c r="E90" s="1896"/>
      <c r="F90" s="1896"/>
      <c r="G90" s="1897"/>
      <c r="H90" s="1898"/>
      <c r="I90" s="1898"/>
      <c r="J90" s="1898"/>
      <c r="K90" s="1898"/>
      <c r="L90" s="1898"/>
      <c r="M90" s="1898"/>
      <c r="N90" s="1898"/>
      <c r="O90" s="1898"/>
      <c r="P90" s="1898"/>
      <c r="Q90" s="1898"/>
      <c r="R90" s="1898"/>
      <c r="S90" s="1898"/>
    </row>
    <row r="92" spans="1:19">
      <c r="A92" s="94" t="s">
        <v>644</v>
      </c>
      <c r="B92" s="96"/>
    </row>
    <row r="93" spans="1:19">
      <c r="A93" s="95" t="s">
        <v>542</v>
      </c>
      <c r="B93" s="1899"/>
    </row>
    <row r="94" spans="1:19">
      <c r="A94" s="1900" t="s">
        <v>546</v>
      </c>
      <c r="B94" s="1899"/>
    </row>
    <row r="95" spans="1:19">
      <c r="A95" s="1901" t="s">
        <v>549</v>
      </c>
      <c r="B95" s="1902"/>
    </row>
    <row r="96" spans="1:19">
      <c r="A96" s="1901" t="s">
        <v>552</v>
      </c>
      <c r="B96" s="1903"/>
    </row>
    <row r="97" spans="1:2">
      <c r="A97" s="1904" t="s">
        <v>645</v>
      </c>
      <c r="B97" s="1905"/>
    </row>
    <row r="99" spans="1:2">
      <c r="A99" s="97"/>
      <c r="B99" s="1" t="s">
        <v>646</v>
      </c>
    </row>
    <row r="100" spans="1:2">
      <c r="A100" s="98"/>
      <c r="B100" s="1" t="s">
        <v>647</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35" priority="13" operator="equal">
      <formula>"X"</formula>
    </cfRule>
    <cfRule type="cellIs" dxfId="734" priority="14" operator="equal">
      <formula>"I"</formula>
    </cfRule>
  </conditionalFormatting>
  <conditionalFormatting sqref="H32:H56">
    <cfRule type="cellIs" dxfId="733" priority="1" operator="equal">
      <formula>"X"</formula>
    </cfRule>
    <cfRule type="cellIs" dxfId="732" priority="2" operator="equal">
      <formula>"I"</formula>
    </cfRule>
  </conditionalFormatting>
  <conditionalFormatting sqref="J20:J30">
    <cfRule type="cellIs" dxfId="731" priority="15" operator="equal">
      <formula>"X"</formula>
    </cfRule>
    <cfRule type="cellIs" dxfId="730" priority="16" operator="equal">
      <formula>"I"</formula>
    </cfRule>
  </conditionalFormatting>
  <conditionalFormatting sqref="J32:J56">
    <cfRule type="cellIs" dxfId="729" priority="3" operator="equal">
      <formula>"X"</formula>
    </cfRule>
    <cfRule type="cellIs" dxfId="728" priority="4" operator="equal">
      <formula>"I"</formula>
    </cfRule>
  </conditionalFormatting>
  <conditionalFormatting sqref="L20:L30">
    <cfRule type="cellIs" dxfId="727" priority="17" operator="equal">
      <formula>"X"</formula>
    </cfRule>
    <cfRule type="cellIs" dxfId="726" priority="18" operator="equal">
      <formula>"I"</formula>
    </cfRule>
  </conditionalFormatting>
  <conditionalFormatting sqref="L32:L56">
    <cfRule type="cellIs" dxfId="725" priority="5" operator="equal">
      <formula>"X"</formula>
    </cfRule>
    <cfRule type="cellIs" dxfId="724" priority="6" operator="equal">
      <formula>"I"</formula>
    </cfRule>
  </conditionalFormatting>
  <conditionalFormatting sqref="N20:N30">
    <cfRule type="cellIs" dxfId="723" priority="19" operator="equal">
      <formula>"X"</formula>
    </cfRule>
    <cfRule type="cellIs" dxfId="722" priority="20" operator="equal">
      <formula>"I"</formula>
    </cfRule>
  </conditionalFormatting>
  <conditionalFormatting sqref="N32:N56">
    <cfRule type="cellIs" dxfId="721" priority="7" operator="equal">
      <formula>"X"</formula>
    </cfRule>
    <cfRule type="cellIs" dxfId="720" priority="8" operator="equal">
      <formula>"I"</formula>
    </cfRule>
  </conditionalFormatting>
  <conditionalFormatting sqref="P20:P30">
    <cfRule type="cellIs" dxfId="719" priority="21" operator="equal">
      <formula>"X"</formula>
    </cfRule>
    <cfRule type="cellIs" dxfId="718" priority="22" operator="equal">
      <formula>"I"</formula>
    </cfRule>
  </conditionalFormatting>
  <conditionalFormatting sqref="P32:P56">
    <cfRule type="cellIs" dxfId="717" priority="9" operator="equal">
      <formula>"X"</formula>
    </cfRule>
    <cfRule type="cellIs" dxfId="716" priority="10" operator="equal">
      <formula>"I"</formula>
    </cfRule>
  </conditionalFormatting>
  <conditionalFormatting sqref="R20:R30">
    <cfRule type="cellIs" dxfId="715" priority="23" operator="equal">
      <formula>"X"</formula>
    </cfRule>
    <cfRule type="cellIs" dxfId="714" priority="24" operator="equal">
      <formula>"I"</formula>
    </cfRule>
  </conditionalFormatting>
  <conditionalFormatting sqref="R32:R56">
    <cfRule type="cellIs" dxfId="713" priority="11" operator="equal">
      <formula>"X"</formula>
    </cfRule>
    <cfRule type="cellIs" dxfId="712" priority="12" operator="equal">
      <formula>"I"</formula>
    </cfRule>
  </conditionalFormatting>
  <hyperlinks>
    <hyperlink ref="B3" location="'Cost Summary'!A1" display="BACK TO SUMMARY SHEET" xr:uid="{241BB269-A87D-4AA2-A05A-00A184165A57}"/>
  </hyperlink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788B-5466-4365-882E-6274582388E9}">
  <sheetPr>
    <tabColor rgb="FF92D050"/>
  </sheetPr>
  <dimension ref="A1:S91"/>
  <sheetViews>
    <sheetView zoomScale="85" zoomScaleNormal="85" workbookViewId="0">
      <pane xSplit="2" ySplit="19" topLeftCell="H20" activePane="bottomRight" state="frozen"/>
      <selection pane="bottomRight" activeCell="B34" sqref="B34"/>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438</v>
      </c>
      <c r="C5" s="1908"/>
      <c r="D5" s="1908"/>
      <c r="E5" s="1908"/>
      <c r="F5" s="1908"/>
      <c r="G5" s="1909" t="s">
        <v>546</v>
      </c>
      <c r="H5" s="2004"/>
      <c r="I5" s="2004"/>
      <c r="J5" s="2004"/>
      <c r="K5" s="2004"/>
      <c r="L5" s="2004"/>
      <c r="M5" s="2004"/>
      <c r="N5" s="2004"/>
      <c r="O5" s="2004"/>
      <c r="P5" s="2004"/>
      <c r="Q5" s="2004"/>
      <c r="R5" s="1958"/>
      <c r="S5" s="1911"/>
    </row>
    <row r="6" spans="1:19">
      <c r="A6" s="1906" t="s">
        <v>548</v>
      </c>
      <c r="B6" s="1912" t="s">
        <v>437</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1961">
        <f>I52</f>
        <v>0</v>
      </c>
      <c r="I8" s="1962"/>
      <c r="J8" s="1961">
        <f>K52</f>
        <v>0</v>
      </c>
      <c r="K8" s="1962"/>
      <c r="L8" s="1961">
        <f>M52</f>
        <v>0</v>
      </c>
      <c r="M8" s="1962"/>
      <c r="N8" s="1961">
        <f>O52</f>
        <v>0</v>
      </c>
      <c r="O8" s="1962"/>
      <c r="P8" s="1961">
        <f>Q52</f>
        <v>0</v>
      </c>
      <c r="Q8" s="1962"/>
      <c r="R8" s="1961">
        <f>S52</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t="15.75" hidden="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t="15.75" hidden="1" thickTop="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047"/>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047"/>
      <c r="B21" s="1925" t="s">
        <v>438</v>
      </c>
      <c r="C21" s="57"/>
      <c r="D21" s="58"/>
      <c r="E21" s="58"/>
      <c r="F21" s="58"/>
      <c r="G21" s="64"/>
      <c r="H21" s="1924"/>
      <c r="I21" s="407"/>
      <c r="J21" s="1924"/>
      <c r="K21" s="406"/>
      <c r="L21" s="1924"/>
      <c r="M21" s="406"/>
      <c r="N21" s="1924"/>
      <c r="O21" s="406"/>
      <c r="P21" s="1924"/>
      <c r="Q21" s="406"/>
      <c r="R21" s="1924"/>
      <c r="S21" s="406"/>
    </row>
    <row r="22" spans="1:19">
      <c r="A22" s="2047"/>
      <c r="B22" s="1848" t="s">
        <v>567</v>
      </c>
      <c r="C22" s="1923"/>
      <c r="D22" s="1908"/>
      <c r="E22" s="1908"/>
      <c r="F22" s="1908"/>
      <c r="G22" s="1921"/>
      <c r="H22" s="1924"/>
      <c r="I22" s="407"/>
      <c r="J22" s="1924"/>
      <c r="K22" s="406"/>
      <c r="L22" s="1924"/>
      <c r="M22" s="406"/>
      <c r="N22" s="1924"/>
      <c r="O22" s="406"/>
      <c r="P22" s="1924"/>
      <c r="Q22" s="406"/>
      <c r="R22" s="1924"/>
      <c r="S22" s="406"/>
    </row>
    <row r="23" spans="1:19">
      <c r="A23" s="2047"/>
      <c r="B23" s="2105" t="s">
        <v>568</v>
      </c>
      <c r="C23" s="1923"/>
      <c r="D23" s="1908"/>
      <c r="E23" s="1908"/>
      <c r="F23" s="1908"/>
      <c r="G23" s="1921"/>
      <c r="H23" s="1924"/>
      <c r="I23" s="407"/>
      <c r="J23" s="1924"/>
      <c r="K23" s="406"/>
      <c r="L23" s="1924"/>
      <c r="M23" s="406"/>
      <c r="N23" s="1924"/>
      <c r="O23" s="406"/>
      <c r="P23" s="1924"/>
      <c r="Q23" s="406"/>
      <c r="R23" s="1924"/>
      <c r="S23" s="406"/>
    </row>
    <row r="24" spans="1:19">
      <c r="A24" s="2047"/>
      <c r="B24" s="2105" t="s">
        <v>569</v>
      </c>
      <c r="C24" s="1966"/>
      <c r="D24" s="1908"/>
      <c r="E24" s="1908"/>
      <c r="F24" s="1908"/>
      <c r="G24" s="1921"/>
      <c r="H24" s="1924"/>
      <c r="I24" s="407"/>
      <c r="J24" s="1924"/>
      <c r="K24" s="406"/>
      <c r="L24" s="1924"/>
      <c r="M24" s="406"/>
      <c r="N24" s="1924"/>
      <c r="O24" s="406"/>
      <c r="P24" s="1924"/>
      <c r="Q24" s="406"/>
      <c r="R24" s="1924"/>
      <c r="S24" s="406"/>
    </row>
    <row r="25" spans="1:19">
      <c r="A25" s="2035"/>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35"/>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408"/>
      <c r="J31" s="1978"/>
      <c r="K31" s="414"/>
      <c r="L31" s="1978"/>
      <c r="M31" s="414"/>
      <c r="N31" s="414"/>
      <c r="O31" s="414"/>
      <c r="P31" s="414"/>
      <c r="Q31" s="414"/>
      <c r="R31" s="414"/>
      <c r="S31" s="414"/>
    </row>
    <row r="32" spans="1:19" s="93" customFormat="1">
      <c r="A32" s="2047"/>
      <c r="B32" s="148" t="s">
        <v>706</v>
      </c>
      <c r="C32" s="1968"/>
      <c r="D32" s="1969"/>
      <c r="E32" s="1969"/>
      <c r="F32" s="1969"/>
      <c r="G32" s="1968"/>
      <c r="H32" s="1924"/>
      <c r="I32" s="407"/>
      <c r="J32" s="1924"/>
      <c r="K32" s="413"/>
      <c r="L32" s="1924"/>
      <c r="M32" s="413"/>
      <c r="N32" s="1924"/>
      <c r="O32" s="413"/>
      <c r="P32" s="1924"/>
      <c r="Q32" s="413"/>
      <c r="R32" s="1924"/>
      <c r="S32" s="413"/>
    </row>
    <row r="33" spans="1:19" s="93" customFormat="1">
      <c r="A33" s="2047"/>
      <c r="B33" s="2014"/>
      <c r="C33" s="1968"/>
      <c r="D33" s="1969"/>
      <c r="E33" s="1969"/>
      <c r="F33" s="1969"/>
      <c r="G33" s="1968"/>
      <c r="H33" s="1924"/>
      <c r="I33" s="407"/>
      <c r="J33" s="1924"/>
      <c r="K33" s="413"/>
      <c r="L33" s="1924"/>
      <c r="M33" s="413"/>
      <c r="N33" s="1924"/>
      <c r="O33" s="413"/>
      <c r="P33" s="1924"/>
      <c r="Q33" s="413"/>
      <c r="R33" s="1924"/>
      <c r="S33" s="413"/>
    </row>
    <row r="34" spans="1:19" s="93" customFormat="1">
      <c r="A34" s="2035"/>
      <c r="B34" s="2095"/>
      <c r="C34" s="1988"/>
      <c r="D34" s="1969"/>
      <c r="E34" s="2015"/>
      <c r="F34" s="2016"/>
      <c r="G34" s="1968"/>
      <c r="H34" s="1924"/>
      <c r="I34" s="407"/>
      <c r="J34" s="1924"/>
      <c r="K34" s="413"/>
      <c r="L34" s="1924"/>
      <c r="M34" s="413"/>
      <c r="N34" s="1924"/>
      <c r="O34" s="413"/>
      <c r="P34" s="1924"/>
      <c r="Q34" s="413"/>
      <c r="R34" s="1924"/>
      <c r="S34" s="413"/>
    </row>
    <row r="35" spans="1:19" s="93" customFormat="1">
      <c r="A35" s="2035"/>
      <c r="B35" s="2220"/>
      <c r="C35" s="1988"/>
      <c r="D35" s="1969"/>
      <c r="E35" s="2015"/>
      <c r="F35" s="2016"/>
      <c r="G35" s="1968"/>
      <c r="H35" s="1924"/>
      <c r="I35" s="407"/>
      <c r="J35" s="1924"/>
      <c r="K35" s="413"/>
      <c r="L35" s="1924"/>
      <c r="M35" s="413"/>
      <c r="N35" s="1924"/>
      <c r="O35" s="413"/>
      <c r="P35" s="1924"/>
      <c r="Q35" s="413"/>
      <c r="R35" s="1924"/>
      <c r="S35" s="413"/>
    </row>
    <row r="36" spans="1:19" s="93" customFormat="1">
      <c r="A36" s="2035"/>
      <c r="B36" s="155"/>
      <c r="C36" s="1988"/>
      <c r="D36" s="1969"/>
      <c r="E36" s="2015"/>
      <c r="F36" s="2016"/>
      <c r="G36" s="1968"/>
      <c r="H36" s="1924" t="s">
        <v>579</v>
      </c>
      <c r="I36" s="407"/>
      <c r="J36" s="1924"/>
      <c r="K36" s="413"/>
      <c r="L36" s="1924"/>
      <c r="M36" s="413"/>
      <c r="N36" s="1924"/>
      <c r="O36" s="413"/>
      <c r="P36" s="1924"/>
      <c r="Q36" s="413"/>
      <c r="R36" s="1924"/>
      <c r="S36" s="413"/>
    </row>
    <row r="37" spans="1:19" s="93" customFormat="1">
      <c r="A37" s="2035"/>
      <c r="B37" s="2014"/>
      <c r="C37" s="1988"/>
      <c r="D37" s="1969"/>
      <c r="E37" s="2015"/>
      <c r="F37" s="2016"/>
      <c r="G37" s="1968"/>
      <c r="H37" s="1924"/>
      <c r="I37" s="407"/>
      <c r="J37" s="1924"/>
      <c r="K37" s="413"/>
      <c r="L37" s="1924"/>
      <c r="M37" s="413"/>
      <c r="N37" s="1924"/>
      <c r="O37" s="413"/>
      <c r="P37" s="1924"/>
      <c r="Q37" s="413"/>
      <c r="R37" s="1924"/>
      <c r="S37" s="413"/>
    </row>
    <row r="38" spans="1:19" s="93" customFormat="1">
      <c r="A38" s="2035"/>
      <c r="B38" s="2014"/>
      <c r="C38" s="1988"/>
      <c r="D38" s="1969"/>
      <c r="E38" s="2015"/>
      <c r="F38" s="2016"/>
      <c r="G38" s="1968"/>
      <c r="H38" s="1924"/>
      <c r="I38" s="407"/>
      <c r="J38" s="1924"/>
      <c r="K38" s="413"/>
      <c r="L38" s="1924"/>
      <c r="M38" s="413"/>
      <c r="N38" s="1924"/>
      <c r="O38" s="413"/>
      <c r="P38" s="1924"/>
      <c r="Q38" s="413"/>
      <c r="R38" s="1924"/>
      <c r="S38" s="413"/>
    </row>
    <row r="39" spans="1:19" s="93" customFormat="1">
      <c r="A39" s="2035"/>
      <c r="B39" s="2014"/>
      <c r="C39" s="1988"/>
      <c r="D39" s="1969"/>
      <c r="E39" s="2015"/>
      <c r="F39" s="2016"/>
      <c r="G39" s="1968"/>
      <c r="H39" s="1924"/>
      <c r="I39" s="407"/>
      <c r="J39" s="1924"/>
      <c r="K39" s="413"/>
      <c r="L39" s="1924"/>
      <c r="M39" s="413"/>
      <c r="N39" s="1924"/>
      <c r="O39" s="413"/>
      <c r="P39" s="1924"/>
      <c r="Q39" s="413"/>
      <c r="R39" s="1924"/>
      <c r="S39" s="413"/>
    </row>
    <row r="40" spans="1:19" s="93" customFormat="1">
      <c r="A40" s="2035"/>
      <c r="B40" s="2014"/>
      <c r="C40" s="1988"/>
      <c r="D40" s="1969"/>
      <c r="E40" s="2015"/>
      <c r="F40" s="2016"/>
      <c r="G40" s="1968"/>
      <c r="H40" s="1924"/>
      <c r="I40" s="407"/>
      <c r="J40" s="1924"/>
      <c r="K40" s="413"/>
      <c r="L40" s="1924"/>
      <c r="M40" s="413"/>
      <c r="N40" s="1924"/>
      <c r="O40" s="413"/>
      <c r="P40" s="1924"/>
      <c r="Q40" s="413"/>
      <c r="R40" s="1924"/>
      <c r="S40" s="413"/>
    </row>
    <row r="41" spans="1:19" s="93" customFormat="1">
      <c r="A41" s="2035"/>
      <c r="B41" s="2014"/>
      <c r="C41" s="1988"/>
      <c r="D41" s="1969"/>
      <c r="E41" s="2015"/>
      <c r="F41" s="2016"/>
      <c r="G41" s="1968"/>
      <c r="H41" s="1924"/>
      <c r="I41" s="407"/>
      <c r="J41" s="1924"/>
      <c r="K41" s="413"/>
      <c r="L41" s="1924"/>
      <c r="M41" s="413"/>
      <c r="N41" s="1924"/>
      <c r="O41" s="413"/>
      <c r="P41" s="1924"/>
      <c r="Q41" s="413"/>
      <c r="R41" s="1924"/>
      <c r="S41" s="413"/>
    </row>
    <row r="42" spans="1:19" s="93" customFormat="1">
      <c r="A42" s="2035"/>
      <c r="B42" s="2014"/>
      <c r="C42" s="1988"/>
      <c r="D42" s="1969"/>
      <c r="E42" s="2015"/>
      <c r="F42" s="2016"/>
      <c r="G42" s="1968"/>
      <c r="H42" s="1924"/>
      <c r="I42" s="407"/>
      <c r="J42" s="1924"/>
      <c r="K42" s="413"/>
      <c r="L42" s="1924"/>
      <c r="M42" s="413"/>
      <c r="N42" s="1924"/>
      <c r="O42" s="413"/>
      <c r="P42" s="1924"/>
      <c r="Q42" s="413"/>
      <c r="R42" s="1924"/>
      <c r="S42" s="413"/>
    </row>
    <row r="43" spans="1:19" s="93" customFormat="1">
      <c r="A43" s="2035"/>
      <c r="B43" s="2014"/>
      <c r="C43" s="1988"/>
      <c r="D43" s="1969"/>
      <c r="E43" s="2015"/>
      <c r="F43" s="2016"/>
      <c r="G43" s="1968"/>
      <c r="H43" s="1924"/>
      <c r="I43" s="407"/>
      <c r="J43" s="1924"/>
      <c r="K43" s="413"/>
      <c r="L43" s="1924"/>
      <c r="M43" s="413"/>
      <c r="N43" s="1924"/>
      <c r="O43" s="413"/>
      <c r="P43" s="1924"/>
      <c r="Q43" s="413"/>
      <c r="R43" s="1924"/>
      <c r="S43" s="413"/>
    </row>
    <row r="44" spans="1:19" s="93" customFormat="1">
      <c r="A44" s="2035"/>
      <c r="B44" s="2014"/>
      <c r="C44" s="1988"/>
      <c r="D44" s="1969"/>
      <c r="E44" s="2015"/>
      <c r="F44" s="2016"/>
      <c r="G44" s="1968"/>
      <c r="H44" s="1924"/>
      <c r="I44" s="407"/>
      <c r="J44" s="1924"/>
      <c r="K44" s="413"/>
      <c r="L44" s="1924"/>
      <c r="M44" s="413"/>
      <c r="N44" s="1924"/>
      <c r="O44" s="413"/>
      <c r="P44" s="1924"/>
      <c r="Q44" s="413"/>
      <c r="R44" s="1924"/>
      <c r="S44" s="413"/>
    </row>
    <row r="45" spans="1:19" s="93" customFormat="1">
      <c r="A45" s="2035"/>
      <c r="B45" s="2014"/>
      <c r="C45" s="1988"/>
      <c r="D45" s="1969"/>
      <c r="E45" s="2015"/>
      <c r="F45" s="2016"/>
      <c r="G45" s="1968"/>
      <c r="H45" s="1924"/>
      <c r="I45" s="407"/>
      <c r="J45" s="1924"/>
      <c r="K45" s="413"/>
      <c r="L45" s="1924"/>
      <c r="M45" s="413"/>
      <c r="N45" s="1924"/>
      <c r="O45" s="413"/>
      <c r="P45" s="1924"/>
      <c r="Q45" s="413"/>
      <c r="R45" s="1924"/>
      <c r="S45" s="413"/>
    </row>
    <row r="46" spans="1:19" s="93" customFormat="1">
      <c r="A46" s="2035"/>
      <c r="B46" s="2014"/>
      <c r="C46" s="1988"/>
      <c r="D46" s="1969"/>
      <c r="E46" s="2015"/>
      <c r="F46" s="2016"/>
      <c r="G46" s="1968"/>
      <c r="H46" s="1924"/>
      <c r="I46" s="407"/>
      <c r="J46" s="1924"/>
      <c r="K46" s="413"/>
      <c r="L46" s="1924"/>
      <c r="M46" s="413"/>
      <c r="N46" s="1924"/>
      <c r="O46" s="413"/>
      <c r="P46" s="1924"/>
      <c r="Q46" s="413"/>
      <c r="R46" s="1924"/>
      <c r="S46" s="413"/>
    </row>
    <row r="47" spans="1:19" s="93" customFormat="1" ht="15.75" thickBot="1">
      <c r="A47" s="2035"/>
      <c r="B47" s="2014"/>
      <c r="C47" s="1988"/>
      <c r="D47" s="1969"/>
      <c r="E47" s="2015"/>
      <c r="F47" s="2016"/>
      <c r="G47" s="1968"/>
      <c r="H47" s="1924"/>
      <c r="I47" s="407"/>
      <c r="J47" s="1924"/>
      <c r="K47" s="413"/>
      <c r="L47" s="1924"/>
      <c r="M47" s="413"/>
      <c r="N47" s="1924"/>
      <c r="O47" s="413"/>
      <c r="P47" s="1924"/>
      <c r="Q47" s="413"/>
      <c r="R47" s="1924"/>
      <c r="S47" s="413"/>
    </row>
    <row r="48" spans="1:19" ht="15.75" thickTop="1">
      <c r="A48" s="14"/>
      <c r="B48" s="15"/>
      <c r="C48" s="16"/>
      <c r="D48" s="16"/>
      <c r="E48" s="17"/>
      <c r="F48" s="18" t="s">
        <v>625</v>
      </c>
      <c r="G48" s="19"/>
      <c r="H48" s="20"/>
      <c r="I48" s="62">
        <f>SUM(I23:I47)</f>
        <v>0</v>
      </c>
      <c r="J48" s="20"/>
      <c r="K48" s="62">
        <f>SUM(K23:K47)</f>
        <v>0</v>
      </c>
      <c r="L48" s="20"/>
      <c r="M48" s="62">
        <f>SUM(M23:M47)</f>
        <v>0</v>
      </c>
      <c r="N48" s="20"/>
      <c r="O48" s="62">
        <f>SUM(O23:O47)</f>
        <v>0</v>
      </c>
      <c r="P48" s="20"/>
      <c r="Q48" s="62">
        <f>SUM(Q23:Q47)</f>
        <v>0</v>
      </c>
      <c r="R48" s="20"/>
      <c r="S48" s="62">
        <f>SUM(S23:S47)</f>
        <v>0</v>
      </c>
    </row>
    <row r="49" spans="1:19">
      <c r="A49" s="1867"/>
      <c r="B49" s="1868"/>
      <c r="C49" s="1869"/>
      <c r="D49" s="1869"/>
      <c r="E49" s="1870"/>
      <c r="F49" s="1871" t="s">
        <v>626</v>
      </c>
      <c r="G49" s="1872"/>
      <c r="H49" s="1873">
        <v>0</v>
      </c>
      <c r="I49" s="1989"/>
      <c r="J49" s="1873">
        <v>0</v>
      </c>
      <c r="K49" s="1989"/>
      <c r="L49" s="1873">
        <v>0</v>
      </c>
      <c r="M49" s="1989"/>
      <c r="N49" s="1873">
        <v>0</v>
      </c>
      <c r="O49" s="1989"/>
      <c r="P49" s="1873">
        <v>0</v>
      </c>
      <c r="Q49" s="1989"/>
      <c r="R49" s="1873">
        <v>0</v>
      </c>
      <c r="S49" s="1989"/>
    </row>
    <row r="50" spans="1:19">
      <c r="A50" s="1867"/>
      <c r="B50" s="1868"/>
      <c r="C50" s="1869"/>
      <c r="D50" s="1869"/>
      <c r="E50" s="1870"/>
      <c r="F50" s="1871" t="s">
        <v>627</v>
      </c>
      <c r="G50" s="1872"/>
      <c r="H50" s="1875"/>
      <c r="I50" s="1991">
        <f>H49*I48</f>
        <v>0</v>
      </c>
      <c r="J50" s="1875"/>
      <c r="K50" s="1991">
        <f>J49*K48</f>
        <v>0</v>
      </c>
      <c r="L50" s="1875"/>
      <c r="M50" s="1991">
        <f>L49*M48</f>
        <v>0</v>
      </c>
      <c r="N50" s="1875"/>
      <c r="O50" s="1991">
        <f>N49*O48</f>
        <v>0</v>
      </c>
      <c r="P50" s="1875"/>
      <c r="Q50" s="1991">
        <f>P49*Q48</f>
        <v>0</v>
      </c>
      <c r="R50" s="1875"/>
      <c r="S50" s="1991">
        <f>R49*S48</f>
        <v>0</v>
      </c>
    </row>
    <row r="51" spans="1:19">
      <c r="A51" s="1867"/>
      <c r="B51" s="1868"/>
      <c r="C51" s="1869"/>
      <c r="D51" s="1869"/>
      <c r="E51" s="1870"/>
      <c r="F51" s="1871"/>
      <c r="G51" s="1872"/>
      <c r="H51" s="1875"/>
      <c r="I51" s="1993"/>
      <c r="J51" s="1875"/>
      <c r="K51" s="1993"/>
      <c r="L51" s="1875"/>
      <c r="M51" s="1993"/>
      <c r="N51" s="1875"/>
      <c r="O51" s="1993"/>
      <c r="P51" s="1875"/>
      <c r="Q51" s="1993"/>
      <c r="R51" s="1875"/>
      <c r="S51" s="1993"/>
    </row>
    <row r="52" spans="1:19">
      <c r="A52" s="1867"/>
      <c r="B52" s="1868"/>
      <c r="C52" s="1869"/>
      <c r="D52" s="1869"/>
      <c r="E52" s="1870"/>
      <c r="F52" s="1871" t="s">
        <v>628</v>
      </c>
      <c r="G52" s="1872"/>
      <c r="H52" s="1877"/>
      <c r="I52" s="1994">
        <f>SUM(I48:I50)</f>
        <v>0</v>
      </c>
      <c r="J52" s="1877"/>
      <c r="K52" s="1994">
        <f>SUM(K48:K50)</f>
        <v>0</v>
      </c>
      <c r="L52" s="1877"/>
      <c r="M52" s="1994">
        <f>SUM(M48:M50)</f>
        <v>0</v>
      </c>
      <c r="N52" s="1877"/>
      <c r="O52" s="1994">
        <f>SUM(O48:O50)</f>
        <v>0</v>
      </c>
      <c r="P52" s="1877"/>
      <c r="Q52" s="1994">
        <f>SUM(Q48:Q50)</f>
        <v>0</v>
      </c>
      <c r="R52" s="1877"/>
      <c r="S52" s="1994">
        <f>SUM(S48:S50)</f>
        <v>0</v>
      </c>
    </row>
    <row r="53" spans="1:19">
      <c r="A53" s="1867"/>
      <c r="B53" s="1868"/>
      <c r="C53" s="1869"/>
      <c r="D53" s="1869"/>
      <c r="E53" s="1870"/>
      <c r="F53" s="1879" t="s">
        <v>629</v>
      </c>
      <c r="G53" s="1880"/>
      <c r="H53" s="1881"/>
      <c r="I53" s="1882" t="e">
        <f>I52/'Area Calculations'!$I$4</f>
        <v>#DIV/0!</v>
      </c>
      <c r="J53" s="1881"/>
      <c r="K53" s="1882" t="e">
        <f>K52/'Area Calculations'!$I$4</f>
        <v>#DIV/0!</v>
      </c>
      <c r="L53" s="1881"/>
      <c r="M53" s="1882" t="e">
        <f>M52/'Area Calculations'!$I$4</f>
        <v>#DIV/0!</v>
      </c>
      <c r="N53" s="1881"/>
      <c r="O53" s="1882" t="e">
        <f>O52/'Area Calculations'!$I$4</f>
        <v>#DIV/0!</v>
      </c>
      <c r="P53" s="1881"/>
      <c r="Q53" s="1882" t="e">
        <f>Q52/'Area Calculations'!$I$4</f>
        <v>#DIV/0!</v>
      </c>
      <c r="R53" s="1881"/>
      <c r="S53" s="1882" t="e">
        <f>S52/'Area Calculations'!$I$4</f>
        <v>#DIV/0!</v>
      </c>
    </row>
    <row r="54" spans="1:19">
      <c r="A54" s="1867"/>
      <c r="B54" s="1868"/>
      <c r="C54" s="1869"/>
      <c r="D54" s="1869"/>
      <c r="E54" s="1870"/>
      <c r="F54" s="1879" t="s">
        <v>630</v>
      </c>
      <c r="G54" s="1883"/>
      <c r="H54" s="1881"/>
      <c r="I54" s="1882" t="e">
        <f>I52/'Area Calculations'!#REF!</f>
        <v>#REF!</v>
      </c>
      <c r="J54" s="1881"/>
      <c r="K54" s="1882" t="e">
        <f>K52/'Area Calculations'!#REF!</f>
        <v>#REF!</v>
      </c>
      <c r="L54" s="1881"/>
      <c r="M54" s="1882" t="e">
        <f>M52/'Area Calculations'!#REF!</f>
        <v>#REF!</v>
      </c>
      <c r="N54" s="1881"/>
      <c r="O54" s="1882" t="e">
        <f>O52/'Area Calculations'!#REF!</f>
        <v>#REF!</v>
      </c>
      <c r="P54" s="1881"/>
      <c r="Q54" s="1882" t="e">
        <f>Q52/'Area Calculations'!#REF!</f>
        <v>#REF!</v>
      </c>
      <c r="R54" s="1881"/>
      <c r="S54" s="1882" t="e">
        <f>S52/'Area Calculations'!#REF!</f>
        <v>#REF!</v>
      </c>
    </row>
    <row r="55" spans="1:19" ht="15.75" thickBot="1">
      <c r="A55" s="1867"/>
      <c r="B55" s="1868"/>
      <c r="C55" s="1869"/>
      <c r="D55" s="1869"/>
      <c r="E55" s="1870"/>
      <c r="F55" s="1871"/>
      <c r="G55" s="1884"/>
      <c r="H55" s="1885"/>
      <c r="I55" s="1886"/>
      <c r="J55" s="1885"/>
      <c r="K55" s="1886"/>
      <c r="L55" s="1885"/>
      <c r="M55" s="1886"/>
      <c r="N55" s="1885"/>
      <c r="O55" s="1886"/>
      <c r="P55" s="1885"/>
      <c r="Q55" s="1886"/>
      <c r="R55" s="1885"/>
      <c r="S55" s="1886"/>
    </row>
    <row r="56" spans="1:19" ht="16.5" thickTop="1" thickBot="1">
      <c r="A56" s="652" t="s">
        <v>631</v>
      </c>
      <c r="B56" s="653"/>
      <c r="C56" s="12"/>
      <c r="D56" s="12"/>
      <c r="E56" s="12"/>
      <c r="F56" s="12"/>
      <c r="G56" s="13"/>
      <c r="H56" s="21"/>
      <c r="I56" s="21"/>
      <c r="J56" s="21"/>
      <c r="K56" s="21"/>
      <c r="L56" s="21"/>
      <c r="M56" s="21"/>
      <c r="N56" s="21"/>
      <c r="O56" s="21"/>
      <c r="P56" s="21"/>
      <c r="Q56" s="21"/>
      <c r="R56" s="21"/>
      <c r="S56" s="21"/>
    </row>
    <row r="57" spans="1:19" ht="15.75" thickTop="1">
      <c r="A57" s="2038"/>
      <c r="B57" s="1907"/>
      <c r="C57" s="442"/>
      <c r="D57" s="442"/>
      <c r="E57" s="442"/>
      <c r="F57" s="442"/>
      <c r="G57" s="432"/>
      <c r="H57" s="2039"/>
      <c r="I57" s="2039"/>
      <c r="J57" s="2039"/>
      <c r="K57" s="2039"/>
      <c r="L57" s="2039"/>
      <c r="M57" s="2039"/>
      <c r="N57" s="2039"/>
      <c r="O57" s="2039"/>
      <c r="P57" s="2039"/>
      <c r="Q57" s="2039"/>
      <c r="R57" s="2039"/>
      <c r="S57" s="2039"/>
    </row>
    <row r="58" spans="1:19" s="2" customFormat="1">
      <c r="A58" s="2038"/>
      <c r="B58" s="1907"/>
      <c r="C58" s="442"/>
      <c r="D58" s="442"/>
      <c r="E58" s="442"/>
      <c r="F58" s="442"/>
      <c r="G58" s="432"/>
      <c r="H58" s="2039"/>
      <c r="I58" s="2039"/>
      <c r="J58" s="2039"/>
      <c r="K58" s="2039"/>
      <c r="L58" s="2039"/>
      <c r="M58" s="2039"/>
      <c r="N58" s="2039"/>
      <c r="O58" s="2039"/>
      <c r="P58" s="2039"/>
      <c r="Q58" s="2039"/>
      <c r="R58" s="2039"/>
      <c r="S58" s="2039"/>
    </row>
    <row r="59" spans="1:19" s="2" customFormat="1" ht="15.75" thickBot="1">
      <c r="A59" s="2038"/>
      <c r="B59" s="1907"/>
      <c r="C59" s="442"/>
      <c r="D59" s="442"/>
      <c r="E59" s="442"/>
      <c r="F59" s="442"/>
      <c r="G59" s="432"/>
      <c r="H59" s="2039"/>
      <c r="I59" s="2039"/>
      <c r="J59" s="2039"/>
      <c r="K59" s="2039"/>
      <c r="L59" s="2039"/>
      <c r="M59" s="2039"/>
      <c r="N59" s="2039"/>
      <c r="O59" s="2039"/>
      <c r="P59" s="2039"/>
      <c r="Q59" s="2039"/>
      <c r="R59" s="2039"/>
      <c r="S59" s="2039"/>
    </row>
    <row r="60" spans="1:19" ht="16.5" thickTop="1" thickBot="1">
      <c r="A60" s="652" t="s">
        <v>632</v>
      </c>
      <c r="B60" s="653"/>
      <c r="C60" s="12"/>
      <c r="D60" s="12"/>
      <c r="E60" s="12"/>
      <c r="F60" s="12"/>
      <c r="G60" s="13"/>
      <c r="H60" s="21"/>
      <c r="I60" s="21"/>
      <c r="J60" s="21"/>
      <c r="K60" s="21"/>
      <c r="L60" s="21"/>
      <c r="M60" s="21"/>
      <c r="N60" s="21"/>
      <c r="O60" s="21"/>
      <c r="P60" s="21"/>
      <c r="Q60" s="21"/>
      <c r="R60" s="21"/>
      <c r="S60" s="21"/>
    </row>
    <row r="61" spans="1:19" s="2" customFormat="1" ht="15.75" thickTop="1">
      <c r="A61" s="2038"/>
      <c r="B61" s="1907"/>
      <c r="C61" s="442"/>
      <c r="D61" s="442"/>
      <c r="E61" s="442"/>
      <c r="F61" s="442"/>
      <c r="G61" s="432"/>
      <c r="H61" s="2039"/>
      <c r="I61" s="2039"/>
      <c r="J61" s="2039"/>
      <c r="K61" s="2039"/>
      <c r="L61" s="2039"/>
      <c r="M61" s="2039"/>
      <c r="N61" s="2039"/>
      <c r="O61" s="2039"/>
      <c r="P61" s="2039"/>
      <c r="Q61" s="2039"/>
      <c r="R61" s="2039"/>
      <c r="S61" s="2039"/>
    </row>
    <row r="62" spans="1:19" s="2" customFormat="1">
      <c r="A62" s="2038"/>
      <c r="B62" s="1907"/>
      <c r="C62" s="442"/>
      <c r="D62" s="442"/>
      <c r="E62" s="442"/>
      <c r="F62" s="442"/>
      <c r="G62" s="432"/>
      <c r="H62" s="2039"/>
      <c r="I62" s="2039"/>
      <c r="J62" s="2039"/>
      <c r="K62" s="2039"/>
      <c r="L62" s="2039"/>
      <c r="M62" s="2039"/>
      <c r="N62" s="2039"/>
      <c r="O62" s="2039"/>
      <c r="P62" s="2039"/>
      <c r="Q62" s="2039"/>
      <c r="R62" s="2039"/>
      <c r="S62" s="2039"/>
    </row>
    <row r="63" spans="1:19" ht="15.75" thickBot="1">
      <c r="A63" s="2038"/>
      <c r="B63" s="1907"/>
      <c r="C63" s="442"/>
      <c r="D63" s="442"/>
      <c r="E63" s="442"/>
      <c r="F63" s="442"/>
      <c r="G63" s="432"/>
      <c r="H63" s="2039"/>
      <c r="I63" s="2039"/>
      <c r="J63" s="2039"/>
      <c r="K63" s="2039"/>
      <c r="L63" s="2039"/>
      <c r="M63" s="2039"/>
      <c r="N63" s="2039"/>
      <c r="O63" s="2039"/>
      <c r="P63" s="2039"/>
      <c r="Q63" s="2039"/>
      <c r="R63" s="2039"/>
      <c r="S63" s="2039"/>
    </row>
    <row r="64" spans="1:19" ht="16.5" thickTop="1" thickBot="1">
      <c r="A64" s="652" t="s">
        <v>633</v>
      </c>
      <c r="B64" s="653"/>
      <c r="C64" s="12"/>
      <c r="D64" s="12"/>
      <c r="E64" s="12"/>
      <c r="F64" s="12"/>
      <c r="G64" s="13"/>
      <c r="H64" s="21"/>
      <c r="I64" s="21"/>
      <c r="J64" s="21"/>
      <c r="K64" s="21"/>
      <c r="L64" s="21"/>
      <c r="M64" s="21"/>
      <c r="N64" s="21"/>
      <c r="O64" s="21"/>
      <c r="P64" s="21"/>
      <c r="Q64" s="21"/>
      <c r="R64" s="21"/>
      <c r="S64" s="21"/>
    </row>
    <row r="65" spans="1:19" ht="15.75" thickTop="1">
      <c r="A65" s="2038"/>
      <c r="B65" s="1907"/>
      <c r="C65" s="442"/>
      <c r="D65" s="442"/>
      <c r="E65" s="442"/>
      <c r="F65" s="442"/>
      <c r="G65" s="432"/>
      <c r="H65" s="2039"/>
      <c r="I65" s="2039"/>
      <c r="J65" s="2039"/>
      <c r="K65" s="2039"/>
      <c r="L65" s="2039"/>
      <c r="M65" s="2039"/>
      <c r="N65" s="2039"/>
      <c r="O65" s="2039"/>
      <c r="P65" s="2039"/>
      <c r="Q65" s="2039"/>
      <c r="R65" s="2039"/>
      <c r="S65" s="2039"/>
    </row>
    <row r="66" spans="1:19">
      <c r="A66" s="1920"/>
      <c r="B66" s="1907"/>
      <c r="C66" s="1908"/>
      <c r="D66" s="1908"/>
      <c r="E66" s="1908"/>
      <c r="F66" s="1908"/>
      <c r="G66" s="1921"/>
      <c r="H66" s="1888"/>
      <c r="I66" s="1888"/>
      <c r="J66" s="1888"/>
      <c r="K66" s="1888"/>
      <c r="L66" s="1888"/>
      <c r="M66" s="1888"/>
      <c r="N66" s="1888"/>
      <c r="O66" s="1888"/>
      <c r="P66" s="1888"/>
      <c r="Q66" s="1888"/>
      <c r="R66" s="1888"/>
      <c r="S66" s="1888"/>
    </row>
    <row r="67" spans="1:19" ht="15.75" thickBot="1">
      <c r="A67" s="1889"/>
      <c r="B67" s="1890"/>
      <c r="C67" s="1908"/>
      <c r="D67" s="1908"/>
      <c r="E67" s="1908"/>
      <c r="F67" s="1908"/>
      <c r="G67" s="1921"/>
      <c r="H67" s="1891"/>
      <c r="I67" s="1891"/>
      <c r="J67" s="1891"/>
      <c r="K67" s="1891"/>
      <c r="L67" s="1891"/>
      <c r="M67" s="1891"/>
      <c r="N67" s="1891"/>
      <c r="O67" s="1891"/>
      <c r="P67" s="1891"/>
      <c r="Q67" s="1891"/>
      <c r="R67" s="1891"/>
      <c r="S67" s="1891"/>
    </row>
    <row r="68" spans="1:19" ht="16.5" thickTop="1" thickBot="1">
      <c r="A68" s="652" t="s">
        <v>634</v>
      </c>
      <c r="B68" s="653"/>
      <c r="C68" s="12"/>
      <c r="D68" s="12"/>
      <c r="E68" s="12"/>
      <c r="F68" s="12"/>
      <c r="G68" s="13"/>
      <c r="H68" s="21"/>
      <c r="I68" s="21"/>
      <c r="J68" s="21"/>
      <c r="K68" s="21"/>
      <c r="L68" s="21"/>
      <c r="M68" s="21"/>
      <c r="N68" s="21"/>
      <c r="O68" s="21"/>
      <c r="P68" s="21"/>
      <c r="Q68" s="21"/>
      <c r="R68" s="21"/>
      <c r="S68" s="21"/>
    </row>
    <row r="69" spans="1:19" ht="15.75" thickTop="1">
      <c r="A69" s="2040"/>
      <c r="B69" s="445"/>
      <c r="C69" s="442"/>
      <c r="D69" s="442"/>
      <c r="E69" s="442"/>
      <c r="F69" s="442"/>
      <c r="G69" s="432"/>
      <c r="H69" s="2039"/>
      <c r="I69" s="2039"/>
      <c r="J69" s="2039"/>
      <c r="K69" s="2039"/>
      <c r="L69" s="2039"/>
      <c r="M69" s="2039"/>
      <c r="N69" s="2039"/>
      <c r="O69" s="2039"/>
      <c r="P69" s="2039"/>
      <c r="Q69" s="2039"/>
      <c r="R69" s="2039"/>
      <c r="S69" s="2039"/>
    </row>
    <row r="70" spans="1:19">
      <c r="A70" s="1889"/>
      <c r="B70" s="1890"/>
      <c r="C70" s="1908"/>
      <c r="D70" s="1908"/>
      <c r="E70" s="1908"/>
      <c r="F70" s="1908"/>
      <c r="G70" s="1921"/>
      <c r="H70" s="1892"/>
      <c r="I70" s="1892"/>
      <c r="J70" s="1892"/>
      <c r="K70" s="1892"/>
      <c r="L70" s="1892"/>
      <c r="M70" s="1892"/>
      <c r="N70" s="1892"/>
      <c r="O70" s="1892"/>
      <c r="P70" s="1892"/>
      <c r="Q70" s="1892"/>
      <c r="R70" s="1892"/>
      <c r="S70" s="1892"/>
    </row>
    <row r="71" spans="1:19" ht="15.75" thickBot="1">
      <c r="A71" s="1889"/>
      <c r="B71" s="1890"/>
      <c r="C71" s="1908"/>
      <c r="D71" s="1908"/>
      <c r="E71" s="1908"/>
      <c r="F71" s="1908"/>
      <c r="G71" s="1921"/>
      <c r="H71" s="1892"/>
      <c r="I71" s="1892"/>
      <c r="J71" s="1892"/>
      <c r="K71" s="1892"/>
      <c r="L71" s="1892"/>
      <c r="M71" s="1892"/>
      <c r="N71" s="1892"/>
      <c r="O71" s="1892"/>
      <c r="P71" s="1892"/>
      <c r="Q71" s="1892"/>
      <c r="R71" s="1892"/>
      <c r="S71" s="1892"/>
    </row>
    <row r="72" spans="1:19" ht="16.5" thickTop="1" thickBot="1">
      <c r="A72" s="652" t="s">
        <v>635</v>
      </c>
      <c r="B72" s="653"/>
      <c r="C72" s="12"/>
      <c r="D72" s="12"/>
      <c r="E72" s="12"/>
      <c r="F72" s="12"/>
      <c r="G72" s="13"/>
      <c r="H72" s="21"/>
      <c r="I72" s="21"/>
      <c r="J72" s="21"/>
      <c r="K72" s="21"/>
      <c r="L72" s="21"/>
      <c r="M72" s="21"/>
      <c r="N72" s="21"/>
      <c r="O72" s="21"/>
      <c r="P72" s="21"/>
      <c r="Q72" s="21"/>
      <c r="R72" s="21"/>
      <c r="S72" s="21"/>
    </row>
    <row r="73" spans="1:19" ht="15.75" thickTop="1">
      <c r="A73" s="1920"/>
      <c r="B73" s="1907" t="s">
        <v>636</v>
      </c>
      <c r="C73" s="1908"/>
      <c r="D73" s="1908"/>
      <c r="E73" s="1908"/>
      <c r="F73" s="1908"/>
      <c r="G73" s="1921"/>
      <c r="H73" s="1892"/>
      <c r="I73" s="1892"/>
      <c r="J73" s="1892"/>
      <c r="K73" s="1892"/>
      <c r="L73" s="1892"/>
      <c r="M73" s="1892"/>
      <c r="N73" s="1892"/>
      <c r="O73" s="1892"/>
      <c r="P73" s="1892"/>
      <c r="Q73" s="1892"/>
      <c r="R73" s="1892"/>
      <c r="S73" s="1892"/>
    </row>
    <row r="74" spans="1:19">
      <c r="A74" s="1920"/>
      <c r="B74" s="1907" t="s">
        <v>637</v>
      </c>
      <c r="C74" s="1908"/>
      <c r="D74" s="1908"/>
      <c r="E74" s="1908"/>
      <c r="F74" s="1908"/>
      <c r="G74" s="1921"/>
      <c r="H74" s="1892"/>
      <c r="I74" s="1892"/>
      <c r="J74" s="1892"/>
      <c r="K74" s="1892"/>
      <c r="L74" s="1892"/>
      <c r="M74" s="1892"/>
      <c r="N74" s="1892"/>
      <c r="O74" s="1892"/>
      <c r="P74" s="1892"/>
      <c r="Q74" s="1892"/>
      <c r="R74" s="1892"/>
      <c r="S74" s="1892"/>
    </row>
    <row r="75" spans="1:19">
      <c r="A75" s="1920"/>
      <c r="B75" s="1907" t="s">
        <v>638</v>
      </c>
      <c r="C75" s="1908"/>
      <c r="D75" s="1908"/>
      <c r="E75" s="1908"/>
      <c r="F75" s="1908"/>
      <c r="G75" s="1921"/>
      <c r="H75" s="1892"/>
      <c r="I75" s="1892"/>
      <c r="J75" s="1892"/>
      <c r="K75" s="1892"/>
      <c r="L75" s="1892"/>
      <c r="M75" s="1892"/>
      <c r="N75" s="1892"/>
      <c r="O75" s="1892"/>
      <c r="P75" s="1892"/>
      <c r="Q75" s="1892"/>
      <c r="R75" s="1892"/>
      <c r="S75" s="1892"/>
    </row>
    <row r="76" spans="1:19">
      <c r="A76" s="1920"/>
      <c r="B76" s="1907" t="s">
        <v>639</v>
      </c>
      <c r="C76" s="1908"/>
      <c r="D76" s="1908"/>
      <c r="E76" s="1908"/>
      <c r="F76" s="1908"/>
      <c r="G76" s="1921"/>
      <c r="H76" s="1892"/>
      <c r="I76" s="1892"/>
      <c r="J76" s="1892"/>
      <c r="K76" s="1892"/>
      <c r="L76" s="1892"/>
      <c r="M76" s="1892"/>
      <c r="N76" s="1892"/>
      <c r="O76" s="1892"/>
      <c r="P76" s="1892"/>
      <c r="Q76" s="1892"/>
      <c r="R76" s="1892"/>
      <c r="S76" s="1892"/>
    </row>
    <row r="77" spans="1:19" ht="15.75" thickBot="1">
      <c r="A77" s="358"/>
      <c r="B77" s="357"/>
      <c r="C77" s="188"/>
      <c r="D77" s="188"/>
      <c r="E77" s="188"/>
      <c r="F77" s="188"/>
      <c r="G77" s="359"/>
      <c r="H77" s="300"/>
      <c r="I77" s="300"/>
      <c r="J77" s="300"/>
      <c r="K77" s="300"/>
      <c r="L77" s="300"/>
      <c r="M77" s="300"/>
      <c r="N77" s="300"/>
      <c r="O77" s="300"/>
      <c r="P77" s="300"/>
      <c r="Q77" s="300"/>
      <c r="R77" s="300"/>
      <c r="S77" s="300"/>
    </row>
    <row r="78" spans="1:19" ht="16.5" thickTop="1" thickBot="1">
      <c r="A78" s="7" t="s">
        <v>640</v>
      </c>
      <c r="B78" s="8"/>
      <c r="C78" s="12"/>
      <c r="D78" s="12"/>
      <c r="E78" s="12"/>
      <c r="F78" s="12"/>
      <c r="G78" s="13"/>
      <c r="H78" s="21"/>
      <c r="I78" s="21"/>
      <c r="J78" s="21"/>
      <c r="K78" s="21"/>
      <c r="L78" s="21"/>
      <c r="M78" s="21"/>
      <c r="N78" s="21"/>
      <c r="O78" s="21"/>
      <c r="P78" s="21"/>
      <c r="Q78" s="21"/>
      <c r="R78" s="21"/>
      <c r="S78" s="21"/>
    </row>
    <row r="79" spans="1:19" ht="15.75" thickTop="1">
      <c r="A79" s="2038"/>
      <c r="B79" s="446" t="s">
        <v>641</v>
      </c>
      <c r="C79" s="442"/>
      <c r="D79" s="442"/>
      <c r="E79" s="442"/>
      <c r="F79" s="442"/>
      <c r="G79" s="432"/>
      <c r="H79" s="2041"/>
      <c r="I79" s="2041"/>
      <c r="J79" s="2041"/>
      <c r="K79" s="2041"/>
      <c r="L79" s="2041"/>
      <c r="M79" s="2041"/>
      <c r="N79" s="2041"/>
      <c r="O79" s="2041"/>
      <c r="P79" s="2041"/>
      <c r="Q79" s="2041"/>
      <c r="R79" s="2041"/>
      <c r="S79" s="2041"/>
    </row>
    <row r="80" spans="1:19">
      <c r="A80" s="1920"/>
      <c r="B80" s="1907" t="s">
        <v>642</v>
      </c>
      <c r="C80" s="1908"/>
      <c r="D80" s="1908"/>
      <c r="E80" s="1908"/>
      <c r="F80" s="1908"/>
      <c r="G80" s="1921"/>
      <c r="H80" s="1893"/>
      <c r="I80" s="1893"/>
      <c r="J80" s="1893"/>
      <c r="K80" s="1893"/>
      <c r="L80" s="1893"/>
      <c r="M80" s="1893"/>
      <c r="N80" s="1893"/>
      <c r="O80" s="1893"/>
      <c r="P80" s="1893"/>
      <c r="Q80" s="1893"/>
      <c r="R80" s="1893"/>
      <c r="S80" s="1893"/>
    </row>
    <row r="81" spans="1:19" ht="15.75" thickBot="1">
      <c r="A81" s="1894"/>
      <c r="B81" s="1895" t="s">
        <v>643</v>
      </c>
      <c r="C81" s="1896"/>
      <c r="D81" s="1896"/>
      <c r="E81" s="1896"/>
      <c r="F81" s="1896"/>
      <c r="G81" s="1897"/>
      <c r="H81" s="1898"/>
      <c r="I81" s="1898"/>
      <c r="J81" s="1898"/>
      <c r="K81" s="1898"/>
      <c r="L81" s="1898"/>
      <c r="M81" s="1898"/>
      <c r="N81" s="1898"/>
      <c r="O81" s="1898"/>
      <c r="P81" s="1898"/>
      <c r="Q81" s="1898"/>
      <c r="R81" s="1898"/>
      <c r="S81" s="1898"/>
    </row>
    <row r="82" spans="1:19" ht="16.5" thickTop="1" thickBot="1"/>
    <row r="83" spans="1:19" ht="16.5" thickTop="1" thickBot="1">
      <c r="A83" s="94" t="s">
        <v>644</v>
      </c>
      <c r="B83" s="96"/>
    </row>
    <row r="84" spans="1:19" ht="15.75" thickTop="1">
      <c r="A84" s="95" t="s">
        <v>542</v>
      </c>
      <c r="B84" s="1899"/>
    </row>
    <row r="85" spans="1:19">
      <c r="A85" s="1900" t="s">
        <v>546</v>
      </c>
      <c r="B85" s="1899"/>
    </row>
    <row r="86" spans="1:19">
      <c r="A86" s="1901" t="s">
        <v>549</v>
      </c>
      <c r="B86" s="1902"/>
    </row>
    <row r="87" spans="1:19">
      <c r="A87" s="1901" t="s">
        <v>552</v>
      </c>
      <c r="B87" s="1903"/>
    </row>
    <row r="88" spans="1:19" ht="15.75" thickBot="1">
      <c r="A88" s="1904" t="s">
        <v>645</v>
      </c>
      <c r="B88" s="1905"/>
    </row>
    <row r="89" spans="1:19" ht="15.75" thickTop="1"/>
    <row r="90" spans="1:19">
      <c r="A90" s="97"/>
      <c r="B90" s="1" t="s">
        <v>646</v>
      </c>
    </row>
    <row r="91" spans="1:19">
      <c r="A91" s="98"/>
      <c r="B91" s="1" t="s">
        <v>647</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11" priority="13" operator="equal">
      <formula>"X"</formula>
    </cfRule>
    <cfRule type="cellIs" dxfId="710" priority="14" operator="equal">
      <formula>"I"</formula>
    </cfRule>
  </conditionalFormatting>
  <conditionalFormatting sqref="H32:H47">
    <cfRule type="cellIs" dxfId="709" priority="1" operator="equal">
      <formula>"X"</formula>
    </cfRule>
    <cfRule type="cellIs" dxfId="708" priority="2" operator="equal">
      <formula>"I"</formula>
    </cfRule>
  </conditionalFormatting>
  <conditionalFormatting sqref="J20:J30">
    <cfRule type="cellIs" dxfId="707" priority="15" operator="equal">
      <formula>"X"</formula>
    </cfRule>
    <cfRule type="cellIs" dxfId="706" priority="16" operator="equal">
      <formula>"I"</formula>
    </cfRule>
  </conditionalFormatting>
  <conditionalFormatting sqref="J32:J47">
    <cfRule type="cellIs" dxfId="705" priority="3" operator="equal">
      <formula>"X"</formula>
    </cfRule>
    <cfRule type="cellIs" dxfId="704" priority="4" operator="equal">
      <formula>"I"</formula>
    </cfRule>
  </conditionalFormatting>
  <conditionalFormatting sqref="L20:L30">
    <cfRule type="cellIs" dxfId="703" priority="17" operator="equal">
      <formula>"X"</formula>
    </cfRule>
    <cfRule type="cellIs" dxfId="702" priority="18" operator="equal">
      <formula>"I"</formula>
    </cfRule>
  </conditionalFormatting>
  <conditionalFormatting sqref="L32:L47">
    <cfRule type="cellIs" dxfId="701" priority="5" operator="equal">
      <formula>"X"</formula>
    </cfRule>
    <cfRule type="cellIs" dxfId="700" priority="6" operator="equal">
      <formula>"I"</formula>
    </cfRule>
  </conditionalFormatting>
  <conditionalFormatting sqref="N20:N30">
    <cfRule type="cellIs" dxfId="699" priority="19" operator="equal">
      <formula>"X"</formula>
    </cfRule>
    <cfRule type="cellIs" dxfId="698" priority="20" operator="equal">
      <formula>"I"</formula>
    </cfRule>
  </conditionalFormatting>
  <conditionalFormatting sqref="N32:N47">
    <cfRule type="cellIs" dxfId="697" priority="7" operator="equal">
      <formula>"X"</formula>
    </cfRule>
    <cfRule type="cellIs" dxfId="696" priority="8" operator="equal">
      <formula>"I"</formula>
    </cfRule>
  </conditionalFormatting>
  <conditionalFormatting sqref="P20:P30">
    <cfRule type="cellIs" dxfId="695" priority="21" operator="equal">
      <formula>"X"</formula>
    </cfRule>
    <cfRule type="cellIs" dxfId="694" priority="22" operator="equal">
      <formula>"I"</formula>
    </cfRule>
  </conditionalFormatting>
  <conditionalFormatting sqref="P32:P47">
    <cfRule type="cellIs" dxfId="693" priority="9" operator="equal">
      <formula>"X"</formula>
    </cfRule>
    <cfRule type="cellIs" dxfId="692" priority="10" operator="equal">
      <formula>"I"</formula>
    </cfRule>
  </conditionalFormatting>
  <conditionalFormatting sqref="R20:R30">
    <cfRule type="cellIs" dxfId="691" priority="23" operator="equal">
      <formula>"X"</formula>
    </cfRule>
    <cfRule type="cellIs" dxfId="690" priority="24" operator="equal">
      <formula>"I"</formula>
    </cfRule>
  </conditionalFormatting>
  <conditionalFormatting sqref="R32:R47">
    <cfRule type="cellIs" dxfId="689" priority="11" operator="equal">
      <formula>"X"</formula>
    </cfRule>
    <cfRule type="cellIs" dxfId="688" priority="12" operator="equal">
      <formula>"I"</formula>
    </cfRule>
  </conditionalFormatting>
  <hyperlinks>
    <hyperlink ref="B3" location="'Cost Summary'!A1" display="BACK TO SUMMARY SHEET" xr:uid="{8135DB78-2858-431C-912B-06707BA9A8AD}"/>
  </hyperlinks>
  <pageMargins left="0.7" right="0.7" top="0.75" bottom="0.75" header="0.3" footer="0.3"/>
  <pageSetup orientation="portrait"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88641-9023-4264-AFE0-A1C9D07130DF}">
  <sheetPr>
    <tabColor rgb="FF92D050"/>
  </sheetPr>
  <dimension ref="A1:S91"/>
  <sheetViews>
    <sheetView zoomScale="85" zoomScaleNormal="85" workbookViewId="0">
      <pane xSplit="2" ySplit="19" topLeftCell="C20" activePane="bottomRight" state="frozen"/>
      <selection pane="bottomRight" activeCell="B6" sqref="B6"/>
      <selection pane="bottomLeft" activeCell="A20" sqref="A20"/>
      <selection pane="topRight" activeCell="C1" sqref="C1"/>
    </sheetView>
  </sheetViews>
  <sheetFormatPr defaultRowHeight="1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440</v>
      </c>
      <c r="C5" s="1908"/>
      <c r="D5" s="1908"/>
      <c r="E5" s="1908"/>
      <c r="F5" s="1908"/>
      <c r="G5" s="1909" t="s">
        <v>546</v>
      </c>
      <c r="H5" s="2004"/>
      <c r="I5" s="2004"/>
      <c r="J5" s="2004"/>
      <c r="K5" s="2004"/>
      <c r="L5" s="2004"/>
      <c r="M5" s="2004"/>
      <c r="N5" s="2004"/>
      <c r="O5" s="2004"/>
      <c r="P5" s="2004"/>
      <c r="Q5" s="2004"/>
      <c r="R5" s="1958"/>
      <c r="S5" s="1911"/>
    </row>
    <row r="6" spans="1:19">
      <c r="A6" s="1906" t="s">
        <v>548</v>
      </c>
      <c r="B6" s="1912" t="s">
        <v>439</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I52</f>
        <v>0</v>
      </c>
      <c r="I8" s="1962"/>
      <c r="J8" s="1961">
        <f>K52</f>
        <v>0</v>
      </c>
      <c r="K8" s="1962"/>
      <c r="L8" s="1961">
        <f>M52</f>
        <v>0</v>
      </c>
      <c r="M8" s="1962"/>
      <c r="N8" s="1961">
        <f>O52</f>
        <v>0</v>
      </c>
      <c r="O8" s="1962"/>
      <c r="P8" s="1961">
        <f>Q52</f>
        <v>0</v>
      </c>
      <c r="Q8" s="1962"/>
      <c r="R8" s="1961">
        <f>S52</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2047"/>
      <c r="B20" s="1907"/>
      <c r="C20" s="1923"/>
      <c r="D20" s="1908"/>
      <c r="E20" s="1908"/>
      <c r="F20" s="1908"/>
      <c r="G20" s="1921"/>
      <c r="H20" s="1924"/>
      <c r="I20" s="1922"/>
      <c r="J20" s="1924"/>
      <c r="K20" s="1922"/>
      <c r="L20" s="1924"/>
      <c r="M20" s="1922"/>
      <c r="N20" s="1924"/>
      <c r="O20" s="1922"/>
      <c r="P20" s="1924"/>
      <c r="Q20" s="1922"/>
      <c r="R20" s="1924"/>
      <c r="S20" s="1922"/>
    </row>
    <row r="21" spans="1:19">
      <c r="A21" s="2047"/>
      <c r="B21" s="1925" t="s">
        <v>440</v>
      </c>
      <c r="C21" s="57"/>
      <c r="D21" s="58"/>
      <c r="E21" s="58"/>
      <c r="F21" s="58"/>
      <c r="G21" s="64"/>
      <c r="H21" s="1924"/>
      <c r="I21" s="407"/>
      <c r="J21" s="1924"/>
      <c r="K21" s="406"/>
      <c r="L21" s="1924"/>
      <c r="M21" s="406"/>
      <c r="N21" s="1924"/>
      <c r="O21" s="406"/>
      <c r="P21" s="1924"/>
      <c r="Q21" s="406"/>
      <c r="R21" s="1924"/>
      <c r="S21" s="406"/>
    </row>
    <row r="22" spans="1:19">
      <c r="A22" s="2047"/>
      <c r="B22" s="1848" t="s">
        <v>567</v>
      </c>
      <c r="C22" s="1923"/>
      <c r="D22" s="1908"/>
      <c r="E22" s="1908"/>
      <c r="F22" s="1908"/>
      <c r="G22" s="1921"/>
      <c r="H22" s="1924"/>
      <c r="I22" s="407"/>
      <c r="J22" s="1924"/>
      <c r="K22" s="406"/>
      <c r="L22" s="1924"/>
      <c r="M22" s="406"/>
      <c r="N22" s="1924"/>
      <c r="O22" s="406"/>
      <c r="P22" s="1924"/>
      <c r="Q22" s="406"/>
      <c r="R22" s="1924"/>
      <c r="S22" s="406"/>
    </row>
    <row r="23" spans="1:19">
      <c r="A23" s="2047"/>
      <c r="B23" s="2105" t="s">
        <v>568</v>
      </c>
      <c r="C23" s="1923"/>
      <c r="D23" s="1908"/>
      <c r="E23" s="1908"/>
      <c r="F23" s="1908"/>
      <c r="G23" s="1921"/>
      <c r="H23" s="1924"/>
      <c r="I23" s="407"/>
      <c r="J23" s="1924"/>
      <c r="K23" s="406"/>
      <c r="L23" s="1924"/>
      <c r="M23" s="406"/>
      <c r="N23" s="1924"/>
      <c r="O23" s="406"/>
      <c r="P23" s="1924"/>
      <c r="Q23" s="406"/>
      <c r="R23" s="1924"/>
      <c r="S23" s="406"/>
    </row>
    <row r="24" spans="1:19">
      <c r="A24" s="2047"/>
      <c r="B24" s="2105" t="s">
        <v>569</v>
      </c>
      <c r="C24" s="1966"/>
      <c r="D24" s="1908"/>
      <c r="E24" s="1908"/>
      <c r="F24" s="1908"/>
      <c r="G24" s="1921"/>
      <c r="H24" s="1924"/>
      <c r="I24" s="407"/>
      <c r="J24" s="1924"/>
      <c r="K24" s="406"/>
      <c r="L24" s="1924"/>
      <c r="M24" s="406"/>
      <c r="N24" s="1924"/>
      <c r="O24" s="406"/>
      <c r="P24" s="1924"/>
      <c r="Q24" s="406"/>
      <c r="R24" s="1924"/>
      <c r="S24" s="406"/>
    </row>
    <row r="25" spans="1:19">
      <c r="A25" s="2035"/>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35"/>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408"/>
      <c r="J31" s="1978"/>
      <c r="K31" s="414"/>
      <c r="L31" s="1978"/>
      <c r="M31" s="414"/>
      <c r="N31" s="414"/>
      <c r="O31" s="414"/>
      <c r="P31" s="414"/>
      <c r="Q31" s="414"/>
      <c r="R31" s="414"/>
      <c r="S31" s="414"/>
    </row>
    <row r="32" spans="1:19" s="93" customFormat="1">
      <c r="A32" s="2047"/>
      <c r="B32" s="148" t="s">
        <v>706</v>
      </c>
      <c r="C32" s="1968"/>
      <c r="D32" s="1969"/>
      <c r="E32" s="1969"/>
      <c r="F32" s="1969"/>
      <c r="G32" s="1968"/>
      <c r="H32" s="1924"/>
      <c r="I32" s="407"/>
      <c r="J32" s="1924"/>
      <c r="K32" s="413"/>
      <c r="L32" s="1924"/>
      <c r="M32" s="413"/>
      <c r="N32" s="1924"/>
      <c r="O32" s="413"/>
      <c r="P32" s="1924"/>
      <c r="Q32" s="413"/>
      <c r="R32" s="1924"/>
      <c r="S32" s="413"/>
    </row>
    <row r="33" spans="1:19" s="93" customFormat="1">
      <c r="A33" s="2047"/>
      <c r="B33" s="2014"/>
      <c r="C33" s="1968"/>
      <c r="D33" s="1969"/>
      <c r="E33" s="1969"/>
      <c r="F33" s="1969"/>
      <c r="G33" s="1968"/>
      <c r="H33" s="1924"/>
      <c r="I33" s="407"/>
      <c r="J33" s="1924"/>
      <c r="K33" s="413"/>
      <c r="L33" s="1924"/>
      <c r="M33" s="413"/>
      <c r="N33" s="1924"/>
      <c r="O33" s="413"/>
      <c r="P33" s="1924"/>
      <c r="Q33" s="413"/>
      <c r="R33" s="1924"/>
      <c r="S33" s="413"/>
    </row>
    <row r="34" spans="1:19" s="93" customFormat="1">
      <c r="A34" s="2035"/>
      <c r="B34" s="2095"/>
      <c r="C34" s="1988"/>
      <c r="D34" s="1969"/>
      <c r="E34" s="2015"/>
      <c r="F34" s="2016"/>
      <c r="G34" s="1968"/>
      <c r="H34" s="1924"/>
      <c r="I34" s="407"/>
      <c r="J34" s="1924"/>
      <c r="K34" s="413"/>
      <c r="L34" s="1924"/>
      <c r="M34" s="413"/>
      <c r="N34" s="1924"/>
      <c r="O34" s="413"/>
      <c r="P34" s="1924"/>
      <c r="Q34" s="413"/>
      <c r="R34" s="1924"/>
      <c r="S34" s="413"/>
    </row>
    <row r="35" spans="1:19" s="93" customFormat="1">
      <c r="A35" s="2035"/>
      <c r="B35" s="2220"/>
      <c r="C35" s="1988"/>
      <c r="D35" s="1969"/>
      <c r="E35" s="2015"/>
      <c r="F35" s="2016"/>
      <c r="G35" s="1968"/>
      <c r="H35" s="1924"/>
      <c r="I35" s="407"/>
      <c r="J35" s="1924"/>
      <c r="K35" s="413"/>
      <c r="L35" s="1924"/>
      <c r="M35" s="413"/>
      <c r="N35" s="1924"/>
      <c r="O35" s="413"/>
      <c r="P35" s="1924"/>
      <c r="Q35" s="413"/>
      <c r="R35" s="1924"/>
      <c r="S35" s="413"/>
    </row>
    <row r="36" spans="1:19" s="93" customFormat="1">
      <c r="A36" s="2035"/>
      <c r="B36" s="155"/>
      <c r="C36" s="1988"/>
      <c r="D36" s="1969"/>
      <c r="E36" s="2015"/>
      <c r="F36" s="2016"/>
      <c r="G36" s="1968"/>
      <c r="H36" s="1924" t="s">
        <v>579</v>
      </c>
      <c r="I36" s="407"/>
      <c r="J36" s="1924"/>
      <c r="K36" s="413"/>
      <c r="L36" s="1924"/>
      <c r="M36" s="413"/>
      <c r="N36" s="1924"/>
      <c r="O36" s="413"/>
      <c r="P36" s="1924"/>
      <c r="Q36" s="413"/>
      <c r="R36" s="1924"/>
      <c r="S36" s="413"/>
    </row>
    <row r="37" spans="1:19" s="93" customFormat="1">
      <c r="A37" s="2035"/>
      <c r="B37" s="2014"/>
      <c r="C37" s="1988"/>
      <c r="D37" s="1969"/>
      <c r="E37" s="2015"/>
      <c r="F37" s="2016"/>
      <c r="G37" s="1968"/>
      <c r="H37" s="1924"/>
      <c r="I37" s="407"/>
      <c r="J37" s="1924"/>
      <c r="K37" s="413"/>
      <c r="L37" s="1924"/>
      <c r="M37" s="413"/>
      <c r="N37" s="1924"/>
      <c r="O37" s="413"/>
      <c r="P37" s="1924"/>
      <c r="Q37" s="413"/>
      <c r="R37" s="1924"/>
      <c r="S37" s="413"/>
    </row>
    <row r="38" spans="1:19" s="93" customFormat="1">
      <c r="A38" s="2035"/>
      <c r="B38" s="2014"/>
      <c r="C38" s="1988"/>
      <c r="D38" s="1969"/>
      <c r="E38" s="2015"/>
      <c r="F38" s="2016"/>
      <c r="G38" s="1968"/>
      <c r="H38" s="1924"/>
      <c r="I38" s="407"/>
      <c r="J38" s="1924"/>
      <c r="K38" s="413"/>
      <c r="L38" s="1924"/>
      <c r="M38" s="413"/>
      <c r="N38" s="1924"/>
      <c r="O38" s="413"/>
      <c r="P38" s="1924"/>
      <c r="Q38" s="413"/>
      <c r="R38" s="1924"/>
      <c r="S38" s="413"/>
    </row>
    <row r="39" spans="1:19" s="93" customFormat="1">
      <c r="A39" s="2035"/>
      <c r="B39" s="2014"/>
      <c r="C39" s="1988"/>
      <c r="D39" s="1969"/>
      <c r="E39" s="2015"/>
      <c r="F39" s="2016"/>
      <c r="G39" s="1968"/>
      <c r="H39" s="1924"/>
      <c r="I39" s="407"/>
      <c r="J39" s="1924"/>
      <c r="K39" s="413"/>
      <c r="L39" s="1924"/>
      <c r="M39" s="413"/>
      <c r="N39" s="1924"/>
      <c r="O39" s="413"/>
      <c r="P39" s="1924"/>
      <c r="Q39" s="413"/>
      <c r="R39" s="1924"/>
      <c r="S39" s="413"/>
    </row>
    <row r="40" spans="1:19" s="93" customFormat="1">
      <c r="A40" s="2035"/>
      <c r="B40" s="2014"/>
      <c r="C40" s="1988"/>
      <c r="D40" s="1969"/>
      <c r="E40" s="2015"/>
      <c r="F40" s="2016"/>
      <c r="G40" s="1968"/>
      <c r="H40" s="1924"/>
      <c r="I40" s="407"/>
      <c r="J40" s="1924"/>
      <c r="K40" s="413"/>
      <c r="L40" s="1924"/>
      <c r="M40" s="413"/>
      <c r="N40" s="1924"/>
      <c r="O40" s="413"/>
      <c r="P40" s="1924"/>
      <c r="Q40" s="413"/>
      <c r="R40" s="1924"/>
      <c r="S40" s="413"/>
    </row>
    <row r="41" spans="1:19" s="93" customFormat="1">
      <c r="A41" s="2035"/>
      <c r="B41" s="2014"/>
      <c r="C41" s="1988"/>
      <c r="D41" s="1969"/>
      <c r="E41" s="2015"/>
      <c r="F41" s="2016"/>
      <c r="G41" s="1968"/>
      <c r="H41" s="1924"/>
      <c r="I41" s="407"/>
      <c r="J41" s="1924"/>
      <c r="K41" s="413"/>
      <c r="L41" s="1924"/>
      <c r="M41" s="413"/>
      <c r="N41" s="1924"/>
      <c r="O41" s="413"/>
      <c r="P41" s="1924"/>
      <c r="Q41" s="413"/>
      <c r="R41" s="1924"/>
      <c r="S41" s="413"/>
    </row>
    <row r="42" spans="1:19" s="93" customFormat="1">
      <c r="A42" s="2035"/>
      <c r="B42" s="2014"/>
      <c r="C42" s="1988"/>
      <c r="D42" s="1969"/>
      <c r="E42" s="2015"/>
      <c r="F42" s="2016"/>
      <c r="G42" s="1968"/>
      <c r="H42" s="1924"/>
      <c r="I42" s="407"/>
      <c r="J42" s="1924"/>
      <c r="K42" s="413"/>
      <c r="L42" s="1924"/>
      <c r="M42" s="413"/>
      <c r="N42" s="1924"/>
      <c r="O42" s="413"/>
      <c r="P42" s="1924"/>
      <c r="Q42" s="413"/>
      <c r="R42" s="1924"/>
      <c r="S42" s="413"/>
    </row>
    <row r="43" spans="1:19" s="93" customFormat="1">
      <c r="A43" s="2035"/>
      <c r="B43" s="2014"/>
      <c r="C43" s="1988"/>
      <c r="D43" s="1969"/>
      <c r="E43" s="2015"/>
      <c r="F43" s="2016"/>
      <c r="G43" s="1968"/>
      <c r="H43" s="1924"/>
      <c r="I43" s="407"/>
      <c r="J43" s="1924"/>
      <c r="K43" s="413"/>
      <c r="L43" s="1924"/>
      <c r="M43" s="413"/>
      <c r="N43" s="1924"/>
      <c r="O43" s="413"/>
      <c r="P43" s="1924"/>
      <c r="Q43" s="413"/>
      <c r="R43" s="1924"/>
      <c r="S43" s="413"/>
    </row>
    <row r="44" spans="1:19" s="93" customFormat="1">
      <c r="A44" s="2035"/>
      <c r="B44" s="2014"/>
      <c r="C44" s="1988"/>
      <c r="D44" s="1969"/>
      <c r="E44" s="2015"/>
      <c r="F44" s="2016"/>
      <c r="G44" s="1968"/>
      <c r="H44" s="1924"/>
      <c r="I44" s="407"/>
      <c r="J44" s="1924"/>
      <c r="K44" s="413"/>
      <c r="L44" s="1924"/>
      <c r="M44" s="413"/>
      <c r="N44" s="1924"/>
      <c r="O44" s="413"/>
      <c r="P44" s="1924"/>
      <c r="Q44" s="413"/>
      <c r="R44" s="1924"/>
      <c r="S44" s="413"/>
    </row>
    <row r="45" spans="1:19" s="93" customFormat="1">
      <c r="A45" s="2035"/>
      <c r="B45" s="2014"/>
      <c r="C45" s="1988"/>
      <c r="D45" s="1969"/>
      <c r="E45" s="2015"/>
      <c r="F45" s="2016"/>
      <c r="G45" s="1968"/>
      <c r="H45" s="1924"/>
      <c r="I45" s="407"/>
      <c r="J45" s="1924"/>
      <c r="K45" s="413"/>
      <c r="L45" s="1924"/>
      <c r="M45" s="413"/>
      <c r="N45" s="1924"/>
      <c r="O45" s="413"/>
      <c r="P45" s="1924"/>
      <c r="Q45" s="413"/>
      <c r="R45" s="1924"/>
      <c r="S45" s="413"/>
    </row>
    <row r="46" spans="1:19" s="93" customFormat="1">
      <c r="A46" s="2035"/>
      <c r="B46" s="2014"/>
      <c r="C46" s="1988"/>
      <c r="D46" s="1969"/>
      <c r="E46" s="2015"/>
      <c r="F46" s="2016"/>
      <c r="G46" s="1968"/>
      <c r="H46" s="1924"/>
      <c r="I46" s="407"/>
      <c r="J46" s="1924"/>
      <c r="K46" s="413"/>
      <c r="L46" s="1924"/>
      <c r="M46" s="413"/>
      <c r="N46" s="1924"/>
      <c r="O46" s="413"/>
      <c r="P46" s="1924"/>
      <c r="Q46" s="413"/>
      <c r="R46" s="1924"/>
      <c r="S46" s="413"/>
    </row>
    <row r="47" spans="1:19" s="93" customFormat="1">
      <c r="A47" s="2035"/>
      <c r="B47" s="2014"/>
      <c r="C47" s="1988"/>
      <c r="D47" s="1969"/>
      <c r="E47" s="2015"/>
      <c r="F47" s="2016"/>
      <c r="G47" s="1968"/>
      <c r="H47" s="1924"/>
      <c r="I47" s="407"/>
      <c r="J47" s="1924"/>
      <c r="K47" s="413"/>
      <c r="L47" s="1924"/>
      <c r="M47" s="413"/>
      <c r="N47" s="1924"/>
      <c r="O47" s="413"/>
      <c r="P47" s="1924"/>
      <c r="Q47" s="413"/>
      <c r="R47" s="1924"/>
      <c r="S47" s="413"/>
    </row>
    <row r="48" spans="1:19">
      <c r="A48" s="14"/>
      <c r="B48" s="15"/>
      <c r="C48" s="16"/>
      <c r="D48" s="16"/>
      <c r="E48" s="17"/>
      <c r="F48" s="18" t="s">
        <v>625</v>
      </c>
      <c r="G48" s="19"/>
      <c r="H48" s="20"/>
      <c r="I48" s="62">
        <f>SUM(I23:I47)</f>
        <v>0</v>
      </c>
      <c r="J48" s="20"/>
      <c r="K48" s="62">
        <f>SUM(K23:K47)</f>
        <v>0</v>
      </c>
      <c r="L48" s="20"/>
      <c r="M48" s="62">
        <f>SUM(M23:M47)</f>
        <v>0</v>
      </c>
      <c r="N48" s="20"/>
      <c r="O48" s="62">
        <f>SUM(O23:O47)</f>
        <v>0</v>
      </c>
      <c r="P48" s="20"/>
      <c r="Q48" s="62">
        <f>SUM(Q23:Q47)</f>
        <v>0</v>
      </c>
      <c r="R48" s="20"/>
      <c r="S48" s="62">
        <f>SUM(S23:S47)</f>
        <v>0</v>
      </c>
    </row>
    <row r="49" spans="1:19">
      <c r="A49" s="1867"/>
      <c r="B49" s="1868"/>
      <c r="C49" s="1869"/>
      <c r="D49" s="1869"/>
      <c r="E49" s="1870"/>
      <c r="F49" s="1871" t="s">
        <v>626</v>
      </c>
      <c r="G49" s="1872"/>
      <c r="H49" s="1873">
        <v>0</v>
      </c>
      <c r="I49" s="1989"/>
      <c r="J49" s="1873">
        <v>0</v>
      </c>
      <c r="K49" s="1989"/>
      <c r="L49" s="1873">
        <v>0</v>
      </c>
      <c r="M49" s="1989"/>
      <c r="N49" s="1873">
        <v>0</v>
      </c>
      <c r="O49" s="1989"/>
      <c r="P49" s="1873">
        <v>0</v>
      </c>
      <c r="Q49" s="1989"/>
      <c r="R49" s="1873">
        <v>0</v>
      </c>
      <c r="S49" s="1989"/>
    </row>
    <row r="50" spans="1:19">
      <c r="A50" s="1867"/>
      <c r="B50" s="1868"/>
      <c r="C50" s="1869"/>
      <c r="D50" s="1869"/>
      <c r="E50" s="1870"/>
      <c r="F50" s="1871" t="s">
        <v>627</v>
      </c>
      <c r="G50" s="1872"/>
      <c r="H50" s="1875"/>
      <c r="I50" s="1991">
        <f>H49*I48</f>
        <v>0</v>
      </c>
      <c r="J50" s="1875"/>
      <c r="K50" s="1991">
        <f>J49*K48</f>
        <v>0</v>
      </c>
      <c r="L50" s="1875"/>
      <c r="M50" s="1991">
        <f>L49*M48</f>
        <v>0</v>
      </c>
      <c r="N50" s="1875"/>
      <c r="O50" s="1991">
        <f>N49*O48</f>
        <v>0</v>
      </c>
      <c r="P50" s="1875"/>
      <c r="Q50" s="1991">
        <f>P49*Q48</f>
        <v>0</v>
      </c>
      <c r="R50" s="1875"/>
      <c r="S50" s="1991">
        <f>R49*S48</f>
        <v>0</v>
      </c>
    </row>
    <row r="51" spans="1:19">
      <c r="A51" s="1867"/>
      <c r="B51" s="1868"/>
      <c r="C51" s="1869"/>
      <c r="D51" s="1869"/>
      <c r="E51" s="1870"/>
      <c r="F51" s="1871"/>
      <c r="G51" s="1872"/>
      <c r="H51" s="1875"/>
      <c r="I51" s="1993"/>
      <c r="J51" s="1875"/>
      <c r="K51" s="1993"/>
      <c r="L51" s="1875"/>
      <c r="M51" s="1993"/>
      <c r="N51" s="1875"/>
      <c r="O51" s="1993"/>
      <c r="P51" s="1875"/>
      <c r="Q51" s="1993"/>
      <c r="R51" s="1875"/>
      <c r="S51" s="1993"/>
    </row>
    <row r="52" spans="1:19">
      <c r="A52" s="1867"/>
      <c r="B52" s="1868"/>
      <c r="C52" s="1869"/>
      <c r="D52" s="1869"/>
      <c r="E52" s="1870"/>
      <c r="F52" s="1871" t="s">
        <v>628</v>
      </c>
      <c r="G52" s="1872"/>
      <c r="H52" s="1877"/>
      <c r="I52" s="1994">
        <f>SUM(I48:I50)</f>
        <v>0</v>
      </c>
      <c r="J52" s="1877"/>
      <c r="K52" s="1994">
        <f>SUM(K48:K50)</f>
        <v>0</v>
      </c>
      <c r="L52" s="1877"/>
      <c r="M52" s="1994">
        <f>SUM(M48:M50)</f>
        <v>0</v>
      </c>
      <c r="N52" s="1877"/>
      <c r="O52" s="1994">
        <f>SUM(O48:O50)</f>
        <v>0</v>
      </c>
      <c r="P52" s="1877"/>
      <c r="Q52" s="1994">
        <f>SUM(Q48:Q50)</f>
        <v>0</v>
      </c>
      <c r="R52" s="1877"/>
      <c r="S52" s="1994">
        <f>SUM(S48:S50)</f>
        <v>0</v>
      </c>
    </row>
    <row r="53" spans="1:19">
      <c r="A53" s="1867"/>
      <c r="B53" s="1868"/>
      <c r="C53" s="1869"/>
      <c r="D53" s="1869"/>
      <c r="E53" s="1870"/>
      <c r="F53" s="1879" t="s">
        <v>629</v>
      </c>
      <c r="G53" s="1880"/>
      <c r="H53" s="1881"/>
      <c r="I53" s="1882" t="e">
        <f>I52/'Area Calculations'!$I$4</f>
        <v>#DIV/0!</v>
      </c>
      <c r="J53" s="1881"/>
      <c r="K53" s="1882" t="e">
        <f>K52/'Area Calculations'!$I$4</f>
        <v>#DIV/0!</v>
      </c>
      <c r="L53" s="1881"/>
      <c r="M53" s="1882" t="e">
        <f>M52/'Area Calculations'!$I$4</f>
        <v>#DIV/0!</v>
      </c>
      <c r="N53" s="1881"/>
      <c r="O53" s="1882" t="e">
        <f>O52/'Area Calculations'!$I$4</f>
        <v>#DIV/0!</v>
      </c>
      <c r="P53" s="1881"/>
      <c r="Q53" s="1882" t="e">
        <f>Q52/'Area Calculations'!$I$4</f>
        <v>#DIV/0!</v>
      </c>
      <c r="R53" s="1881"/>
      <c r="S53" s="1882" t="e">
        <f>S52/'Area Calculations'!$I$4</f>
        <v>#DIV/0!</v>
      </c>
    </row>
    <row r="54" spans="1:19">
      <c r="A54" s="1867"/>
      <c r="B54" s="1868"/>
      <c r="C54" s="1869"/>
      <c r="D54" s="1869"/>
      <c r="E54" s="1870"/>
      <c r="F54" s="1879" t="s">
        <v>630</v>
      </c>
      <c r="G54" s="1883"/>
      <c r="H54" s="1881"/>
      <c r="I54" s="1882" t="e">
        <f>I52/'Area Calculations'!#REF!</f>
        <v>#REF!</v>
      </c>
      <c r="J54" s="1881"/>
      <c r="K54" s="1882" t="e">
        <f>K52/'Area Calculations'!#REF!</f>
        <v>#REF!</v>
      </c>
      <c r="L54" s="1881"/>
      <c r="M54" s="1882" t="e">
        <f>M52/'Area Calculations'!#REF!</f>
        <v>#REF!</v>
      </c>
      <c r="N54" s="1881"/>
      <c r="O54" s="1882" t="e">
        <f>O52/'Area Calculations'!#REF!</f>
        <v>#REF!</v>
      </c>
      <c r="P54" s="1881"/>
      <c r="Q54" s="1882" t="e">
        <f>Q52/'Area Calculations'!#REF!</f>
        <v>#REF!</v>
      </c>
      <c r="R54" s="1881"/>
      <c r="S54" s="1882" t="e">
        <f>S52/'Area Calculations'!#REF!</f>
        <v>#REF!</v>
      </c>
    </row>
    <row r="55" spans="1:19">
      <c r="A55" s="1867"/>
      <c r="B55" s="1868"/>
      <c r="C55" s="1869"/>
      <c r="D55" s="1869"/>
      <c r="E55" s="1870"/>
      <c r="F55" s="1871"/>
      <c r="G55" s="1884"/>
      <c r="H55" s="1885"/>
      <c r="I55" s="1886"/>
      <c r="J55" s="1885"/>
      <c r="K55" s="1886"/>
      <c r="L55" s="1885"/>
      <c r="M55" s="1886"/>
      <c r="N55" s="1885"/>
      <c r="O55" s="1886"/>
      <c r="P55" s="1885"/>
      <c r="Q55" s="1886"/>
      <c r="R55" s="1885"/>
      <c r="S55" s="1886"/>
    </row>
    <row r="56" spans="1:19">
      <c r="A56" s="652" t="s">
        <v>631</v>
      </c>
      <c r="B56" s="653"/>
      <c r="C56" s="12"/>
      <c r="D56" s="12"/>
      <c r="E56" s="12"/>
      <c r="F56" s="12"/>
      <c r="G56" s="13"/>
      <c r="H56" s="21"/>
      <c r="I56" s="21"/>
      <c r="J56" s="21"/>
      <c r="K56" s="21"/>
      <c r="L56" s="21"/>
      <c r="M56" s="21"/>
      <c r="N56" s="21"/>
      <c r="O56" s="21"/>
      <c r="P56" s="21"/>
      <c r="Q56" s="21"/>
      <c r="R56" s="21"/>
      <c r="S56" s="21"/>
    </row>
    <row r="57" spans="1:19">
      <c r="A57" s="2038"/>
      <c r="B57" s="1907"/>
      <c r="C57" s="442"/>
      <c r="D57" s="442"/>
      <c r="E57" s="442"/>
      <c r="F57" s="442"/>
      <c r="G57" s="432"/>
      <c r="H57" s="2039"/>
      <c r="I57" s="2039"/>
      <c r="J57" s="2039"/>
      <c r="K57" s="2039"/>
      <c r="L57" s="2039"/>
      <c r="M57" s="2039"/>
      <c r="N57" s="2039"/>
      <c r="O57" s="2039"/>
      <c r="P57" s="2039"/>
      <c r="Q57" s="2039"/>
      <c r="R57" s="2039"/>
      <c r="S57" s="2039"/>
    </row>
    <row r="58" spans="1:19" s="2" customFormat="1">
      <c r="A58" s="2038"/>
      <c r="B58" s="1907"/>
      <c r="C58" s="442"/>
      <c r="D58" s="442"/>
      <c r="E58" s="442"/>
      <c r="F58" s="442"/>
      <c r="G58" s="432"/>
      <c r="H58" s="2039"/>
      <c r="I58" s="2039"/>
      <c r="J58" s="2039"/>
      <c r="K58" s="2039"/>
      <c r="L58" s="2039"/>
      <c r="M58" s="2039"/>
      <c r="N58" s="2039"/>
      <c r="O58" s="2039"/>
      <c r="P58" s="2039"/>
      <c r="Q58" s="2039"/>
      <c r="R58" s="2039"/>
      <c r="S58" s="2039"/>
    </row>
    <row r="59" spans="1:19" s="2" customFormat="1">
      <c r="A59" s="2038"/>
      <c r="B59" s="1907"/>
      <c r="C59" s="442"/>
      <c r="D59" s="442"/>
      <c r="E59" s="442"/>
      <c r="F59" s="442"/>
      <c r="G59" s="432"/>
      <c r="H59" s="2039"/>
      <c r="I59" s="2039"/>
      <c r="J59" s="2039"/>
      <c r="K59" s="2039"/>
      <c r="L59" s="2039"/>
      <c r="M59" s="2039"/>
      <c r="N59" s="2039"/>
      <c r="O59" s="2039"/>
      <c r="P59" s="2039"/>
      <c r="Q59" s="2039"/>
      <c r="R59" s="2039"/>
      <c r="S59" s="2039"/>
    </row>
    <row r="60" spans="1:19">
      <c r="A60" s="652" t="s">
        <v>632</v>
      </c>
      <c r="B60" s="653"/>
      <c r="C60" s="12"/>
      <c r="D60" s="12"/>
      <c r="E60" s="12"/>
      <c r="F60" s="12"/>
      <c r="G60" s="13"/>
      <c r="H60" s="21"/>
      <c r="I60" s="21"/>
      <c r="J60" s="21"/>
      <c r="K60" s="21"/>
      <c r="L60" s="21"/>
      <c r="M60" s="21"/>
      <c r="N60" s="21"/>
      <c r="O60" s="21"/>
      <c r="P60" s="21"/>
      <c r="Q60" s="21"/>
      <c r="R60" s="21"/>
      <c r="S60" s="21"/>
    </row>
    <row r="61" spans="1:19" s="2" customFormat="1">
      <c r="A61" s="2038"/>
      <c r="B61" s="1907"/>
      <c r="C61" s="442"/>
      <c r="D61" s="442"/>
      <c r="E61" s="442"/>
      <c r="F61" s="442"/>
      <c r="G61" s="432"/>
      <c r="H61" s="2039"/>
      <c r="I61" s="2039"/>
      <c r="J61" s="2039"/>
      <c r="K61" s="2039"/>
      <c r="L61" s="2039"/>
      <c r="M61" s="2039"/>
      <c r="N61" s="2039"/>
      <c r="O61" s="2039"/>
      <c r="P61" s="2039"/>
      <c r="Q61" s="2039"/>
      <c r="R61" s="2039"/>
      <c r="S61" s="2039"/>
    </row>
    <row r="62" spans="1:19" s="2" customFormat="1">
      <c r="A62" s="2038"/>
      <c r="B62" s="1907"/>
      <c r="C62" s="442"/>
      <c r="D62" s="442"/>
      <c r="E62" s="442"/>
      <c r="F62" s="442"/>
      <c r="G62" s="432"/>
      <c r="H62" s="2039"/>
      <c r="I62" s="2039"/>
      <c r="J62" s="2039"/>
      <c r="K62" s="2039"/>
      <c r="L62" s="2039"/>
      <c r="M62" s="2039"/>
      <c r="N62" s="2039"/>
      <c r="O62" s="2039"/>
      <c r="P62" s="2039"/>
      <c r="Q62" s="2039"/>
      <c r="R62" s="2039"/>
      <c r="S62" s="2039"/>
    </row>
    <row r="63" spans="1:19">
      <c r="A63" s="2038"/>
      <c r="B63" s="1907"/>
      <c r="C63" s="442"/>
      <c r="D63" s="442"/>
      <c r="E63" s="442"/>
      <c r="F63" s="442"/>
      <c r="G63" s="432"/>
      <c r="H63" s="2039"/>
      <c r="I63" s="2039"/>
      <c r="J63" s="2039"/>
      <c r="K63" s="2039"/>
      <c r="L63" s="2039"/>
      <c r="M63" s="2039"/>
      <c r="N63" s="2039"/>
      <c r="O63" s="2039"/>
      <c r="P63" s="2039"/>
      <c r="Q63" s="2039"/>
      <c r="R63" s="2039"/>
      <c r="S63" s="2039"/>
    </row>
    <row r="64" spans="1:19">
      <c r="A64" s="652" t="s">
        <v>633</v>
      </c>
      <c r="B64" s="653"/>
      <c r="C64" s="12"/>
      <c r="D64" s="12"/>
      <c r="E64" s="12"/>
      <c r="F64" s="12"/>
      <c r="G64" s="13"/>
      <c r="H64" s="21"/>
      <c r="I64" s="21"/>
      <c r="J64" s="21"/>
      <c r="K64" s="21"/>
      <c r="L64" s="21"/>
      <c r="M64" s="21"/>
      <c r="N64" s="21"/>
      <c r="O64" s="21"/>
      <c r="P64" s="21"/>
      <c r="Q64" s="21"/>
      <c r="R64" s="21"/>
      <c r="S64" s="21"/>
    </row>
    <row r="65" spans="1:19">
      <c r="A65" s="2038"/>
      <c r="B65" s="1907"/>
      <c r="C65" s="442"/>
      <c r="D65" s="442"/>
      <c r="E65" s="442"/>
      <c r="F65" s="442"/>
      <c r="G65" s="432"/>
      <c r="H65" s="2039"/>
      <c r="I65" s="2039"/>
      <c r="J65" s="2039"/>
      <c r="K65" s="2039"/>
      <c r="L65" s="2039"/>
      <c r="M65" s="2039"/>
      <c r="N65" s="2039"/>
      <c r="O65" s="2039"/>
      <c r="P65" s="2039"/>
      <c r="Q65" s="2039"/>
      <c r="R65" s="2039"/>
      <c r="S65" s="2039"/>
    </row>
    <row r="66" spans="1:19">
      <c r="A66" s="1920"/>
      <c r="B66" s="1907"/>
      <c r="C66" s="1908"/>
      <c r="D66" s="1908"/>
      <c r="E66" s="1908"/>
      <c r="F66" s="1908"/>
      <c r="G66" s="1921"/>
      <c r="H66" s="1888"/>
      <c r="I66" s="1888"/>
      <c r="J66" s="1888"/>
      <c r="K66" s="1888"/>
      <c r="L66" s="1888"/>
      <c r="M66" s="1888"/>
      <c r="N66" s="1888"/>
      <c r="O66" s="1888"/>
      <c r="P66" s="1888"/>
      <c r="Q66" s="1888"/>
      <c r="R66" s="1888"/>
      <c r="S66" s="1888"/>
    </row>
    <row r="67" spans="1:19">
      <c r="A67" s="1889"/>
      <c r="B67" s="1890"/>
      <c r="C67" s="1908"/>
      <c r="D67" s="1908"/>
      <c r="E67" s="1908"/>
      <c r="F67" s="1908"/>
      <c r="G67" s="1921"/>
      <c r="H67" s="1891"/>
      <c r="I67" s="1891"/>
      <c r="J67" s="1891"/>
      <c r="K67" s="1891"/>
      <c r="L67" s="1891"/>
      <c r="M67" s="1891"/>
      <c r="N67" s="1891"/>
      <c r="O67" s="1891"/>
      <c r="P67" s="1891"/>
      <c r="Q67" s="1891"/>
      <c r="R67" s="1891"/>
      <c r="S67" s="1891"/>
    </row>
    <row r="68" spans="1:19">
      <c r="A68" s="652" t="s">
        <v>634</v>
      </c>
      <c r="B68" s="653"/>
      <c r="C68" s="12"/>
      <c r="D68" s="12"/>
      <c r="E68" s="12"/>
      <c r="F68" s="12"/>
      <c r="G68" s="13"/>
      <c r="H68" s="21"/>
      <c r="I68" s="21"/>
      <c r="J68" s="21"/>
      <c r="K68" s="21"/>
      <c r="L68" s="21"/>
      <c r="M68" s="21"/>
      <c r="N68" s="21"/>
      <c r="O68" s="21"/>
      <c r="P68" s="21"/>
      <c r="Q68" s="21"/>
      <c r="R68" s="21"/>
      <c r="S68" s="21"/>
    </row>
    <row r="69" spans="1:19">
      <c r="A69" s="2040"/>
      <c r="B69" s="445"/>
      <c r="C69" s="442"/>
      <c r="D69" s="442"/>
      <c r="E69" s="442"/>
      <c r="F69" s="442"/>
      <c r="G69" s="432"/>
      <c r="H69" s="2039"/>
      <c r="I69" s="2039"/>
      <c r="J69" s="2039"/>
      <c r="K69" s="2039"/>
      <c r="L69" s="2039"/>
      <c r="M69" s="2039"/>
      <c r="N69" s="2039"/>
      <c r="O69" s="2039"/>
      <c r="P69" s="2039"/>
      <c r="Q69" s="2039"/>
      <c r="R69" s="2039"/>
      <c r="S69" s="2039"/>
    </row>
    <row r="70" spans="1:19">
      <c r="A70" s="1889"/>
      <c r="B70" s="1890"/>
      <c r="C70" s="1908"/>
      <c r="D70" s="1908"/>
      <c r="E70" s="1908"/>
      <c r="F70" s="1908"/>
      <c r="G70" s="1921"/>
      <c r="H70" s="1892"/>
      <c r="I70" s="1892"/>
      <c r="J70" s="1892"/>
      <c r="K70" s="1892"/>
      <c r="L70" s="1892"/>
      <c r="M70" s="1892"/>
      <c r="N70" s="1892"/>
      <c r="O70" s="1892"/>
      <c r="P70" s="1892"/>
      <c r="Q70" s="1892"/>
      <c r="R70" s="1892"/>
      <c r="S70" s="1892"/>
    </row>
    <row r="71" spans="1:19">
      <c r="A71" s="1889"/>
      <c r="B71" s="1890"/>
      <c r="C71" s="1908"/>
      <c r="D71" s="1908"/>
      <c r="E71" s="1908"/>
      <c r="F71" s="1908"/>
      <c r="G71" s="1921"/>
      <c r="H71" s="1892"/>
      <c r="I71" s="1892"/>
      <c r="J71" s="1892"/>
      <c r="K71" s="1892"/>
      <c r="L71" s="1892"/>
      <c r="M71" s="1892"/>
      <c r="N71" s="1892"/>
      <c r="O71" s="1892"/>
      <c r="P71" s="1892"/>
      <c r="Q71" s="1892"/>
      <c r="R71" s="1892"/>
      <c r="S71" s="1892"/>
    </row>
    <row r="72" spans="1:19">
      <c r="A72" s="652" t="s">
        <v>635</v>
      </c>
      <c r="B72" s="653"/>
      <c r="C72" s="12"/>
      <c r="D72" s="12"/>
      <c r="E72" s="12"/>
      <c r="F72" s="12"/>
      <c r="G72" s="13"/>
      <c r="H72" s="21"/>
      <c r="I72" s="21"/>
      <c r="J72" s="21"/>
      <c r="K72" s="21"/>
      <c r="L72" s="21"/>
      <c r="M72" s="21"/>
      <c r="N72" s="21"/>
      <c r="O72" s="21"/>
      <c r="P72" s="21"/>
      <c r="Q72" s="21"/>
      <c r="R72" s="21"/>
      <c r="S72" s="21"/>
    </row>
    <row r="73" spans="1:19">
      <c r="A73" s="1920"/>
      <c r="B73" s="1907" t="s">
        <v>636</v>
      </c>
      <c r="C73" s="1908"/>
      <c r="D73" s="1908"/>
      <c r="E73" s="1908"/>
      <c r="F73" s="1908"/>
      <c r="G73" s="1921"/>
      <c r="H73" s="1892"/>
      <c r="I73" s="1892"/>
      <c r="J73" s="1892"/>
      <c r="K73" s="1892"/>
      <c r="L73" s="1892"/>
      <c r="M73" s="1892"/>
      <c r="N73" s="1892"/>
      <c r="O73" s="1892"/>
      <c r="P73" s="1892"/>
      <c r="Q73" s="1892"/>
      <c r="R73" s="1892"/>
      <c r="S73" s="1892"/>
    </row>
    <row r="74" spans="1:19">
      <c r="A74" s="1920"/>
      <c r="B74" s="1907" t="s">
        <v>637</v>
      </c>
      <c r="C74" s="1908"/>
      <c r="D74" s="1908"/>
      <c r="E74" s="1908"/>
      <c r="F74" s="1908"/>
      <c r="G74" s="1921"/>
      <c r="H74" s="1892"/>
      <c r="I74" s="1892"/>
      <c r="J74" s="1892"/>
      <c r="K74" s="1892"/>
      <c r="L74" s="1892"/>
      <c r="M74" s="1892"/>
      <c r="N74" s="1892"/>
      <c r="O74" s="1892"/>
      <c r="P74" s="1892"/>
      <c r="Q74" s="1892"/>
      <c r="R74" s="1892"/>
      <c r="S74" s="1892"/>
    </row>
    <row r="75" spans="1:19">
      <c r="A75" s="1920"/>
      <c r="B75" s="1907" t="s">
        <v>638</v>
      </c>
      <c r="C75" s="1908"/>
      <c r="D75" s="1908"/>
      <c r="E75" s="1908"/>
      <c r="F75" s="1908"/>
      <c r="G75" s="1921"/>
      <c r="H75" s="1892"/>
      <c r="I75" s="1892"/>
      <c r="J75" s="1892"/>
      <c r="K75" s="1892"/>
      <c r="L75" s="1892"/>
      <c r="M75" s="1892"/>
      <c r="N75" s="1892"/>
      <c r="O75" s="1892"/>
      <c r="P75" s="1892"/>
      <c r="Q75" s="1892"/>
      <c r="R75" s="1892"/>
      <c r="S75" s="1892"/>
    </row>
    <row r="76" spans="1:19">
      <c r="A76" s="1920"/>
      <c r="B76" s="1907" t="s">
        <v>639</v>
      </c>
      <c r="C76" s="1908"/>
      <c r="D76" s="1908"/>
      <c r="E76" s="1908"/>
      <c r="F76" s="1908"/>
      <c r="G76" s="1921"/>
      <c r="H76" s="1892"/>
      <c r="I76" s="1892"/>
      <c r="J76" s="1892"/>
      <c r="K76" s="1892"/>
      <c r="L76" s="1892"/>
      <c r="M76" s="1892"/>
      <c r="N76" s="1892"/>
      <c r="O76" s="1892"/>
      <c r="P76" s="1892"/>
      <c r="Q76" s="1892"/>
      <c r="R76" s="1892"/>
      <c r="S76" s="1892"/>
    </row>
    <row r="77" spans="1:19">
      <c r="A77" s="358"/>
      <c r="B77" s="357"/>
      <c r="C77" s="188"/>
      <c r="D77" s="188"/>
      <c r="E77" s="188"/>
      <c r="F77" s="188"/>
      <c r="G77" s="359"/>
      <c r="H77" s="300"/>
      <c r="I77" s="300"/>
      <c r="J77" s="300"/>
      <c r="K77" s="300"/>
      <c r="L77" s="300"/>
      <c r="M77" s="300"/>
      <c r="N77" s="300"/>
      <c r="O77" s="300"/>
      <c r="P77" s="300"/>
      <c r="Q77" s="300"/>
      <c r="R77" s="300"/>
      <c r="S77" s="300"/>
    </row>
    <row r="78" spans="1:19">
      <c r="A78" s="7" t="s">
        <v>640</v>
      </c>
      <c r="B78" s="8"/>
      <c r="C78" s="12"/>
      <c r="D78" s="12"/>
      <c r="E78" s="12"/>
      <c r="F78" s="12"/>
      <c r="G78" s="13"/>
      <c r="H78" s="21"/>
      <c r="I78" s="21"/>
      <c r="J78" s="21"/>
      <c r="K78" s="21"/>
      <c r="L78" s="21"/>
      <c r="M78" s="21"/>
      <c r="N78" s="21"/>
      <c r="O78" s="21"/>
      <c r="P78" s="21"/>
      <c r="Q78" s="21"/>
      <c r="R78" s="21"/>
      <c r="S78" s="21"/>
    </row>
    <row r="79" spans="1:19">
      <c r="A79" s="2038"/>
      <c r="B79" s="446" t="s">
        <v>641</v>
      </c>
      <c r="C79" s="442"/>
      <c r="D79" s="442"/>
      <c r="E79" s="442"/>
      <c r="F79" s="442"/>
      <c r="G79" s="432"/>
      <c r="H79" s="2041"/>
      <c r="I79" s="2041"/>
      <c r="J79" s="2041"/>
      <c r="K79" s="2041"/>
      <c r="L79" s="2041"/>
      <c r="M79" s="2041"/>
      <c r="N79" s="2041"/>
      <c r="O79" s="2041"/>
      <c r="P79" s="2041"/>
      <c r="Q79" s="2041"/>
      <c r="R79" s="2041"/>
      <c r="S79" s="2041"/>
    </row>
    <row r="80" spans="1:19">
      <c r="A80" s="1920"/>
      <c r="B80" s="1907" t="s">
        <v>642</v>
      </c>
      <c r="C80" s="1908"/>
      <c r="D80" s="1908"/>
      <c r="E80" s="1908"/>
      <c r="F80" s="1908"/>
      <c r="G80" s="1921"/>
      <c r="H80" s="1893"/>
      <c r="I80" s="1893"/>
      <c r="J80" s="1893"/>
      <c r="K80" s="1893"/>
      <c r="L80" s="1893"/>
      <c r="M80" s="1893"/>
      <c r="N80" s="1893"/>
      <c r="O80" s="1893"/>
      <c r="P80" s="1893"/>
      <c r="Q80" s="1893"/>
      <c r="R80" s="1893"/>
      <c r="S80" s="1893"/>
    </row>
    <row r="81" spans="1:19">
      <c r="A81" s="1894"/>
      <c r="B81" s="1895" t="s">
        <v>643</v>
      </c>
      <c r="C81" s="1896"/>
      <c r="D81" s="1896"/>
      <c r="E81" s="1896"/>
      <c r="F81" s="1896"/>
      <c r="G81" s="1897"/>
      <c r="H81" s="1898"/>
      <c r="I81" s="1898"/>
      <c r="J81" s="1898"/>
      <c r="K81" s="1898"/>
      <c r="L81" s="1898"/>
      <c r="M81" s="1898"/>
      <c r="N81" s="1898"/>
      <c r="O81" s="1898"/>
      <c r="P81" s="1898"/>
      <c r="Q81" s="1898"/>
      <c r="R81" s="1898"/>
      <c r="S81" s="1898"/>
    </row>
    <row r="83" spans="1:19">
      <c r="A83" s="94" t="s">
        <v>644</v>
      </c>
      <c r="B83" s="96"/>
    </row>
    <row r="84" spans="1:19">
      <c r="A84" s="95" t="s">
        <v>542</v>
      </c>
      <c r="B84" s="1899"/>
    </row>
    <row r="85" spans="1:19">
      <c r="A85" s="1900" t="s">
        <v>546</v>
      </c>
      <c r="B85" s="1899"/>
    </row>
    <row r="86" spans="1:19">
      <c r="A86" s="1901" t="s">
        <v>549</v>
      </c>
      <c r="B86" s="1902"/>
    </row>
    <row r="87" spans="1:19">
      <c r="A87" s="1901" t="s">
        <v>552</v>
      </c>
      <c r="B87" s="1903"/>
    </row>
    <row r="88" spans="1:19">
      <c r="A88" s="1904" t="s">
        <v>645</v>
      </c>
      <c r="B88" s="1905"/>
    </row>
    <row r="90" spans="1:19">
      <c r="A90" s="97"/>
      <c r="B90" s="1" t="s">
        <v>646</v>
      </c>
    </row>
    <row r="91" spans="1:19">
      <c r="A91" s="98"/>
      <c r="B91" s="1" t="s">
        <v>647</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87" priority="13" operator="equal">
      <formula>"X"</formula>
    </cfRule>
    <cfRule type="cellIs" dxfId="686" priority="14" operator="equal">
      <formula>"I"</formula>
    </cfRule>
  </conditionalFormatting>
  <conditionalFormatting sqref="H32:H47">
    <cfRule type="cellIs" dxfId="685" priority="1" operator="equal">
      <formula>"X"</formula>
    </cfRule>
    <cfRule type="cellIs" dxfId="684" priority="2" operator="equal">
      <formula>"I"</formula>
    </cfRule>
  </conditionalFormatting>
  <conditionalFormatting sqref="J20:J30">
    <cfRule type="cellIs" dxfId="683" priority="15" operator="equal">
      <formula>"X"</formula>
    </cfRule>
    <cfRule type="cellIs" dxfId="682" priority="16" operator="equal">
      <formula>"I"</formula>
    </cfRule>
  </conditionalFormatting>
  <conditionalFormatting sqref="J32:J47">
    <cfRule type="cellIs" dxfId="681" priority="3" operator="equal">
      <formula>"X"</formula>
    </cfRule>
    <cfRule type="cellIs" dxfId="680" priority="4" operator="equal">
      <formula>"I"</formula>
    </cfRule>
  </conditionalFormatting>
  <conditionalFormatting sqref="L20:L30">
    <cfRule type="cellIs" dxfId="679" priority="17" operator="equal">
      <formula>"X"</formula>
    </cfRule>
    <cfRule type="cellIs" dxfId="678" priority="18" operator="equal">
      <formula>"I"</formula>
    </cfRule>
  </conditionalFormatting>
  <conditionalFormatting sqref="L32:L47">
    <cfRule type="cellIs" dxfId="677" priority="5" operator="equal">
      <formula>"X"</formula>
    </cfRule>
    <cfRule type="cellIs" dxfId="676" priority="6" operator="equal">
      <formula>"I"</formula>
    </cfRule>
  </conditionalFormatting>
  <conditionalFormatting sqref="N20:N30">
    <cfRule type="cellIs" dxfId="675" priority="19" operator="equal">
      <formula>"X"</formula>
    </cfRule>
    <cfRule type="cellIs" dxfId="674" priority="20" operator="equal">
      <formula>"I"</formula>
    </cfRule>
  </conditionalFormatting>
  <conditionalFormatting sqref="N32:N47">
    <cfRule type="cellIs" dxfId="673" priority="7" operator="equal">
      <formula>"X"</formula>
    </cfRule>
    <cfRule type="cellIs" dxfId="672" priority="8" operator="equal">
      <formula>"I"</formula>
    </cfRule>
  </conditionalFormatting>
  <conditionalFormatting sqref="P20:P30">
    <cfRule type="cellIs" dxfId="671" priority="21" operator="equal">
      <formula>"X"</formula>
    </cfRule>
    <cfRule type="cellIs" dxfId="670" priority="22" operator="equal">
      <formula>"I"</formula>
    </cfRule>
  </conditionalFormatting>
  <conditionalFormatting sqref="P32:P47">
    <cfRule type="cellIs" dxfId="669" priority="9" operator="equal">
      <formula>"X"</formula>
    </cfRule>
    <cfRule type="cellIs" dxfId="668" priority="10" operator="equal">
      <formula>"I"</formula>
    </cfRule>
  </conditionalFormatting>
  <conditionalFormatting sqref="R20:R30">
    <cfRule type="cellIs" dxfId="667" priority="23" operator="equal">
      <formula>"X"</formula>
    </cfRule>
    <cfRule type="cellIs" dxfId="666" priority="24" operator="equal">
      <formula>"I"</formula>
    </cfRule>
  </conditionalFormatting>
  <conditionalFormatting sqref="R32:R47">
    <cfRule type="cellIs" dxfId="665" priority="11" operator="equal">
      <formula>"X"</formula>
    </cfRule>
    <cfRule type="cellIs" dxfId="664" priority="12" operator="equal">
      <formula>"I"</formula>
    </cfRule>
  </conditionalFormatting>
  <hyperlinks>
    <hyperlink ref="B3" location="'Cost Summary'!A1" display="BACK TO SUMMARY SHEET" xr:uid="{DB5B6146-4F53-449A-8C92-F2ADBA873C30}"/>
  </hyperlinks>
  <pageMargins left="0.7" right="0.7" top="0.75" bottom="0.75" header="0.3" footer="0.3"/>
  <pageSetup orientation="portrait"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2BE7-A9F8-4A8E-B4DF-333AFD6D7EB0}">
  <sheetPr>
    <tabColor rgb="FF92D050"/>
  </sheetPr>
  <dimension ref="A1:S99"/>
  <sheetViews>
    <sheetView zoomScale="85" zoomScaleNormal="85" workbookViewId="0">
      <pane xSplit="2" ySplit="9" topLeftCell="Z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442</v>
      </c>
      <c r="C5" s="1908"/>
      <c r="D5" s="1908"/>
      <c r="E5" s="1908"/>
      <c r="F5" s="1908"/>
      <c r="G5" s="1909" t="s">
        <v>546</v>
      </c>
      <c r="H5" s="2004"/>
      <c r="I5" s="2004"/>
      <c r="J5" s="2004"/>
      <c r="K5" s="2004"/>
      <c r="L5" s="2004"/>
      <c r="M5" s="2004"/>
      <c r="N5" s="2004"/>
      <c r="O5" s="2004"/>
      <c r="P5" s="2004"/>
      <c r="Q5" s="2004"/>
      <c r="R5" s="1958"/>
      <c r="S5" s="1911"/>
    </row>
    <row r="6" spans="1:19">
      <c r="A6" s="1906" t="s">
        <v>548</v>
      </c>
      <c r="B6" s="1912" t="s">
        <v>441</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442</v>
      </c>
      <c r="C21" s="1923"/>
      <c r="D21" s="1908"/>
      <c r="E21" s="1908"/>
      <c r="F21" s="1908"/>
      <c r="G21" s="1921"/>
      <c r="H21" s="1924"/>
      <c r="I21" s="1922"/>
      <c r="J21" s="1924"/>
      <c r="K21" s="1922"/>
      <c r="L21" s="1924"/>
      <c r="M21" s="1922"/>
      <c r="N21" s="1924"/>
      <c r="O21" s="1922"/>
      <c r="P21" s="1924"/>
      <c r="Q21" s="1922"/>
      <c r="R21" s="1924"/>
      <c r="S21" s="1922"/>
    </row>
    <row r="22" spans="1:19">
      <c r="A22" s="2043"/>
      <c r="B22" s="1848" t="s">
        <v>567</v>
      </c>
      <c r="C22" s="1923"/>
      <c r="D22" s="1908"/>
      <c r="E22" s="1908"/>
      <c r="F22" s="1908"/>
      <c r="G22" s="1921"/>
      <c r="H22" s="1924"/>
      <c r="I22" s="406"/>
      <c r="J22" s="1924"/>
      <c r="K22" s="406"/>
      <c r="L22" s="1924"/>
      <c r="M22" s="406"/>
      <c r="N22" s="1924"/>
      <c r="O22" s="406"/>
      <c r="P22" s="1924"/>
      <c r="Q22" s="406"/>
      <c r="R22" s="1924"/>
      <c r="S22" s="406"/>
    </row>
    <row r="23" spans="1:19">
      <c r="A23" s="2043"/>
      <c r="B23" s="2105" t="s">
        <v>568</v>
      </c>
      <c r="C23" s="1923"/>
      <c r="D23" s="1908"/>
      <c r="E23" s="1908"/>
      <c r="F23" s="1908"/>
      <c r="G23" s="1921"/>
      <c r="H23" s="1924"/>
      <c r="I23" s="407"/>
      <c r="J23" s="1924"/>
      <c r="K23" s="406"/>
      <c r="L23" s="1924"/>
      <c r="M23" s="406"/>
      <c r="N23" s="1924"/>
      <c r="O23" s="406"/>
      <c r="P23" s="1924"/>
      <c r="Q23" s="406"/>
      <c r="R23" s="1924"/>
      <c r="S23" s="406"/>
    </row>
    <row r="24" spans="1:19">
      <c r="A24" s="2043"/>
      <c r="B24" s="2105" t="s">
        <v>569</v>
      </c>
      <c r="C24" s="1966"/>
      <c r="D24" s="1908"/>
      <c r="E24" s="1908"/>
      <c r="F24" s="1908"/>
      <c r="G24" s="1921"/>
      <c r="H24" s="1924"/>
      <c r="I24" s="407"/>
      <c r="J24" s="1924"/>
      <c r="K24" s="406"/>
      <c r="L24" s="1924"/>
      <c r="M24" s="406"/>
      <c r="N24" s="1924"/>
      <c r="O24" s="406"/>
      <c r="P24" s="1924"/>
      <c r="Q24" s="406"/>
      <c r="R24" s="1924"/>
      <c r="S24" s="406"/>
    </row>
    <row r="25" spans="1:19">
      <c r="A25" s="2043"/>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47"/>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408"/>
      <c r="J31" s="1978"/>
      <c r="K31" s="414"/>
      <c r="L31" s="1978"/>
      <c r="M31" s="414"/>
      <c r="N31" s="414"/>
      <c r="O31" s="414"/>
      <c r="P31" s="414"/>
      <c r="Q31" s="414"/>
      <c r="R31" s="414"/>
      <c r="S31" s="414"/>
    </row>
    <row r="32" spans="1:19" s="93" customFormat="1">
      <c r="A32" s="2047"/>
      <c r="B32" s="154"/>
      <c r="C32" s="1968"/>
      <c r="D32" s="1969"/>
      <c r="E32" s="1969"/>
      <c r="F32" s="1969"/>
      <c r="G32" s="1968"/>
      <c r="H32" s="2023"/>
      <c r="I32" s="407"/>
      <c r="J32" s="2024"/>
      <c r="K32" s="413"/>
      <c r="L32" s="1924"/>
      <c r="M32" s="413"/>
      <c r="N32" s="1924"/>
      <c r="O32" s="413"/>
      <c r="P32" s="1924"/>
      <c r="Q32" s="413"/>
      <c r="R32" s="1924"/>
      <c r="S32" s="413"/>
    </row>
    <row r="33" spans="1:19" s="93" customFormat="1">
      <c r="A33" s="2035"/>
      <c r="B33" s="1986"/>
      <c r="C33" s="1988"/>
      <c r="D33" s="1969"/>
      <c r="E33" s="1969"/>
      <c r="F33" s="1969"/>
      <c r="G33" s="1968"/>
      <c r="H33" s="2023"/>
      <c r="I33" s="407"/>
      <c r="J33" s="2024"/>
      <c r="K33" s="413"/>
      <c r="L33" s="1924"/>
      <c r="M33" s="413"/>
      <c r="N33" s="1924"/>
      <c r="O33" s="413"/>
      <c r="P33" s="1924"/>
      <c r="Q33" s="413"/>
      <c r="R33" s="1924"/>
      <c r="S33" s="413"/>
    </row>
    <row r="34" spans="1:19" s="93" customFormat="1">
      <c r="A34" s="2035"/>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035"/>
      <c r="B35" s="1987"/>
      <c r="C35" s="1988"/>
      <c r="D35" s="1969"/>
      <c r="E35" s="1969"/>
      <c r="F35" s="1969"/>
      <c r="G35" s="1968"/>
      <c r="H35" s="2023"/>
      <c r="I35" s="407"/>
      <c r="J35" s="2024"/>
      <c r="K35" s="413"/>
      <c r="L35" s="1924"/>
      <c r="M35" s="413"/>
      <c r="N35" s="1924"/>
      <c r="O35" s="413"/>
      <c r="P35" s="1924"/>
      <c r="Q35" s="413"/>
      <c r="R35" s="1924"/>
      <c r="S35" s="413"/>
    </row>
    <row r="36" spans="1:19" s="93" customFormat="1">
      <c r="A36" s="2035"/>
      <c r="B36" s="2214"/>
      <c r="C36" s="1988"/>
      <c r="D36" s="1969"/>
      <c r="E36" s="1969"/>
      <c r="F36" s="1969"/>
      <c r="G36" s="1968"/>
      <c r="H36" s="2023"/>
      <c r="I36" s="407"/>
      <c r="J36" s="2024"/>
      <c r="K36" s="413"/>
      <c r="L36" s="1924"/>
      <c r="M36" s="413"/>
      <c r="N36" s="1924"/>
      <c r="O36" s="413"/>
      <c r="P36" s="1924"/>
      <c r="Q36" s="413"/>
      <c r="R36" s="1924"/>
      <c r="S36" s="413"/>
    </row>
    <row r="37" spans="1:19" s="93" customFormat="1">
      <c r="A37" s="2035"/>
      <c r="B37" s="1987"/>
      <c r="C37" s="1988"/>
      <c r="D37" s="1969"/>
      <c r="E37" s="1969"/>
      <c r="F37" s="1969"/>
      <c r="G37" s="1968"/>
      <c r="H37" s="2023"/>
      <c r="I37" s="407"/>
      <c r="J37" s="2024"/>
      <c r="K37" s="413"/>
      <c r="L37" s="1924"/>
      <c r="M37" s="413"/>
      <c r="N37" s="1924"/>
      <c r="O37" s="413"/>
      <c r="P37" s="1924"/>
      <c r="Q37" s="413"/>
      <c r="R37" s="1924"/>
      <c r="S37" s="413"/>
    </row>
    <row r="38" spans="1:19" s="93" customFormat="1">
      <c r="A38" s="2035"/>
      <c r="B38" s="1987"/>
      <c r="C38" s="1988"/>
      <c r="D38" s="1969"/>
      <c r="E38" s="2015"/>
      <c r="F38" s="2016"/>
      <c r="G38" s="1968"/>
      <c r="H38" s="2023"/>
      <c r="I38" s="407"/>
      <c r="J38" s="2024"/>
      <c r="K38" s="413"/>
      <c r="L38" s="1924"/>
      <c r="M38" s="413"/>
      <c r="N38" s="1924"/>
      <c r="O38" s="413"/>
      <c r="P38" s="1924"/>
      <c r="Q38" s="413"/>
      <c r="R38" s="1924"/>
      <c r="S38" s="413"/>
    </row>
    <row r="39" spans="1:19" s="93" customFormat="1">
      <c r="A39" s="2035"/>
      <c r="B39" s="1987"/>
      <c r="C39" s="1988"/>
      <c r="D39" s="1969"/>
      <c r="E39" s="2015"/>
      <c r="F39" s="2016"/>
      <c r="G39" s="1968"/>
      <c r="H39" s="2023"/>
      <c r="I39" s="407"/>
      <c r="J39" s="2024"/>
      <c r="K39" s="413"/>
      <c r="L39" s="1924"/>
      <c r="M39" s="413"/>
      <c r="N39" s="1924"/>
      <c r="O39" s="413"/>
      <c r="P39" s="1924"/>
      <c r="Q39" s="413"/>
      <c r="R39" s="1924"/>
      <c r="S39" s="413"/>
    </row>
    <row r="40" spans="1:19" s="93" customFormat="1">
      <c r="A40" s="2035"/>
      <c r="B40" s="1987"/>
      <c r="C40" s="1988"/>
      <c r="D40" s="1969"/>
      <c r="E40" s="2015"/>
      <c r="F40" s="2016"/>
      <c r="G40" s="1968"/>
      <c r="H40" s="2023"/>
      <c r="I40" s="407"/>
      <c r="J40" s="2024"/>
      <c r="K40" s="413"/>
      <c r="L40" s="1924"/>
      <c r="M40" s="413"/>
      <c r="N40" s="1924"/>
      <c r="O40" s="413"/>
      <c r="P40" s="1924"/>
      <c r="Q40" s="413"/>
      <c r="R40" s="1924"/>
      <c r="S40" s="413"/>
    </row>
    <row r="41" spans="1:19" s="93" customFormat="1">
      <c r="A41" s="2035"/>
      <c r="B41" s="2095"/>
      <c r="C41" s="1988"/>
      <c r="D41" s="1969"/>
      <c r="E41" s="2015"/>
      <c r="F41" s="2016"/>
      <c r="G41" s="1968"/>
      <c r="H41" s="2023"/>
      <c r="I41" s="407"/>
      <c r="J41" s="2024"/>
      <c r="K41" s="413"/>
      <c r="L41" s="1924"/>
      <c r="M41" s="413"/>
      <c r="N41" s="1924"/>
      <c r="O41" s="413"/>
      <c r="P41" s="1924"/>
      <c r="Q41" s="413"/>
      <c r="R41" s="1924"/>
      <c r="S41" s="413"/>
    </row>
    <row r="42" spans="1:19" s="93" customFormat="1">
      <c r="A42" s="2035"/>
      <c r="B42" s="2096"/>
      <c r="C42" s="1988"/>
      <c r="D42" s="1969"/>
      <c r="E42" s="2015"/>
      <c r="F42" s="2016"/>
      <c r="G42" s="1968"/>
      <c r="H42" s="2023"/>
      <c r="I42" s="407"/>
      <c r="J42" s="2024"/>
      <c r="K42" s="413"/>
      <c r="L42" s="1924"/>
      <c r="M42" s="413"/>
      <c r="N42" s="1924"/>
      <c r="O42" s="413"/>
      <c r="P42" s="1924"/>
      <c r="Q42" s="413"/>
      <c r="R42" s="1924"/>
      <c r="S42" s="413"/>
    </row>
    <row r="43" spans="1:19" s="93" customFormat="1">
      <c r="A43" s="2035"/>
      <c r="B43" s="155"/>
      <c r="C43" s="1988"/>
      <c r="D43" s="1969"/>
      <c r="E43" s="2015"/>
      <c r="F43" s="2016"/>
      <c r="G43" s="1968"/>
      <c r="H43" s="2023"/>
      <c r="I43" s="407"/>
      <c r="J43" s="2024"/>
      <c r="K43" s="413"/>
      <c r="L43" s="1924"/>
      <c r="M43" s="413"/>
      <c r="N43" s="1924"/>
      <c r="O43" s="413"/>
      <c r="P43" s="1924"/>
      <c r="Q43" s="413"/>
      <c r="R43" s="1924"/>
      <c r="S43" s="413"/>
    </row>
    <row r="44" spans="1:19" s="93" customFormat="1">
      <c r="A44" s="2035"/>
      <c r="B44" s="2014"/>
      <c r="C44" s="1988"/>
      <c r="D44" s="1969"/>
      <c r="E44" s="2015"/>
      <c r="F44" s="2016"/>
      <c r="G44" s="1968"/>
      <c r="H44" s="2023"/>
      <c r="I44" s="407"/>
      <c r="J44" s="2024"/>
      <c r="K44" s="413"/>
      <c r="L44" s="1924"/>
      <c r="M44" s="413"/>
      <c r="N44" s="1924"/>
      <c r="O44" s="413"/>
      <c r="P44" s="1924"/>
      <c r="Q44" s="413"/>
      <c r="R44" s="1924"/>
      <c r="S44" s="413"/>
    </row>
    <row r="45" spans="1:19" s="93" customFormat="1">
      <c r="A45" s="2035"/>
      <c r="B45" s="2014"/>
      <c r="C45" s="1988"/>
      <c r="D45" s="1969"/>
      <c r="E45" s="2015"/>
      <c r="F45" s="2016"/>
      <c r="G45" s="1968"/>
      <c r="H45" s="2023"/>
      <c r="I45" s="407"/>
      <c r="J45" s="2024"/>
      <c r="K45" s="413"/>
      <c r="L45" s="1924"/>
      <c r="M45" s="413"/>
      <c r="N45" s="1924"/>
      <c r="O45" s="413"/>
      <c r="P45" s="1924"/>
      <c r="Q45" s="413"/>
      <c r="R45" s="1924"/>
      <c r="S45" s="413"/>
    </row>
    <row r="46" spans="1:19" s="93" customFormat="1">
      <c r="A46" s="2035"/>
      <c r="B46" s="2014"/>
      <c r="C46" s="1988"/>
      <c r="D46" s="1969"/>
      <c r="E46" s="2015"/>
      <c r="F46" s="2016"/>
      <c r="G46" s="1968"/>
      <c r="H46" s="2023"/>
      <c r="I46" s="407"/>
      <c r="J46" s="2024"/>
      <c r="K46" s="413"/>
      <c r="L46" s="1924"/>
      <c r="M46" s="413"/>
      <c r="N46" s="1924"/>
      <c r="O46" s="413"/>
      <c r="P46" s="1924"/>
      <c r="Q46" s="413"/>
      <c r="R46" s="1924"/>
      <c r="S46" s="413"/>
    </row>
    <row r="47" spans="1:19" s="93" customFormat="1">
      <c r="A47" s="2035"/>
      <c r="B47" s="2014"/>
      <c r="C47" s="1988"/>
      <c r="D47" s="1969"/>
      <c r="E47" s="2015"/>
      <c r="F47" s="2016"/>
      <c r="G47" s="1968"/>
      <c r="H47" s="2023"/>
      <c r="I47" s="407"/>
      <c r="J47" s="2024"/>
      <c r="K47" s="413"/>
      <c r="L47" s="1924"/>
      <c r="M47" s="413"/>
      <c r="N47" s="1924"/>
      <c r="O47" s="413"/>
      <c r="P47" s="1924"/>
      <c r="Q47" s="413"/>
      <c r="R47" s="1924"/>
      <c r="S47" s="413"/>
    </row>
    <row r="48" spans="1:19" s="93" customFormat="1">
      <c r="A48" s="2035"/>
      <c r="B48" s="2014"/>
      <c r="C48" s="1988"/>
      <c r="D48" s="1969"/>
      <c r="E48" s="2015"/>
      <c r="F48" s="2016"/>
      <c r="G48" s="1968"/>
      <c r="H48" s="2023"/>
      <c r="I48" s="407"/>
      <c r="J48" s="2024"/>
      <c r="K48" s="413"/>
      <c r="L48" s="1924"/>
      <c r="M48" s="413"/>
      <c r="N48" s="1924"/>
      <c r="O48" s="413"/>
      <c r="P48" s="1924"/>
      <c r="Q48" s="413"/>
      <c r="R48" s="1924"/>
      <c r="S48" s="413"/>
    </row>
    <row r="49" spans="1:19" s="93" customFormat="1">
      <c r="A49" s="2035"/>
      <c r="B49" s="2014"/>
      <c r="C49" s="1988"/>
      <c r="D49" s="1969"/>
      <c r="E49" s="2015"/>
      <c r="F49" s="2016"/>
      <c r="G49" s="1968"/>
      <c r="H49" s="2023"/>
      <c r="I49" s="407"/>
      <c r="J49" s="2024"/>
      <c r="K49" s="413"/>
      <c r="L49" s="1924"/>
      <c r="M49" s="413"/>
      <c r="N49" s="1924"/>
      <c r="O49" s="413"/>
      <c r="P49" s="1924"/>
      <c r="Q49" s="413"/>
      <c r="R49" s="1924"/>
      <c r="S49" s="413"/>
    </row>
    <row r="50" spans="1:19" s="93" customFormat="1">
      <c r="A50" s="2035"/>
      <c r="B50" s="2014"/>
      <c r="C50" s="1988"/>
      <c r="D50" s="1969"/>
      <c r="E50" s="2015"/>
      <c r="F50" s="2016"/>
      <c r="G50" s="1968"/>
      <c r="H50" s="2023"/>
      <c r="I50" s="407"/>
      <c r="J50" s="2024"/>
      <c r="K50" s="413"/>
      <c r="L50" s="1924"/>
      <c r="M50" s="413"/>
      <c r="N50" s="1924"/>
      <c r="O50" s="413"/>
      <c r="P50" s="1924"/>
      <c r="Q50" s="413"/>
      <c r="R50" s="1924"/>
      <c r="S50" s="413"/>
    </row>
    <row r="51" spans="1:19" s="93" customFormat="1">
      <c r="A51" s="2035"/>
      <c r="B51" s="2014"/>
      <c r="C51" s="1988"/>
      <c r="D51" s="1969"/>
      <c r="E51" s="2015"/>
      <c r="F51" s="2016"/>
      <c r="G51" s="1968"/>
      <c r="H51" s="2023"/>
      <c r="I51" s="407"/>
      <c r="J51" s="2024"/>
      <c r="K51" s="413"/>
      <c r="L51" s="1924"/>
      <c r="M51" s="413"/>
      <c r="N51" s="1924"/>
      <c r="O51" s="413"/>
      <c r="P51" s="1924"/>
      <c r="Q51" s="413"/>
      <c r="R51" s="1924"/>
      <c r="S51" s="413"/>
    </row>
    <row r="52" spans="1:19" s="93" customFormat="1">
      <c r="A52" s="2035"/>
      <c r="B52" s="2014"/>
      <c r="C52" s="1988"/>
      <c r="D52" s="1969"/>
      <c r="E52" s="2015"/>
      <c r="F52" s="2016"/>
      <c r="G52" s="1968"/>
      <c r="H52" s="2023"/>
      <c r="I52" s="407"/>
      <c r="J52" s="2024"/>
      <c r="K52" s="413"/>
      <c r="L52" s="1924"/>
      <c r="M52" s="413"/>
      <c r="N52" s="1924"/>
      <c r="O52" s="413"/>
      <c r="P52" s="1924"/>
      <c r="Q52" s="413"/>
      <c r="R52" s="1924"/>
      <c r="S52" s="413"/>
    </row>
    <row r="53" spans="1:19" s="93" customFormat="1">
      <c r="A53" s="2035"/>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035"/>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041"/>
      <c r="I55" s="406"/>
      <c r="J55" s="406"/>
      <c r="K55" s="406"/>
      <c r="L55" s="1924"/>
      <c r="M55" s="406"/>
      <c r="N55" s="1924"/>
      <c r="O55" s="406"/>
      <c r="P55" s="1924"/>
      <c r="Q55" s="406"/>
      <c r="R55" s="1924"/>
      <c r="S55" s="40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038"/>
      <c r="B65" s="1907"/>
      <c r="C65" s="442"/>
      <c r="D65" s="442"/>
      <c r="E65" s="442"/>
      <c r="F65" s="442"/>
      <c r="G65" s="432"/>
      <c r="H65" s="2039"/>
      <c r="I65" s="2039"/>
      <c r="J65" s="2039"/>
      <c r="K65" s="2039"/>
      <c r="L65" s="2039"/>
      <c r="M65" s="2039"/>
      <c r="N65" s="2039"/>
      <c r="O65" s="2039"/>
      <c r="P65" s="2039"/>
      <c r="Q65" s="2039"/>
      <c r="R65" s="2039"/>
      <c r="S65" s="2039"/>
    </row>
    <row r="66" spans="1:19" s="2" customFormat="1">
      <c r="A66" s="2038"/>
      <c r="B66" s="1907"/>
      <c r="C66" s="442"/>
      <c r="D66" s="442"/>
      <c r="E66" s="442"/>
      <c r="F66" s="442"/>
      <c r="G66" s="432"/>
      <c r="H66" s="2039"/>
      <c r="I66" s="2039"/>
      <c r="J66" s="2039"/>
      <c r="K66" s="2039"/>
      <c r="L66" s="2039"/>
      <c r="M66" s="2039"/>
      <c r="N66" s="2039"/>
      <c r="O66" s="2039"/>
      <c r="P66" s="2039"/>
      <c r="Q66" s="2039"/>
      <c r="R66" s="2039"/>
      <c r="S66" s="2039"/>
    </row>
    <row r="67" spans="1:19" s="2" customFormat="1">
      <c r="A67" s="2038"/>
      <c r="B67" s="1907"/>
      <c r="C67" s="442"/>
      <c r="D67" s="442"/>
      <c r="E67" s="442"/>
      <c r="F67" s="442"/>
      <c r="G67" s="432"/>
      <c r="H67" s="2039"/>
      <c r="I67" s="2039"/>
      <c r="J67" s="2039"/>
      <c r="K67" s="2039"/>
      <c r="L67" s="2039"/>
      <c r="M67" s="2039"/>
      <c r="N67" s="2039"/>
      <c r="O67" s="2039"/>
      <c r="P67" s="2039"/>
      <c r="Q67" s="2039"/>
      <c r="R67" s="2039"/>
      <c r="S67" s="2039"/>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038"/>
      <c r="B69" s="1907"/>
      <c r="C69" s="442"/>
      <c r="D69" s="442"/>
      <c r="E69" s="442"/>
      <c r="F69" s="442"/>
      <c r="G69" s="432"/>
      <c r="H69" s="2039"/>
      <c r="I69" s="2039"/>
      <c r="J69" s="2039"/>
      <c r="K69" s="2039"/>
      <c r="L69" s="2039"/>
      <c r="M69" s="2039"/>
      <c r="N69" s="2039"/>
      <c r="O69" s="2039"/>
      <c r="P69" s="2039"/>
      <c r="Q69" s="2039"/>
      <c r="R69" s="2039"/>
      <c r="S69" s="2039"/>
    </row>
    <row r="70" spans="1:19" s="2" customFormat="1">
      <c r="A70" s="2038"/>
      <c r="B70" s="1907"/>
      <c r="C70" s="442"/>
      <c r="D70" s="442"/>
      <c r="E70" s="442"/>
      <c r="F70" s="442"/>
      <c r="G70" s="432"/>
      <c r="H70" s="2039"/>
      <c r="I70" s="2039"/>
      <c r="J70" s="2039"/>
      <c r="K70" s="2039"/>
      <c r="L70" s="2039"/>
      <c r="M70" s="2039"/>
      <c r="N70" s="2039"/>
      <c r="O70" s="2039"/>
      <c r="P70" s="2039"/>
      <c r="Q70" s="2039"/>
      <c r="R70" s="2039"/>
      <c r="S70" s="2039"/>
    </row>
    <row r="71" spans="1:19">
      <c r="A71" s="2038"/>
      <c r="B71" s="1907"/>
      <c r="C71" s="442"/>
      <c r="D71" s="442"/>
      <c r="E71" s="442"/>
      <c r="F71" s="442"/>
      <c r="G71" s="432"/>
      <c r="H71" s="2039"/>
      <c r="I71" s="2039"/>
      <c r="J71" s="2039"/>
      <c r="K71" s="2039"/>
      <c r="L71" s="2039"/>
      <c r="M71" s="2039"/>
      <c r="N71" s="2039"/>
      <c r="O71" s="2039"/>
      <c r="P71" s="2039"/>
      <c r="Q71" s="2039"/>
      <c r="R71" s="2039"/>
      <c r="S71" s="2039"/>
    </row>
    <row r="72" spans="1:19">
      <c r="A72" s="652" t="s">
        <v>633</v>
      </c>
      <c r="B72" s="653"/>
      <c r="C72" s="12"/>
      <c r="D72" s="12"/>
      <c r="E72" s="12"/>
      <c r="F72" s="12"/>
      <c r="G72" s="13"/>
      <c r="H72" s="21"/>
      <c r="I72" s="21"/>
      <c r="J72" s="21"/>
      <c r="K72" s="21"/>
      <c r="L72" s="21"/>
      <c r="M72" s="21"/>
      <c r="N72" s="21"/>
      <c r="O72" s="21"/>
      <c r="P72" s="21"/>
      <c r="Q72" s="21"/>
      <c r="R72" s="21"/>
      <c r="S72" s="21"/>
    </row>
    <row r="73" spans="1:19">
      <c r="A73" s="2038"/>
      <c r="B73" s="1907"/>
      <c r="C73" s="442"/>
      <c r="D73" s="442"/>
      <c r="E73" s="442"/>
      <c r="F73" s="442"/>
      <c r="G73" s="432"/>
      <c r="H73" s="2039"/>
      <c r="I73" s="2039"/>
      <c r="J73" s="2039"/>
      <c r="K73" s="2039"/>
      <c r="L73" s="2039"/>
      <c r="M73" s="2039"/>
      <c r="N73" s="2039"/>
      <c r="O73" s="2039"/>
      <c r="P73" s="2039"/>
      <c r="Q73" s="2039"/>
      <c r="R73" s="2039"/>
      <c r="S73" s="2039"/>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040"/>
      <c r="B77" s="445"/>
      <c r="C77" s="442"/>
      <c r="D77" s="442"/>
      <c r="E77" s="442"/>
      <c r="F77" s="442"/>
      <c r="G77" s="432"/>
      <c r="H77" s="2039"/>
      <c r="I77" s="2039"/>
      <c r="J77" s="2039"/>
      <c r="K77" s="2039"/>
      <c r="L77" s="2039"/>
      <c r="M77" s="2039"/>
      <c r="N77" s="2039"/>
      <c r="O77" s="2039"/>
      <c r="P77" s="2039"/>
      <c r="Q77" s="2039"/>
      <c r="R77" s="2039"/>
      <c r="S77" s="2039"/>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038"/>
      <c r="B87" s="446" t="s">
        <v>641</v>
      </c>
      <c r="C87" s="442"/>
      <c r="D87" s="442"/>
      <c r="E87" s="442"/>
      <c r="F87" s="442"/>
      <c r="G87" s="432"/>
      <c r="H87" s="2041"/>
      <c r="I87" s="2041"/>
      <c r="J87" s="2041"/>
      <c r="K87" s="2041"/>
      <c r="L87" s="2041"/>
      <c r="M87" s="2041"/>
      <c r="N87" s="2041"/>
      <c r="O87" s="2041"/>
      <c r="P87" s="2041"/>
      <c r="Q87" s="2041"/>
      <c r="R87" s="2041"/>
      <c r="S87" s="204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63" priority="19" operator="equal">
      <formula>"X"</formula>
    </cfRule>
    <cfRule type="cellIs" dxfId="662" priority="20" operator="equal">
      <formula>"I"</formula>
    </cfRule>
  </conditionalFormatting>
  <conditionalFormatting sqref="J20:J30">
    <cfRule type="cellIs" dxfId="661" priority="17" operator="equal">
      <formula>"X"</formula>
    </cfRule>
    <cfRule type="cellIs" dxfId="660" priority="18" operator="equal">
      <formula>"I"</formula>
    </cfRule>
  </conditionalFormatting>
  <conditionalFormatting sqref="L20:L30">
    <cfRule type="cellIs" dxfId="659" priority="15" operator="equal">
      <formula>"X"</formula>
    </cfRule>
    <cfRule type="cellIs" dxfId="658" priority="16" operator="equal">
      <formula>"I"</formula>
    </cfRule>
  </conditionalFormatting>
  <conditionalFormatting sqref="L32:L55">
    <cfRule type="cellIs" dxfId="657" priority="1" operator="equal">
      <formula>"X"</formula>
    </cfRule>
    <cfRule type="cellIs" dxfId="656" priority="2" operator="equal">
      <formula>"I"</formula>
    </cfRule>
  </conditionalFormatting>
  <conditionalFormatting sqref="N20:N30">
    <cfRule type="cellIs" dxfId="655" priority="13" operator="equal">
      <formula>"X"</formula>
    </cfRule>
    <cfRule type="cellIs" dxfId="654" priority="14" operator="equal">
      <formula>"I"</formula>
    </cfRule>
  </conditionalFormatting>
  <conditionalFormatting sqref="N32:N55">
    <cfRule type="cellIs" dxfId="653" priority="3" operator="equal">
      <formula>"X"</formula>
    </cfRule>
    <cfRule type="cellIs" dxfId="652" priority="4" operator="equal">
      <formula>"I"</formula>
    </cfRule>
  </conditionalFormatting>
  <conditionalFormatting sqref="P20:P30">
    <cfRule type="cellIs" dxfId="651" priority="11" operator="equal">
      <formula>"X"</formula>
    </cfRule>
    <cfRule type="cellIs" dxfId="650" priority="12" operator="equal">
      <formula>"I"</formula>
    </cfRule>
  </conditionalFormatting>
  <conditionalFormatting sqref="P32:P55">
    <cfRule type="cellIs" dxfId="649" priority="5" operator="equal">
      <formula>"X"</formula>
    </cfRule>
    <cfRule type="cellIs" dxfId="648" priority="6" operator="equal">
      <formula>"I"</formula>
    </cfRule>
  </conditionalFormatting>
  <conditionalFormatting sqref="R20:R30">
    <cfRule type="cellIs" dxfId="647" priority="9" operator="equal">
      <formula>"X"</formula>
    </cfRule>
    <cfRule type="cellIs" dxfId="646" priority="10" operator="equal">
      <formula>"I"</formula>
    </cfRule>
  </conditionalFormatting>
  <conditionalFormatting sqref="R32:R55">
    <cfRule type="cellIs" dxfId="645" priority="7" operator="equal">
      <formula>"X"</formula>
    </cfRule>
    <cfRule type="cellIs" dxfId="644" priority="8" operator="equal">
      <formula>"I"</formula>
    </cfRule>
  </conditionalFormatting>
  <hyperlinks>
    <hyperlink ref="B3" location="'Cost Summary'!A1" display="BACK TO SUMMARY SHEET" xr:uid="{1B6B95CC-3FA3-46DB-A03E-2BC636C68465}"/>
  </hyperlinks>
  <pageMargins left="0.7" right="0.7" top="0.75" bottom="0.75" header="0.3" footer="0.3"/>
  <pageSetup scale="71" orientation="portrait" horizontalDpi="1200" verticalDpi="1200"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FC71-CEC9-44C8-AC7A-559180208957}">
  <sheetPr>
    <tabColor rgb="FF92D050"/>
  </sheetPr>
  <dimension ref="A1:S99"/>
  <sheetViews>
    <sheetView zoomScale="85" zoomScaleNormal="85" workbookViewId="0">
      <pane xSplit="2" ySplit="9" topLeftCell="C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960</v>
      </c>
      <c r="C5" s="1908"/>
      <c r="D5" s="1908"/>
      <c r="E5" s="1908"/>
      <c r="F5" s="1908"/>
      <c r="G5" s="1909" t="s">
        <v>546</v>
      </c>
      <c r="H5" s="2004"/>
      <c r="I5" s="2004"/>
      <c r="J5" s="2004"/>
      <c r="K5" s="2004"/>
      <c r="L5" s="2004"/>
      <c r="M5" s="2004"/>
      <c r="N5" s="2004"/>
      <c r="O5" s="2004"/>
      <c r="P5" s="2004"/>
      <c r="Q5" s="2004"/>
      <c r="R5" s="1958"/>
      <c r="S5" s="1911"/>
    </row>
    <row r="6" spans="1:19">
      <c r="A6" s="1906" t="s">
        <v>548</v>
      </c>
      <c r="B6" s="1912" t="s">
        <v>443</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ht="15.75" thickBot="1">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20"/>
      <c r="B21" s="1925" t="s">
        <v>960</v>
      </c>
      <c r="C21" s="1923"/>
      <c r="D21" s="1908"/>
      <c r="E21" s="1908"/>
      <c r="F21" s="1908"/>
      <c r="G21" s="1921"/>
      <c r="H21" s="1924"/>
      <c r="I21" s="1922"/>
      <c r="J21" s="1924"/>
      <c r="K21" s="1922"/>
      <c r="L21" s="1924"/>
      <c r="M21" s="1922"/>
      <c r="N21" s="1924"/>
      <c r="O21" s="1922"/>
      <c r="P21" s="1924"/>
      <c r="Q21" s="1922"/>
      <c r="R21" s="1924"/>
      <c r="S21" s="1922"/>
    </row>
    <row r="22" spans="1:19">
      <c r="A22" s="2043"/>
      <c r="B22" s="1848" t="s">
        <v>567</v>
      </c>
      <c r="C22" s="1923"/>
      <c r="D22" s="1908"/>
      <c r="E22" s="1908"/>
      <c r="F22" s="1908"/>
      <c r="G22" s="1921"/>
      <c r="H22" s="1924"/>
      <c r="I22" s="406"/>
      <c r="J22" s="1924"/>
      <c r="K22" s="406"/>
      <c r="L22" s="1924"/>
      <c r="M22" s="406"/>
      <c r="N22" s="1924"/>
      <c r="O22" s="406"/>
      <c r="P22" s="1924"/>
      <c r="Q22" s="406"/>
      <c r="R22" s="1924"/>
      <c r="S22" s="406"/>
    </row>
    <row r="23" spans="1:19">
      <c r="A23" s="2043"/>
      <c r="B23" s="2105" t="s">
        <v>568</v>
      </c>
      <c r="C23" s="1923"/>
      <c r="D23" s="1908"/>
      <c r="E23" s="1908"/>
      <c r="F23" s="1908"/>
      <c r="G23" s="1921"/>
      <c r="H23" s="1924"/>
      <c r="I23" s="407"/>
      <c r="J23" s="1924"/>
      <c r="K23" s="406"/>
      <c r="L23" s="1924"/>
      <c r="M23" s="406"/>
      <c r="N23" s="1924"/>
      <c r="O23" s="406"/>
      <c r="P23" s="1924"/>
      <c r="Q23" s="406"/>
      <c r="R23" s="1924"/>
      <c r="S23" s="406"/>
    </row>
    <row r="24" spans="1:19">
      <c r="A24" s="2043"/>
      <c r="B24" s="2105" t="s">
        <v>569</v>
      </c>
      <c r="C24" s="1966"/>
      <c r="D24" s="1908"/>
      <c r="E24" s="1908"/>
      <c r="F24" s="1908"/>
      <c r="G24" s="1921"/>
      <c r="H24" s="1924"/>
      <c r="I24" s="407"/>
      <c r="J24" s="1924"/>
      <c r="K24" s="406"/>
      <c r="L24" s="1924"/>
      <c r="M24" s="406"/>
      <c r="N24" s="1924"/>
      <c r="O24" s="406"/>
      <c r="P24" s="1924"/>
      <c r="Q24" s="406"/>
      <c r="R24" s="1924"/>
      <c r="S24" s="406"/>
    </row>
    <row r="25" spans="1:19">
      <c r="A25" s="2043"/>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47"/>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408"/>
      <c r="J31" s="1978"/>
      <c r="K31" s="414"/>
      <c r="L31" s="1978"/>
      <c r="M31" s="414"/>
      <c r="N31" s="414"/>
      <c r="O31" s="414"/>
      <c r="P31" s="414"/>
      <c r="Q31" s="414"/>
      <c r="R31" s="414"/>
      <c r="S31" s="414"/>
    </row>
    <row r="32" spans="1:19" s="93" customFormat="1">
      <c r="A32" s="2047"/>
      <c r="B32" s="154"/>
      <c r="C32" s="1968"/>
      <c r="D32" s="1969"/>
      <c r="E32" s="1969"/>
      <c r="F32" s="1969"/>
      <c r="G32" s="1968"/>
      <c r="H32" s="2023"/>
      <c r="I32" s="407"/>
      <c r="J32" s="2024"/>
      <c r="K32" s="413"/>
      <c r="L32" s="1924"/>
      <c r="M32" s="413"/>
      <c r="N32" s="1924"/>
      <c r="O32" s="413"/>
      <c r="P32" s="1924"/>
      <c r="Q32" s="413"/>
      <c r="R32" s="1924"/>
      <c r="S32" s="413"/>
    </row>
    <row r="33" spans="1:19" s="93" customFormat="1">
      <c r="A33" s="2035"/>
      <c r="B33" s="1986"/>
      <c r="C33" s="1988"/>
      <c r="D33" s="1969"/>
      <c r="E33" s="1969"/>
      <c r="F33" s="1969"/>
      <c r="G33" s="1968"/>
      <c r="H33" s="2023"/>
      <c r="I33" s="407"/>
      <c r="J33" s="2024"/>
      <c r="K33" s="413"/>
      <c r="L33" s="1924"/>
      <c r="M33" s="413"/>
      <c r="N33" s="1924"/>
      <c r="O33" s="413"/>
      <c r="P33" s="1924"/>
      <c r="Q33" s="413"/>
      <c r="R33" s="1924"/>
      <c r="S33" s="413"/>
    </row>
    <row r="34" spans="1:19" s="93" customFormat="1">
      <c r="A34" s="2035"/>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035"/>
      <c r="B35" s="1987"/>
      <c r="C35" s="1988"/>
      <c r="D35" s="1969"/>
      <c r="E35" s="1969"/>
      <c r="F35" s="1969"/>
      <c r="G35" s="1968"/>
      <c r="H35" s="2023"/>
      <c r="I35" s="407"/>
      <c r="J35" s="2024"/>
      <c r="K35" s="413"/>
      <c r="L35" s="1924"/>
      <c r="M35" s="413"/>
      <c r="N35" s="1924"/>
      <c r="O35" s="413"/>
      <c r="P35" s="1924"/>
      <c r="Q35" s="413"/>
      <c r="R35" s="1924"/>
      <c r="S35" s="413"/>
    </row>
    <row r="36" spans="1:19" s="93" customFormat="1">
      <c r="A36" s="2035"/>
      <c r="B36" s="2214"/>
      <c r="C36" s="1988"/>
      <c r="D36" s="1969"/>
      <c r="E36" s="1969"/>
      <c r="F36" s="1969"/>
      <c r="G36" s="1968"/>
      <c r="H36" s="2023"/>
      <c r="I36" s="407"/>
      <c r="J36" s="2024"/>
      <c r="K36" s="413"/>
      <c r="L36" s="1924"/>
      <c r="M36" s="413"/>
      <c r="N36" s="1924"/>
      <c r="O36" s="413"/>
      <c r="P36" s="1924"/>
      <c r="Q36" s="413"/>
      <c r="R36" s="1924"/>
      <c r="S36" s="413"/>
    </row>
    <row r="37" spans="1:19" s="93" customFormat="1">
      <c r="A37" s="2035"/>
      <c r="B37" s="1987"/>
      <c r="C37" s="1988"/>
      <c r="D37" s="1969"/>
      <c r="E37" s="1969"/>
      <c r="F37" s="1969"/>
      <c r="G37" s="1968"/>
      <c r="H37" s="2023"/>
      <c r="I37" s="407"/>
      <c r="J37" s="2024"/>
      <c r="K37" s="413"/>
      <c r="L37" s="1924"/>
      <c r="M37" s="413"/>
      <c r="N37" s="1924"/>
      <c r="O37" s="413"/>
      <c r="P37" s="1924"/>
      <c r="Q37" s="413"/>
      <c r="R37" s="1924"/>
      <c r="S37" s="413"/>
    </row>
    <row r="38" spans="1:19" s="93" customFormat="1">
      <c r="A38" s="2035"/>
      <c r="B38" s="1987"/>
      <c r="C38" s="1988"/>
      <c r="D38" s="1969"/>
      <c r="E38" s="2015"/>
      <c r="F38" s="2016"/>
      <c r="G38" s="1968"/>
      <c r="H38" s="2023"/>
      <c r="I38" s="407"/>
      <c r="J38" s="2024"/>
      <c r="K38" s="413"/>
      <c r="L38" s="1924"/>
      <c r="M38" s="413"/>
      <c r="N38" s="1924"/>
      <c r="O38" s="413"/>
      <c r="P38" s="1924"/>
      <c r="Q38" s="413"/>
      <c r="R38" s="1924"/>
      <c r="S38" s="413"/>
    </row>
    <row r="39" spans="1:19" s="93" customFormat="1">
      <c r="A39" s="2035"/>
      <c r="B39" s="1987"/>
      <c r="C39" s="1988"/>
      <c r="D39" s="1969"/>
      <c r="E39" s="2015"/>
      <c r="F39" s="2016"/>
      <c r="G39" s="1968"/>
      <c r="H39" s="2023"/>
      <c r="I39" s="407"/>
      <c r="J39" s="2024"/>
      <c r="K39" s="413"/>
      <c r="L39" s="1924"/>
      <c r="M39" s="413"/>
      <c r="N39" s="1924"/>
      <c r="O39" s="413"/>
      <c r="P39" s="1924"/>
      <c r="Q39" s="413"/>
      <c r="R39" s="1924"/>
      <c r="S39" s="413"/>
    </row>
    <row r="40" spans="1:19" s="93" customFormat="1">
      <c r="A40" s="2035"/>
      <c r="B40" s="1987"/>
      <c r="C40" s="1988"/>
      <c r="D40" s="1969"/>
      <c r="E40" s="2015"/>
      <c r="F40" s="2016"/>
      <c r="G40" s="1968"/>
      <c r="H40" s="2023"/>
      <c r="I40" s="407"/>
      <c r="J40" s="2024"/>
      <c r="K40" s="413"/>
      <c r="L40" s="1924"/>
      <c r="M40" s="413"/>
      <c r="N40" s="1924"/>
      <c r="O40" s="413"/>
      <c r="P40" s="1924"/>
      <c r="Q40" s="413"/>
      <c r="R40" s="1924"/>
      <c r="S40" s="413"/>
    </row>
    <row r="41" spans="1:19" s="93" customFormat="1">
      <c r="A41" s="2035"/>
      <c r="B41" s="2095"/>
      <c r="C41" s="1988"/>
      <c r="D41" s="1969"/>
      <c r="E41" s="2015"/>
      <c r="F41" s="2016"/>
      <c r="G41" s="1968"/>
      <c r="H41" s="2023"/>
      <c r="I41" s="407"/>
      <c r="J41" s="2024"/>
      <c r="K41" s="413"/>
      <c r="L41" s="1924"/>
      <c r="M41" s="413"/>
      <c r="N41" s="1924"/>
      <c r="O41" s="413"/>
      <c r="P41" s="1924"/>
      <c r="Q41" s="413"/>
      <c r="R41" s="1924"/>
      <c r="S41" s="413"/>
    </row>
    <row r="42" spans="1:19" s="93" customFormat="1">
      <c r="A42" s="2035"/>
      <c r="B42" s="2096"/>
      <c r="C42" s="1988"/>
      <c r="D42" s="1969"/>
      <c r="E42" s="2015"/>
      <c r="F42" s="2016"/>
      <c r="G42" s="1968"/>
      <c r="H42" s="2023"/>
      <c r="I42" s="407"/>
      <c r="J42" s="2024"/>
      <c r="K42" s="413"/>
      <c r="L42" s="1924"/>
      <c r="M42" s="413"/>
      <c r="N42" s="1924"/>
      <c r="O42" s="413"/>
      <c r="P42" s="1924"/>
      <c r="Q42" s="413"/>
      <c r="R42" s="1924"/>
      <c r="S42" s="413"/>
    </row>
    <row r="43" spans="1:19" s="93" customFormat="1">
      <c r="A43" s="2035"/>
      <c r="B43" s="155"/>
      <c r="C43" s="1988"/>
      <c r="D43" s="1969"/>
      <c r="E43" s="2015"/>
      <c r="F43" s="2016"/>
      <c r="G43" s="1968"/>
      <c r="H43" s="2023"/>
      <c r="I43" s="407"/>
      <c r="J43" s="2024"/>
      <c r="K43" s="413"/>
      <c r="L43" s="1924"/>
      <c r="M43" s="413"/>
      <c r="N43" s="1924"/>
      <c r="O43" s="413"/>
      <c r="P43" s="1924"/>
      <c r="Q43" s="413"/>
      <c r="R43" s="1924"/>
      <c r="S43" s="413"/>
    </row>
    <row r="44" spans="1:19" s="93" customFormat="1">
      <c r="A44" s="2035"/>
      <c r="B44" s="2014"/>
      <c r="C44" s="1988"/>
      <c r="D44" s="1969"/>
      <c r="E44" s="2015"/>
      <c r="F44" s="2016"/>
      <c r="G44" s="1968"/>
      <c r="H44" s="2023"/>
      <c r="I44" s="407"/>
      <c r="J44" s="2024"/>
      <c r="K44" s="413"/>
      <c r="L44" s="1924"/>
      <c r="M44" s="413"/>
      <c r="N44" s="1924"/>
      <c r="O44" s="413"/>
      <c r="P44" s="1924"/>
      <c r="Q44" s="413"/>
      <c r="R44" s="1924"/>
      <c r="S44" s="413"/>
    </row>
    <row r="45" spans="1:19" s="93" customFormat="1">
      <c r="A45" s="2035"/>
      <c r="B45" s="2014"/>
      <c r="C45" s="1988"/>
      <c r="D45" s="1969"/>
      <c r="E45" s="2015"/>
      <c r="F45" s="2016"/>
      <c r="G45" s="1968"/>
      <c r="H45" s="2023"/>
      <c r="I45" s="407"/>
      <c r="J45" s="2024"/>
      <c r="K45" s="413"/>
      <c r="L45" s="1924"/>
      <c r="M45" s="413"/>
      <c r="N45" s="1924"/>
      <c r="O45" s="413"/>
      <c r="P45" s="1924"/>
      <c r="Q45" s="413"/>
      <c r="R45" s="1924"/>
      <c r="S45" s="413"/>
    </row>
    <row r="46" spans="1:19" s="93" customFormat="1">
      <c r="A46" s="2035"/>
      <c r="B46" s="2014"/>
      <c r="C46" s="1988"/>
      <c r="D46" s="1969"/>
      <c r="E46" s="2015"/>
      <c r="F46" s="2016"/>
      <c r="G46" s="1968"/>
      <c r="H46" s="2023"/>
      <c r="I46" s="407"/>
      <c r="J46" s="2024"/>
      <c r="K46" s="413"/>
      <c r="L46" s="1924"/>
      <c r="M46" s="413"/>
      <c r="N46" s="1924"/>
      <c r="O46" s="413"/>
      <c r="P46" s="1924"/>
      <c r="Q46" s="413"/>
      <c r="R46" s="1924"/>
      <c r="S46" s="413"/>
    </row>
    <row r="47" spans="1:19" s="93" customFormat="1">
      <c r="A47" s="2035"/>
      <c r="B47" s="2014"/>
      <c r="C47" s="1988"/>
      <c r="D47" s="1969"/>
      <c r="E47" s="2015"/>
      <c r="F47" s="2016"/>
      <c r="G47" s="1968"/>
      <c r="H47" s="2023"/>
      <c r="I47" s="407"/>
      <c r="J47" s="2024"/>
      <c r="K47" s="413"/>
      <c r="L47" s="1924"/>
      <c r="M47" s="413"/>
      <c r="N47" s="1924"/>
      <c r="O47" s="413"/>
      <c r="P47" s="1924"/>
      <c r="Q47" s="413"/>
      <c r="R47" s="1924"/>
      <c r="S47" s="413"/>
    </row>
    <row r="48" spans="1:19" s="93" customFormat="1">
      <c r="A48" s="2035"/>
      <c r="B48" s="2014"/>
      <c r="C48" s="1988"/>
      <c r="D48" s="1969"/>
      <c r="E48" s="2015"/>
      <c r="F48" s="2016"/>
      <c r="G48" s="1968"/>
      <c r="H48" s="2023"/>
      <c r="I48" s="407"/>
      <c r="J48" s="2024"/>
      <c r="K48" s="413"/>
      <c r="L48" s="1924"/>
      <c r="M48" s="413"/>
      <c r="N48" s="1924"/>
      <c r="O48" s="413"/>
      <c r="P48" s="1924"/>
      <c r="Q48" s="413"/>
      <c r="R48" s="1924"/>
      <c r="S48" s="413"/>
    </row>
    <row r="49" spans="1:19" s="93" customFormat="1">
      <c r="A49" s="2035"/>
      <c r="B49" s="2014"/>
      <c r="C49" s="1988"/>
      <c r="D49" s="1969"/>
      <c r="E49" s="2015"/>
      <c r="F49" s="2016"/>
      <c r="G49" s="1968"/>
      <c r="H49" s="2023"/>
      <c r="I49" s="407"/>
      <c r="J49" s="2024"/>
      <c r="K49" s="413"/>
      <c r="L49" s="1924"/>
      <c r="M49" s="413"/>
      <c r="N49" s="1924"/>
      <c r="O49" s="413"/>
      <c r="P49" s="1924"/>
      <c r="Q49" s="413"/>
      <c r="R49" s="1924"/>
      <c r="S49" s="413"/>
    </row>
    <row r="50" spans="1:19" s="93" customFormat="1">
      <c r="A50" s="2035"/>
      <c r="B50" s="2014"/>
      <c r="C50" s="1988"/>
      <c r="D50" s="1969"/>
      <c r="E50" s="2015"/>
      <c r="F50" s="2016"/>
      <c r="G50" s="1968"/>
      <c r="H50" s="2023"/>
      <c r="I50" s="407"/>
      <c r="J50" s="2024"/>
      <c r="K50" s="413"/>
      <c r="L50" s="1924"/>
      <c r="M50" s="413"/>
      <c r="N50" s="1924"/>
      <c r="O50" s="413"/>
      <c r="P50" s="1924"/>
      <c r="Q50" s="413"/>
      <c r="R50" s="1924"/>
      <c r="S50" s="413"/>
    </row>
    <row r="51" spans="1:19" s="93" customFormat="1">
      <c r="A51" s="2035"/>
      <c r="B51" s="2014"/>
      <c r="C51" s="1988"/>
      <c r="D51" s="1969"/>
      <c r="E51" s="2015"/>
      <c r="F51" s="2016"/>
      <c r="G51" s="1968"/>
      <c r="H51" s="2023"/>
      <c r="I51" s="407"/>
      <c r="J51" s="2024"/>
      <c r="K51" s="413"/>
      <c r="L51" s="1924"/>
      <c r="M51" s="413"/>
      <c r="N51" s="1924"/>
      <c r="O51" s="413"/>
      <c r="P51" s="1924"/>
      <c r="Q51" s="413"/>
      <c r="R51" s="1924"/>
      <c r="S51" s="413"/>
    </row>
    <row r="52" spans="1:19" s="93" customFormat="1">
      <c r="A52" s="2035"/>
      <c r="B52" s="2014"/>
      <c r="C52" s="1988"/>
      <c r="D52" s="1969"/>
      <c r="E52" s="2015"/>
      <c r="F52" s="2016"/>
      <c r="G52" s="1968"/>
      <c r="H52" s="2023"/>
      <c r="I52" s="407"/>
      <c r="J52" s="2024"/>
      <c r="K52" s="413"/>
      <c r="L52" s="1924"/>
      <c r="M52" s="413"/>
      <c r="N52" s="1924"/>
      <c r="O52" s="413"/>
      <c r="P52" s="1924"/>
      <c r="Q52" s="413"/>
      <c r="R52" s="1924"/>
      <c r="S52" s="413"/>
    </row>
    <row r="53" spans="1:19" s="93" customFormat="1">
      <c r="A53" s="2035"/>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035"/>
      <c r="B54" s="2014"/>
      <c r="C54" s="1988"/>
      <c r="D54" s="1969"/>
      <c r="E54" s="2015"/>
      <c r="F54" s="2016"/>
      <c r="G54" s="1968"/>
      <c r="H54" s="2023"/>
      <c r="I54" s="407"/>
      <c r="J54" s="2024"/>
      <c r="K54" s="413"/>
      <c r="L54" s="1924"/>
      <c r="M54" s="413"/>
      <c r="N54" s="1924"/>
      <c r="O54" s="413"/>
      <c r="P54" s="1924"/>
      <c r="Q54" s="413"/>
      <c r="R54" s="1924"/>
      <c r="S54" s="413"/>
    </row>
    <row r="55" spans="1:19" ht="15.75" thickBot="1">
      <c r="A55" s="2215"/>
      <c r="B55" s="2216"/>
      <c r="C55" s="1923"/>
      <c r="D55" s="1908"/>
      <c r="E55" s="1908"/>
      <c r="F55" s="1908"/>
      <c r="G55" s="1921"/>
      <c r="H55" s="2041"/>
      <c r="I55" s="406"/>
      <c r="J55" s="406"/>
      <c r="K55" s="406"/>
      <c r="L55" s="1924"/>
      <c r="M55" s="406"/>
      <c r="N55" s="1924"/>
      <c r="O55" s="406"/>
      <c r="P55" s="1924"/>
      <c r="Q55" s="406"/>
      <c r="R55" s="1924"/>
      <c r="S55" s="406"/>
    </row>
    <row r="56" spans="1:19" ht="15.75" thickTop="1">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ht="15.75" thickBot="1">
      <c r="A63" s="1867"/>
      <c r="B63" s="1868"/>
      <c r="C63" s="1869"/>
      <c r="D63" s="1869"/>
      <c r="E63" s="1870"/>
      <c r="F63" s="1871"/>
      <c r="G63" s="1884"/>
      <c r="H63" s="1885"/>
      <c r="I63" s="1886"/>
      <c r="J63" s="1885"/>
      <c r="K63" s="1886"/>
      <c r="L63" s="1885"/>
      <c r="M63" s="1886"/>
      <c r="N63" s="1885"/>
      <c r="O63" s="1886"/>
      <c r="P63" s="1885"/>
      <c r="Q63" s="1886"/>
      <c r="R63" s="1885"/>
      <c r="S63" s="1886"/>
    </row>
    <row r="64" spans="1:19" ht="16.5" thickTop="1" thickBot="1">
      <c r="A64" s="652" t="s">
        <v>631</v>
      </c>
      <c r="B64" s="653"/>
      <c r="C64" s="12"/>
      <c r="D64" s="12"/>
      <c r="E64" s="12"/>
      <c r="F64" s="12"/>
      <c r="G64" s="13"/>
      <c r="H64" s="21"/>
      <c r="I64" s="21"/>
      <c r="J64" s="21"/>
      <c r="K64" s="21"/>
      <c r="L64" s="21"/>
      <c r="M64" s="21"/>
      <c r="N64" s="21"/>
      <c r="O64" s="21"/>
      <c r="P64" s="21"/>
      <c r="Q64" s="21"/>
      <c r="R64" s="21"/>
      <c r="S64" s="21"/>
    </row>
    <row r="65" spans="1:19" ht="15.75" thickTop="1">
      <c r="A65" s="2038"/>
      <c r="B65" s="1907"/>
      <c r="C65" s="442"/>
      <c r="D65" s="442"/>
      <c r="E65" s="442"/>
      <c r="F65" s="442"/>
      <c r="G65" s="432"/>
      <c r="H65" s="2039"/>
      <c r="I65" s="2039"/>
      <c r="J65" s="2039"/>
      <c r="K65" s="2039"/>
      <c r="L65" s="2039"/>
      <c r="M65" s="2039"/>
      <c r="N65" s="2039"/>
      <c r="O65" s="2039"/>
      <c r="P65" s="2039"/>
      <c r="Q65" s="2039"/>
      <c r="R65" s="2039"/>
      <c r="S65" s="2039"/>
    </row>
    <row r="66" spans="1:19" s="2" customFormat="1">
      <c r="A66" s="2038"/>
      <c r="B66" s="1907"/>
      <c r="C66" s="442"/>
      <c r="D66" s="442"/>
      <c r="E66" s="442"/>
      <c r="F66" s="442"/>
      <c r="G66" s="432"/>
      <c r="H66" s="2039"/>
      <c r="I66" s="2039"/>
      <c r="J66" s="2039"/>
      <c r="K66" s="2039"/>
      <c r="L66" s="2039"/>
      <c r="M66" s="2039"/>
      <c r="N66" s="2039"/>
      <c r="O66" s="2039"/>
      <c r="P66" s="2039"/>
      <c r="Q66" s="2039"/>
      <c r="R66" s="2039"/>
      <c r="S66" s="2039"/>
    </row>
    <row r="67" spans="1:19" s="2" customFormat="1" ht="15.75" thickBot="1">
      <c r="A67" s="2038"/>
      <c r="B67" s="1907"/>
      <c r="C67" s="442"/>
      <c r="D67" s="442"/>
      <c r="E67" s="442"/>
      <c r="F67" s="442"/>
      <c r="G67" s="432"/>
      <c r="H67" s="2039"/>
      <c r="I67" s="2039"/>
      <c r="J67" s="2039"/>
      <c r="K67" s="2039"/>
      <c r="L67" s="2039"/>
      <c r="M67" s="2039"/>
      <c r="N67" s="2039"/>
      <c r="O67" s="2039"/>
      <c r="P67" s="2039"/>
      <c r="Q67" s="2039"/>
      <c r="R67" s="2039"/>
      <c r="S67" s="2039"/>
    </row>
    <row r="68" spans="1:19" ht="16.5" thickTop="1" thickBot="1">
      <c r="A68" s="652" t="s">
        <v>632</v>
      </c>
      <c r="B68" s="653"/>
      <c r="C68" s="12"/>
      <c r="D68" s="12"/>
      <c r="E68" s="12"/>
      <c r="F68" s="12"/>
      <c r="G68" s="13"/>
      <c r="H68" s="21"/>
      <c r="I68" s="21"/>
      <c r="J68" s="21"/>
      <c r="K68" s="21"/>
      <c r="L68" s="21"/>
      <c r="M68" s="21"/>
      <c r="N68" s="21"/>
      <c r="O68" s="21"/>
      <c r="P68" s="21"/>
      <c r="Q68" s="21"/>
      <c r="R68" s="21"/>
      <c r="S68" s="21"/>
    </row>
    <row r="69" spans="1:19" s="2" customFormat="1" ht="15.75" thickTop="1">
      <c r="A69" s="2038"/>
      <c r="B69" s="1907"/>
      <c r="C69" s="442"/>
      <c r="D69" s="442"/>
      <c r="E69" s="442"/>
      <c r="F69" s="442"/>
      <c r="G69" s="432"/>
      <c r="H69" s="2039"/>
      <c r="I69" s="2039"/>
      <c r="J69" s="2039"/>
      <c r="K69" s="2039"/>
      <c r="L69" s="2039"/>
      <c r="M69" s="2039"/>
      <c r="N69" s="2039"/>
      <c r="O69" s="2039"/>
      <c r="P69" s="2039"/>
      <c r="Q69" s="2039"/>
      <c r="R69" s="2039"/>
      <c r="S69" s="2039"/>
    </row>
    <row r="70" spans="1:19" s="2" customFormat="1">
      <c r="A70" s="2038"/>
      <c r="B70" s="1907"/>
      <c r="C70" s="442"/>
      <c r="D70" s="442"/>
      <c r="E70" s="442"/>
      <c r="F70" s="442"/>
      <c r="G70" s="432"/>
      <c r="H70" s="2039"/>
      <c r="I70" s="2039"/>
      <c r="J70" s="2039"/>
      <c r="K70" s="2039"/>
      <c r="L70" s="2039"/>
      <c r="M70" s="2039"/>
      <c r="N70" s="2039"/>
      <c r="O70" s="2039"/>
      <c r="P70" s="2039"/>
      <c r="Q70" s="2039"/>
      <c r="R70" s="2039"/>
      <c r="S70" s="2039"/>
    </row>
    <row r="71" spans="1:19" ht="15.75" thickBot="1">
      <c r="A71" s="2038"/>
      <c r="B71" s="1907"/>
      <c r="C71" s="442"/>
      <c r="D71" s="442"/>
      <c r="E71" s="442"/>
      <c r="F71" s="442"/>
      <c r="G71" s="432"/>
      <c r="H71" s="2039"/>
      <c r="I71" s="2039"/>
      <c r="J71" s="2039"/>
      <c r="K71" s="2039"/>
      <c r="L71" s="2039"/>
      <c r="M71" s="2039"/>
      <c r="N71" s="2039"/>
      <c r="O71" s="2039"/>
      <c r="P71" s="2039"/>
      <c r="Q71" s="2039"/>
      <c r="R71" s="2039"/>
      <c r="S71" s="2039"/>
    </row>
    <row r="72" spans="1:19" ht="16.5" thickTop="1" thickBot="1">
      <c r="A72" s="652" t="s">
        <v>633</v>
      </c>
      <c r="B72" s="653"/>
      <c r="C72" s="12"/>
      <c r="D72" s="12"/>
      <c r="E72" s="12"/>
      <c r="F72" s="12"/>
      <c r="G72" s="13"/>
      <c r="H72" s="21"/>
      <c r="I72" s="21"/>
      <c r="J72" s="21"/>
      <c r="K72" s="21"/>
      <c r="L72" s="21"/>
      <c r="M72" s="21"/>
      <c r="N72" s="21"/>
      <c r="O72" s="21"/>
      <c r="P72" s="21"/>
      <c r="Q72" s="21"/>
      <c r="R72" s="21"/>
      <c r="S72" s="21"/>
    </row>
    <row r="73" spans="1:19" ht="15.75" thickTop="1">
      <c r="A73" s="2038"/>
      <c r="B73" s="1907"/>
      <c r="C73" s="442"/>
      <c r="D73" s="442"/>
      <c r="E73" s="442"/>
      <c r="F73" s="442"/>
      <c r="G73" s="432"/>
      <c r="H73" s="2039"/>
      <c r="I73" s="2039"/>
      <c r="J73" s="2039"/>
      <c r="K73" s="2039"/>
      <c r="L73" s="2039"/>
      <c r="M73" s="2039"/>
      <c r="N73" s="2039"/>
      <c r="O73" s="2039"/>
      <c r="P73" s="2039"/>
      <c r="Q73" s="2039"/>
      <c r="R73" s="2039"/>
      <c r="S73" s="2039"/>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ht="15.75" thickBot="1">
      <c r="A75" s="1889"/>
      <c r="B75" s="1890"/>
      <c r="C75" s="1908"/>
      <c r="D75" s="1908"/>
      <c r="E75" s="1908"/>
      <c r="F75" s="1908"/>
      <c r="G75" s="1921"/>
      <c r="H75" s="1891"/>
      <c r="I75" s="1891"/>
      <c r="J75" s="1891"/>
      <c r="K75" s="1891"/>
      <c r="L75" s="1891"/>
      <c r="M75" s="1891"/>
      <c r="N75" s="1891"/>
      <c r="O75" s="1891"/>
      <c r="P75" s="1891"/>
      <c r="Q75" s="1891"/>
      <c r="R75" s="1891"/>
      <c r="S75" s="1891"/>
    </row>
    <row r="76" spans="1:19" ht="16.5" thickTop="1" thickBot="1">
      <c r="A76" s="652" t="s">
        <v>634</v>
      </c>
      <c r="B76" s="653"/>
      <c r="C76" s="12"/>
      <c r="D76" s="12"/>
      <c r="E76" s="12"/>
      <c r="F76" s="12"/>
      <c r="G76" s="13"/>
      <c r="H76" s="21"/>
      <c r="I76" s="21"/>
      <c r="J76" s="21"/>
      <c r="K76" s="21"/>
      <c r="L76" s="21"/>
      <c r="M76" s="21"/>
      <c r="N76" s="21"/>
      <c r="O76" s="21"/>
      <c r="P76" s="21"/>
      <c r="Q76" s="21"/>
      <c r="R76" s="21"/>
      <c r="S76" s="21"/>
    </row>
    <row r="77" spans="1:19" ht="15.75" thickTop="1">
      <c r="A77" s="2040"/>
      <c r="B77" s="445"/>
      <c r="C77" s="442"/>
      <c r="D77" s="442"/>
      <c r="E77" s="442"/>
      <c r="F77" s="442"/>
      <c r="G77" s="432"/>
      <c r="H77" s="2039"/>
      <c r="I77" s="2039"/>
      <c r="J77" s="2039"/>
      <c r="K77" s="2039"/>
      <c r="L77" s="2039"/>
      <c r="M77" s="2039"/>
      <c r="N77" s="2039"/>
      <c r="O77" s="2039"/>
      <c r="P77" s="2039"/>
      <c r="Q77" s="2039"/>
      <c r="R77" s="2039"/>
      <c r="S77" s="2039"/>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ht="15.75" thickBot="1">
      <c r="A79" s="1889"/>
      <c r="B79" s="1890"/>
      <c r="C79" s="1908"/>
      <c r="D79" s="1908"/>
      <c r="E79" s="1908"/>
      <c r="F79" s="1908"/>
      <c r="G79" s="1921"/>
      <c r="H79" s="1892"/>
      <c r="I79" s="1892"/>
      <c r="J79" s="1892"/>
      <c r="K79" s="1892"/>
      <c r="L79" s="1892"/>
      <c r="M79" s="1892"/>
      <c r="N79" s="1892"/>
      <c r="O79" s="1892"/>
      <c r="P79" s="1892"/>
      <c r="Q79" s="1892"/>
      <c r="R79" s="1892"/>
      <c r="S79" s="1892"/>
    </row>
    <row r="80" spans="1:19" ht="16.5" thickTop="1" thickBot="1">
      <c r="A80" s="652" t="s">
        <v>635</v>
      </c>
      <c r="B80" s="653"/>
      <c r="C80" s="12"/>
      <c r="D80" s="12"/>
      <c r="E80" s="12"/>
      <c r="F80" s="12"/>
      <c r="G80" s="13"/>
      <c r="H80" s="21"/>
      <c r="I80" s="21"/>
      <c r="J80" s="21"/>
      <c r="K80" s="21"/>
      <c r="L80" s="21"/>
      <c r="M80" s="21"/>
      <c r="N80" s="21"/>
      <c r="O80" s="21"/>
      <c r="P80" s="21"/>
      <c r="Q80" s="21"/>
      <c r="R80" s="21"/>
      <c r="S80" s="21"/>
    </row>
    <row r="81" spans="1:19" ht="15.75" thickTop="1">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ht="15.75" thickBot="1">
      <c r="A85" s="358"/>
      <c r="B85" s="357"/>
      <c r="C85" s="188"/>
      <c r="D85" s="188"/>
      <c r="E85" s="188"/>
      <c r="F85" s="188"/>
      <c r="G85" s="359"/>
      <c r="H85" s="300"/>
      <c r="I85" s="300"/>
      <c r="J85" s="300"/>
      <c r="K85" s="300"/>
      <c r="L85" s="300"/>
      <c r="M85" s="300"/>
      <c r="N85" s="300"/>
      <c r="O85" s="300"/>
      <c r="P85" s="300"/>
      <c r="Q85" s="300"/>
      <c r="R85" s="300"/>
      <c r="S85" s="300"/>
    </row>
    <row r="86" spans="1:19" ht="16.5" thickTop="1" thickBot="1">
      <c r="A86" s="7" t="s">
        <v>640</v>
      </c>
      <c r="B86" s="8"/>
      <c r="C86" s="12"/>
      <c r="D86" s="12"/>
      <c r="E86" s="12"/>
      <c r="F86" s="12"/>
      <c r="G86" s="13"/>
      <c r="H86" s="21"/>
      <c r="I86" s="21"/>
      <c r="J86" s="21"/>
      <c r="K86" s="21"/>
      <c r="L86" s="21"/>
      <c r="M86" s="21"/>
      <c r="N86" s="21"/>
      <c r="O86" s="21"/>
      <c r="P86" s="21"/>
      <c r="Q86" s="21"/>
      <c r="R86" s="21"/>
      <c r="S86" s="21"/>
    </row>
    <row r="87" spans="1:19" ht="15.75" thickTop="1">
      <c r="A87" s="2038"/>
      <c r="B87" s="446" t="s">
        <v>641</v>
      </c>
      <c r="C87" s="442"/>
      <c r="D87" s="442"/>
      <c r="E87" s="442"/>
      <c r="F87" s="442"/>
      <c r="G87" s="432"/>
      <c r="H87" s="2041"/>
      <c r="I87" s="2041"/>
      <c r="J87" s="2041"/>
      <c r="K87" s="2041"/>
      <c r="L87" s="2041"/>
      <c r="M87" s="2041"/>
      <c r="N87" s="2041"/>
      <c r="O87" s="2041"/>
      <c r="P87" s="2041"/>
      <c r="Q87" s="2041"/>
      <c r="R87" s="2041"/>
      <c r="S87" s="204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ht="15.75" thickBot="1">
      <c r="A89" s="1894"/>
      <c r="B89" s="1895" t="s">
        <v>643</v>
      </c>
      <c r="C89" s="1896"/>
      <c r="D89" s="1896"/>
      <c r="E89" s="1896"/>
      <c r="F89" s="1896"/>
      <c r="G89" s="1897"/>
      <c r="H89" s="1898"/>
      <c r="I89" s="1898"/>
      <c r="J89" s="1898"/>
      <c r="K89" s="1898"/>
      <c r="L89" s="1898"/>
      <c r="M89" s="1898"/>
      <c r="N89" s="1898"/>
      <c r="O89" s="1898"/>
      <c r="P89" s="1898"/>
      <c r="Q89" s="1898"/>
      <c r="R89" s="1898"/>
      <c r="S89" s="1898"/>
    </row>
    <row r="90" spans="1:19" ht="16.5" thickTop="1" thickBot="1"/>
    <row r="91" spans="1:19" ht="16.5" thickTop="1" thickBot="1">
      <c r="A91" s="94" t="s">
        <v>644</v>
      </c>
      <c r="B91" s="96"/>
    </row>
    <row r="92" spans="1:19" ht="15.75" thickTop="1">
      <c r="A92" s="95" t="s">
        <v>542</v>
      </c>
      <c r="B92" s="1899"/>
    </row>
    <row r="93" spans="1:19">
      <c r="A93" s="1900" t="s">
        <v>546</v>
      </c>
      <c r="B93" s="1899"/>
    </row>
    <row r="94" spans="1:19">
      <c r="A94" s="1901" t="s">
        <v>549</v>
      </c>
      <c r="B94" s="1902"/>
    </row>
    <row r="95" spans="1:19">
      <c r="A95" s="1901" t="s">
        <v>552</v>
      </c>
      <c r="B95" s="1903"/>
    </row>
    <row r="96" spans="1:19" ht="15.75" thickBot="1">
      <c r="A96" s="1904" t="s">
        <v>645</v>
      </c>
      <c r="B96" s="1905"/>
    </row>
    <row r="97" spans="1:2" ht="15.75" thickTop="1"/>
    <row r="98" spans="1:2">
      <c r="A98" s="97"/>
      <c r="B98" s="1" t="s">
        <v>646</v>
      </c>
    </row>
    <row r="99" spans="1:2">
      <c r="A99" s="98"/>
      <c r="B99" s="1" t="s">
        <v>647</v>
      </c>
    </row>
  </sheetData>
  <mergeCells count="47">
    <mergeCell ref="A64:B64"/>
    <mergeCell ref="A68:B68"/>
    <mergeCell ref="A72:B72"/>
    <mergeCell ref="A76:B76"/>
    <mergeCell ref="A80:B80"/>
    <mergeCell ref="R4:S4"/>
    <mergeCell ref="R5:S5"/>
    <mergeCell ref="R6:S6"/>
    <mergeCell ref="R7:S7"/>
    <mergeCell ref="R8:S8"/>
    <mergeCell ref="P4:Q4"/>
    <mergeCell ref="P5:Q5"/>
    <mergeCell ref="P6:Q6"/>
    <mergeCell ref="P7:Q7"/>
    <mergeCell ref="P8:Q8"/>
    <mergeCell ref="N4:O4"/>
    <mergeCell ref="N5:O5"/>
    <mergeCell ref="N6:O6"/>
    <mergeCell ref="N7:O7"/>
    <mergeCell ref="N8:O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643" priority="19" operator="equal">
      <formula>"X"</formula>
    </cfRule>
    <cfRule type="cellIs" dxfId="642" priority="20" operator="equal">
      <formula>"I"</formula>
    </cfRule>
  </conditionalFormatting>
  <conditionalFormatting sqref="J20:J30">
    <cfRule type="cellIs" dxfId="641" priority="17" operator="equal">
      <formula>"X"</formula>
    </cfRule>
    <cfRule type="cellIs" dxfId="640" priority="18" operator="equal">
      <formula>"I"</formula>
    </cfRule>
  </conditionalFormatting>
  <conditionalFormatting sqref="L20:L30">
    <cfRule type="cellIs" dxfId="639" priority="15" operator="equal">
      <formula>"X"</formula>
    </cfRule>
    <cfRule type="cellIs" dxfId="638" priority="16" operator="equal">
      <formula>"I"</formula>
    </cfRule>
  </conditionalFormatting>
  <conditionalFormatting sqref="L32:L55">
    <cfRule type="cellIs" dxfId="637" priority="1" operator="equal">
      <formula>"X"</formula>
    </cfRule>
    <cfRule type="cellIs" dxfId="636" priority="2" operator="equal">
      <formula>"I"</formula>
    </cfRule>
  </conditionalFormatting>
  <conditionalFormatting sqref="N20:N30">
    <cfRule type="cellIs" dxfId="635" priority="13" operator="equal">
      <formula>"X"</formula>
    </cfRule>
    <cfRule type="cellIs" dxfId="634" priority="14" operator="equal">
      <formula>"I"</formula>
    </cfRule>
  </conditionalFormatting>
  <conditionalFormatting sqref="N32:N55">
    <cfRule type="cellIs" dxfId="633" priority="3" operator="equal">
      <formula>"X"</formula>
    </cfRule>
    <cfRule type="cellIs" dxfId="632" priority="4" operator="equal">
      <formula>"I"</formula>
    </cfRule>
  </conditionalFormatting>
  <conditionalFormatting sqref="P20:P30">
    <cfRule type="cellIs" dxfId="631" priority="11" operator="equal">
      <formula>"X"</formula>
    </cfRule>
    <cfRule type="cellIs" dxfId="630" priority="12" operator="equal">
      <formula>"I"</formula>
    </cfRule>
  </conditionalFormatting>
  <conditionalFormatting sqref="P32:P55">
    <cfRule type="cellIs" dxfId="629" priority="5" operator="equal">
      <formula>"X"</formula>
    </cfRule>
    <cfRule type="cellIs" dxfId="628" priority="6" operator="equal">
      <formula>"I"</formula>
    </cfRule>
  </conditionalFormatting>
  <conditionalFormatting sqref="R20:R30">
    <cfRule type="cellIs" dxfId="627" priority="9" operator="equal">
      <formula>"X"</formula>
    </cfRule>
    <cfRule type="cellIs" dxfId="626" priority="10" operator="equal">
      <formula>"I"</formula>
    </cfRule>
  </conditionalFormatting>
  <conditionalFormatting sqref="R32:R55">
    <cfRule type="cellIs" dxfId="625" priority="7" operator="equal">
      <formula>"X"</formula>
    </cfRule>
    <cfRule type="cellIs" dxfId="624" priority="8" operator="equal">
      <formula>"I"</formula>
    </cfRule>
  </conditionalFormatting>
  <hyperlinks>
    <hyperlink ref="B3" location="'Cost Summary'!A1" display="BACK TO SUMMARY SHEET" xr:uid="{FA75D889-9E9A-41EE-802B-A14C998433A8}"/>
  </hyperlinks>
  <pageMargins left="0.7" right="0.7" top="0.75" bottom="0.75" header="0.3" footer="0.3"/>
  <pageSetup scale="71" orientation="portrait" horizontalDpi="1200" verticalDpi="1200"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23BD-2B9D-4967-890C-E60C7A66C8FA}">
  <sheetPr>
    <tabColor rgb="FF92D050"/>
  </sheetPr>
  <dimension ref="A1:S99"/>
  <sheetViews>
    <sheetView zoomScale="85" zoomScaleNormal="85" workbookViewId="0">
      <pane xSplit="2" ySplit="9" topLeftCell="C20" activePane="bottomRight" state="frozen"/>
      <selection pane="bottomRight" activeCell="B29" sqref="B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961</v>
      </c>
      <c r="C5" s="1908"/>
      <c r="D5" s="1908"/>
      <c r="E5" s="1908"/>
      <c r="F5" s="1908"/>
      <c r="G5" s="1909" t="s">
        <v>546</v>
      </c>
      <c r="H5" s="2004"/>
      <c r="I5" s="2004"/>
      <c r="J5" s="2004"/>
      <c r="K5" s="2004"/>
      <c r="L5" s="2004"/>
      <c r="M5" s="2004"/>
      <c r="N5" s="2004"/>
      <c r="O5" s="2004"/>
      <c r="P5" s="2004"/>
      <c r="Q5" s="2004"/>
      <c r="R5" s="1958"/>
      <c r="S5" s="1911"/>
    </row>
    <row r="6" spans="1:19">
      <c r="A6" s="1906" t="s">
        <v>548</v>
      </c>
      <c r="B6" s="1912" t="s">
        <v>445</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961</v>
      </c>
      <c r="C21" s="1923"/>
      <c r="D21" s="1908"/>
      <c r="E21" s="1908"/>
      <c r="F21" s="1908"/>
      <c r="G21" s="1921"/>
      <c r="H21" s="1924"/>
      <c r="I21" s="1922"/>
      <c r="J21" s="1924"/>
      <c r="K21" s="1922"/>
      <c r="L21" s="1924"/>
      <c r="M21" s="1922"/>
      <c r="N21" s="1924"/>
      <c r="O21" s="1922"/>
      <c r="P21" s="1924"/>
      <c r="Q21" s="1922"/>
      <c r="R21" s="1924"/>
      <c r="S21" s="1922"/>
    </row>
    <row r="22" spans="1:19">
      <c r="A22" s="2043"/>
      <c r="B22" s="1848" t="s">
        <v>567</v>
      </c>
      <c r="C22" s="1923"/>
      <c r="D22" s="1908"/>
      <c r="E22" s="1908"/>
      <c r="F22" s="1908"/>
      <c r="G22" s="1921"/>
      <c r="H22" s="1924"/>
      <c r="I22" s="406"/>
      <c r="J22" s="1924"/>
      <c r="K22" s="406"/>
      <c r="L22" s="1924"/>
      <c r="M22" s="406"/>
      <c r="N22" s="1924"/>
      <c r="O22" s="406"/>
      <c r="P22" s="1924"/>
      <c r="Q22" s="406"/>
      <c r="R22" s="1924"/>
      <c r="S22" s="406"/>
    </row>
    <row r="23" spans="1:19">
      <c r="A23" s="2043"/>
      <c r="B23" s="2105" t="s">
        <v>568</v>
      </c>
      <c r="C23" s="1923"/>
      <c r="D23" s="1908"/>
      <c r="E23" s="1908"/>
      <c r="F23" s="1908"/>
      <c r="G23" s="1921"/>
      <c r="H23" s="1924"/>
      <c r="I23" s="407"/>
      <c r="J23" s="1924"/>
      <c r="K23" s="406"/>
      <c r="L23" s="1924"/>
      <c r="M23" s="406"/>
      <c r="N23" s="1924"/>
      <c r="O23" s="406"/>
      <c r="P23" s="1924"/>
      <c r="Q23" s="406"/>
      <c r="R23" s="1924"/>
      <c r="S23" s="406"/>
    </row>
    <row r="24" spans="1:19">
      <c r="A24" s="2043"/>
      <c r="B24" s="2105" t="s">
        <v>569</v>
      </c>
      <c r="C24" s="1966"/>
      <c r="D24" s="1908"/>
      <c r="E24" s="1908"/>
      <c r="F24" s="1908"/>
      <c r="G24" s="1921"/>
      <c r="H24" s="1924"/>
      <c r="I24" s="407"/>
      <c r="J24" s="1924"/>
      <c r="K24" s="406"/>
      <c r="L24" s="1924"/>
      <c r="M24" s="406"/>
      <c r="N24" s="1924"/>
      <c r="O24" s="406"/>
      <c r="P24" s="1924"/>
      <c r="Q24" s="406"/>
      <c r="R24" s="1924"/>
      <c r="S24" s="406"/>
    </row>
    <row r="25" spans="1:19">
      <c r="A25" s="2043"/>
      <c r="B25" s="2106" t="s">
        <v>570</v>
      </c>
      <c r="C25" s="1966"/>
      <c r="D25" s="1908"/>
      <c r="E25" s="1908"/>
      <c r="F25" s="1908"/>
      <c r="G25" s="1921"/>
      <c r="H25" s="1924"/>
      <c r="I25" s="407"/>
      <c r="J25" s="1924"/>
      <c r="K25" s="406"/>
      <c r="L25" s="1924"/>
      <c r="M25" s="406"/>
      <c r="N25" s="1924"/>
      <c r="O25" s="406"/>
      <c r="P25" s="1924"/>
      <c r="Q25" s="406"/>
      <c r="R25" s="1924"/>
      <c r="S25" s="406"/>
    </row>
    <row r="26" spans="1:19" s="93" customFormat="1">
      <c r="A26" s="2047"/>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2109"/>
      <c r="J31" s="1978"/>
      <c r="K31" s="2110"/>
      <c r="L31" s="1978"/>
      <c r="M31" s="2110"/>
      <c r="N31" s="2110"/>
      <c r="O31" s="2110"/>
      <c r="P31" s="2110"/>
      <c r="Q31" s="2110"/>
      <c r="R31" s="2110"/>
      <c r="S31" s="2110"/>
    </row>
    <row r="32" spans="1:19" s="93" customFormat="1">
      <c r="A32" s="2047"/>
      <c r="B32" s="154"/>
      <c r="C32" s="1968"/>
      <c r="D32" s="1969"/>
      <c r="E32" s="1969"/>
      <c r="F32" s="1969"/>
      <c r="G32" s="1968"/>
      <c r="H32" s="2023"/>
      <c r="I32" s="407"/>
      <c r="J32" s="2024"/>
      <c r="K32" s="413"/>
      <c r="L32" s="1924"/>
      <c r="M32" s="413"/>
      <c r="N32" s="1924"/>
      <c r="O32" s="413"/>
      <c r="P32" s="1924"/>
      <c r="Q32" s="413"/>
      <c r="R32" s="1924"/>
      <c r="S32" s="413"/>
    </row>
    <row r="33" spans="1:19" s="93" customFormat="1">
      <c r="A33" s="2111"/>
      <c r="B33" s="1986"/>
      <c r="C33" s="1988"/>
      <c r="D33" s="1969"/>
      <c r="E33" s="1969"/>
      <c r="F33" s="1969"/>
      <c r="G33" s="1968"/>
      <c r="H33" s="2023"/>
      <c r="I33" s="407"/>
      <c r="J33" s="2024"/>
      <c r="K33" s="413"/>
      <c r="L33" s="1924"/>
      <c r="M33" s="413"/>
      <c r="N33" s="1924"/>
      <c r="O33" s="413"/>
      <c r="P33" s="1924"/>
      <c r="Q33" s="413"/>
      <c r="R33" s="1924"/>
      <c r="S33" s="413"/>
    </row>
    <row r="34" spans="1:19" s="93" customFormat="1">
      <c r="A34" s="2111"/>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111"/>
      <c r="B35" s="1987"/>
      <c r="C35" s="1988"/>
      <c r="D35" s="1969"/>
      <c r="E35" s="1969"/>
      <c r="F35" s="1969"/>
      <c r="G35" s="1968"/>
      <c r="H35" s="2023"/>
      <c r="I35" s="407"/>
      <c r="J35" s="2024"/>
      <c r="K35" s="413"/>
      <c r="L35" s="1924"/>
      <c r="M35" s="413"/>
      <c r="N35" s="1924"/>
      <c r="O35" s="413"/>
      <c r="P35" s="1924"/>
      <c r="Q35" s="413"/>
      <c r="R35" s="1924"/>
      <c r="S35" s="413"/>
    </row>
    <row r="36" spans="1:19" s="93" customFormat="1">
      <c r="A36" s="2111"/>
      <c r="B36" s="2214"/>
      <c r="C36" s="1988"/>
      <c r="D36" s="1969"/>
      <c r="E36" s="1969"/>
      <c r="F36" s="1969"/>
      <c r="G36" s="1968"/>
      <c r="H36" s="2023"/>
      <c r="I36" s="407"/>
      <c r="J36" s="2024"/>
      <c r="K36" s="413"/>
      <c r="L36" s="1924"/>
      <c r="M36" s="413"/>
      <c r="N36" s="1924"/>
      <c r="O36" s="413"/>
      <c r="P36" s="1924"/>
      <c r="Q36" s="413"/>
      <c r="R36" s="1924"/>
      <c r="S36" s="413"/>
    </row>
    <row r="37" spans="1:19" s="93" customFormat="1">
      <c r="A37" s="2111"/>
      <c r="B37" s="1987"/>
      <c r="C37" s="1988"/>
      <c r="D37" s="1969"/>
      <c r="E37" s="1969"/>
      <c r="F37" s="1969"/>
      <c r="G37" s="1968"/>
      <c r="H37" s="2023"/>
      <c r="I37" s="407"/>
      <c r="J37" s="2024"/>
      <c r="K37" s="413"/>
      <c r="L37" s="1924"/>
      <c r="M37" s="413"/>
      <c r="N37" s="1924"/>
      <c r="O37" s="413"/>
      <c r="P37" s="1924"/>
      <c r="Q37" s="413"/>
      <c r="R37" s="1924"/>
      <c r="S37" s="413"/>
    </row>
    <row r="38" spans="1:19" s="93" customFormat="1">
      <c r="A38" s="2111"/>
      <c r="B38" s="1987"/>
      <c r="C38" s="1988"/>
      <c r="D38" s="1969"/>
      <c r="E38" s="2015"/>
      <c r="F38" s="2016"/>
      <c r="G38" s="1968"/>
      <c r="H38" s="2023"/>
      <c r="I38" s="407"/>
      <c r="J38" s="2024"/>
      <c r="K38" s="413"/>
      <c r="L38" s="1924"/>
      <c r="M38" s="413"/>
      <c r="N38" s="1924"/>
      <c r="O38" s="413"/>
      <c r="P38" s="1924"/>
      <c r="Q38" s="413"/>
      <c r="R38" s="1924"/>
      <c r="S38" s="413"/>
    </row>
    <row r="39" spans="1:19" s="93" customFormat="1">
      <c r="A39" s="2111"/>
      <c r="B39" s="1987"/>
      <c r="C39" s="1988"/>
      <c r="D39" s="1969"/>
      <c r="E39" s="2015"/>
      <c r="F39" s="2016"/>
      <c r="G39" s="1968"/>
      <c r="H39" s="2023"/>
      <c r="I39" s="407"/>
      <c r="J39" s="2024"/>
      <c r="K39" s="413"/>
      <c r="L39" s="1924"/>
      <c r="M39" s="413"/>
      <c r="N39" s="1924"/>
      <c r="O39" s="413"/>
      <c r="P39" s="1924"/>
      <c r="Q39" s="413"/>
      <c r="R39" s="1924"/>
      <c r="S39" s="413"/>
    </row>
    <row r="40" spans="1:19" s="93" customFormat="1">
      <c r="A40" s="2111"/>
      <c r="B40" s="1987"/>
      <c r="C40" s="1988"/>
      <c r="D40" s="1969"/>
      <c r="E40" s="2015"/>
      <c r="F40" s="2016"/>
      <c r="G40" s="1968"/>
      <c r="H40" s="2023"/>
      <c r="I40" s="407"/>
      <c r="J40" s="2024"/>
      <c r="K40" s="413"/>
      <c r="L40" s="1924"/>
      <c r="M40" s="413"/>
      <c r="N40" s="1924"/>
      <c r="O40" s="413"/>
      <c r="P40" s="1924"/>
      <c r="Q40" s="413"/>
      <c r="R40" s="1924"/>
      <c r="S40" s="413"/>
    </row>
    <row r="41" spans="1:19" s="93" customFormat="1">
      <c r="A41" s="2111"/>
      <c r="B41" s="2159"/>
      <c r="C41" s="1988"/>
      <c r="D41" s="1969"/>
      <c r="E41" s="2015"/>
      <c r="F41" s="2016"/>
      <c r="G41" s="1968"/>
      <c r="H41" s="2023"/>
      <c r="I41" s="407"/>
      <c r="J41" s="2024"/>
      <c r="K41" s="413"/>
      <c r="L41" s="1924"/>
      <c r="M41" s="413"/>
      <c r="N41" s="1924"/>
      <c r="O41" s="413"/>
      <c r="P41" s="1924"/>
      <c r="Q41" s="413"/>
      <c r="R41" s="1924"/>
      <c r="S41" s="413"/>
    </row>
    <row r="42" spans="1:19" s="93" customFormat="1">
      <c r="A42" s="2111"/>
      <c r="B42" s="2160"/>
      <c r="C42" s="1988"/>
      <c r="D42" s="1969"/>
      <c r="E42" s="2015"/>
      <c r="F42" s="2016"/>
      <c r="G42" s="1968"/>
      <c r="H42" s="2023"/>
      <c r="I42" s="407"/>
      <c r="J42" s="2024"/>
      <c r="K42" s="413"/>
      <c r="L42" s="1924"/>
      <c r="M42" s="413"/>
      <c r="N42" s="1924"/>
      <c r="O42" s="413"/>
      <c r="P42" s="1924"/>
      <c r="Q42" s="413"/>
      <c r="R42" s="1924"/>
      <c r="S42" s="413"/>
    </row>
    <row r="43" spans="1:19" s="93" customFormat="1">
      <c r="A43" s="2111"/>
      <c r="B43" s="155"/>
      <c r="C43" s="1988"/>
      <c r="D43" s="1969"/>
      <c r="E43" s="2015"/>
      <c r="F43" s="2016"/>
      <c r="G43" s="1968"/>
      <c r="H43" s="2023"/>
      <c r="I43" s="407"/>
      <c r="J43" s="2024"/>
      <c r="K43" s="413"/>
      <c r="L43" s="1924"/>
      <c r="M43" s="413"/>
      <c r="N43" s="1924"/>
      <c r="O43" s="413"/>
      <c r="P43" s="1924"/>
      <c r="Q43" s="413"/>
      <c r="R43" s="1924"/>
      <c r="S43" s="413"/>
    </row>
    <row r="44" spans="1:19" s="93" customFormat="1">
      <c r="A44" s="2111"/>
      <c r="B44" s="2014"/>
      <c r="C44" s="1988"/>
      <c r="D44" s="1969"/>
      <c r="E44" s="2015"/>
      <c r="F44" s="2016"/>
      <c r="G44" s="1968"/>
      <c r="H44" s="2023"/>
      <c r="I44" s="407"/>
      <c r="J44" s="2024"/>
      <c r="K44" s="413"/>
      <c r="L44" s="1924"/>
      <c r="M44" s="413"/>
      <c r="N44" s="1924"/>
      <c r="O44" s="413"/>
      <c r="P44" s="1924"/>
      <c r="Q44" s="413"/>
      <c r="R44" s="1924"/>
      <c r="S44" s="413"/>
    </row>
    <row r="45" spans="1:19" s="93" customFormat="1">
      <c r="A45" s="2111"/>
      <c r="B45" s="2014"/>
      <c r="C45" s="1988"/>
      <c r="D45" s="1969"/>
      <c r="E45" s="2015"/>
      <c r="F45" s="2016"/>
      <c r="G45" s="1968"/>
      <c r="H45" s="2023"/>
      <c r="I45" s="407"/>
      <c r="J45" s="2024"/>
      <c r="K45" s="413"/>
      <c r="L45" s="1924"/>
      <c r="M45" s="413"/>
      <c r="N45" s="1924"/>
      <c r="O45" s="413"/>
      <c r="P45" s="1924"/>
      <c r="Q45" s="413"/>
      <c r="R45" s="1924"/>
      <c r="S45" s="413"/>
    </row>
    <row r="46" spans="1:19" s="93" customFormat="1">
      <c r="A46" s="2111"/>
      <c r="B46" s="2014"/>
      <c r="C46" s="1988"/>
      <c r="D46" s="1969"/>
      <c r="E46" s="2015"/>
      <c r="F46" s="2016"/>
      <c r="G46" s="1968"/>
      <c r="H46" s="2023"/>
      <c r="I46" s="407"/>
      <c r="J46" s="2024"/>
      <c r="K46" s="413"/>
      <c r="L46" s="1924"/>
      <c r="M46" s="413"/>
      <c r="N46" s="1924"/>
      <c r="O46" s="413"/>
      <c r="P46" s="1924"/>
      <c r="Q46" s="413"/>
      <c r="R46" s="1924"/>
      <c r="S46" s="413"/>
    </row>
    <row r="47" spans="1:19" s="93" customFormat="1">
      <c r="A47" s="2111"/>
      <c r="B47" s="2014"/>
      <c r="C47" s="1988"/>
      <c r="D47" s="1969"/>
      <c r="E47" s="2015"/>
      <c r="F47" s="2016"/>
      <c r="G47" s="1968"/>
      <c r="H47" s="2023"/>
      <c r="I47" s="407"/>
      <c r="J47" s="2024"/>
      <c r="K47" s="413"/>
      <c r="L47" s="1924"/>
      <c r="M47" s="413"/>
      <c r="N47" s="1924"/>
      <c r="O47" s="413"/>
      <c r="P47" s="1924"/>
      <c r="Q47" s="413"/>
      <c r="R47" s="1924"/>
      <c r="S47" s="413"/>
    </row>
    <row r="48" spans="1:19" s="93" customFormat="1">
      <c r="A48" s="2111"/>
      <c r="B48" s="2014"/>
      <c r="C48" s="1988"/>
      <c r="D48" s="1969"/>
      <c r="E48" s="2015"/>
      <c r="F48" s="2016"/>
      <c r="G48" s="1968"/>
      <c r="H48" s="2023"/>
      <c r="I48" s="407"/>
      <c r="J48" s="2024"/>
      <c r="K48" s="413"/>
      <c r="L48" s="1924"/>
      <c r="M48" s="413"/>
      <c r="N48" s="1924"/>
      <c r="O48" s="413"/>
      <c r="P48" s="1924"/>
      <c r="Q48" s="413"/>
      <c r="R48" s="1924"/>
      <c r="S48" s="413"/>
    </row>
    <row r="49" spans="1:19" s="93" customFormat="1">
      <c r="A49" s="2111"/>
      <c r="B49" s="2014"/>
      <c r="C49" s="1988"/>
      <c r="D49" s="1969"/>
      <c r="E49" s="2015"/>
      <c r="F49" s="2016"/>
      <c r="G49" s="1968"/>
      <c r="H49" s="2023"/>
      <c r="I49" s="407"/>
      <c r="J49" s="2024"/>
      <c r="K49" s="413"/>
      <c r="L49" s="1924"/>
      <c r="M49" s="413"/>
      <c r="N49" s="1924"/>
      <c r="O49" s="413"/>
      <c r="P49" s="1924"/>
      <c r="Q49" s="413"/>
      <c r="R49" s="1924"/>
      <c r="S49" s="413"/>
    </row>
    <row r="50" spans="1:19" s="93" customFormat="1">
      <c r="A50" s="2111"/>
      <c r="B50" s="2014"/>
      <c r="C50" s="1988"/>
      <c r="D50" s="1969"/>
      <c r="E50" s="2015"/>
      <c r="F50" s="2016"/>
      <c r="G50" s="1968"/>
      <c r="H50" s="2023"/>
      <c r="I50" s="407"/>
      <c r="J50" s="2024"/>
      <c r="K50" s="413"/>
      <c r="L50" s="1924"/>
      <c r="M50" s="413"/>
      <c r="N50" s="1924"/>
      <c r="O50" s="413"/>
      <c r="P50" s="1924"/>
      <c r="Q50" s="413"/>
      <c r="R50" s="1924"/>
      <c r="S50" s="413"/>
    </row>
    <row r="51" spans="1:19" s="93" customFormat="1">
      <c r="A51" s="2111"/>
      <c r="B51" s="2014"/>
      <c r="C51" s="1988"/>
      <c r="D51" s="1969"/>
      <c r="E51" s="2015"/>
      <c r="F51" s="2016"/>
      <c r="G51" s="1968"/>
      <c r="H51" s="2023"/>
      <c r="I51" s="407"/>
      <c r="J51" s="2024"/>
      <c r="K51" s="413"/>
      <c r="L51" s="1924"/>
      <c r="M51" s="413"/>
      <c r="N51" s="1924"/>
      <c r="O51" s="413"/>
      <c r="P51" s="1924"/>
      <c r="Q51" s="413"/>
      <c r="R51" s="1924"/>
      <c r="S51" s="413"/>
    </row>
    <row r="52" spans="1:19" s="93" customFormat="1">
      <c r="A52" s="2111"/>
      <c r="B52" s="2014"/>
      <c r="C52" s="1988"/>
      <c r="D52" s="1969"/>
      <c r="E52" s="2015"/>
      <c r="F52" s="2016"/>
      <c r="G52" s="1968"/>
      <c r="H52" s="2023"/>
      <c r="I52" s="407"/>
      <c r="J52" s="2024"/>
      <c r="K52" s="413"/>
      <c r="L52" s="1924"/>
      <c r="M52" s="413"/>
      <c r="N52" s="1924"/>
      <c r="O52" s="413"/>
      <c r="P52" s="1924"/>
      <c r="Q52" s="413"/>
      <c r="R52" s="1924"/>
      <c r="S52" s="413"/>
    </row>
    <row r="53" spans="1:19" s="93" customFormat="1">
      <c r="A53" s="2111"/>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111"/>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168"/>
      <c r="I55" s="406"/>
      <c r="J55" s="406"/>
      <c r="K55" s="406"/>
      <c r="L55" s="1924"/>
      <c r="M55" s="406"/>
      <c r="N55" s="1924"/>
      <c r="O55" s="406"/>
      <c r="P55" s="1924"/>
      <c r="Q55" s="406"/>
      <c r="R55" s="1924"/>
      <c r="S55" s="40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138"/>
      <c r="B65" s="1907"/>
      <c r="C65" s="2115"/>
      <c r="D65" s="2115"/>
      <c r="E65" s="2115"/>
      <c r="F65" s="2115"/>
      <c r="G65" s="2116"/>
      <c r="H65" s="2164"/>
      <c r="I65" s="2164"/>
      <c r="J65" s="2164"/>
      <c r="K65" s="2164"/>
      <c r="L65" s="2164"/>
      <c r="M65" s="2164"/>
      <c r="N65" s="2164"/>
      <c r="O65" s="2164"/>
      <c r="P65" s="2164"/>
      <c r="Q65" s="2164"/>
      <c r="R65" s="2164"/>
      <c r="S65" s="2164"/>
    </row>
    <row r="66" spans="1:19" s="2" customFormat="1">
      <c r="A66" s="2138"/>
      <c r="B66" s="1907"/>
      <c r="C66" s="2115"/>
      <c r="D66" s="2115"/>
      <c r="E66" s="2115"/>
      <c r="F66" s="2115"/>
      <c r="G66" s="2116"/>
      <c r="H66" s="2164"/>
      <c r="I66" s="2164"/>
      <c r="J66" s="2164"/>
      <c r="K66" s="2164"/>
      <c r="L66" s="2164"/>
      <c r="M66" s="2164"/>
      <c r="N66" s="2164"/>
      <c r="O66" s="2164"/>
      <c r="P66" s="2164"/>
      <c r="Q66" s="2164"/>
      <c r="R66" s="2164"/>
      <c r="S66" s="2164"/>
    </row>
    <row r="67" spans="1:19" s="2" customFormat="1">
      <c r="A67" s="2138"/>
      <c r="B67" s="1907"/>
      <c r="C67" s="2115"/>
      <c r="D67" s="2115"/>
      <c r="E67" s="2115"/>
      <c r="F67" s="2115"/>
      <c r="G67" s="2116"/>
      <c r="H67" s="2164"/>
      <c r="I67" s="2164"/>
      <c r="J67" s="2164"/>
      <c r="K67" s="2164"/>
      <c r="L67" s="2164"/>
      <c r="M67" s="2164"/>
      <c r="N67" s="2164"/>
      <c r="O67" s="2164"/>
      <c r="P67" s="2164"/>
      <c r="Q67" s="2164"/>
      <c r="R67" s="2164"/>
      <c r="S67" s="2164"/>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138"/>
      <c r="B69" s="1907"/>
      <c r="C69" s="2115"/>
      <c r="D69" s="2115"/>
      <c r="E69" s="2115"/>
      <c r="F69" s="2115"/>
      <c r="G69" s="2116"/>
      <c r="H69" s="2164"/>
      <c r="I69" s="2164"/>
      <c r="J69" s="2164"/>
      <c r="K69" s="2164"/>
      <c r="L69" s="2164"/>
      <c r="M69" s="2164"/>
      <c r="N69" s="2164"/>
      <c r="O69" s="2164"/>
      <c r="P69" s="2164"/>
      <c r="Q69" s="2164"/>
      <c r="R69" s="2164"/>
      <c r="S69" s="2164"/>
    </row>
    <row r="70" spans="1:19" s="2" customFormat="1">
      <c r="A70" s="2138"/>
      <c r="B70" s="1907"/>
      <c r="C70" s="2115"/>
      <c r="D70" s="2115"/>
      <c r="E70" s="2115"/>
      <c r="F70" s="2115"/>
      <c r="G70" s="2116"/>
      <c r="H70" s="2164"/>
      <c r="I70" s="2164"/>
      <c r="J70" s="2164"/>
      <c r="K70" s="2164"/>
      <c r="L70" s="2164"/>
      <c r="M70" s="2164"/>
      <c r="N70" s="2164"/>
      <c r="O70" s="2164"/>
      <c r="P70" s="2164"/>
      <c r="Q70" s="2164"/>
      <c r="R70" s="2164"/>
      <c r="S70" s="2164"/>
    </row>
    <row r="71" spans="1:19">
      <c r="A71" s="2138"/>
      <c r="B71" s="1907"/>
      <c r="C71" s="2115"/>
      <c r="D71" s="2115"/>
      <c r="E71" s="2115"/>
      <c r="F71" s="2115"/>
      <c r="G71" s="2116"/>
      <c r="H71" s="2164"/>
      <c r="I71" s="2164"/>
      <c r="J71" s="2164"/>
      <c r="K71" s="2164"/>
      <c r="L71" s="2164"/>
      <c r="M71" s="2164"/>
      <c r="N71" s="2164"/>
      <c r="O71" s="2164"/>
      <c r="P71" s="2164"/>
      <c r="Q71" s="2164"/>
      <c r="R71" s="2164"/>
      <c r="S71" s="2164"/>
    </row>
    <row r="72" spans="1:19">
      <c r="A72" s="652" t="s">
        <v>633</v>
      </c>
      <c r="B72" s="653"/>
      <c r="C72" s="12"/>
      <c r="D72" s="12"/>
      <c r="E72" s="12"/>
      <c r="F72" s="12"/>
      <c r="G72" s="13"/>
      <c r="H72" s="21"/>
      <c r="I72" s="21"/>
      <c r="J72" s="21"/>
      <c r="K72" s="21"/>
      <c r="L72" s="21"/>
      <c r="M72" s="21"/>
      <c r="N72" s="21"/>
      <c r="O72" s="21"/>
      <c r="P72" s="21"/>
      <c r="Q72" s="21"/>
      <c r="R72" s="21"/>
      <c r="S72" s="21"/>
    </row>
    <row r="73" spans="1:19">
      <c r="A73" s="2138"/>
      <c r="B73" s="1907"/>
      <c r="C73" s="2115"/>
      <c r="D73" s="2115"/>
      <c r="E73" s="2115"/>
      <c r="F73" s="2115"/>
      <c r="G73" s="2116"/>
      <c r="H73" s="2164"/>
      <c r="I73" s="2164"/>
      <c r="J73" s="2164"/>
      <c r="K73" s="2164"/>
      <c r="L73" s="2164"/>
      <c r="M73" s="2164"/>
      <c r="N73" s="2164"/>
      <c r="O73" s="2164"/>
      <c r="P73" s="2164"/>
      <c r="Q73" s="2164"/>
      <c r="R73" s="2164"/>
      <c r="S73" s="2164"/>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142"/>
      <c r="B77" s="2119"/>
      <c r="C77" s="2115"/>
      <c r="D77" s="2115"/>
      <c r="E77" s="2115"/>
      <c r="F77" s="2115"/>
      <c r="G77" s="2116"/>
      <c r="H77" s="2164"/>
      <c r="I77" s="2164"/>
      <c r="J77" s="2164"/>
      <c r="K77" s="2164"/>
      <c r="L77" s="2164"/>
      <c r="M77" s="2164"/>
      <c r="N77" s="2164"/>
      <c r="O77" s="2164"/>
      <c r="P77" s="2164"/>
      <c r="Q77" s="2164"/>
      <c r="R77" s="2164"/>
      <c r="S77" s="2164"/>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138"/>
      <c r="B87" s="2120" t="s">
        <v>641</v>
      </c>
      <c r="C87" s="2115"/>
      <c r="D87" s="2115"/>
      <c r="E87" s="2115"/>
      <c r="F87" s="2115"/>
      <c r="G87" s="2116"/>
      <c r="H87" s="2168"/>
      <c r="I87" s="2168"/>
      <c r="J87" s="2168"/>
      <c r="K87" s="2168"/>
      <c r="L87" s="2168"/>
      <c r="M87" s="2168"/>
      <c r="N87" s="2168"/>
      <c r="O87" s="2168"/>
      <c r="P87" s="2168"/>
      <c r="Q87" s="2168"/>
      <c r="R87" s="2168"/>
      <c r="S87" s="2168"/>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23" priority="19" operator="equal">
      <formula>"X"</formula>
    </cfRule>
    <cfRule type="cellIs" dxfId="622" priority="20" operator="equal">
      <formula>"I"</formula>
    </cfRule>
  </conditionalFormatting>
  <conditionalFormatting sqref="J20:J30">
    <cfRule type="cellIs" dxfId="621" priority="17" operator="equal">
      <formula>"X"</formula>
    </cfRule>
    <cfRule type="cellIs" dxfId="620" priority="18" operator="equal">
      <formula>"I"</formula>
    </cfRule>
  </conditionalFormatting>
  <conditionalFormatting sqref="L20:L30">
    <cfRule type="cellIs" dxfId="619" priority="15" operator="equal">
      <formula>"X"</formula>
    </cfRule>
    <cfRule type="cellIs" dxfId="618" priority="16" operator="equal">
      <formula>"I"</formula>
    </cfRule>
  </conditionalFormatting>
  <conditionalFormatting sqref="L32:L55">
    <cfRule type="cellIs" dxfId="617" priority="1" operator="equal">
      <formula>"X"</formula>
    </cfRule>
    <cfRule type="cellIs" dxfId="616" priority="2" operator="equal">
      <formula>"I"</formula>
    </cfRule>
  </conditionalFormatting>
  <conditionalFormatting sqref="N20:N30">
    <cfRule type="cellIs" dxfId="615" priority="13" operator="equal">
      <formula>"X"</formula>
    </cfRule>
    <cfRule type="cellIs" dxfId="614" priority="14" operator="equal">
      <formula>"I"</formula>
    </cfRule>
  </conditionalFormatting>
  <conditionalFormatting sqref="N32:N55">
    <cfRule type="cellIs" dxfId="613" priority="3" operator="equal">
      <formula>"X"</formula>
    </cfRule>
    <cfRule type="cellIs" dxfId="612" priority="4" operator="equal">
      <formula>"I"</formula>
    </cfRule>
  </conditionalFormatting>
  <conditionalFormatting sqref="P20:P30">
    <cfRule type="cellIs" dxfId="611" priority="11" operator="equal">
      <formula>"X"</formula>
    </cfRule>
    <cfRule type="cellIs" dxfId="610" priority="12" operator="equal">
      <formula>"I"</formula>
    </cfRule>
  </conditionalFormatting>
  <conditionalFormatting sqref="P32:P55">
    <cfRule type="cellIs" dxfId="609" priority="5" operator="equal">
      <formula>"X"</formula>
    </cfRule>
    <cfRule type="cellIs" dxfId="608" priority="6" operator="equal">
      <formula>"I"</formula>
    </cfRule>
  </conditionalFormatting>
  <conditionalFormatting sqref="R20:R30">
    <cfRule type="cellIs" dxfId="607" priority="9" operator="equal">
      <formula>"X"</formula>
    </cfRule>
    <cfRule type="cellIs" dxfId="606" priority="10" operator="equal">
      <formula>"I"</formula>
    </cfRule>
  </conditionalFormatting>
  <conditionalFormatting sqref="R32:R55">
    <cfRule type="cellIs" dxfId="605" priority="7" operator="equal">
      <formula>"X"</formula>
    </cfRule>
    <cfRule type="cellIs" dxfId="604" priority="8" operator="equal">
      <formula>"I"</formula>
    </cfRule>
  </conditionalFormatting>
  <hyperlinks>
    <hyperlink ref="B3" location="'Cost Summary'!A1" display="BACK TO SUMMARY SHEET" xr:uid="{7335676E-F27E-44AE-95DE-A0E0D29C3A86}"/>
  </hyperlinks>
  <pageMargins left="0.7" right="0.7" top="0.75" bottom="0.75" header="0.3" footer="0.3"/>
  <pageSetup scale="71" orientation="portrait" horizontalDpi="1200" verticalDpi="1200"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D45-DC80-4EE5-93C3-DC41FFD74E3A}">
  <sheetPr>
    <tabColor rgb="FF92D050"/>
  </sheetPr>
  <dimension ref="A1:S99"/>
  <sheetViews>
    <sheetView zoomScale="85" zoomScaleNormal="85" workbookViewId="0">
      <pane xSplit="2" ySplit="9" topLeftCell="C20" activePane="bottomRight" state="frozen"/>
      <selection pane="bottomRight" activeCell="F29" sqref="F29"/>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448</v>
      </c>
      <c r="C5" s="1908"/>
      <c r="D5" s="1908"/>
      <c r="E5" s="1908"/>
      <c r="F5" s="1908"/>
      <c r="G5" s="1909" t="s">
        <v>546</v>
      </c>
      <c r="H5" s="2004"/>
      <c r="I5" s="2004"/>
      <c r="J5" s="2004"/>
      <c r="K5" s="2004"/>
      <c r="L5" s="2004"/>
      <c r="M5" s="2004"/>
      <c r="N5" s="2004"/>
      <c r="O5" s="2004"/>
      <c r="P5" s="2004"/>
      <c r="Q5" s="2004"/>
      <c r="R5" s="1958"/>
      <c r="S5" s="1911"/>
    </row>
    <row r="6" spans="1:19">
      <c r="A6" s="1906" t="s">
        <v>548</v>
      </c>
      <c r="B6" s="1912" t="s">
        <v>447</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448</v>
      </c>
      <c r="C21" s="1923"/>
      <c r="D21" s="1908"/>
      <c r="E21" s="1908"/>
      <c r="F21" s="1908"/>
      <c r="G21" s="1921"/>
      <c r="H21" s="1924"/>
      <c r="I21" s="1922"/>
      <c r="J21" s="1924"/>
      <c r="K21" s="1922"/>
      <c r="L21" s="1924"/>
      <c r="M21" s="1922"/>
      <c r="N21" s="1924"/>
      <c r="O21" s="1922"/>
      <c r="P21" s="1924"/>
      <c r="Q21" s="1922"/>
      <c r="R21" s="1924"/>
      <c r="S21" s="1922"/>
    </row>
    <row r="22" spans="1:19">
      <c r="A22" s="2148"/>
      <c r="B22" s="1848" t="s">
        <v>567</v>
      </c>
      <c r="C22" s="1923"/>
      <c r="D22" s="1908"/>
      <c r="E22" s="1908"/>
      <c r="F22" s="1908"/>
      <c r="G22" s="1921"/>
      <c r="H22" s="1924"/>
      <c r="I22" s="2217"/>
      <c r="J22" s="1924"/>
      <c r="K22" s="2217"/>
      <c r="L22" s="1924"/>
      <c r="M22" s="2217"/>
      <c r="N22" s="1924"/>
      <c r="O22" s="2217"/>
      <c r="P22" s="1924"/>
      <c r="Q22" s="2217"/>
      <c r="R22" s="1924"/>
      <c r="S22" s="2217"/>
    </row>
    <row r="23" spans="1:19">
      <c r="A23" s="2148"/>
      <c r="B23" s="2105" t="s">
        <v>568</v>
      </c>
      <c r="C23" s="1923"/>
      <c r="D23" s="1908"/>
      <c r="E23" s="1908"/>
      <c r="F23" s="1908"/>
      <c r="G23" s="1921"/>
      <c r="H23" s="1924"/>
      <c r="I23" s="407"/>
      <c r="J23" s="1924"/>
      <c r="K23" s="2217"/>
      <c r="L23" s="1924"/>
      <c r="M23" s="2217"/>
      <c r="N23" s="1924"/>
      <c r="O23" s="2217"/>
      <c r="P23" s="1924"/>
      <c r="Q23" s="2217"/>
      <c r="R23" s="1924"/>
      <c r="S23" s="2217"/>
    </row>
    <row r="24" spans="1:19">
      <c r="A24" s="2148"/>
      <c r="B24" s="2105" t="s">
        <v>569</v>
      </c>
      <c r="C24" s="1966"/>
      <c r="D24" s="1908"/>
      <c r="E24" s="1908"/>
      <c r="F24" s="1908"/>
      <c r="G24" s="1921"/>
      <c r="H24" s="1924"/>
      <c r="I24" s="407"/>
      <c r="J24" s="1924"/>
      <c r="K24" s="2217"/>
      <c r="L24" s="1924"/>
      <c r="M24" s="2217"/>
      <c r="N24" s="1924"/>
      <c r="O24" s="2217"/>
      <c r="P24" s="1924"/>
      <c r="Q24" s="2217"/>
      <c r="R24" s="1924"/>
      <c r="S24" s="2217"/>
    </row>
    <row r="25" spans="1:19">
      <c r="A25" s="2148"/>
      <c r="B25" s="2106" t="s">
        <v>570</v>
      </c>
      <c r="C25" s="1966"/>
      <c r="D25" s="1908"/>
      <c r="E25" s="1908"/>
      <c r="F25" s="1908"/>
      <c r="G25" s="1921"/>
      <c r="H25" s="1924"/>
      <c r="I25" s="407"/>
      <c r="J25" s="1924"/>
      <c r="K25" s="2217"/>
      <c r="L25" s="1924"/>
      <c r="M25" s="2217"/>
      <c r="N25" s="1924"/>
      <c r="O25" s="2217"/>
      <c r="P25" s="1924"/>
      <c r="Q25" s="2217"/>
      <c r="R25" s="1924"/>
      <c r="S25" s="2217"/>
    </row>
    <row r="26" spans="1:19" s="93" customFormat="1">
      <c r="A26" s="2047"/>
      <c r="B26" s="2106" t="s">
        <v>571</v>
      </c>
      <c r="C26" s="1968"/>
      <c r="D26" s="1969"/>
      <c r="E26" s="1969"/>
      <c r="F26" s="1969"/>
      <c r="G26" s="1968"/>
      <c r="H26" s="1924"/>
      <c r="I26" s="407"/>
      <c r="J26" s="1924"/>
      <c r="K26" s="413"/>
      <c r="L26" s="1924"/>
      <c r="M26" s="413"/>
      <c r="N26" s="1924"/>
      <c r="O26" s="413"/>
      <c r="P26" s="1924"/>
      <c r="Q26" s="413"/>
      <c r="R26" s="1924"/>
      <c r="S26" s="413"/>
    </row>
    <row r="27" spans="1:19" s="93" customFormat="1">
      <c r="A27" s="2047"/>
      <c r="B27" s="2106" t="s">
        <v>572</v>
      </c>
      <c r="C27" s="1968"/>
      <c r="D27" s="1969"/>
      <c r="E27" s="1969"/>
      <c r="F27" s="1969"/>
      <c r="G27" s="1968"/>
      <c r="H27" s="1924"/>
      <c r="I27" s="407"/>
      <c r="J27" s="1924"/>
      <c r="K27" s="413"/>
      <c r="L27" s="1924"/>
      <c r="M27" s="413"/>
      <c r="N27" s="1924"/>
      <c r="O27" s="413"/>
      <c r="P27" s="1924"/>
      <c r="Q27" s="413"/>
      <c r="R27" s="1924"/>
      <c r="S27" s="413"/>
    </row>
    <row r="28" spans="1:19" s="93" customFormat="1">
      <c r="A28" s="2047"/>
      <c r="B28" s="2106" t="s">
        <v>573</v>
      </c>
      <c r="C28" s="1968"/>
      <c r="D28" s="1969"/>
      <c r="E28" s="1969"/>
      <c r="F28" s="1969"/>
      <c r="G28" s="1968"/>
      <c r="H28" s="1924"/>
      <c r="I28" s="407"/>
      <c r="J28" s="1924"/>
      <c r="K28" s="413"/>
      <c r="L28" s="1924"/>
      <c r="M28" s="413"/>
      <c r="N28" s="1924"/>
      <c r="O28" s="413"/>
      <c r="P28" s="1924"/>
      <c r="Q28" s="413"/>
      <c r="R28" s="1924"/>
      <c r="S28" s="413"/>
    </row>
    <row r="29" spans="1:19" s="93" customFormat="1">
      <c r="A29" s="2047"/>
      <c r="B29" s="2106" t="s">
        <v>648</v>
      </c>
      <c r="C29" s="1968"/>
      <c r="D29" s="1969"/>
      <c r="E29" s="1969"/>
      <c r="F29" s="1969"/>
      <c r="G29" s="1968"/>
      <c r="H29" s="1924"/>
      <c r="I29" s="407"/>
      <c r="J29" s="1924"/>
      <c r="K29" s="413"/>
      <c r="L29" s="1924"/>
      <c r="M29" s="413"/>
      <c r="N29" s="1924"/>
      <c r="O29" s="413"/>
      <c r="P29" s="1924"/>
      <c r="Q29" s="413"/>
      <c r="R29" s="1924"/>
      <c r="S29" s="413"/>
    </row>
    <row r="30" spans="1:19" s="93" customFormat="1">
      <c r="A30" s="2047"/>
      <c r="B30" s="2107" t="s">
        <v>574</v>
      </c>
      <c r="C30" s="1968"/>
      <c r="D30" s="1969"/>
      <c r="E30" s="1969"/>
      <c r="F30" s="1969"/>
      <c r="G30" s="1968"/>
      <c r="H30" s="1924"/>
      <c r="I30" s="407"/>
      <c r="J30" s="1924"/>
      <c r="K30" s="413"/>
      <c r="L30" s="1924"/>
      <c r="M30" s="413"/>
      <c r="N30" s="1924"/>
      <c r="O30" s="413"/>
      <c r="P30" s="1924"/>
      <c r="Q30" s="413"/>
      <c r="R30" s="1924"/>
      <c r="S30" s="413"/>
    </row>
    <row r="31" spans="1:19" s="93" customFormat="1">
      <c r="A31" s="2047"/>
      <c r="B31" s="2108" t="s">
        <v>575</v>
      </c>
      <c r="C31" s="1970"/>
      <c r="D31" s="1971"/>
      <c r="E31" s="1971"/>
      <c r="F31" s="1971"/>
      <c r="G31" s="1970"/>
      <c r="H31" s="1974"/>
      <c r="I31" s="408"/>
      <c r="J31" s="1978"/>
      <c r="K31" s="414"/>
      <c r="L31" s="1978"/>
      <c r="M31" s="414"/>
      <c r="N31" s="414"/>
      <c r="O31" s="414"/>
      <c r="P31" s="414"/>
      <c r="Q31" s="414"/>
      <c r="R31" s="414"/>
      <c r="S31" s="414"/>
    </row>
    <row r="32" spans="1:19" s="93" customFormat="1">
      <c r="A32" s="2047"/>
      <c r="B32" s="154"/>
      <c r="C32" s="1968"/>
      <c r="D32" s="1969"/>
      <c r="E32" s="1969"/>
      <c r="F32" s="1969"/>
      <c r="G32" s="1968"/>
      <c r="H32" s="2023"/>
      <c r="I32" s="407"/>
      <c r="J32" s="2024"/>
      <c r="K32" s="413"/>
      <c r="L32" s="1924"/>
      <c r="M32" s="413"/>
      <c r="N32" s="1924"/>
      <c r="O32" s="413"/>
      <c r="P32" s="1924"/>
      <c r="Q32" s="413"/>
      <c r="R32" s="1924"/>
      <c r="S32" s="413"/>
    </row>
    <row r="33" spans="1:19" s="93" customFormat="1">
      <c r="A33" s="2035"/>
      <c r="B33" s="1986"/>
      <c r="C33" s="1988"/>
      <c r="D33" s="1969"/>
      <c r="E33" s="1969"/>
      <c r="F33" s="1969"/>
      <c r="G33" s="1968"/>
      <c r="H33" s="2023"/>
      <c r="I33" s="407"/>
      <c r="J33" s="2024"/>
      <c r="K33" s="413"/>
      <c r="L33" s="1924"/>
      <c r="M33" s="413"/>
      <c r="N33" s="1924"/>
      <c r="O33" s="413"/>
      <c r="P33" s="1924"/>
      <c r="Q33" s="413"/>
      <c r="R33" s="1924"/>
      <c r="S33" s="413"/>
    </row>
    <row r="34" spans="1:19" s="93" customFormat="1">
      <c r="A34" s="2035"/>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035"/>
      <c r="B35" s="1987"/>
      <c r="C35" s="1988"/>
      <c r="D35" s="1969"/>
      <c r="E35" s="1969"/>
      <c r="F35" s="1969"/>
      <c r="G35" s="1968"/>
      <c r="H35" s="2023"/>
      <c r="I35" s="407"/>
      <c r="J35" s="2024"/>
      <c r="K35" s="413"/>
      <c r="L35" s="1924"/>
      <c r="M35" s="413"/>
      <c r="N35" s="1924"/>
      <c r="O35" s="413"/>
      <c r="P35" s="1924"/>
      <c r="Q35" s="413"/>
      <c r="R35" s="1924"/>
      <c r="S35" s="413"/>
    </row>
    <row r="36" spans="1:19" s="93" customFormat="1">
      <c r="A36" s="2035"/>
      <c r="B36" s="2214"/>
      <c r="C36" s="1988"/>
      <c r="D36" s="1969"/>
      <c r="E36" s="1969"/>
      <c r="F36" s="1969"/>
      <c r="G36" s="1968"/>
      <c r="H36" s="2023"/>
      <c r="I36" s="407"/>
      <c r="J36" s="2024"/>
      <c r="K36" s="413"/>
      <c r="L36" s="1924"/>
      <c r="M36" s="413"/>
      <c r="N36" s="1924"/>
      <c r="O36" s="413"/>
      <c r="P36" s="1924"/>
      <c r="Q36" s="413"/>
      <c r="R36" s="1924"/>
      <c r="S36" s="413"/>
    </row>
    <row r="37" spans="1:19" s="93" customFormat="1">
      <c r="A37" s="2035"/>
      <c r="B37" s="1987"/>
      <c r="C37" s="1988"/>
      <c r="D37" s="1969"/>
      <c r="E37" s="1969"/>
      <c r="F37" s="1969"/>
      <c r="G37" s="1968"/>
      <c r="H37" s="2023"/>
      <c r="I37" s="407"/>
      <c r="J37" s="2024"/>
      <c r="K37" s="413"/>
      <c r="L37" s="1924"/>
      <c r="M37" s="413"/>
      <c r="N37" s="1924"/>
      <c r="O37" s="413"/>
      <c r="P37" s="1924"/>
      <c r="Q37" s="413"/>
      <c r="R37" s="1924"/>
      <c r="S37" s="413"/>
    </row>
    <row r="38" spans="1:19" s="93" customFormat="1">
      <c r="A38" s="2035"/>
      <c r="B38" s="1987"/>
      <c r="C38" s="1988"/>
      <c r="D38" s="1969"/>
      <c r="E38" s="2015"/>
      <c r="F38" s="2016"/>
      <c r="G38" s="1968"/>
      <c r="H38" s="2023"/>
      <c r="I38" s="407"/>
      <c r="J38" s="2024"/>
      <c r="K38" s="413"/>
      <c r="L38" s="1924"/>
      <c r="M38" s="413"/>
      <c r="N38" s="1924"/>
      <c r="O38" s="413"/>
      <c r="P38" s="1924"/>
      <c r="Q38" s="413"/>
      <c r="R38" s="1924"/>
      <c r="S38" s="413"/>
    </row>
    <row r="39" spans="1:19" s="93" customFormat="1">
      <c r="A39" s="2035"/>
      <c r="B39" s="1987"/>
      <c r="C39" s="1988"/>
      <c r="D39" s="1969"/>
      <c r="E39" s="2015"/>
      <c r="F39" s="2016"/>
      <c r="G39" s="1968"/>
      <c r="H39" s="2023"/>
      <c r="I39" s="407"/>
      <c r="J39" s="2024"/>
      <c r="K39" s="413"/>
      <c r="L39" s="1924"/>
      <c r="M39" s="413"/>
      <c r="N39" s="1924"/>
      <c r="O39" s="413"/>
      <c r="P39" s="1924"/>
      <c r="Q39" s="413"/>
      <c r="R39" s="1924"/>
      <c r="S39" s="413"/>
    </row>
    <row r="40" spans="1:19" s="93" customFormat="1">
      <c r="A40" s="2035"/>
      <c r="B40" s="1987"/>
      <c r="C40" s="1988"/>
      <c r="D40" s="1969"/>
      <c r="E40" s="2015"/>
      <c r="F40" s="2016"/>
      <c r="G40" s="1968"/>
      <c r="H40" s="2023"/>
      <c r="I40" s="407"/>
      <c r="J40" s="2024"/>
      <c r="K40" s="413"/>
      <c r="L40" s="1924"/>
      <c r="M40" s="413"/>
      <c r="N40" s="1924"/>
      <c r="O40" s="413"/>
      <c r="P40" s="1924"/>
      <c r="Q40" s="413"/>
      <c r="R40" s="1924"/>
      <c r="S40" s="413"/>
    </row>
    <row r="41" spans="1:19" s="93" customFormat="1">
      <c r="A41" s="2035"/>
      <c r="B41" s="2095"/>
      <c r="C41" s="1988"/>
      <c r="D41" s="1969"/>
      <c r="E41" s="2015"/>
      <c r="F41" s="2016"/>
      <c r="G41" s="1968"/>
      <c r="H41" s="2023"/>
      <c r="I41" s="407"/>
      <c r="J41" s="2024"/>
      <c r="K41" s="413"/>
      <c r="L41" s="1924"/>
      <c r="M41" s="413"/>
      <c r="N41" s="1924"/>
      <c r="O41" s="413"/>
      <c r="P41" s="1924"/>
      <c r="Q41" s="413"/>
      <c r="R41" s="1924"/>
      <c r="S41" s="413"/>
    </row>
    <row r="42" spans="1:19" s="93" customFormat="1">
      <c r="A42" s="2035"/>
      <c r="B42" s="2096"/>
      <c r="C42" s="1988"/>
      <c r="D42" s="1969"/>
      <c r="E42" s="2015"/>
      <c r="F42" s="2016"/>
      <c r="G42" s="1968"/>
      <c r="H42" s="2023"/>
      <c r="I42" s="407"/>
      <c r="J42" s="2024"/>
      <c r="K42" s="413"/>
      <c r="L42" s="1924"/>
      <c r="M42" s="413"/>
      <c r="N42" s="1924"/>
      <c r="O42" s="413"/>
      <c r="P42" s="1924"/>
      <c r="Q42" s="413"/>
      <c r="R42" s="1924"/>
      <c r="S42" s="413"/>
    </row>
    <row r="43" spans="1:19" s="93" customFormat="1">
      <c r="A43" s="2035"/>
      <c r="B43" s="155"/>
      <c r="C43" s="1988"/>
      <c r="D43" s="1969"/>
      <c r="E43" s="2015"/>
      <c r="F43" s="2016"/>
      <c r="G43" s="1968"/>
      <c r="H43" s="2023"/>
      <c r="I43" s="407"/>
      <c r="J43" s="2024"/>
      <c r="K43" s="413"/>
      <c r="L43" s="1924"/>
      <c r="M43" s="413"/>
      <c r="N43" s="1924"/>
      <c r="O43" s="413"/>
      <c r="P43" s="1924"/>
      <c r="Q43" s="413"/>
      <c r="R43" s="1924"/>
      <c r="S43" s="413"/>
    </row>
    <row r="44" spans="1:19" s="93" customFormat="1">
      <c r="A44" s="2035"/>
      <c r="B44" s="2014"/>
      <c r="C44" s="1988"/>
      <c r="D44" s="1969"/>
      <c r="E44" s="2015"/>
      <c r="F44" s="2016"/>
      <c r="G44" s="1968"/>
      <c r="H44" s="2023"/>
      <c r="I44" s="407"/>
      <c r="J44" s="2024"/>
      <c r="K44" s="413"/>
      <c r="L44" s="1924"/>
      <c r="M44" s="413"/>
      <c r="N44" s="1924"/>
      <c r="O44" s="413"/>
      <c r="P44" s="1924"/>
      <c r="Q44" s="413"/>
      <c r="R44" s="1924"/>
      <c r="S44" s="413"/>
    </row>
    <row r="45" spans="1:19" s="93" customFormat="1">
      <c r="A45" s="2035"/>
      <c r="B45" s="2014"/>
      <c r="C45" s="1988"/>
      <c r="D45" s="1969"/>
      <c r="E45" s="2015"/>
      <c r="F45" s="2016"/>
      <c r="G45" s="1968"/>
      <c r="H45" s="2023"/>
      <c r="I45" s="407"/>
      <c r="J45" s="2024"/>
      <c r="K45" s="413"/>
      <c r="L45" s="1924"/>
      <c r="M45" s="413"/>
      <c r="N45" s="1924"/>
      <c r="O45" s="413"/>
      <c r="P45" s="1924"/>
      <c r="Q45" s="413"/>
      <c r="R45" s="1924"/>
      <c r="S45" s="413"/>
    </row>
    <row r="46" spans="1:19" s="93" customFormat="1">
      <c r="A46" s="2035"/>
      <c r="B46" s="2014"/>
      <c r="C46" s="1988"/>
      <c r="D46" s="1969"/>
      <c r="E46" s="2015"/>
      <c r="F46" s="2016"/>
      <c r="G46" s="1968"/>
      <c r="H46" s="2023"/>
      <c r="I46" s="407"/>
      <c r="J46" s="2024"/>
      <c r="K46" s="413"/>
      <c r="L46" s="1924"/>
      <c r="M46" s="413"/>
      <c r="N46" s="1924"/>
      <c r="O46" s="413"/>
      <c r="P46" s="1924"/>
      <c r="Q46" s="413"/>
      <c r="R46" s="1924"/>
      <c r="S46" s="413"/>
    </row>
    <row r="47" spans="1:19" s="93" customFormat="1">
      <c r="A47" s="2035"/>
      <c r="B47" s="2014"/>
      <c r="C47" s="1988"/>
      <c r="D47" s="1969"/>
      <c r="E47" s="2015"/>
      <c r="F47" s="2016"/>
      <c r="G47" s="1968"/>
      <c r="H47" s="2023"/>
      <c r="I47" s="407"/>
      <c r="J47" s="2024"/>
      <c r="K47" s="413"/>
      <c r="L47" s="1924"/>
      <c r="M47" s="413"/>
      <c r="N47" s="1924"/>
      <c r="O47" s="413"/>
      <c r="P47" s="1924"/>
      <c r="Q47" s="413"/>
      <c r="R47" s="1924"/>
      <c r="S47" s="413"/>
    </row>
    <row r="48" spans="1:19" s="93" customFormat="1">
      <c r="A48" s="2035"/>
      <c r="B48" s="2014"/>
      <c r="C48" s="1988"/>
      <c r="D48" s="1969"/>
      <c r="E48" s="2015"/>
      <c r="F48" s="2016"/>
      <c r="G48" s="1968"/>
      <c r="H48" s="2023"/>
      <c r="I48" s="407"/>
      <c r="J48" s="2024"/>
      <c r="K48" s="413"/>
      <c r="L48" s="1924"/>
      <c r="M48" s="413"/>
      <c r="N48" s="1924"/>
      <c r="O48" s="413"/>
      <c r="P48" s="1924"/>
      <c r="Q48" s="413"/>
      <c r="R48" s="1924"/>
      <c r="S48" s="413"/>
    </row>
    <row r="49" spans="1:19" s="93" customFormat="1">
      <c r="A49" s="2035"/>
      <c r="B49" s="2014"/>
      <c r="C49" s="1988"/>
      <c r="D49" s="1969"/>
      <c r="E49" s="2015"/>
      <c r="F49" s="2016"/>
      <c r="G49" s="1968"/>
      <c r="H49" s="2023"/>
      <c r="I49" s="407"/>
      <c r="J49" s="2024"/>
      <c r="K49" s="413"/>
      <c r="L49" s="1924"/>
      <c r="M49" s="413"/>
      <c r="N49" s="1924"/>
      <c r="O49" s="413"/>
      <c r="P49" s="1924"/>
      <c r="Q49" s="413"/>
      <c r="R49" s="1924"/>
      <c r="S49" s="413"/>
    </row>
    <row r="50" spans="1:19" s="93" customFormat="1">
      <c r="A50" s="2035"/>
      <c r="B50" s="2014"/>
      <c r="C50" s="1988"/>
      <c r="D50" s="1969"/>
      <c r="E50" s="2015"/>
      <c r="F50" s="2016"/>
      <c r="G50" s="1968"/>
      <c r="H50" s="2023"/>
      <c r="I50" s="407"/>
      <c r="J50" s="2024"/>
      <c r="K50" s="413"/>
      <c r="L50" s="1924"/>
      <c r="M50" s="413"/>
      <c r="N50" s="1924"/>
      <c r="O50" s="413"/>
      <c r="P50" s="1924"/>
      <c r="Q50" s="413"/>
      <c r="R50" s="1924"/>
      <c r="S50" s="413"/>
    </row>
    <row r="51" spans="1:19" s="93" customFormat="1">
      <c r="A51" s="2035"/>
      <c r="B51" s="2014"/>
      <c r="C51" s="1988"/>
      <c r="D51" s="1969"/>
      <c r="E51" s="2015"/>
      <c r="F51" s="2016"/>
      <c r="G51" s="1968"/>
      <c r="H51" s="2023"/>
      <c r="I51" s="407"/>
      <c r="J51" s="2024"/>
      <c r="K51" s="413"/>
      <c r="L51" s="1924"/>
      <c r="M51" s="413"/>
      <c r="N51" s="1924"/>
      <c r="O51" s="413"/>
      <c r="P51" s="1924"/>
      <c r="Q51" s="413"/>
      <c r="R51" s="1924"/>
      <c r="S51" s="413"/>
    </row>
    <row r="52" spans="1:19" s="93" customFormat="1">
      <c r="A52" s="2035"/>
      <c r="B52" s="2014"/>
      <c r="C52" s="1988"/>
      <c r="D52" s="1969"/>
      <c r="E52" s="2015"/>
      <c r="F52" s="2016"/>
      <c r="G52" s="1968"/>
      <c r="H52" s="2023"/>
      <c r="I52" s="407"/>
      <c r="J52" s="2024"/>
      <c r="K52" s="413"/>
      <c r="L52" s="1924"/>
      <c r="M52" s="413"/>
      <c r="N52" s="1924"/>
      <c r="O52" s="413"/>
      <c r="P52" s="1924"/>
      <c r="Q52" s="413"/>
      <c r="R52" s="1924"/>
      <c r="S52" s="413"/>
    </row>
    <row r="53" spans="1:19" s="93" customFormat="1">
      <c r="A53" s="2035"/>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035"/>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041"/>
      <c r="I55" s="2217"/>
      <c r="J55" s="2217"/>
      <c r="K55" s="2217"/>
      <c r="L55" s="1924"/>
      <c r="M55" s="2217"/>
      <c r="N55" s="1924"/>
      <c r="O55" s="2217"/>
      <c r="P55" s="1924"/>
      <c r="Q55" s="2217"/>
      <c r="R55" s="1924"/>
      <c r="S55" s="2217"/>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038"/>
      <c r="B65" s="1907"/>
      <c r="C65" s="442"/>
      <c r="D65" s="442"/>
      <c r="E65" s="442"/>
      <c r="F65" s="442"/>
      <c r="G65" s="432"/>
      <c r="H65" s="2039"/>
      <c r="I65" s="2039"/>
      <c r="J65" s="2039"/>
      <c r="K65" s="2039"/>
      <c r="L65" s="2039"/>
      <c r="M65" s="2039"/>
      <c r="N65" s="2039"/>
      <c r="O65" s="2039"/>
      <c r="P65" s="2039"/>
      <c r="Q65" s="2039"/>
      <c r="R65" s="2039"/>
      <c r="S65" s="2039"/>
    </row>
    <row r="66" spans="1:19" s="2" customFormat="1">
      <c r="A66" s="2038"/>
      <c r="B66" s="1907"/>
      <c r="C66" s="442"/>
      <c r="D66" s="442"/>
      <c r="E66" s="442"/>
      <c r="F66" s="442"/>
      <c r="G66" s="432"/>
      <c r="H66" s="2039"/>
      <c r="I66" s="2039"/>
      <c r="J66" s="2039"/>
      <c r="K66" s="2039"/>
      <c r="L66" s="2039"/>
      <c r="M66" s="2039"/>
      <c r="N66" s="2039"/>
      <c r="O66" s="2039"/>
      <c r="P66" s="2039"/>
      <c r="Q66" s="2039"/>
      <c r="R66" s="2039"/>
      <c r="S66" s="2039"/>
    </row>
    <row r="67" spans="1:19" s="2" customFormat="1">
      <c r="A67" s="2038"/>
      <c r="B67" s="1907"/>
      <c r="C67" s="442"/>
      <c r="D67" s="442"/>
      <c r="E67" s="442"/>
      <c r="F67" s="442"/>
      <c r="G67" s="432"/>
      <c r="H67" s="2039"/>
      <c r="I67" s="2039"/>
      <c r="J67" s="2039"/>
      <c r="K67" s="2039"/>
      <c r="L67" s="2039"/>
      <c r="M67" s="2039"/>
      <c r="N67" s="2039"/>
      <c r="O67" s="2039"/>
      <c r="P67" s="2039"/>
      <c r="Q67" s="2039"/>
      <c r="R67" s="2039"/>
      <c r="S67" s="2039"/>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038"/>
      <c r="B69" s="1907"/>
      <c r="C69" s="442"/>
      <c r="D69" s="442"/>
      <c r="E69" s="442"/>
      <c r="F69" s="442"/>
      <c r="G69" s="432"/>
      <c r="H69" s="2039"/>
      <c r="I69" s="2039"/>
      <c r="J69" s="2039"/>
      <c r="K69" s="2039"/>
      <c r="L69" s="2039"/>
      <c r="M69" s="2039"/>
      <c r="N69" s="2039"/>
      <c r="O69" s="2039"/>
      <c r="P69" s="2039"/>
      <c r="Q69" s="2039"/>
      <c r="R69" s="2039"/>
      <c r="S69" s="2039"/>
    </row>
    <row r="70" spans="1:19" s="2" customFormat="1">
      <c r="A70" s="2038"/>
      <c r="B70" s="1907"/>
      <c r="C70" s="442"/>
      <c r="D70" s="442"/>
      <c r="E70" s="442"/>
      <c r="F70" s="442"/>
      <c r="G70" s="432"/>
      <c r="H70" s="2039"/>
      <c r="I70" s="2039"/>
      <c r="J70" s="2039"/>
      <c r="K70" s="2039"/>
      <c r="L70" s="2039"/>
      <c r="M70" s="2039"/>
      <c r="N70" s="2039"/>
      <c r="O70" s="2039"/>
      <c r="P70" s="2039"/>
      <c r="Q70" s="2039"/>
      <c r="R70" s="2039"/>
      <c r="S70" s="2039"/>
    </row>
    <row r="71" spans="1:19">
      <c r="A71" s="2038"/>
      <c r="B71" s="1907"/>
      <c r="C71" s="442"/>
      <c r="D71" s="442"/>
      <c r="E71" s="442"/>
      <c r="F71" s="442"/>
      <c r="G71" s="432"/>
      <c r="H71" s="2039"/>
      <c r="I71" s="2039"/>
      <c r="J71" s="2039"/>
      <c r="K71" s="2039"/>
      <c r="L71" s="2039"/>
      <c r="M71" s="2039"/>
      <c r="N71" s="2039"/>
      <c r="O71" s="2039"/>
      <c r="P71" s="2039"/>
      <c r="Q71" s="2039"/>
      <c r="R71" s="2039"/>
      <c r="S71" s="2039"/>
    </row>
    <row r="72" spans="1:19">
      <c r="A72" s="652" t="s">
        <v>633</v>
      </c>
      <c r="B72" s="653"/>
      <c r="C72" s="12"/>
      <c r="D72" s="12"/>
      <c r="E72" s="12"/>
      <c r="F72" s="12"/>
      <c r="G72" s="13"/>
      <c r="H72" s="21"/>
      <c r="I72" s="21"/>
      <c r="J72" s="21"/>
      <c r="K72" s="21"/>
      <c r="L72" s="21"/>
      <c r="M72" s="21"/>
      <c r="N72" s="21"/>
      <c r="O72" s="21"/>
      <c r="P72" s="21"/>
      <c r="Q72" s="21"/>
      <c r="R72" s="21"/>
      <c r="S72" s="21"/>
    </row>
    <row r="73" spans="1:19">
      <c r="A73" s="2038"/>
      <c r="B73" s="1907"/>
      <c r="C73" s="442"/>
      <c r="D73" s="442"/>
      <c r="E73" s="442"/>
      <c r="F73" s="442"/>
      <c r="G73" s="432"/>
      <c r="H73" s="2039"/>
      <c r="I73" s="2039"/>
      <c r="J73" s="2039"/>
      <c r="K73" s="2039"/>
      <c r="L73" s="2039"/>
      <c r="M73" s="2039"/>
      <c r="N73" s="2039"/>
      <c r="O73" s="2039"/>
      <c r="P73" s="2039"/>
      <c r="Q73" s="2039"/>
      <c r="R73" s="2039"/>
      <c r="S73" s="2039"/>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040"/>
      <c r="B77" s="445"/>
      <c r="C77" s="442"/>
      <c r="D77" s="442"/>
      <c r="E77" s="442"/>
      <c r="F77" s="442"/>
      <c r="G77" s="432"/>
      <c r="H77" s="2039"/>
      <c r="I77" s="2039"/>
      <c r="J77" s="2039"/>
      <c r="K77" s="2039"/>
      <c r="L77" s="2039"/>
      <c r="M77" s="2039"/>
      <c r="N77" s="2039"/>
      <c r="O77" s="2039"/>
      <c r="P77" s="2039"/>
      <c r="Q77" s="2039"/>
      <c r="R77" s="2039"/>
      <c r="S77" s="2039"/>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038"/>
      <c r="B87" s="446" t="s">
        <v>641</v>
      </c>
      <c r="C87" s="442"/>
      <c r="D87" s="442"/>
      <c r="E87" s="442"/>
      <c r="F87" s="442"/>
      <c r="G87" s="432"/>
      <c r="H87" s="2041"/>
      <c r="I87" s="2041"/>
      <c r="J87" s="2041"/>
      <c r="K87" s="2041"/>
      <c r="L87" s="2041"/>
      <c r="M87" s="2041"/>
      <c r="N87" s="2041"/>
      <c r="O87" s="2041"/>
      <c r="P87" s="2041"/>
      <c r="Q87" s="2041"/>
      <c r="R87" s="2041"/>
      <c r="S87" s="204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03" priority="19" operator="equal">
      <formula>"X"</formula>
    </cfRule>
    <cfRule type="cellIs" dxfId="602" priority="20" operator="equal">
      <formula>"I"</formula>
    </cfRule>
  </conditionalFormatting>
  <conditionalFormatting sqref="J20:J30">
    <cfRule type="cellIs" dxfId="601" priority="17" operator="equal">
      <formula>"X"</formula>
    </cfRule>
    <cfRule type="cellIs" dxfId="600" priority="18" operator="equal">
      <formula>"I"</formula>
    </cfRule>
  </conditionalFormatting>
  <conditionalFormatting sqref="L20:L30">
    <cfRule type="cellIs" dxfId="599" priority="15" operator="equal">
      <formula>"X"</formula>
    </cfRule>
    <cfRule type="cellIs" dxfId="598" priority="16" operator="equal">
      <formula>"I"</formula>
    </cfRule>
  </conditionalFormatting>
  <conditionalFormatting sqref="L32:L55">
    <cfRule type="cellIs" dxfId="597" priority="1" operator="equal">
      <formula>"X"</formula>
    </cfRule>
    <cfRule type="cellIs" dxfId="596" priority="2" operator="equal">
      <formula>"I"</formula>
    </cfRule>
  </conditionalFormatting>
  <conditionalFormatting sqref="N20:N30">
    <cfRule type="cellIs" dxfId="595" priority="13" operator="equal">
      <formula>"X"</formula>
    </cfRule>
    <cfRule type="cellIs" dxfId="594" priority="14" operator="equal">
      <formula>"I"</formula>
    </cfRule>
  </conditionalFormatting>
  <conditionalFormatting sqref="N32:N55">
    <cfRule type="cellIs" dxfId="593" priority="3" operator="equal">
      <formula>"X"</formula>
    </cfRule>
    <cfRule type="cellIs" dxfId="592" priority="4" operator="equal">
      <formula>"I"</formula>
    </cfRule>
  </conditionalFormatting>
  <conditionalFormatting sqref="P20:P30">
    <cfRule type="cellIs" dxfId="591" priority="11" operator="equal">
      <formula>"X"</formula>
    </cfRule>
    <cfRule type="cellIs" dxfId="590" priority="12" operator="equal">
      <formula>"I"</formula>
    </cfRule>
  </conditionalFormatting>
  <conditionalFormatting sqref="P32:P55">
    <cfRule type="cellIs" dxfId="589" priority="5" operator="equal">
      <formula>"X"</formula>
    </cfRule>
    <cfRule type="cellIs" dxfId="588" priority="6" operator="equal">
      <formula>"I"</formula>
    </cfRule>
  </conditionalFormatting>
  <conditionalFormatting sqref="R20:R30">
    <cfRule type="cellIs" dxfId="587" priority="9" operator="equal">
      <formula>"X"</formula>
    </cfRule>
    <cfRule type="cellIs" dxfId="586" priority="10" operator="equal">
      <formula>"I"</formula>
    </cfRule>
  </conditionalFormatting>
  <conditionalFormatting sqref="R32:R55">
    <cfRule type="cellIs" dxfId="585" priority="7" operator="equal">
      <formula>"X"</formula>
    </cfRule>
    <cfRule type="cellIs" dxfId="584" priority="8" operator="equal">
      <formula>"I"</formula>
    </cfRule>
  </conditionalFormatting>
  <hyperlinks>
    <hyperlink ref="B3" location="'Cost Summary'!A1" display="BACK TO SUMMARY SHEET" xr:uid="{5E96F35D-4FFD-4B5F-9C0E-1A7B2EFF1283}"/>
  </hyperlinks>
  <pageMargins left="0.7" right="0.7" top="0.75" bottom="0.75" header="0.3" footer="0.3"/>
  <pageSetup scale="71" orientation="portrait" horizontalDpi="1200" verticalDpi="1200" r:id="rId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675D-FF95-4F39-B36A-4703129CB838}">
  <sheetPr>
    <tabColor rgb="FF92D050"/>
  </sheetPr>
  <dimension ref="A1:S99"/>
  <sheetViews>
    <sheetView zoomScale="85" zoomScaleNormal="85" workbookViewId="0">
      <pane xSplit="2" ySplit="9" topLeftCell="C20" activePane="bottomRight" state="frozen"/>
      <selection pane="bottomRight" activeCell="B35" sqref="B3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450</v>
      </c>
      <c r="C5" s="1908"/>
      <c r="D5" s="1908"/>
      <c r="E5" s="1908"/>
      <c r="F5" s="1908"/>
      <c r="G5" s="1909" t="s">
        <v>546</v>
      </c>
      <c r="H5" s="2004"/>
      <c r="I5" s="2004"/>
      <c r="J5" s="2004"/>
      <c r="K5" s="2004"/>
      <c r="L5" s="2004"/>
      <c r="M5" s="2004"/>
      <c r="N5" s="2004"/>
      <c r="O5" s="2004"/>
      <c r="P5" s="2004"/>
      <c r="Q5" s="2004"/>
      <c r="R5" s="1958"/>
      <c r="S5" s="1911"/>
    </row>
    <row r="6" spans="1:19">
      <c r="A6" s="1906" t="s">
        <v>548</v>
      </c>
      <c r="B6" s="1912" t="s">
        <v>449</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450</v>
      </c>
      <c r="C21" s="1923"/>
      <c r="D21" s="1908"/>
      <c r="E21" s="1908"/>
      <c r="F21" s="1908"/>
      <c r="G21" s="1921"/>
      <c r="H21" s="1924"/>
      <c r="I21" s="1922"/>
      <c r="J21" s="1924"/>
      <c r="K21" s="1922"/>
      <c r="L21" s="1924"/>
      <c r="M21" s="1922"/>
      <c r="N21" s="1924"/>
      <c r="O21" s="1922"/>
      <c r="P21" s="1924"/>
      <c r="Q21" s="1922"/>
      <c r="R21" s="1924"/>
      <c r="S21" s="1922"/>
    </row>
    <row r="22" spans="1:19">
      <c r="A22" s="2148"/>
      <c r="B22" s="1848" t="s">
        <v>567</v>
      </c>
      <c r="C22" s="1923"/>
      <c r="D22" s="1908"/>
      <c r="E22" s="1908"/>
      <c r="F22" s="1908"/>
      <c r="G22" s="1921"/>
      <c r="H22" s="1924"/>
      <c r="I22" s="406"/>
      <c r="J22" s="1924"/>
      <c r="K22" s="406"/>
      <c r="L22" s="1924"/>
      <c r="M22" s="406"/>
      <c r="N22" s="1924"/>
      <c r="O22" s="406"/>
      <c r="P22" s="1924"/>
      <c r="Q22" s="406"/>
      <c r="R22" s="1924"/>
      <c r="S22" s="406"/>
    </row>
    <row r="23" spans="1:19">
      <c r="A23" s="2148"/>
      <c r="B23" s="2174" t="s">
        <v>568</v>
      </c>
      <c r="C23" s="1923"/>
      <c r="D23" s="1908"/>
      <c r="E23" s="1908"/>
      <c r="F23" s="1908"/>
      <c r="G23" s="1921"/>
      <c r="H23" s="1924"/>
      <c r="I23" s="407"/>
      <c r="J23" s="1924"/>
      <c r="K23" s="406"/>
      <c r="L23" s="1924"/>
      <c r="M23" s="406"/>
      <c r="N23" s="1924"/>
      <c r="O23" s="406"/>
      <c r="P23" s="1924"/>
      <c r="Q23" s="406"/>
      <c r="R23" s="1924"/>
      <c r="S23" s="406"/>
    </row>
    <row r="24" spans="1:19">
      <c r="A24" s="2148"/>
      <c r="B24" s="2174" t="s">
        <v>569</v>
      </c>
      <c r="C24" s="1966"/>
      <c r="D24" s="1908"/>
      <c r="E24" s="1908"/>
      <c r="F24" s="1908"/>
      <c r="G24" s="1921"/>
      <c r="H24" s="1924"/>
      <c r="I24" s="407"/>
      <c r="J24" s="1924"/>
      <c r="K24" s="406"/>
      <c r="L24" s="1924"/>
      <c r="M24" s="406"/>
      <c r="N24" s="1924"/>
      <c r="O24" s="406"/>
      <c r="P24" s="1924"/>
      <c r="Q24" s="406"/>
      <c r="R24" s="1924"/>
      <c r="S24" s="406"/>
    </row>
    <row r="25" spans="1:19">
      <c r="A25" s="2148"/>
      <c r="B25" s="2175"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175"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175"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175"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175"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178"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179" t="s">
        <v>575</v>
      </c>
      <c r="C31" s="1970"/>
      <c r="D31" s="1971"/>
      <c r="E31" s="1971"/>
      <c r="F31" s="1971"/>
      <c r="G31" s="1970"/>
      <c r="H31" s="1974"/>
      <c r="I31" s="408"/>
      <c r="J31" s="1978"/>
      <c r="K31" s="414"/>
      <c r="L31" s="1978"/>
      <c r="M31" s="414"/>
      <c r="N31" s="414"/>
      <c r="O31" s="414"/>
      <c r="P31" s="414"/>
      <c r="Q31" s="414"/>
      <c r="R31" s="414"/>
      <c r="S31" s="414"/>
    </row>
    <row r="32" spans="1:19" s="93" customFormat="1">
      <c r="A32" s="2150"/>
      <c r="B32" s="154"/>
      <c r="C32" s="1968"/>
      <c r="D32" s="1969"/>
      <c r="E32" s="1969"/>
      <c r="F32" s="1969"/>
      <c r="G32" s="1968"/>
      <c r="H32" s="2023"/>
      <c r="I32" s="407"/>
      <c r="J32" s="2024"/>
      <c r="K32" s="413"/>
      <c r="L32" s="1924"/>
      <c r="M32" s="413"/>
      <c r="N32" s="1924"/>
      <c r="O32" s="413"/>
      <c r="P32" s="1924"/>
      <c r="Q32" s="413"/>
      <c r="R32" s="1924"/>
      <c r="S32" s="413"/>
    </row>
    <row r="33" spans="1:19" s="93" customFormat="1">
      <c r="A33" s="2111"/>
      <c r="B33" s="1986"/>
      <c r="C33" s="1988"/>
      <c r="D33" s="1969"/>
      <c r="E33" s="1969"/>
      <c r="F33" s="1969"/>
      <c r="G33" s="1968"/>
      <c r="H33" s="2023"/>
      <c r="I33" s="407"/>
      <c r="J33" s="2024"/>
      <c r="K33" s="413"/>
      <c r="L33" s="1924"/>
      <c r="M33" s="413"/>
      <c r="N33" s="1924"/>
      <c r="O33" s="413"/>
      <c r="P33" s="1924"/>
      <c r="Q33" s="413"/>
      <c r="R33" s="1924"/>
      <c r="S33" s="413"/>
    </row>
    <row r="34" spans="1:19" s="93" customFormat="1">
      <c r="A34" s="2111"/>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111"/>
      <c r="B35" s="1987"/>
      <c r="C35" s="1988"/>
      <c r="D35" s="1969"/>
      <c r="E35" s="1969"/>
      <c r="F35" s="1969"/>
      <c r="G35" s="1968"/>
      <c r="H35" s="2023"/>
      <c r="I35" s="407"/>
      <c r="J35" s="2024"/>
      <c r="K35" s="413"/>
      <c r="L35" s="1924"/>
      <c r="M35" s="413"/>
      <c r="N35" s="1924"/>
      <c r="O35" s="413"/>
      <c r="P35" s="1924"/>
      <c r="Q35" s="413"/>
      <c r="R35" s="1924"/>
      <c r="S35" s="413"/>
    </row>
    <row r="36" spans="1:19" s="93" customFormat="1">
      <c r="A36" s="2111"/>
      <c r="B36" s="2214"/>
      <c r="C36" s="1988"/>
      <c r="D36" s="1969"/>
      <c r="E36" s="1969"/>
      <c r="F36" s="1969"/>
      <c r="G36" s="1968"/>
      <c r="H36" s="2023"/>
      <c r="I36" s="407"/>
      <c r="J36" s="2024"/>
      <c r="K36" s="413"/>
      <c r="L36" s="1924"/>
      <c r="M36" s="413"/>
      <c r="N36" s="1924"/>
      <c r="O36" s="413"/>
      <c r="P36" s="1924"/>
      <c r="Q36" s="413"/>
      <c r="R36" s="1924"/>
      <c r="S36" s="413"/>
    </row>
    <row r="37" spans="1:19" s="93" customFormat="1">
      <c r="A37" s="2111"/>
      <c r="B37" s="1987"/>
      <c r="C37" s="1988"/>
      <c r="D37" s="1969"/>
      <c r="E37" s="1969"/>
      <c r="F37" s="1969"/>
      <c r="G37" s="1968"/>
      <c r="H37" s="2023"/>
      <c r="I37" s="407"/>
      <c r="J37" s="2024"/>
      <c r="K37" s="413"/>
      <c r="L37" s="1924"/>
      <c r="M37" s="413"/>
      <c r="N37" s="1924"/>
      <c r="O37" s="413"/>
      <c r="P37" s="1924"/>
      <c r="Q37" s="413"/>
      <c r="R37" s="1924"/>
      <c r="S37" s="413"/>
    </row>
    <row r="38" spans="1:19" s="93" customFormat="1">
      <c r="A38" s="2111"/>
      <c r="B38" s="1987"/>
      <c r="C38" s="1988"/>
      <c r="D38" s="1969"/>
      <c r="E38" s="2015"/>
      <c r="F38" s="2016"/>
      <c r="G38" s="1968"/>
      <c r="H38" s="2023"/>
      <c r="I38" s="407"/>
      <c r="J38" s="2024"/>
      <c r="K38" s="413"/>
      <c r="L38" s="1924"/>
      <c r="M38" s="413"/>
      <c r="N38" s="1924"/>
      <c r="O38" s="413"/>
      <c r="P38" s="1924"/>
      <c r="Q38" s="413"/>
      <c r="R38" s="1924"/>
      <c r="S38" s="413"/>
    </row>
    <row r="39" spans="1:19" s="93" customFormat="1">
      <c r="A39" s="2111"/>
      <c r="B39" s="1987"/>
      <c r="C39" s="1988"/>
      <c r="D39" s="1969"/>
      <c r="E39" s="2015"/>
      <c r="F39" s="2016"/>
      <c r="G39" s="1968"/>
      <c r="H39" s="2023"/>
      <c r="I39" s="407"/>
      <c r="J39" s="2024"/>
      <c r="K39" s="413"/>
      <c r="L39" s="1924"/>
      <c r="M39" s="413"/>
      <c r="N39" s="1924"/>
      <c r="O39" s="413"/>
      <c r="P39" s="1924"/>
      <c r="Q39" s="413"/>
      <c r="R39" s="1924"/>
      <c r="S39" s="413"/>
    </row>
    <row r="40" spans="1:19" s="93" customFormat="1">
      <c r="A40" s="2111"/>
      <c r="B40" s="1987"/>
      <c r="C40" s="1988"/>
      <c r="D40" s="1969"/>
      <c r="E40" s="2015"/>
      <c r="F40" s="2016"/>
      <c r="G40" s="1968"/>
      <c r="H40" s="2023"/>
      <c r="I40" s="407"/>
      <c r="J40" s="2024"/>
      <c r="K40" s="413"/>
      <c r="L40" s="1924"/>
      <c r="M40" s="413"/>
      <c r="N40" s="1924"/>
      <c r="O40" s="413"/>
      <c r="P40" s="1924"/>
      <c r="Q40" s="413"/>
      <c r="R40" s="1924"/>
      <c r="S40" s="413"/>
    </row>
    <row r="41" spans="1:19" s="93" customFormat="1">
      <c r="A41" s="2111"/>
      <c r="B41" s="2159"/>
      <c r="C41" s="1988"/>
      <c r="D41" s="1969"/>
      <c r="E41" s="2015"/>
      <c r="F41" s="2016"/>
      <c r="G41" s="1968"/>
      <c r="H41" s="2023"/>
      <c r="I41" s="407"/>
      <c r="J41" s="2024"/>
      <c r="K41" s="413"/>
      <c r="L41" s="1924"/>
      <c r="M41" s="413"/>
      <c r="N41" s="1924"/>
      <c r="O41" s="413"/>
      <c r="P41" s="1924"/>
      <c r="Q41" s="413"/>
      <c r="R41" s="1924"/>
      <c r="S41" s="413"/>
    </row>
    <row r="42" spans="1:19" s="93" customFormat="1">
      <c r="A42" s="2111"/>
      <c r="B42" s="2160"/>
      <c r="C42" s="1988"/>
      <c r="D42" s="1969"/>
      <c r="E42" s="2015"/>
      <c r="F42" s="2016"/>
      <c r="G42" s="1968"/>
      <c r="H42" s="2023"/>
      <c r="I42" s="407"/>
      <c r="J42" s="2024"/>
      <c r="K42" s="413"/>
      <c r="L42" s="1924"/>
      <c r="M42" s="413"/>
      <c r="N42" s="1924"/>
      <c r="O42" s="413"/>
      <c r="P42" s="1924"/>
      <c r="Q42" s="413"/>
      <c r="R42" s="1924"/>
      <c r="S42" s="413"/>
    </row>
    <row r="43" spans="1:19" s="93" customFormat="1">
      <c r="A43" s="2111"/>
      <c r="B43" s="155"/>
      <c r="C43" s="1988"/>
      <c r="D43" s="1969"/>
      <c r="E43" s="2015"/>
      <c r="F43" s="2016"/>
      <c r="G43" s="1968"/>
      <c r="H43" s="2023"/>
      <c r="I43" s="407"/>
      <c r="J43" s="2024"/>
      <c r="K43" s="413"/>
      <c r="L43" s="1924"/>
      <c r="M43" s="413"/>
      <c r="N43" s="1924"/>
      <c r="O43" s="413"/>
      <c r="P43" s="1924"/>
      <c r="Q43" s="413"/>
      <c r="R43" s="1924"/>
      <c r="S43" s="413"/>
    </row>
    <row r="44" spans="1:19" s="93" customFormat="1">
      <c r="A44" s="2111"/>
      <c r="B44" s="2014"/>
      <c r="C44" s="1988"/>
      <c r="D44" s="1969"/>
      <c r="E44" s="2015"/>
      <c r="F44" s="2016"/>
      <c r="G44" s="1968"/>
      <c r="H44" s="2023"/>
      <c r="I44" s="407"/>
      <c r="J44" s="2024"/>
      <c r="K44" s="413"/>
      <c r="L44" s="1924"/>
      <c r="M44" s="413"/>
      <c r="N44" s="1924"/>
      <c r="O44" s="413"/>
      <c r="P44" s="1924"/>
      <c r="Q44" s="413"/>
      <c r="R44" s="1924"/>
      <c r="S44" s="413"/>
    </row>
    <row r="45" spans="1:19" s="93" customFormat="1">
      <c r="A45" s="2111"/>
      <c r="B45" s="2014"/>
      <c r="C45" s="1988"/>
      <c r="D45" s="1969"/>
      <c r="E45" s="2015"/>
      <c r="F45" s="2016"/>
      <c r="G45" s="1968"/>
      <c r="H45" s="2023"/>
      <c r="I45" s="407"/>
      <c r="J45" s="2024"/>
      <c r="K45" s="413"/>
      <c r="L45" s="1924"/>
      <c r="M45" s="413"/>
      <c r="N45" s="1924"/>
      <c r="O45" s="413"/>
      <c r="P45" s="1924"/>
      <c r="Q45" s="413"/>
      <c r="R45" s="1924"/>
      <c r="S45" s="413"/>
    </row>
    <row r="46" spans="1:19" s="93" customFormat="1">
      <c r="A46" s="2111"/>
      <c r="B46" s="2014"/>
      <c r="C46" s="1988"/>
      <c r="D46" s="1969"/>
      <c r="E46" s="2015"/>
      <c r="F46" s="2016"/>
      <c r="G46" s="1968"/>
      <c r="H46" s="2023"/>
      <c r="I46" s="407"/>
      <c r="J46" s="2024"/>
      <c r="K46" s="413"/>
      <c r="L46" s="1924"/>
      <c r="M46" s="413"/>
      <c r="N46" s="1924"/>
      <c r="O46" s="413"/>
      <c r="P46" s="1924"/>
      <c r="Q46" s="413"/>
      <c r="R46" s="1924"/>
      <c r="S46" s="413"/>
    </row>
    <row r="47" spans="1:19" s="93" customFormat="1">
      <c r="A47" s="2111"/>
      <c r="B47" s="2014"/>
      <c r="C47" s="1988"/>
      <c r="D47" s="1969"/>
      <c r="E47" s="2015"/>
      <c r="F47" s="2016"/>
      <c r="G47" s="1968"/>
      <c r="H47" s="2023"/>
      <c r="I47" s="407"/>
      <c r="J47" s="2024"/>
      <c r="K47" s="413"/>
      <c r="L47" s="1924"/>
      <c r="M47" s="413"/>
      <c r="N47" s="1924"/>
      <c r="O47" s="413"/>
      <c r="P47" s="1924"/>
      <c r="Q47" s="413"/>
      <c r="R47" s="1924"/>
      <c r="S47" s="413"/>
    </row>
    <row r="48" spans="1:19" s="93" customFormat="1">
      <c r="A48" s="2111"/>
      <c r="B48" s="2014"/>
      <c r="C48" s="1988"/>
      <c r="D48" s="1969"/>
      <c r="E48" s="2015"/>
      <c r="F48" s="2016"/>
      <c r="G48" s="1968"/>
      <c r="H48" s="2023"/>
      <c r="I48" s="407"/>
      <c r="J48" s="2024"/>
      <c r="K48" s="413"/>
      <c r="L48" s="1924"/>
      <c r="M48" s="413"/>
      <c r="N48" s="1924"/>
      <c r="O48" s="413"/>
      <c r="P48" s="1924"/>
      <c r="Q48" s="413"/>
      <c r="R48" s="1924"/>
      <c r="S48" s="413"/>
    </row>
    <row r="49" spans="1:19" s="93" customFormat="1">
      <c r="A49" s="2111"/>
      <c r="B49" s="2014"/>
      <c r="C49" s="1988"/>
      <c r="D49" s="1969"/>
      <c r="E49" s="2015"/>
      <c r="F49" s="2016"/>
      <c r="G49" s="1968"/>
      <c r="H49" s="2023"/>
      <c r="I49" s="407"/>
      <c r="J49" s="2024"/>
      <c r="K49" s="413"/>
      <c r="L49" s="1924"/>
      <c r="M49" s="413"/>
      <c r="N49" s="1924"/>
      <c r="O49" s="413"/>
      <c r="P49" s="1924"/>
      <c r="Q49" s="413"/>
      <c r="R49" s="1924"/>
      <c r="S49" s="413"/>
    </row>
    <row r="50" spans="1:19" s="93" customFormat="1">
      <c r="A50" s="2111"/>
      <c r="B50" s="2014"/>
      <c r="C50" s="1988"/>
      <c r="D50" s="1969"/>
      <c r="E50" s="2015"/>
      <c r="F50" s="2016"/>
      <c r="G50" s="1968"/>
      <c r="H50" s="2023"/>
      <c r="I50" s="407"/>
      <c r="J50" s="2024"/>
      <c r="K50" s="413"/>
      <c r="L50" s="1924"/>
      <c r="M50" s="413"/>
      <c r="N50" s="1924"/>
      <c r="O50" s="413"/>
      <c r="P50" s="1924"/>
      <c r="Q50" s="413"/>
      <c r="R50" s="1924"/>
      <c r="S50" s="413"/>
    </row>
    <row r="51" spans="1:19" s="93" customFormat="1">
      <c r="A51" s="2111"/>
      <c r="B51" s="2014"/>
      <c r="C51" s="1988"/>
      <c r="D51" s="1969"/>
      <c r="E51" s="2015"/>
      <c r="F51" s="2016"/>
      <c r="G51" s="1968"/>
      <c r="H51" s="2023"/>
      <c r="I51" s="407"/>
      <c r="J51" s="2024"/>
      <c r="K51" s="413"/>
      <c r="L51" s="1924"/>
      <c r="M51" s="413"/>
      <c r="N51" s="1924"/>
      <c r="O51" s="413"/>
      <c r="P51" s="1924"/>
      <c r="Q51" s="413"/>
      <c r="R51" s="1924"/>
      <c r="S51" s="413"/>
    </row>
    <row r="52" spans="1:19" s="93" customFormat="1">
      <c r="A52" s="2111"/>
      <c r="B52" s="2014"/>
      <c r="C52" s="1988"/>
      <c r="D52" s="1969"/>
      <c r="E52" s="2015"/>
      <c r="F52" s="2016"/>
      <c r="G52" s="1968"/>
      <c r="H52" s="2023"/>
      <c r="I52" s="407"/>
      <c r="J52" s="2024"/>
      <c r="K52" s="413"/>
      <c r="L52" s="1924"/>
      <c r="M52" s="413"/>
      <c r="N52" s="1924"/>
      <c r="O52" s="413"/>
      <c r="P52" s="1924"/>
      <c r="Q52" s="413"/>
      <c r="R52" s="1924"/>
      <c r="S52" s="413"/>
    </row>
    <row r="53" spans="1:19" s="93" customFormat="1">
      <c r="A53" s="2111"/>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111"/>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168"/>
      <c r="I55" s="406"/>
      <c r="J55" s="406"/>
      <c r="K55" s="406"/>
      <c r="L55" s="1924"/>
      <c r="M55" s="406"/>
      <c r="N55" s="1924"/>
      <c r="O55" s="406"/>
      <c r="P55" s="1924"/>
      <c r="Q55" s="406"/>
      <c r="R55" s="1924"/>
      <c r="S55" s="40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138"/>
      <c r="B65" s="1907"/>
      <c r="C65" s="442"/>
      <c r="D65" s="442"/>
      <c r="E65" s="442"/>
      <c r="F65" s="442"/>
      <c r="G65" s="432"/>
      <c r="H65" s="2164"/>
      <c r="I65" s="2164"/>
      <c r="J65" s="2164"/>
      <c r="K65" s="2164"/>
      <c r="L65" s="2164"/>
      <c r="M65" s="2164"/>
      <c r="N65" s="2164"/>
      <c r="O65" s="2164"/>
      <c r="P65" s="2164"/>
      <c r="Q65" s="2164"/>
      <c r="R65" s="2164"/>
      <c r="S65" s="2164"/>
    </row>
    <row r="66" spans="1:19" s="2" customFormat="1">
      <c r="A66" s="2138"/>
      <c r="B66" s="1907"/>
      <c r="C66" s="442"/>
      <c r="D66" s="442"/>
      <c r="E66" s="442"/>
      <c r="F66" s="442"/>
      <c r="G66" s="432"/>
      <c r="H66" s="2164"/>
      <c r="I66" s="2164"/>
      <c r="J66" s="2164"/>
      <c r="K66" s="2164"/>
      <c r="L66" s="2164"/>
      <c r="M66" s="2164"/>
      <c r="N66" s="2164"/>
      <c r="O66" s="2164"/>
      <c r="P66" s="2164"/>
      <c r="Q66" s="2164"/>
      <c r="R66" s="2164"/>
      <c r="S66" s="2164"/>
    </row>
    <row r="67" spans="1:19" s="2" customFormat="1">
      <c r="A67" s="2138"/>
      <c r="B67" s="1907"/>
      <c r="C67" s="442"/>
      <c r="D67" s="442"/>
      <c r="E67" s="442"/>
      <c r="F67" s="442"/>
      <c r="G67" s="432"/>
      <c r="H67" s="2164"/>
      <c r="I67" s="2164"/>
      <c r="J67" s="2164"/>
      <c r="K67" s="2164"/>
      <c r="L67" s="2164"/>
      <c r="M67" s="2164"/>
      <c r="N67" s="2164"/>
      <c r="O67" s="2164"/>
      <c r="P67" s="2164"/>
      <c r="Q67" s="2164"/>
      <c r="R67" s="2164"/>
      <c r="S67" s="2164"/>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138"/>
      <c r="B69" s="1907"/>
      <c r="C69" s="442"/>
      <c r="D69" s="442"/>
      <c r="E69" s="442"/>
      <c r="F69" s="442"/>
      <c r="G69" s="432"/>
      <c r="H69" s="2164"/>
      <c r="I69" s="2164"/>
      <c r="J69" s="2164"/>
      <c r="K69" s="2164"/>
      <c r="L69" s="2164"/>
      <c r="M69" s="2164"/>
      <c r="N69" s="2164"/>
      <c r="O69" s="2164"/>
      <c r="P69" s="2164"/>
      <c r="Q69" s="2164"/>
      <c r="R69" s="2164"/>
      <c r="S69" s="2164"/>
    </row>
    <row r="70" spans="1:19" s="2" customFormat="1">
      <c r="A70" s="2138"/>
      <c r="B70" s="1907"/>
      <c r="C70" s="442"/>
      <c r="D70" s="442"/>
      <c r="E70" s="442"/>
      <c r="F70" s="442"/>
      <c r="G70" s="432"/>
      <c r="H70" s="2164"/>
      <c r="I70" s="2164"/>
      <c r="J70" s="2164"/>
      <c r="K70" s="2164"/>
      <c r="L70" s="2164"/>
      <c r="M70" s="2164"/>
      <c r="N70" s="2164"/>
      <c r="O70" s="2164"/>
      <c r="P70" s="2164"/>
      <c r="Q70" s="2164"/>
      <c r="R70" s="2164"/>
      <c r="S70" s="2164"/>
    </row>
    <row r="71" spans="1:19">
      <c r="A71" s="2138"/>
      <c r="B71" s="1907"/>
      <c r="C71" s="442"/>
      <c r="D71" s="442"/>
      <c r="E71" s="442"/>
      <c r="F71" s="442"/>
      <c r="G71" s="432"/>
      <c r="H71" s="2164"/>
      <c r="I71" s="2164"/>
      <c r="J71" s="2164"/>
      <c r="K71" s="2164"/>
      <c r="L71" s="2164"/>
      <c r="M71" s="2164"/>
      <c r="N71" s="2164"/>
      <c r="O71" s="2164"/>
      <c r="P71" s="2164"/>
      <c r="Q71" s="2164"/>
      <c r="R71" s="2164"/>
      <c r="S71" s="2164"/>
    </row>
    <row r="72" spans="1:19">
      <c r="A72" s="652" t="s">
        <v>633</v>
      </c>
      <c r="B72" s="653"/>
      <c r="C72" s="12"/>
      <c r="D72" s="12"/>
      <c r="E72" s="12"/>
      <c r="F72" s="12"/>
      <c r="G72" s="13"/>
      <c r="H72" s="21"/>
      <c r="I72" s="21"/>
      <c r="J72" s="21"/>
      <c r="K72" s="21"/>
      <c r="L72" s="21"/>
      <c r="M72" s="21"/>
      <c r="N72" s="21"/>
      <c r="O72" s="21"/>
      <c r="P72" s="21"/>
      <c r="Q72" s="21"/>
      <c r="R72" s="21"/>
      <c r="S72" s="21"/>
    </row>
    <row r="73" spans="1:19">
      <c r="A73" s="2138"/>
      <c r="B73" s="1907"/>
      <c r="C73" s="442"/>
      <c r="D73" s="442"/>
      <c r="E73" s="442"/>
      <c r="F73" s="442"/>
      <c r="G73" s="432"/>
      <c r="H73" s="2164"/>
      <c r="I73" s="2164"/>
      <c r="J73" s="2164"/>
      <c r="K73" s="2164"/>
      <c r="L73" s="2164"/>
      <c r="M73" s="2164"/>
      <c r="N73" s="2164"/>
      <c r="O73" s="2164"/>
      <c r="P73" s="2164"/>
      <c r="Q73" s="2164"/>
      <c r="R73" s="2164"/>
      <c r="S73" s="2164"/>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142"/>
      <c r="B77" s="445"/>
      <c r="C77" s="442"/>
      <c r="D77" s="442"/>
      <c r="E77" s="442"/>
      <c r="F77" s="442"/>
      <c r="G77" s="432"/>
      <c r="H77" s="2164"/>
      <c r="I77" s="2164"/>
      <c r="J77" s="2164"/>
      <c r="K77" s="2164"/>
      <c r="L77" s="2164"/>
      <c r="M77" s="2164"/>
      <c r="N77" s="2164"/>
      <c r="O77" s="2164"/>
      <c r="P77" s="2164"/>
      <c r="Q77" s="2164"/>
      <c r="R77" s="2164"/>
      <c r="S77" s="2164"/>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138"/>
      <c r="B87" s="446" t="s">
        <v>641</v>
      </c>
      <c r="C87" s="442"/>
      <c r="D87" s="442"/>
      <c r="E87" s="442"/>
      <c r="F87" s="442"/>
      <c r="G87" s="432"/>
      <c r="H87" s="2168"/>
      <c r="I87" s="2168"/>
      <c r="J87" s="2168"/>
      <c r="K87" s="2168"/>
      <c r="L87" s="2168"/>
      <c r="M87" s="2168"/>
      <c r="N87" s="2168"/>
      <c r="O87" s="2168"/>
      <c r="P87" s="2168"/>
      <c r="Q87" s="2168"/>
      <c r="R87" s="2168"/>
      <c r="S87" s="2168"/>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83" priority="19" operator="equal">
      <formula>"X"</formula>
    </cfRule>
    <cfRule type="cellIs" dxfId="582" priority="20" operator="equal">
      <formula>"I"</formula>
    </cfRule>
  </conditionalFormatting>
  <conditionalFormatting sqref="J20:J30">
    <cfRule type="cellIs" dxfId="581" priority="17" operator="equal">
      <formula>"X"</formula>
    </cfRule>
    <cfRule type="cellIs" dxfId="580" priority="18" operator="equal">
      <formula>"I"</formula>
    </cfRule>
  </conditionalFormatting>
  <conditionalFormatting sqref="L20:L30">
    <cfRule type="cellIs" dxfId="579" priority="15" operator="equal">
      <formula>"X"</formula>
    </cfRule>
    <cfRule type="cellIs" dxfId="578" priority="16" operator="equal">
      <formula>"I"</formula>
    </cfRule>
  </conditionalFormatting>
  <conditionalFormatting sqref="L32:L55">
    <cfRule type="cellIs" dxfId="577" priority="1" operator="equal">
      <formula>"X"</formula>
    </cfRule>
    <cfRule type="cellIs" dxfId="576" priority="2" operator="equal">
      <formula>"I"</formula>
    </cfRule>
  </conditionalFormatting>
  <conditionalFormatting sqref="N20:N30">
    <cfRule type="cellIs" dxfId="575" priority="13" operator="equal">
      <formula>"X"</formula>
    </cfRule>
    <cfRule type="cellIs" dxfId="574" priority="14" operator="equal">
      <formula>"I"</formula>
    </cfRule>
  </conditionalFormatting>
  <conditionalFormatting sqref="N32:N55">
    <cfRule type="cellIs" dxfId="573" priority="3" operator="equal">
      <formula>"X"</formula>
    </cfRule>
    <cfRule type="cellIs" dxfId="572" priority="4" operator="equal">
      <formula>"I"</formula>
    </cfRule>
  </conditionalFormatting>
  <conditionalFormatting sqref="P20:P30">
    <cfRule type="cellIs" dxfId="571" priority="11" operator="equal">
      <formula>"X"</formula>
    </cfRule>
    <cfRule type="cellIs" dxfId="570" priority="12" operator="equal">
      <formula>"I"</formula>
    </cfRule>
  </conditionalFormatting>
  <conditionalFormatting sqref="P32:P55">
    <cfRule type="cellIs" dxfId="569" priority="5" operator="equal">
      <formula>"X"</formula>
    </cfRule>
    <cfRule type="cellIs" dxfId="568" priority="6" operator="equal">
      <formula>"I"</formula>
    </cfRule>
  </conditionalFormatting>
  <conditionalFormatting sqref="R20:R30">
    <cfRule type="cellIs" dxfId="567" priority="9" operator="equal">
      <formula>"X"</formula>
    </cfRule>
    <cfRule type="cellIs" dxfId="566" priority="10" operator="equal">
      <formula>"I"</formula>
    </cfRule>
  </conditionalFormatting>
  <conditionalFormatting sqref="R32:R55">
    <cfRule type="cellIs" dxfId="565" priority="7" operator="equal">
      <formula>"X"</formula>
    </cfRule>
    <cfRule type="cellIs" dxfId="564" priority="8" operator="equal">
      <formula>"I"</formula>
    </cfRule>
  </conditionalFormatting>
  <hyperlinks>
    <hyperlink ref="B3" location="'Cost Summary'!A1" display="BACK TO SUMMARY SHEET" xr:uid="{A69B2A35-2F06-40E8-9354-5C8A416668AA}"/>
  </hyperlinks>
  <pageMargins left="0.7" right="0.7" top="0.75" bottom="0.75" header="0.3" footer="0.3"/>
  <pageSetup scale="71" orientation="portrait" horizontalDpi="1200" verticalDpi="1200"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84B4-0FF2-4BA8-8A92-4E8F7B7B61B8}">
  <sheetPr>
    <tabColor rgb="FF92D050"/>
  </sheetPr>
  <dimension ref="A1:S99"/>
  <sheetViews>
    <sheetView zoomScale="85" zoomScaleNormal="85" workbookViewId="0">
      <pane xSplit="2" ySplit="9" topLeftCell="C20" activePane="bottomRight" state="frozen"/>
      <selection pane="bottomRight" activeCell="B21" sqref="B21"/>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452</v>
      </c>
      <c r="C5" s="1908"/>
      <c r="D5" s="1908"/>
      <c r="E5" s="1908"/>
      <c r="F5" s="1908"/>
      <c r="G5" s="1909" t="s">
        <v>546</v>
      </c>
      <c r="H5" s="2004"/>
      <c r="I5" s="2004"/>
      <c r="J5" s="2004"/>
      <c r="K5" s="2004"/>
      <c r="L5" s="2004"/>
      <c r="M5" s="2004"/>
      <c r="N5" s="2004"/>
      <c r="O5" s="2004"/>
      <c r="P5" s="2004"/>
      <c r="Q5" s="2004"/>
      <c r="R5" s="1958"/>
      <c r="S5" s="1911"/>
    </row>
    <row r="6" spans="1:19">
      <c r="A6" s="1906" t="s">
        <v>548</v>
      </c>
      <c r="B6" s="1912" t="s">
        <v>451</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452</v>
      </c>
      <c r="C21" s="1923"/>
      <c r="D21" s="1908"/>
      <c r="E21" s="1908"/>
      <c r="F21" s="1908"/>
      <c r="G21" s="1921"/>
      <c r="H21" s="1924"/>
      <c r="I21" s="1922"/>
      <c r="J21" s="1924"/>
      <c r="K21" s="1922"/>
      <c r="L21" s="1924"/>
      <c r="M21" s="1922"/>
      <c r="N21" s="1924"/>
      <c r="O21" s="1922"/>
      <c r="P21" s="1924"/>
      <c r="Q21" s="1922"/>
      <c r="R21" s="1924"/>
      <c r="S21" s="1922"/>
    </row>
    <row r="22" spans="1:19">
      <c r="A22" s="2148"/>
      <c r="B22" s="1848" t="s">
        <v>567</v>
      </c>
      <c r="C22" s="1923"/>
      <c r="D22" s="1908"/>
      <c r="E22" s="1908"/>
      <c r="F22" s="1908"/>
      <c r="G22" s="1921"/>
      <c r="H22" s="1924"/>
      <c r="I22" s="406"/>
      <c r="J22" s="1924"/>
      <c r="K22" s="406"/>
      <c r="L22" s="1924"/>
      <c r="M22" s="406"/>
      <c r="N22" s="1924"/>
      <c r="O22" s="406"/>
      <c r="P22" s="1924"/>
      <c r="Q22" s="406"/>
      <c r="R22" s="1924"/>
      <c r="S22" s="406"/>
    </row>
    <row r="23" spans="1:19">
      <c r="A23" s="2148"/>
      <c r="B23" s="2174" t="s">
        <v>568</v>
      </c>
      <c r="C23" s="1923"/>
      <c r="D23" s="1908"/>
      <c r="E23" s="1908"/>
      <c r="F23" s="1908"/>
      <c r="G23" s="1921"/>
      <c r="H23" s="1924"/>
      <c r="I23" s="407"/>
      <c r="J23" s="1924"/>
      <c r="K23" s="406"/>
      <c r="L23" s="1924"/>
      <c r="M23" s="406"/>
      <c r="N23" s="1924"/>
      <c r="O23" s="406"/>
      <c r="P23" s="1924"/>
      <c r="Q23" s="406"/>
      <c r="R23" s="1924"/>
      <c r="S23" s="406"/>
    </row>
    <row r="24" spans="1:19">
      <c r="A24" s="2148"/>
      <c r="B24" s="2174" t="s">
        <v>569</v>
      </c>
      <c r="C24" s="1966"/>
      <c r="D24" s="1908"/>
      <c r="E24" s="1908"/>
      <c r="F24" s="1908"/>
      <c r="G24" s="1921"/>
      <c r="H24" s="1924"/>
      <c r="I24" s="407"/>
      <c r="J24" s="1924"/>
      <c r="K24" s="406"/>
      <c r="L24" s="1924"/>
      <c r="M24" s="406"/>
      <c r="N24" s="1924"/>
      <c r="O24" s="406"/>
      <c r="P24" s="1924"/>
      <c r="Q24" s="406"/>
      <c r="R24" s="1924"/>
      <c r="S24" s="406"/>
    </row>
    <row r="25" spans="1:19">
      <c r="A25" s="2148"/>
      <c r="B25" s="2175"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175"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175"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175"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175"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178"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179" t="s">
        <v>575</v>
      </c>
      <c r="C31" s="1970"/>
      <c r="D31" s="1971"/>
      <c r="E31" s="1971"/>
      <c r="F31" s="1971"/>
      <c r="G31" s="1970"/>
      <c r="H31" s="1974"/>
      <c r="I31" s="2180"/>
      <c r="J31" s="1978"/>
      <c r="K31" s="2181"/>
      <c r="L31" s="1978"/>
      <c r="M31" s="2181"/>
      <c r="N31" s="2181"/>
      <c r="O31" s="2181"/>
      <c r="P31" s="2181"/>
      <c r="Q31" s="2181"/>
      <c r="R31" s="2181"/>
      <c r="S31" s="2181"/>
    </row>
    <row r="32" spans="1:19" s="93" customFormat="1">
      <c r="A32" s="2150"/>
      <c r="B32" s="154"/>
      <c r="C32" s="1968"/>
      <c r="D32" s="1969"/>
      <c r="E32" s="1969"/>
      <c r="F32" s="1969"/>
      <c r="G32" s="1968"/>
      <c r="H32" s="2023"/>
      <c r="I32" s="407"/>
      <c r="J32" s="2024"/>
      <c r="K32" s="413"/>
      <c r="L32" s="1924"/>
      <c r="M32" s="413"/>
      <c r="N32" s="1924"/>
      <c r="O32" s="413"/>
      <c r="P32" s="1924"/>
      <c r="Q32" s="413"/>
      <c r="R32" s="1924"/>
      <c r="S32" s="413"/>
    </row>
    <row r="33" spans="1:19" s="93" customFormat="1">
      <c r="A33" s="2182"/>
      <c r="B33" s="1986"/>
      <c r="C33" s="1988"/>
      <c r="D33" s="1969"/>
      <c r="E33" s="1969"/>
      <c r="F33" s="1969"/>
      <c r="G33" s="1968"/>
      <c r="H33" s="2023"/>
      <c r="I33" s="407"/>
      <c r="J33" s="2024"/>
      <c r="K33" s="413"/>
      <c r="L33" s="1924"/>
      <c r="M33" s="413"/>
      <c r="N33" s="1924"/>
      <c r="O33" s="413"/>
      <c r="P33" s="1924"/>
      <c r="Q33" s="413"/>
      <c r="R33" s="1924"/>
      <c r="S33" s="413"/>
    </row>
    <row r="34" spans="1:19" s="93" customFormat="1">
      <c r="A34" s="2182"/>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182"/>
      <c r="B35" s="1987"/>
      <c r="C35" s="1988"/>
      <c r="D35" s="1969"/>
      <c r="E35" s="1969"/>
      <c r="F35" s="1969"/>
      <c r="G35" s="1968"/>
      <c r="H35" s="2023"/>
      <c r="I35" s="407"/>
      <c r="J35" s="2024"/>
      <c r="K35" s="413"/>
      <c r="L35" s="1924"/>
      <c r="M35" s="413"/>
      <c r="N35" s="1924"/>
      <c r="O35" s="413"/>
      <c r="P35" s="1924"/>
      <c r="Q35" s="413"/>
      <c r="R35" s="1924"/>
      <c r="S35" s="413"/>
    </row>
    <row r="36" spans="1:19" s="93" customFormat="1">
      <c r="A36" s="2182"/>
      <c r="B36" s="2214"/>
      <c r="C36" s="1988"/>
      <c r="D36" s="1969"/>
      <c r="E36" s="1969"/>
      <c r="F36" s="1969"/>
      <c r="G36" s="1968"/>
      <c r="H36" s="2023"/>
      <c r="I36" s="407"/>
      <c r="J36" s="2024"/>
      <c r="K36" s="413"/>
      <c r="L36" s="1924"/>
      <c r="M36" s="413"/>
      <c r="N36" s="1924"/>
      <c r="O36" s="413"/>
      <c r="P36" s="1924"/>
      <c r="Q36" s="413"/>
      <c r="R36" s="1924"/>
      <c r="S36" s="413"/>
    </row>
    <row r="37" spans="1:19" s="93" customFormat="1">
      <c r="A37" s="2182"/>
      <c r="B37" s="1987"/>
      <c r="C37" s="1988"/>
      <c r="D37" s="1969"/>
      <c r="E37" s="1969"/>
      <c r="F37" s="1969"/>
      <c r="G37" s="1968"/>
      <c r="H37" s="2023"/>
      <c r="I37" s="407"/>
      <c r="J37" s="2024"/>
      <c r="K37" s="413"/>
      <c r="L37" s="1924"/>
      <c r="M37" s="413"/>
      <c r="N37" s="1924"/>
      <c r="O37" s="413"/>
      <c r="P37" s="1924"/>
      <c r="Q37" s="413"/>
      <c r="R37" s="1924"/>
      <c r="S37" s="413"/>
    </row>
    <row r="38" spans="1:19" s="93" customFormat="1">
      <c r="A38" s="2182"/>
      <c r="B38" s="1987"/>
      <c r="C38" s="1988"/>
      <c r="D38" s="1969"/>
      <c r="E38" s="2015"/>
      <c r="F38" s="2016"/>
      <c r="G38" s="1968"/>
      <c r="H38" s="2023"/>
      <c r="I38" s="407"/>
      <c r="J38" s="2024"/>
      <c r="K38" s="413"/>
      <c r="L38" s="1924"/>
      <c r="M38" s="413"/>
      <c r="N38" s="1924"/>
      <c r="O38" s="413"/>
      <c r="P38" s="1924"/>
      <c r="Q38" s="413"/>
      <c r="R38" s="1924"/>
      <c r="S38" s="413"/>
    </row>
    <row r="39" spans="1:19" s="93" customFormat="1">
      <c r="A39" s="2182"/>
      <c r="B39" s="1987"/>
      <c r="C39" s="1988"/>
      <c r="D39" s="1969"/>
      <c r="E39" s="2015"/>
      <c r="F39" s="2016"/>
      <c r="G39" s="1968"/>
      <c r="H39" s="2023"/>
      <c r="I39" s="407"/>
      <c r="J39" s="2024"/>
      <c r="K39" s="413"/>
      <c r="L39" s="1924"/>
      <c r="M39" s="413"/>
      <c r="N39" s="1924"/>
      <c r="O39" s="413"/>
      <c r="P39" s="1924"/>
      <c r="Q39" s="413"/>
      <c r="R39" s="1924"/>
      <c r="S39" s="413"/>
    </row>
    <row r="40" spans="1:19" s="93" customFormat="1">
      <c r="A40" s="2182"/>
      <c r="B40" s="1987"/>
      <c r="C40" s="1988"/>
      <c r="D40" s="1969"/>
      <c r="E40" s="2015"/>
      <c r="F40" s="2016"/>
      <c r="G40" s="1968"/>
      <c r="H40" s="2023"/>
      <c r="I40" s="407"/>
      <c r="J40" s="2024"/>
      <c r="K40" s="413"/>
      <c r="L40" s="1924"/>
      <c r="M40" s="413"/>
      <c r="N40" s="1924"/>
      <c r="O40" s="413"/>
      <c r="P40" s="1924"/>
      <c r="Q40" s="413"/>
      <c r="R40" s="1924"/>
      <c r="S40" s="413"/>
    </row>
    <row r="41" spans="1:19" s="93" customFormat="1">
      <c r="A41" s="2182"/>
      <c r="B41" s="2206"/>
      <c r="C41" s="1988"/>
      <c r="D41" s="1969"/>
      <c r="E41" s="2015"/>
      <c r="F41" s="2016"/>
      <c r="G41" s="1968"/>
      <c r="H41" s="2023"/>
      <c r="I41" s="407"/>
      <c r="J41" s="2024"/>
      <c r="K41" s="413"/>
      <c r="L41" s="1924"/>
      <c r="M41" s="413"/>
      <c r="N41" s="1924"/>
      <c r="O41" s="413"/>
      <c r="P41" s="1924"/>
      <c r="Q41" s="413"/>
      <c r="R41" s="1924"/>
      <c r="S41" s="413"/>
    </row>
    <row r="42" spans="1:19" s="93" customFormat="1">
      <c r="A42" s="2182"/>
      <c r="B42" s="2207"/>
      <c r="C42" s="1988"/>
      <c r="D42" s="1969"/>
      <c r="E42" s="2015"/>
      <c r="F42" s="2016"/>
      <c r="G42" s="1968"/>
      <c r="H42" s="2023"/>
      <c r="I42" s="407"/>
      <c r="J42" s="2024"/>
      <c r="K42" s="413"/>
      <c r="L42" s="1924"/>
      <c r="M42" s="413"/>
      <c r="N42" s="1924"/>
      <c r="O42" s="413"/>
      <c r="P42" s="1924"/>
      <c r="Q42" s="413"/>
      <c r="R42" s="1924"/>
      <c r="S42" s="413"/>
    </row>
    <row r="43" spans="1:19" s="93" customFormat="1">
      <c r="A43" s="2182"/>
      <c r="B43" s="155"/>
      <c r="C43" s="1988"/>
      <c r="D43" s="1969"/>
      <c r="E43" s="2015"/>
      <c r="F43" s="2016"/>
      <c r="G43" s="1968"/>
      <c r="H43" s="2023"/>
      <c r="I43" s="407"/>
      <c r="J43" s="2024"/>
      <c r="K43" s="413"/>
      <c r="L43" s="1924"/>
      <c r="M43" s="413"/>
      <c r="N43" s="1924"/>
      <c r="O43" s="413"/>
      <c r="P43" s="1924"/>
      <c r="Q43" s="413"/>
      <c r="R43" s="1924"/>
      <c r="S43" s="413"/>
    </row>
    <row r="44" spans="1:19" s="93" customFormat="1">
      <c r="A44" s="2182"/>
      <c r="B44" s="2014"/>
      <c r="C44" s="1988"/>
      <c r="D44" s="1969"/>
      <c r="E44" s="2015"/>
      <c r="F44" s="2016"/>
      <c r="G44" s="1968"/>
      <c r="H44" s="2023"/>
      <c r="I44" s="407"/>
      <c r="J44" s="2024"/>
      <c r="K44" s="413"/>
      <c r="L44" s="1924"/>
      <c r="M44" s="413"/>
      <c r="N44" s="1924"/>
      <c r="O44" s="413"/>
      <c r="P44" s="1924"/>
      <c r="Q44" s="413"/>
      <c r="R44" s="1924"/>
      <c r="S44" s="413"/>
    </row>
    <row r="45" spans="1:19" s="93" customFormat="1">
      <c r="A45" s="2182"/>
      <c r="B45" s="2014"/>
      <c r="C45" s="1988"/>
      <c r="D45" s="1969"/>
      <c r="E45" s="2015"/>
      <c r="F45" s="2016"/>
      <c r="G45" s="1968"/>
      <c r="H45" s="2023"/>
      <c r="I45" s="407"/>
      <c r="J45" s="2024"/>
      <c r="K45" s="413"/>
      <c r="L45" s="1924"/>
      <c r="M45" s="413"/>
      <c r="N45" s="1924"/>
      <c r="O45" s="413"/>
      <c r="P45" s="1924"/>
      <c r="Q45" s="413"/>
      <c r="R45" s="1924"/>
      <c r="S45" s="413"/>
    </row>
    <row r="46" spans="1:19" s="93" customFormat="1">
      <c r="A46" s="2182"/>
      <c r="B46" s="2014"/>
      <c r="C46" s="1988"/>
      <c r="D46" s="1969"/>
      <c r="E46" s="2015"/>
      <c r="F46" s="2016"/>
      <c r="G46" s="1968"/>
      <c r="H46" s="2023"/>
      <c r="I46" s="407"/>
      <c r="J46" s="2024"/>
      <c r="K46" s="413"/>
      <c r="L46" s="1924"/>
      <c r="M46" s="413"/>
      <c r="N46" s="1924"/>
      <c r="O46" s="413"/>
      <c r="P46" s="1924"/>
      <c r="Q46" s="413"/>
      <c r="R46" s="1924"/>
      <c r="S46" s="413"/>
    </row>
    <row r="47" spans="1:19" s="93" customFormat="1">
      <c r="A47" s="2182"/>
      <c r="B47" s="2014"/>
      <c r="C47" s="1988"/>
      <c r="D47" s="1969"/>
      <c r="E47" s="2015"/>
      <c r="F47" s="2016"/>
      <c r="G47" s="1968"/>
      <c r="H47" s="2023"/>
      <c r="I47" s="407"/>
      <c r="J47" s="2024"/>
      <c r="K47" s="413"/>
      <c r="L47" s="1924"/>
      <c r="M47" s="413"/>
      <c r="N47" s="1924"/>
      <c r="O47" s="413"/>
      <c r="P47" s="1924"/>
      <c r="Q47" s="413"/>
      <c r="R47" s="1924"/>
      <c r="S47" s="413"/>
    </row>
    <row r="48" spans="1:19" s="93" customFormat="1">
      <c r="A48" s="2182"/>
      <c r="B48" s="2014"/>
      <c r="C48" s="1988"/>
      <c r="D48" s="1969"/>
      <c r="E48" s="2015"/>
      <c r="F48" s="2016"/>
      <c r="G48" s="1968"/>
      <c r="H48" s="2023"/>
      <c r="I48" s="407"/>
      <c r="J48" s="2024"/>
      <c r="K48" s="413"/>
      <c r="L48" s="1924"/>
      <c r="M48" s="413"/>
      <c r="N48" s="1924"/>
      <c r="O48" s="413"/>
      <c r="P48" s="1924"/>
      <c r="Q48" s="413"/>
      <c r="R48" s="1924"/>
      <c r="S48" s="413"/>
    </row>
    <row r="49" spans="1:19" s="93" customFormat="1">
      <c r="A49" s="2182"/>
      <c r="B49" s="2014"/>
      <c r="C49" s="1988"/>
      <c r="D49" s="1969"/>
      <c r="E49" s="2015"/>
      <c r="F49" s="2016"/>
      <c r="G49" s="1968"/>
      <c r="H49" s="2023"/>
      <c r="I49" s="407"/>
      <c r="J49" s="2024"/>
      <c r="K49" s="413"/>
      <c r="L49" s="1924"/>
      <c r="M49" s="413"/>
      <c r="N49" s="1924"/>
      <c r="O49" s="413"/>
      <c r="P49" s="1924"/>
      <c r="Q49" s="413"/>
      <c r="R49" s="1924"/>
      <c r="S49" s="413"/>
    </row>
    <row r="50" spans="1:19" s="93" customFormat="1">
      <c r="A50" s="2182"/>
      <c r="B50" s="2014"/>
      <c r="C50" s="1988"/>
      <c r="D50" s="1969"/>
      <c r="E50" s="2015"/>
      <c r="F50" s="2016"/>
      <c r="G50" s="1968"/>
      <c r="H50" s="2023"/>
      <c r="I50" s="407"/>
      <c r="J50" s="2024"/>
      <c r="K50" s="413"/>
      <c r="L50" s="1924"/>
      <c r="M50" s="413"/>
      <c r="N50" s="1924"/>
      <c r="O50" s="413"/>
      <c r="P50" s="1924"/>
      <c r="Q50" s="413"/>
      <c r="R50" s="1924"/>
      <c r="S50" s="413"/>
    </row>
    <row r="51" spans="1:19" s="93" customFormat="1">
      <c r="A51" s="2182"/>
      <c r="B51" s="2014"/>
      <c r="C51" s="1988"/>
      <c r="D51" s="1969"/>
      <c r="E51" s="2015"/>
      <c r="F51" s="2016"/>
      <c r="G51" s="1968"/>
      <c r="H51" s="2023"/>
      <c r="I51" s="407"/>
      <c r="J51" s="2024"/>
      <c r="K51" s="413"/>
      <c r="L51" s="1924"/>
      <c r="M51" s="413"/>
      <c r="N51" s="1924"/>
      <c r="O51" s="413"/>
      <c r="P51" s="1924"/>
      <c r="Q51" s="413"/>
      <c r="R51" s="1924"/>
      <c r="S51" s="413"/>
    </row>
    <row r="52" spans="1:19" s="93" customFormat="1">
      <c r="A52" s="2182"/>
      <c r="B52" s="2014"/>
      <c r="C52" s="1988"/>
      <c r="D52" s="1969"/>
      <c r="E52" s="2015"/>
      <c r="F52" s="2016"/>
      <c r="G52" s="1968"/>
      <c r="H52" s="2023"/>
      <c r="I52" s="407"/>
      <c r="J52" s="2024"/>
      <c r="K52" s="413"/>
      <c r="L52" s="1924"/>
      <c r="M52" s="413"/>
      <c r="N52" s="1924"/>
      <c r="O52" s="413"/>
      <c r="P52" s="1924"/>
      <c r="Q52" s="413"/>
      <c r="R52" s="1924"/>
      <c r="S52" s="413"/>
    </row>
    <row r="53" spans="1:19" s="93" customFormat="1">
      <c r="A53" s="2182"/>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182"/>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221"/>
      <c r="I55" s="406"/>
      <c r="J55" s="406"/>
      <c r="K55" s="406"/>
      <c r="L55" s="1924"/>
      <c r="M55" s="406"/>
      <c r="N55" s="1924"/>
      <c r="O55" s="406"/>
      <c r="P55" s="1924"/>
      <c r="Q55" s="406"/>
      <c r="R55" s="1924"/>
      <c r="S55" s="40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208"/>
      <c r="B65" s="1907"/>
      <c r="C65" s="2186"/>
      <c r="D65" s="2186"/>
      <c r="E65" s="2186"/>
      <c r="F65" s="2186"/>
      <c r="G65" s="2187"/>
      <c r="H65" s="2211"/>
      <c r="I65" s="2211"/>
      <c r="J65" s="2211"/>
      <c r="K65" s="2211"/>
      <c r="L65" s="2211"/>
      <c r="M65" s="2211"/>
      <c r="N65" s="2211"/>
      <c r="O65" s="2211"/>
      <c r="P65" s="2211"/>
      <c r="Q65" s="2211"/>
      <c r="R65" s="2211"/>
      <c r="S65" s="2211"/>
    </row>
    <row r="66" spans="1:19" s="2" customFormat="1">
      <c r="A66" s="2208"/>
      <c r="B66" s="1907"/>
      <c r="C66" s="2186"/>
      <c r="D66" s="2186"/>
      <c r="E66" s="2186"/>
      <c r="F66" s="2186"/>
      <c r="G66" s="2187"/>
      <c r="H66" s="2211"/>
      <c r="I66" s="2211"/>
      <c r="J66" s="2211"/>
      <c r="K66" s="2211"/>
      <c r="L66" s="2211"/>
      <c r="M66" s="2211"/>
      <c r="N66" s="2211"/>
      <c r="O66" s="2211"/>
      <c r="P66" s="2211"/>
      <c r="Q66" s="2211"/>
      <c r="R66" s="2211"/>
      <c r="S66" s="2211"/>
    </row>
    <row r="67" spans="1:19" s="2" customFormat="1">
      <c r="A67" s="2208"/>
      <c r="B67" s="1907"/>
      <c r="C67" s="2186"/>
      <c r="D67" s="2186"/>
      <c r="E67" s="2186"/>
      <c r="F67" s="2186"/>
      <c r="G67" s="2187"/>
      <c r="H67" s="2211"/>
      <c r="I67" s="2211"/>
      <c r="J67" s="2211"/>
      <c r="K67" s="2211"/>
      <c r="L67" s="2211"/>
      <c r="M67" s="2211"/>
      <c r="N67" s="2211"/>
      <c r="O67" s="2211"/>
      <c r="P67" s="2211"/>
      <c r="Q67" s="2211"/>
      <c r="R67" s="2211"/>
      <c r="S67" s="2211"/>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208"/>
      <c r="B69" s="1907"/>
      <c r="C69" s="2186"/>
      <c r="D69" s="2186"/>
      <c r="E69" s="2186"/>
      <c r="F69" s="2186"/>
      <c r="G69" s="2187"/>
      <c r="H69" s="2211"/>
      <c r="I69" s="2211"/>
      <c r="J69" s="2211"/>
      <c r="K69" s="2211"/>
      <c r="L69" s="2211"/>
      <c r="M69" s="2211"/>
      <c r="N69" s="2211"/>
      <c r="O69" s="2211"/>
      <c r="P69" s="2211"/>
      <c r="Q69" s="2211"/>
      <c r="R69" s="2211"/>
      <c r="S69" s="2211"/>
    </row>
    <row r="70" spans="1:19" s="2" customFormat="1">
      <c r="A70" s="2208"/>
      <c r="B70" s="1907"/>
      <c r="C70" s="2186"/>
      <c r="D70" s="2186"/>
      <c r="E70" s="2186"/>
      <c r="F70" s="2186"/>
      <c r="G70" s="2187"/>
      <c r="H70" s="2211"/>
      <c r="I70" s="2211"/>
      <c r="J70" s="2211"/>
      <c r="K70" s="2211"/>
      <c r="L70" s="2211"/>
      <c r="M70" s="2211"/>
      <c r="N70" s="2211"/>
      <c r="O70" s="2211"/>
      <c r="P70" s="2211"/>
      <c r="Q70" s="2211"/>
      <c r="R70" s="2211"/>
      <c r="S70" s="2211"/>
    </row>
    <row r="71" spans="1:19">
      <c r="A71" s="2208"/>
      <c r="B71" s="1907"/>
      <c r="C71" s="2186"/>
      <c r="D71" s="2186"/>
      <c r="E71" s="2186"/>
      <c r="F71" s="2186"/>
      <c r="G71" s="2187"/>
      <c r="H71" s="2211"/>
      <c r="I71" s="2211"/>
      <c r="J71" s="2211"/>
      <c r="K71" s="2211"/>
      <c r="L71" s="2211"/>
      <c r="M71" s="2211"/>
      <c r="N71" s="2211"/>
      <c r="O71" s="2211"/>
      <c r="P71" s="2211"/>
      <c r="Q71" s="2211"/>
      <c r="R71" s="2211"/>
      <c r="S71" s="2211"/>
    </row>
    <row r="72" spans="1:19">
      <c r="A72" s="652" t="s">
        <v>633</v>
      </c>
      <c r="B72" s="653"/>
      <c r="C72" s="12"/>
      <c r="D72" s="12"/>
      <c r="E72" s="12"/>
      <c r="F72" s="12"/>
      <c r="G72" s="13"/>
      <c r="H72" s="21"/>
      <c r="I72" s="21"/>
      <c r="J72" s="21"/>
      <c r="K72" s="21"/>
      <c r="L72" s="21"/>
      <c r="M72" s="21"/>
      <c r="N72" s="21"/>
      <c r="O72" s="21"/>
      <c r="P72" s="21"/>
      <c r="Q72" s="21"/>
      <c r="R72" s="21"/>
      <c r="S72" s="21"/>
    </row>
    <row r="73" spans="1:19">
      <c r="A73" s="2208"/>
      <c r="B73" s="1907"/>
      <c r="C73" s="2186"/>
      <c r="D73" s="2186"/>
      <c r="E73" s="2186"/>
      <c r="F73" s="2186"/>
      <c r="G73" s="2187"/>
      <c r="H73" s="2211"/>
      <c r="I73" s="2211"/>
      <c r="J73" s="2211"/>
      <c r="K73" s="2211"/>
      <c r="L73" s="2211"/>
      <c r="M73" s="2211"/>
      <c r="N73" s="2211"/>
      <c r="O73" s="2211"/>
      <c r="P73" s="2211"/>
      <c r="Q73" s="2211"/>
      <c r="R73" s="2211"/>
      <c r="S73" s="2211"/>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212"/>
      <c r="B77" s="2190"/>
      <c r="C77" s="2186"/>
      <c r="D77" s="2186"/>
      <c r="E77" s="2186"/>
      <c r="F77" s="2186"/>
      <c r="G77" s="2187"/>
      <c r="H77" s="2211"/>
      <c r="I77" s="2211"/>
      <c r="J77" s="2211"/>
      <c r="K77" s="2211"/>
      <c r="L77" s="2211"/>
      <c r="M77" s="2211"/>
      <c r="N77" s="2211"/>
      <c r="O77" s="2211"/>
      <c r="P77" s="2211"/>
      <c r="Q77" s="2211"/>
      <c r="R77" s="2211"/>
      <c r="S77" s="2211"/>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208"/>
      <c r="B87" s="2191" t="s">
        <v>641</v>
      </c>
      <c r="C87" s="2186"/>
      <c r="D87" s="2186"/>
      <c r="E87" s="2186"/>
      <c r="F87" s="2186"/>
      <c r="G87" s="2187"/>
      <c r="H87" s="2221"/>
      <c r="I87" s="2221"/>
      <c r="J87" s="2221"/>
      <c r="K87" s="2221"/>
      <c r="L87" s="2221"/>
      <c r="M87" s="2221"/>
      <c r="N87" s="2221"/>
      <c r="O87" s="2221"/>
      <c r="P87" s="2221"/>
      <c r="Q87" s="2221"/>
      <c r="R87" s="2221"/>
      <c r="S87" s="222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63" priority="19" operator="equal">
      <formula>"X"</formula>
    </cfRule>
    <cfRule type="cellIs" dxfId="562" priority="20" operator="equal">
      <formula>"I"</formula>
    </cfRule>
  </conditionalFormatting>
  <conditionalFormatting sqref="J20:J30">
    <cfRule type="cellIs" dxfId="561" priority="17" operator="equal">
      <formula>"X"</formula>
    </cfRule>
    <cfRule type="cellIs" dxfId="560" priority="18" operator="equal">
      <formula>"I"</formula>
    </cfRule>
  </conditionalFormatting>
  <conditionalFormatting sqref="L20:L30">
    <cfRule type="cellIs" dxfId="559" priority="15" operator="equal">
      <formula>"X"</formula>
    </cfRule>
    <cfRule type="cellIs" dxfId="558" priority="16" operator="equal">
      <formula>"I"</formula>
    </cfRule>
  </conditionalFormatting>
  <conditionalFormatting sqref="L32:L55">
    <cfRule type="cellIs" dxfId="557" priority="1" operator="equal">
      <formula>"X"</formula>
    </cfRule>
    <cfRule type="cellIs" dxfId="556" priority="2" operator="equal">
      <formula>"I"</formula>
    </cfRule>
  </conditionalFormatting>
  <conditionalFormatting sqref="N20:N30">
    <cfRule type="cellIs" dxfId="555" priority="13" operator="equal">
      <formula>"X"</formula>
    </cfRule>
    <cfRule type="cellIs" dxfId="554" priority="14" operator="equal">
      <formula>"I"</formula>
    </cfRule>
  </conditionalFormatting>
  <conditionalFormatting sqref="N32:N55">
    <cfRule type="cellIs" dxfId="553" priority="3" operator="equal">
      <formula>"X"</formula>
    </cfRule>
    <cfRule type="cellIs" dxfId="552" priority="4" operator="equal">
      <formula>"I"</formula>
    </cfRule>
  </conditionalFormatting>
  <conditionalFormatting sqref="P20:P30">
    <cfRule type="cellIs" dxfId="551" priority="11" operator="equal">
      <formula>"X"</formula>
    </cfRule>
    <cfRule type="cellIs" dxfId="550" priority="12" operator="equal">
      <formula>"I"</formula>
    </cfRule>
  </conditionalFormatting>
  <conditionalFormatting sqref="P32:P55">
    <cfRule type="cellIs" dxfId="549" priority="5" operator="equal">
      <formula>"X"</formula>
    </cfRule>
    <cfRule type="cellIs" dxfId="548" priority="6" operator="equal">
      <formula>"I"</formula>
    </cfRule>
  </conditionalFormatting>
  <conditionalFormatting sqref="R20:R30">
    <cfRule type="cellIs" dxfId="547" priority="9" operator="equal">
      <formula>"X"</formula>
    </cfRule>
    <cfRule type="cellIs" dxfId="546" priority="10" operator="equal">
      <formula>"I"</formula>
    </cfRule>
  </conditionalFormatting>
  <conditionalFormatting sqref="R32:R55">
    <cfRule type="cellIs" dxfId="545" priority="7" operator="equal">
      <formula>"X"</formula>
    </cfRule>
    <cfRule type="cellIs" dxfId="544" priority="8" operator="equal">
      <formula>"I"</formula>
    </cfRule>
  </conditionalFormatting>
  <hyperlinks>
    <hyperlink ref="B3" location="'Cost Summary'!A1" display="BACK TO SUMMARY SHEET" xr:uid="{2D057D92-5257-4D5A-A1A9-168B42AE436E}"/>
  </hyperlinks>
  <pageMargins left="0.7" right="0.7" top="0.75" bottom="0.75" header="0.3" footer="0.3"/>
  <pageSetup scale="71" orientation="portrait" horizontalDpi="1200" verticalDpi="1200"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ADF-49D4-4270-8D81-1E65C2F61EFC}">
  <sheetPr>
    <tabColor rgb="FF92D050"/>
  </sheetPr>
  <dimension ref="A1:S99"/>
  <sheetViews>
    <sheetView zoomScale="85" zoomScaleNormal="85" workbookViewId="0">
      <pane xSplit="2" ySplit="9" topLeftCell="C20" activePane="bottomRight" state="frozen"/>
      <selection pane="bottomRight" activeCell="B33" sqref="B33"/>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89"/>
      <c r="I4" s="689"/>
      <c r="J4" s="689"/>
      <c r="K4" s="689"/>
      <c r="L4" s="689"/>
      <c r="M4" s="689"/>
      <c r="N4" s="689"/>
      <c r="O4" s="689"/>
      <c r="P4" s="689"/>
      <c r="Q4" s="689"/>
      <c r="R4" s="666"/>
      <c r="S4" s="649"/>
    </row>
    <row r="5" spans="1:19">
      <c r="A5" s="1906" t="s">
        <v>544</v>
      </c>
      <c r="B5" s="1907" t="s">
        <v>454</v>
      </c>
      <c r="C5" s="1908"/>
      <c r="D5" s="1908"/>
      <c r="E5" s="1908"/>
      <c r="F5" s="1908"/>
      <c r="G5" s="1909" t="s">
        <v>546</v>
      </c>
      <c r="H5" s="2004"/>
      <c r="I5" s="2004"/>
      <c r="J5" s="2004"/>
      <c r="K5" s="2004"/>
      <c r="L5" s="2004"/>
      <c r="M5" s="2004"/>
      <c r="N5" s="2004"/>
      <c r="O5" s="2004"/>
      <c r="P5" s="2004"/>
      <c r="Q5" s="2004"/>
      <c r="R5" s="1958"/>
      <c r="S5" s="1911"/>
    </row>
    <row r="6" spans="1:19">
      <c r="A6" s="1906" t="s">
        <v>548</v>
      </c>
      <c r="B6" s="1912" t="s">
        <v>453</v>
      </c>
      <c r="C6" s="1908"/>
      <c r="D6" s="1908"/>
      <c r="E6" s="1908"/>
      <c r="F6" s="1908"/>
      <c r="G6" s="1909" t="s">
        <v>549</v>
      </c>
      <c r="H6" s="2005"/>
      <c r="I6" s="2005"/>
      <c r="J6" s="2005"/>
      <c r="K6" s="2005"/>
      <c r="L6" s="2005"/>
      <c r="M6" s="2005"/>
      <c r="N6" s="2005"/>
      <c r="O6" s="2005"/>
      <c r="P6" s="2005"/>
      <c r="Q6" s="2005"/>
      <c r="R6" s="1959"/>
      <c r="S6" s="1914"/>
    </row>
    <row r="7" spans="1:19">
      <c r="A7" s="1906" t="s">
        <v>551</v>
      </c>
      <c r="B7" s="1915"/>
      <c r="C7" s="1908"/>
      <c r="D7" s="1908"/>
      <c r="E7" s="1908"/>
      <c r="F7" s="1908"/>
      <c r="G7" s="1909" t="s">
        <v>552</v>
      </c>
      <c r="H7" s="2006"/>
      <c r="I7" s="2006"/>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219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454</v>
      </c>
      <c r="C21" s="1923"/>
      <c r="D21" s="1908"/>
      <c r="E21" s="1908"/>
      <c r="F21" s="1908"/>
      <c r="G21" s="1921"/>
      <c r="H21" s="1924"/>
      <c r="I21" s="1922"/>
      <c r="J21" s="1924"/>
      <c r="K21" s="1922"/>
      <c r="L21" s="1924"/>
      <c r="M21" s="1922"/>
      <c r="N21" s="1924"/>
      <c r="O21" s="1922"/>
      <c r="P21" s="1924"/>
      <c r="Q21" s="1922"/>
      <c r="R21" s="1924"/>
      <c r="S21" s="1922"/>
    </row>
    <row r="22" spans="1:19">
      <c r="A22" s="2222"/>
      <c r="B22" s="1848" t="s">
        <v>567</v>
      </c>
      <c r="C22" s="1923"/>
      <c r="D22" s="1908"/>
      <c r="E22" s="1908"/>
      <c r="F22" s="1908"/>
      <c r="G22" s="1921"/>
      <c r="H22" s="1924"/>
      <c r="I22" s="2195"/>
      <c r="J22" s="1924"/>
      <c r="K22" s="2195"/>
      <c r="L22" s="1924"/>
      <c r="M22" s="2195"/>
      <c r="N22" s="1924"/>
      <c r="O22" s="2195"/>
      <c r="P22" s="1924"/>
      <c r="Q22" s="2195"/>
      <c r="R22" s="1924"/>
      <c r="S22" s="2195"/>
    </row>
    <row r="23" spans="1:19">
      <c r="A23" s="2222"/>
      <c r="B23" s="2174" t="s">
        <v>568</v>
      </c>
      <c r="C23" s="1923"/>
      <c r="D23" s="1908"/>
      <c r="E23" s="1908"/>
      <c r="F23" s="1908"/>
      <c r="G23" s="1921"/>
      <c r="H23" s="1924"/>
      <c r="I23" s="407"/>
      <c r="J23" s="1924"/>
      <c r="K23" s="2195"/>
      <c r="L23" s="1924"/>
      <c r="M23" s="2195"/>
      <c r="N23" s="1924"/>
      <c r="O23" s="2195"/>
      <c r="P23" s="1924"/>
      <c r="Q23" s="2195"/>
      <c r="R23" s="1924"/>
      <c r="S23" s="2195"/>
    </row>
    <row r="24" spans="1:19">
      <c r="A24" s="2222"/>
      <c r="B24" s="2174" t="s">
        <v>569</v>
      </c>
      <c r="C24" s="1966"/>
      <c r="D24" s="1908"/>
      <c r="E24" s="1908"/>
      <c r="F24" s="1908"/>
      <c r="G24" s="1921"/>
      <c r="H24" s="1924"/>
      <c r="I24" s="407"/>
      <c r="J24" s="1924"/>
      <c r="K24" s="2195"/>
      <c r="L24" s="1924"/>
      <c r="M24" s="2195"/>
      <c r="N24" s="1924"/>
      <c r="O24" s="2195"/>
      <c r="P24" s="1924"/>
      <c r="Q24" s="2195"/>
      <c r="R24" s="1924"/>
      <c r="S24" s="2195"/>
    </row>
    <row r="25" spans="1:19">
      <c r="A25" s="2222"/>
      <c r="B25" s="2175" t="s">
        <v>570</v>
      </c>
      <c r="C25" s="1966"/>
      <c r="D25" s="1908"/>
      <c r="E25" s="1908"/>
      <c r="F25" s="1908"/>
      <c r="G25" s="1921"/>
      <c r="H25" s="1924"/>
      <c r="I25" s="407"/>
      <c r="J25" s="1924"/>
      <c r="K25" s="2195"/>
      <c r="L25" s="1924"/>
      <c r="M25" s="2195"/>
      <c r="N25" s="1924"/>
      <c r="O25" s="2195"/>
      <c r="P25" s="1924"/>
      <c r="Q25" s="2195"/>
      <c r="R25" s="1924"/>
      <c r="S25" s="2195"/>
    </row>
    <row r="26" spans="1:19" s="93" customFormat="1">
      <c r="A26" s="2150"/>
      <c r="B26" s="2175"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175"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175"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175"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178"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179" t="s">
        <v>575</v>
      </c>
      <c r="C31" s="1970"/>
      <c r="D31" s="1971"/>
      <c r="E31" s="1971"/>
      <c r="F31" s="1971"/>
      <c r="G31" s="1970"/>
      <c r="H31" s="1974"/>
      <c r="I31" s="2180"/>
      <c r="J31" s="1978"/>
      <c r="K31" s="2181"/>
      <c r="L31" s="1978"/>
      <c r="M31" s="2181"/>
      <c r="N31" s="2181"/>
      <c r="O31" s="2181"/>
      <c r="P31" s="2181"/>
      <c r="Q31" s="2181"/>
      <c r="R31" s="2181"/>
      <c r="S31" s="2181"/>
    </row>
    <row r="32" spans="1:19" s="93" customFormat="1">
      <c r="A32" s="2150"/>
      <c r="B32" s="154"/>
      <c r="C32" s="1968"/>
      <c r="D32" s="1969"/>
      <c r="E32" s="1969"/>
      <c r="F32" s="1969"/>
      <c r="G32" s="1968"/>
      <c r="H32" s="2023"/>
      <c r="I32" s="407"/>
      <c r="J32" s="2024"/>
      <c r="K32" s="413"/>
      <c r="L32" s="1924"/>
      <c r="M32" s="413"/>
      <c r="N32" s="1924"/>
      <c r="O32" s="413"/>
      <c r="P32" s="1924"/>
      <c r="Q32" s="413"/>
      <c r="R32" s="1924"/>
      <c r="S32" s="413"/>
    </row>
    <row r="33" spans="1:19" s="93" customFormat="1">
      <c r="A33" s="2182"/>
      <c r="B33" s="1986"/>
      <c r="C33" s="1988"/>
      <c r="D33" s="1969"/>
      <c r="E33" s="1969"/>
      <c r="F33" s="1969"/>
      <c r="G33" s="1968"/>
      <c r="H33" s="2023"/>
      <c r="I33" s="407"/>
      <c r="J33" s="2024"/>
      <c r="K33" s="413"/>
      <c r="L33" s="1924"/>
      <c r="M33" s="413"/>
      <c r="N33" s="1924"/>
      <c r="O33" s="413"/>
      <c r="P33" s="1924"/>
      <c r="Q33" s="413"/>
      <c r="R33" s="1924"/>
      <c r="S33" s="413"/>
    </row>
    <row r="34" spans="1:19" s="93" customFormat="1">
      <c r="A34" s="2182"/>
      <c r="B34" s="1987"/>
      <c r="C34" s="1988"/>
      <c r="D34" s="1969"/>
      <c r="E34" s="1969"/>
      <c r="F34" s="1969"/>
      <c r="G34" s="1968"/>
      <c r="H34" s="2023"/>
      <c r="I34" s="407"/>
      <c r="J34" s="2024"/>
      <c r="K34" s="413"/>
      <c r="L34" s="1924"/>
      <c r="M34" s="413"/>
      <c r="N34" s="1924"/>
      <c r="O34" s="413"/>
      <c r="P34" s="1924" t="s">
        <v>579</v>
      </c>
      <c r="Q34" s="413"/>
      <c r="R34" s="1924"/>
      <c r="S34" s="413"/>
    </row>
    <row r="35" spans="1:19" s="93" customFormat="1">
      <c r="A35" s="2182"/>
      <c r="B35" s="1987"/>
      <c r="C35" s="1988"/>
      <c r="D35" s="1969"/>
      <c r="E35" s="1969"/>
      <c r="F35" s="1969"/>
      <c r="G35" s="1968"/>
      <c r="H35" s="2023"/>
      <c r="I35" s="407"/>
      <c r="J35" s="2024"/>
      <c r="K35" s="413"/>
      <c r="L35" s="1924"/>
      <c r="M35" s="413"/>
      <c r="N35" s="1924"/>
      <c r="O35" s="413"/>
      <c r="P35" s="1924"/>
      <c r="Q35" s="413"/>
      <c r="R35" s="1924"/>
      <c r="S35" s="413"/>
    </row>
    <row r="36" spans="1:19" s="93" customFormat="1">
      <c r="A36" s="2182"/>
      <c r="B36" s="2214"/>
      <c r="C36" s="1988"/>
      <c r="D36" s="1969"/>
      <c r="E36" s="1969"/>
      <c r="F36" s="1969"/>
      <c r="G36" s="1968"/>
      <c r="H36" s="2023"/>
      <c r="I36" s="407"/>
      <c r="J36" s="2024"/>
      <c r="K36" s="413"/>
      <c r="L36" s="1924"/>
      <c r="M36" s="413"/>
      <c r="N36" s="1924"/>
      <c r="O36" s="413"/>
      <c r="P36" s="1924"/>
      <c r="Q36" s="413"/>
      <c r="R36" s="1924"/>
      <c r="S36" s="413"/>
    </row>
    <row r="37" spans="1:19" s="93" customFormat="1">
      <c r="A37" s="2182"/>
      <c r="B37" s="1987"/>
      <c r="C37" s="1988"/>
      <c r="D37" s="1969"/>
      <c r="E37" s="1969"/>
      <c r="F37" s="1969"/>
      <c r="G37" s="1968"/>
      <c r="H37" s="2023"/>
      <c r="I37" s="407"/>
      <c r="J37" s="2024"/>
      <c r="K37" s="413"/>
      <c r="L37" s="1924"/>
      <c r="M37" s="413"/>
      <c r="N37" s="1924"/>
      <c r="O37" s="413"/>
      <c r="P37" s="1924"/>
      <c r="Q37" s="413"/>
      <c r="R37" s="1924"/>
      <c r="S37" s="413"/>
    </row>
    <row r="38" spans="1:19" s="93" customFormat="1">
      <c r="A38" s="2182"/>
      <c r="B38" s="1987"/>
      <c r="C38" s="1988"/>
      <c r="D38" s="1969"/>
      <c r="E38" s="2015"/>
      <c r="F38" s="2016"/>
      <c r="G38" s="1968"/>
      <c r="H38" s="2023"/>
      <c r="I38" s="407"/>
      <c r="J38" s="2024"/>
      <c r="K38" s="413"/>
      <c r="L38" s="1924"/>
      <c r="M38" s="413"/>
      <c r="N38" s="1924"/>
      <c r="O38" s="413"/>
      <c r="P38" s="1924"/>
      <c r="Q38" s="413"/>
      <c r="R38" s="1924"/>
      <c r="S38" s="413"/>
    </row>
    <row r="39" spans="1:19" s="93" customFormat="1">
      <c r="A39" s="2182"/>
      <c r="B39" s="1987"/>
      <c r="C39" s="1988"/>
      <c r="D39" s="1969"/>
      <c r="E39" s="2015"/>
      <c r="F39" s="2016"/>
      <c r="G39" s="1968"/>
      <c r="H39" s="2023"/>
      <c r="I39" s="407"/>
      <c r="J39" s="2024"/>
      <c r="K39" s="413"/>
      <c r="L39" s="1924"/>
      <c r="M39" s="413"/>
      <c r="N39" s="1924"/>
      <c r="O39" s="413"/>
      <c r="P39" s="1924"/>
      <c r="Q39" s="413"/>
      <c r="R39" s="1924"/>
      <c r="S39" s="413"/>
    </row>
    <row r="40" spans="1:19" s="93" customFormat="1">
      <c r="A40" s="2182"/>
      <c r="B40" s="1987"/>
      <c r="C40" s="1988"/>
      <c r="D40" s="1969"/>
      <c r="E40" s="2015"/>
      <c r="F40" s="2016"/>
      <c r="G40" s="1968"/>
      <c r="H40" s="2023"/>
      <c r="I40" s="407"/>
      <c r="J40" s="2024"/>
      <c r="K40" s="413"/>
      <c r="L40" s="1924"/>
      <c r="M40" s="413"/>
      <c r="N40" s="1924"/>
      <c r="O40" s="413"/>
      <c r="P40" s="1924"/>
      <c r="Q40" s="413"/>
      <c r="R40" s="1924"/>
      <c r="S40" s="413"/>
    </row>
    <row r="41" spans="1:19" s="93" customFormat="1">
      <c r="A41" s="2182"/>
      <c r="B41" s="2206"/>
      <c r="C41" s="1988"/>
      <c r="D41" s="1969"/>
      <c r="E41" s="2015"/>
      <c r="F41" s="2016"/>
      <c r="G41" s="1968"/>
      <c r="H41" s="2023"/>
      <c r="I41" s="407"/>
      <c r="J41" s="2024"/>
      <c r="K41" s="413"/>
      <c r="L41" s="1924"/>
      <c r="M41" s="413"/>
      <c r="N41" s="1924"/>
      <c r="O41" s="413"/>
      <c r="P41" s="1924"/>
      <c r="Q41" s="413"/>
      <c r="R41" s="1924"/>
      <c r="S41" s="413"/>
    </row>
    <row r="42" spans="1:19" s="93" customFormat="1">
      <c r="A42" s="2182"/>
      <c r="B42" s="2207"/>
      <c r="C42" s="1988"/>
      <c r="D42" s="1969"/>
      <c r="E42" s="2015"/>
      <c r="F42" s="2016"/>
      <c r="G42" s="1968"/>
      <c r="H42" s="2023"/>
      <c r="I42" s="407"/>
      <c r="J42" s="2024"/>
      <c r="K42" s="413"/>
      <c r="L42" s="1924"/>
      <c r="M42" s="413"/>
      <c r="N42" s="1924"/>
      <c r="O42" s="413"/>
      <c r="P42" s="1924"/>
      <c r="Q42" s="413"/>
      <c r="R42" s="1924"/>
      <c r="S42" s="413"/>
    </row>
    <row r="43" spans="1:19" s="93" customFormat="1">
      <c r="A43" s="2182"/>
      <c r="B43" s="155"/>
      <c r="C43" s="1988"/>
      <c r="D43" s="1969"/>
      <c r="E43" s="2015"/>
      <c r="F43" s="2016"/>
      <c r="G43" s="1968"/>
      <c r="H43" s="2023"/>
      <c r="I43" s="407"/>
      <c r="J43" s="2024"/>
      <c r="K43" s="413"/>
      <c r="L43" s="1924"/>
      <c r="M43" s="413"/>
      <c r="N43" s="1924"/>
      <c r="O43" s="413"/>
      <c r="P43" s="1924"/>
      <c r="Q43" s="413"/>
      <c r="R43" s="1924"/>
      <c r="S43" s="413"/>
    </row>
    <row r="44" spans="1:19" s="93" customFormat="1">
      <c r="A44" s="2182"/>
      <c r="B44" s="2014"/>
      <c r="C44" s="1988"/>
      <c r="D44" s="1969"/>
      <c r="E44" s="2015"/>
      <c r="F44" s="2016"/>
      <c r="G44" s="1968"/>
      <c r="H44" s="2023"/>
      <c r="I44" s="407"/>
      <c r="J44" s="2024"/>
      <c r="K44" s="413"/>
      <c r="L44" s="1924"/>
      <c r="M44" s="413"/>
      <c r="N44" s="1924"/>
      <c r="O44" s="413"/>
      <c r="P44" s="1924"/>
      <c r="Q44" s="413"/>
      <c r="R44" s="1924"/>
      <c r="S44" s="413"/>
    </row>
    <row r="45" spans="1:19" s="93" customFormat="1">
      <c r="A45" s="2182"/>
      <c r="B45" s="2014"/>
      <c r="C45" s="1988"/>
      <c r="D45" s="1969"/>
      <c r="E45" s="2015"/>
      <c r="F45" s="2016"/>
      <c r="G45" s="1968"/>
      <c r="H45" s="2023"/>
      <c r="I45" s="407"/>
      <c r="J45" s="2024"/>
      <c r="K45" s="413"/>
      <c r="L45" s="1924"/>
      <c r="M45" s="413"/>
      <c r="N45" s="1924"/>
      <c r="O45" s="413"/>
      <c r="P45" s="1924"/>
      <c r="Q45" s="413"/>
      <c r="R45" s="1924"/>
      <c r="S45" s="413"/>
    </row>
    <row r="46" spans="1:19" s="93" customFormat="1">
      <c r="A46" s="2182"/>
      <c r="B46" s="2014"/>
      <c r="C46" s="1988"/>
      <c r="D46" s="1969"/>
      <c r="E46" s="2015"/>
      <c r="F46" s="2016"/>
      <c r="G46" s="1968"/>
      <c r="H46" s="2023"/>
      <c r="I46" s="407"/>
      <c r="J46" s="2024"/>
      <c r="K46" s="413"/>
      <c r="L46" s="1924"/>
      <c r="M46" s="413"/>
      <c r="N46" s="1924"/>
      <c r="O46" s="413"/>
      <c r="P46" s="1924"/>
      <c r="Q46" s="413"/>
      <c r="R46" s="1924"/>
      <c r="S46" s="413"/>
    </row>
    <row r="47" spans="1:19" s="93" customFormat="1">
      <c r="A47" s="2182"/>
      <c r="B47" s="2014"/>
      <c r="C47" s="1988"/>
      <c r="D47" s="1969"/>
      <c r="E47" s="2015"/>
      <c r="F47" s="2016"/>
      <c r="G47" s="1968"/>
      <c r="H47" s="2023"/>
      <c r="I47" s="407"/>
      <c r="J47" s="2024"/>
      <c r="K47" s="413"/>
      <c r="L47" s="1924"/>
      <c r="M47" s="413"/>
      <c r="N47" s="1924"/>
      <c r="O47" s="413"/>
      <c r="P47" s="1924"/>
      <c r="Q47" s="413"/>
      <c r="R47" s="1924"/>
      <c r="S47" s="413"/>
    </row>
    <row r="48" spans="1:19" s="93" customFormat="1">
      <c r="A48" s="2182"/>
      <c r="B48" s="2014"/>
      <c r="C48" s="1988"/>
      <c r="D48" s="1969"/>
      <c r="E48" s="2015"/>
      <c r="F48" s="2016"/>
      <c r="G48" s="1968"/>
      <c r="H48" s="2023"/>
      <c r="I48" s="407"/>
      <c r="J48" s="2024"/>
      <c r="K48" s="413"/>
      <c r="L48" s="1924"/>
      <c r="M48" s="413"/>
      <c r="N48" s="1924"/>
      <c r="O48" s="413"/>
      <c r="P48" s="1924"/>
      <c r="Q48" s="413"/>
      <c r="R48" s="1924"/>
      <c r="S48" s="413"/>
    </row>
    <row r="49" spans="1:19" s="93" customFormat="1">
      <c r="A49" s="2182"/>
      <c r="B49" s="2014"/>
      <c r="C49" s="1988"/>
      <c r="D49" s="1969"/>
      <c r="E49" s="2015"/>
      <c r="F49" s="2016"/>
      <c r="G49" s="1968"/>
      <c r="H49" s="2023"/>
      <c r="I49" s="407"/>
      <c r="J49" s="2024"/>
      <c r="K49" s="413"/>
      <c r="L49" s="1924"/>
      <c r="M49" s="413"/>
      <c r="N49" s="1924"/>
      <c r="O49" s="413"/>
      <c r="P49" s="1924"/>
      <c r="Q49" s="413"/>
      <c r="R49" s="1924"/>
      <c r="S49" s="413"/>
    </row>
    <row r="50" spans="1:19" s="93" customFormat="1">
      <c r="A50" s="2182"/>
      <c r="B50" s="2014"/>
      <c r="C50" s="1988"/>
      <c r="D50" s="1969"/>
      <c r="E50" s="2015"/>
      <c r="F50" s="2016"/>
      <c r="G50" s="1968"/>
      <c r="H50" s="2023"/>
      <c r="I50" s="407"/>
      <c r="J50" s="2024"/>
      <c r="K50" s="413"/>
      <c r="L50" s="1924"/>
      <c r="M50" s="413"/>
      <c r="N50" s="1924"/>
      <c r="O50" s="413"/>
      <c r="P50" s="1924"/>
      <c r="Q50" s="413"/>
      <c r="R50" s="1924"/>
      <c r="S50" s="413"/>
    </row>
    <row r="51" spans="1:19" s="93" customFormat="1">
      <c r="A51" s="2182"/>
      <c r="B51" s="2014"/>
      <c r="C51" s="1988"/>
      <c r="D51" s="1969"/>
      <c r="E51" s="2015"/>
      <c r="F51" s="2016"/>
      <c r="G51" s="1968"/>
      <c r="H51" s="2023"/>
      <c r="I51" s="407"/>
      <c r="J51" s="2024"/>
      <c r="K51" s="413"/>
      <c r="L51" s="1924"/>
      <c r="M51" s="413"/>
      <c r="N51" s="1924"/>
      <c r="O51" s="413"/>
      <c r="P51" s="1924"/>
      <c r="Q51" s="413"/>
      <c r="R51" s="1924"/>
      <c r="S51" s="413"/>
    </row>
    <row r="52" spans="1:19" s="93" customFormat="1">
      <c r="A52" s="2182"/>
      <c r="B52" s="2014"/>
      <c r="C52" s="1988"/>
      <c r="D52" s="1969"/>
      <c r="E52" s="2015"/>
      <c r="F52" s="2016"/>
      <c r="G52" s="1968"/>
      <c r="H52" s="2023"/>
      <c r="I52" s="407"/>
      <c r="J52" s="2024"/>
      <c r="K52" s="413"/>
      <c r="L52" s="1924"/>
      <c r="M52" s="413"/>
      <c r="N52" s="1924"/>
      <c r="O52" s="413"/>
      <c r="P52" s="1924"/>
      <c r="Q52" s="413"/>
      <c r="R52" s="1924"/>
      <c r="S52" s="413"/>
    </row>
    <row r="53" spans="1:19" s="93" customFormat="1">
      <c r="A53" s="2182"/>
      <c r="B53" s="2014"/>
      <c r="C53" s="1988"/>
      <c r="D53" s="1969"/>
      <c r="E53" s="2015"/>
      <c r="F53" s="2016"/>
      <c r="G53" s="1968"/>
      <c r="H53" s="2023"/>
      <c r="I53" s="407"/>
      <c r="J53" s="2024"/>
      <c r="K53" s="413"/>
      <c r="L53" s="1924"/>
      <c r="M53" s="413"/>
      <c r="N53" s="1924"/>
      <c r="O53" s="413"/>
      <c r="P53" s="1924"/>
      <c r="Q53" s="413"/>
      <c r="R53" s="1924"/>
      <c r="S53" s="413"/>
    </row>
    <row r="54" spans="1:19" s="93" customFormat="1" ht="16.5" customHeight="1">
      <c r="A54" s="2182"/>
      <c r="B54" s="2014"/>
      <c r="C54" s="1988"/>
      <c r="D54" s="1969"/>
      <c r="E54" s="2015"/>
      <c r="F54" s="2016"/>
      <c r="G54" s="1968"/>
      <c r="H54" s="2023"/>
      <c r="I54" s="407"/>
      <c r="J54" s="2024"/>
      <c r="K54" s="413"/>
      <c r="L54" s="1924"/>
      <c r="M54" s="413"/>
      <c r="N54" s="1924"/>
      <c r="O54" s="413"/>
      <c r="P54" s="1924"/>
      <c r="Q54" s="413"/>
      <c r="R54" s="1924"/>
      <c r="S54" s="413"/>
    </row>
    <row r="55" spans="1:19">
      <c r="A55" s="2215"/>
      <c r="B55" s="2216"/>
      <c r="C55" s="1923"/>
      <c r="D55" s="1908"/>
      <c r="E55" s="1908"/>
      <c r="F55" s="1908"/>
      <c r="G55" s="1921"/>
      <c r="H55" s="2221"/>
      <c r="I55" s="2195"/>
      <c r="J55" s="2195"/>
      <c r="K55" s="2195"/>
      <c r="L55" s="1924"/>
      <c r="M55" s="2195"/>
      <c r="N55" s="1924"/>
      <c r="O55" s="2195"/>
      <c r="P55" s="1924"/>
      <c r="Q55" s="2195"/>
      <c r="R55" s="1924"/>
      <c r="S55" s="2195"/>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208"/>
      <c r="B65" s="1907"/>
      <c r="C65" s="2186"/>
      <c r="D65" s="2186"/>
      <c r="E65" s="2186"/>
      <c r="F65" s="2186"/>
      <c r="G65" s="2187"/>
      <c r="H65" s="2211"/>
      <c r="I65" s="2211"/>
      <c r="J65" s="2211"/>
      <c r="K65" s="2211"/>
      <c r="L65" s="2211"/>
      <c r="M65" s="2211"/>
      <c r="N65" s="2211"/>
      <c r="O65" s="2211"/>
      <c r="P65" s="2211"/>
      <c r="Q65" s="2211"/>
      <c r="R65" s="2211"/>
      <c r="S65" s="2211"/>
    </row>
    <row r="66" spans="1:19" s="2" customFormat="1">
      <c r="A66" s="2208"/>
      <c r="B66" s="1907"/>
      <c r="C66" s="2186"/>
      <c r="D66" s="2186"/>
      <c r="E66" s="2186"/>
      <c r="F66" s="2186"/>
      <c r="G66" s="2187"/>
      <c r="H66" s="2211"/>
      <c r="I66" s="2211"/>
      <c r="J66" s="2211"/>
      <c r="K66" s="2211"/>
      <c r="L66" s="2211"/>
      <c r="M66" s="2211"/>
      <c r="N66" s="2211"/>
      <c r="O66" s="2211"/>
      <c r="P66" s="2211"/>
      <c r="Q66" s="2211"/>
      <c r="R66" s="2211"/>
      <c r="S66" s="2211"/>
    </row>
    <row r="67" spans="1:19" s="2" customFormat="1">
      <c r="A67" s="2208"/>
      <c r="B67" s="1907"/>
      <c r="C67" s="2186"/>
      <c r="D67" s="2186"/>
      <c r="E67" s="2186"/>
      <c r="F67" s="2186"/>
      <c r="G67" s="2187"/>
      <c r="H67" s="2211"/>
      <c r="I67" s="2211"/>
      <c r="J67" s="2211"/>
      <c r="K67" s="2211"/>
      <c r="L67" s="2211"/>
      <c r="M67" s="2211"/>
      <c r="N67" s="2211"/>
      <c r="O67" s="2211"/>
      <c r="P67" s="2211"/>
      <c r="Q67" s="2211"/>
      <c r="R67" s="2211"/>
      <c r="S67" s="2211"/>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208"/>
      <c r="B69" s="1907"/>
      <c r="C69" s="2186"/>
      <c r="D69" s="2186"/>
      <c r="E69" s="2186"/>
      <c r="F69" s="2186"/>
      <c r="G69" s="2187"/>
      <c r="H69" s="2211"/>
      <c r="I69" s="2211"/>
      <c r="J69" s="2211"/>
      <c r="K69" s="2211"/>
      <c r="L69" s="2211"/>
      <c r="M69" s="2211"/>
      <c r="N69" s="2211"/>
      <c r="O69" s="2211"/>
      <c r="P69" s="2211"/>
      <c r="Q69" s="2211"/>
      <c r="R69" s="2211"/>
      <c r="S69" s="2211"/>
    </row>
    <row r="70" spans="1:19" s="2" customFormat="1">
      <c r="A70" s="2208"/>
      <c r="B70" s="1907"/>
      <c r="C70" s="2186"/>
      <c r="D70" s="2186"/>
      <c r="E70" s="2186"/>
      <c r="F70" s="2186"/>
      <c r="G70" s="2187"/>
      <c r="H70" s="2211"/>
      <c r="I70" s="2211"/>
      <c r="J70" s="2211"/>
      <c r="K70" s="2211"/>
      <c r="L70" s="2211"/>
      <c r="M70" s="2211"/>
      <c r="N70" s="2211"/>
      <c r="O70" s="2211"/>
      <c r="P70" s="2211"/>
      <c r="Q70" s="2211"/>
      <c r="R70" s="2211"/>
      <c r="S70" s="2211"/>
    </row>
    <row r="71" spans="1:19">
      <c r="A71" s="2208"/>
      <c r="B71" s="1907"/>
      <c r="C71" s="2186"/>
      <c r="D71" s="2186"/>
      <c r="E71" s="2186"/>
      <c r="F71" s="2186"/>
      <c r="G71" s="2187"/>
      <c r="H71" s="2211"/>
      <c r="I71" s="2211"/>
      <c r="J71" s="2211"/>
      <c r="K71" s="2211"/>
      <c r="L71" s="2211"/>
      <c r="M71" s="2211"/>
      <c r="N71" s="2211"/>
      <c r="O71" s="2211"/>
      <c r="P71" s="2211"/>
      <c r="Q71" s="2211"/>
      <c r="R71" s="2211"/>
      <c r="S71" s="2211"/>
    </row>
    <row r="72" spans="1:19">
      <c r="A72" s="652" t="s">
        <v>633</v>
      </c>
      <c r="B72" s="653"/>
      <c r="C72" s="12"/>
      <c r="D72" s="12"/>
      <c r="E72" s="12"/>
      <c r="F72" s="12"/>
      <c r="G72" s="13"/>
      <c r="H72" s="21"/>
      <c r="I72" s="21"/>
      <c r="J72" s="21"/>
      <c r="K72" s="21"/>
      <c r="L72" s="21"/>
      <c r="M72" s="21"/>
      <c r="N72" s="21"/>
      <c r="O72" s="21"/>
      <c r="P72" s="21"/>
      <c r="Q72" s="21"/>
      <c r="R72" s="21"/>
      <c r="S72" s="21"/>
    </row>
    <row r="73" spans="1:19">
      <c r="A73" s="2208"/>
      <c r="B73" s="1907"/>
      <c r="C73" s="2186"/>
      <c r="D73" s="2186"/>
      <c r="E73" s="2186"/>
      <c r="F73" s="2186"/>
      <c r="G73" s="2187"/>
      <c r="H73" s="2211"/>
      <c r="I73" s="2211"/>
      <c r="J73" s="2211"/>
      <c r="K73" s="2211"/>
      <c r="L73" s="2211"/>
      <c r="M73" s="2211"/>
      <c r="N73" s="2211"/>
      <c r="O73" s="2211"/>
      <c r="P73" s="2211"/>
      <c r="Q73" s="2211"/>
      <c r="R73" s="2211"/>
      <c r="S73" s="2211"/>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212"/>
      <c r="B77" s="2190"/>
      <c r="C77" s="2186"/>
      <c r="D77" s="2186"/>
      <c r="E77" s="2186"/>
      <c r="F77" s="2186"/>
      <c r="G77" s="2187"/>
      <c r="H77" s="2211"/>
      <c r="I77" s="2211"/>
      <c r="J77" s="2211"/>
      <c r="K77" s="2211"/>
      <c r="L77" s="2211"/>
      <c r="M77" s="2211"/>
      <c r="N77" s="2211"/>
      <c r="O77" s="2211"/>
      <c r="P77" s="2211"/>
      <c r="Q77" s="2211"/>
      <c r="R77" s="2211"/>
      <c r="S77" s="2211"/>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208"/>
      <c r="B87" s="2191" t="s">
        <v>641</v>
      </c>
      <c r="C87" s="2186"/>
      <c r="D87" s="2186"/>
      <c r="E87" s="2186"/>
      <c r="F87" s="2186"/>
      <c r="G87" s="2187"/>
      <c r="H87" s="2221"/>
      <c r="I87" s="2221"/>
      <c r="J87" s="2221"/>
      <c r="K87" s="2221"/>
      <c r="L87" s="2221"/>
      <c r="M87" s="2221"/>
      <c r="N87" s="2221"/>
      <c r="O87" s="2221"/>
      <c r="P87" s="2221"/>
      <c r="Q87" s="2221"/>
      <c r="R87" s="2221"/>
      <c r="S87" s="222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43" priority="19" operator="equal">
      <formula>"X"</formula>
    </cfRule>
    <cfRule type="cellIs" dxfId="542" priority="20" operator="equal">
      <formula>"I"</formula>
    </cfRule>
  </conditionalFormatting>
  <conditionalFormatting sqref="J20:J30">
    <cfRule type="cellIs" dxfId="541" priority="17" operator="equal">
      <formula>"X"</formula>
    </cfRule>
    <cfRule type="cellIs" dxfId="540" priority="18" operator="equal">
      <formula>"I"</formula>
    </cfRule>
  </conditionalFormatting>
  <conditionalFormatting sqref="L20:L30">
    <cfRule type="cellIs" dxfId="539" priority="15" operator="equal">
      <formula>"X"</formula>
    </cfRule>
    <cfRule type="cellIs" dxfId="538" priority="16" operator="equal">
      <formula>"I"</formula>
    </cfRule>
  </conditionalFormatting>
  <conditionalFormatting sqref="L32:L55">
    <cfRule type="cellIs" dxfId="537" priority="1" operator="equal">
      <formula>"X"</formula>
    </cfRule>
    <cfRule type="cellIs" dxfId="536" priority="2" operator="equal">
      <formula>"I"</formula>
    </cfRule>
  </conditionalFormatting>
  <conditionalFormatting sqref="N20:N30">
    <cfRule type="cellIs" dxfId="535" priority="13" operator="equal">
      <formula>"X"</formula>
    </cfRule>
    <cfRule type="cellIs" dxfId="534" priority="14" operator="equal">
      <formula>"I"</formula>
    </cfRule>
  </conditionalFormatting>
  <conditionalFormatting sqref="N32:N55">
    <cfRule type="cellIs" dxfId="533" priority="3" operator="equal">
      <formula>"X"</formula>
    </cfRule>
    <cfRule type="cellIs" dxfId="532" priority="4" operator="equal">
      <formula>"I"</formula>
    </cfRule>
  </conditionalFormatting>
  <conditionalFormatting sqref="P20:P30">
    <cfRule type="cellIs" dxfId="531" priority="11" operator="equal">
      <formula>"X"</formula>
    </cfRule>
    <cfRule type="cellIs" dxfId="530" priority="12" operator="equal">
      <formula>"I"</formula>
    </cfRule>
  </conditionalFormatting>
  <conditionalFormatting sqref="P32:P55">
    <cfRule type="cellIs" dxfId="529" priority="5" operator="equal">
      <formula>"X"</formula>
    </cfRule>
    <cfRule type="cellIs" dxfId="528" priority="6" operator="equal">
      <formula>"I"</formula>
    </cfRule>
  </conditionalFormatting>
  <conditionalFormatting sqref="R20:R30">
    <cfRule type="cellIs" dxfId="527" priority="9" operator="equal">
      <formula>"X"</formula>
    </cfRule>
    <cfRule type="cellIs" dxfId="526" priority="10" operator="equal">
      <formula>"I"</formula>
    </cfRule>
  </conditionalFormatting>
  <conditionalFormatting sqref="R32:R55">
    <cfRule type="cellIs" dxfId="525" priority="7" operator="equal">
      <formula>"X"</formula>
    </cfRule>
    <cfRule type="cellIs" dxfId="524" priority="8" operator="equal">
      <formula>"I"</formula>
    </cfRule>
  </conditionalFormatting>
  <hyperlinks>
    <hyperlink ref="B3" location="'Cost Summary'!A1" display="BACK TO SUMMARY SHEET" xr:uid="{C7294189-D7DB-4446-8896-B3D6C620582A}"/>
  </hyperlinks>
  <pageMargins left="0.7" right="0.7" top="0.75" bottom="0.75" header="0.3" footer="0.3"/>
  <pageSetup scale="71" orientation="portrait" horizontalDpi="1200" verticalDpi="1200"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C26A-5DC3-42E3-B675-FEB8894DF7E9}">
  <sheetPr>
    <tabColor rgb="FF92D050"/>
  </sheetPr>
  <dimension ref="A1:S111"/>
  <sheetViews>
    <sheetView workbookViewId="0">
      <pane xSplit="2" ySplit="9" topLeftCell="C20" activePane="bottomRight" state="frozen"/>
      <selection pane="bottomRight" activeCell="B3" sqref="B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74"/>
      <c r="I2" s="674"/>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91"/>
      <c r="S4" s="649"/>
    </row>
    <row r="5" spans="1:19">
      <c r="A5" s="1906" t="s">
        <v>544</v>
      </c>
      <c r="B5" s="1907" t="s">
        <v>456</v>
      </c>
      <c r="C5" s="1908"/>
      <c r="D5" s="1908"/>
      <c r="E5" s="1908"/>
      <c r="F5" s="1908"/>
      <c r="G5" s="1909" t="s">
        <v>546</v>
      </c>
      <c r="H5" s="1910"/>
      <c r="I5" s="1911"/>
      <c r="J5" s="1910"/>
      <c r="K5" s="1911"/>
      <c r="L5" s="1910"/>
      <c r="M5" s="1911"/>
      <c r="N5" s="1910"/>
      <c r="O5" s="1911"/>
      <c r="P5" s="1910"/>
      <c r="Q5" s="1911"/>
      <c r="R5" s="2020"/>
      <c r="S5" s="1911"/>
    </row>
    <row r="6" spans="1:19">
      <c r="A6" s="1906" t="s">
        <v>548</v>
      </c>
      <c r="B6" s="1912" t="s">
        <v>455</v>
      </c>
      <c r="C6" s="1908"/>
      <c r="D6" s="1908"/>
      <c r="E6" s="1908"/>
      <c r="F6" s="1908"/>
      <c r="G6" s="1909" t="s">
        <v>549</v>
      </c>
      <c r="H6" s="1913"/>
      <c r="I6" s="1914"/>
      <c r="J6" s="1913"/>
      <c r="K6" s="1914"/>
      <c r="L6" s="1913"/>
      <c r="M6" s="1914"/>
      <c r="N6" s="1913"/>
      <c r="O6" s="1914"/>
      <c r="P6" s="1913"/>
      <c r="Q6" s="1914"/>
      <c r="R6" s="2021"/>
      <c r="S6" s="1914"/>
    </row>
    <row r="7" spans="1:19">
      <c r="A7" s="1906" t="s">
        <v>551</v>
      </c>
      <c r="B7" s="1915"/>
      <c r="C7" s="1908"/>
      <c r="D7" s="1908"/>
      <c r="E7" s="1908"/>
      <c r="F7" s="1908"/>
      <c r="G7" s="1909" t="s">
        <v>552</v>
      </c>
      <c r="H7" s="1916"/>
      <c r="I7" s="1917"/>
      <c r="J7" s="1916"/>
      <c r="K7" s="1917"/>
      <c r="L7" s="1916"/>
      <c r="M7" s="1917"/>
      <c r="N7" s="1916"/>
      <c r="O7" s="1917"/>
      <c r="P7" s="1916"/>
      <c r="Q7" s="1917"/>
      <c r="R7" s="2022"/>
      <c r="S7" s="1917"/>
    </row>
    <row r="8" spans="1:19" ht="15.75" thickBot="1">
      <c r="A8" s="356" t="s">
        <v>554</v>
      </c>
      <c r="B8" s="357"/>
      <c r="C8" s="188"/>
      <c r="D8" s="188"/>
      <c r="E8" s="188"/>
      <c r="F8" s="188"/>
      <c r="G8" s="298" t="s">
        <v>554</v>
      </c>
      <c r="H8" s="1961">
        <f>I72</f>
        <v>0</v>
      </c>
      <c r="I8" s="1962"/>
      <c r="J8" s="1961">
        <f>K72</f>
        <v>0</v>
      </c>
      <c r="K8" s="1962"/>
      <c r="L8" s="1961">
        <f>M72</f>
        <v>0</v>
      </c>
      <c r="M8" s="1962"/>
      <c r="N8" s="1961">
        <f>O72</f>
        <v>0</v>
      </c>
      <c r="O8" s="1962"/>
      <c r="P8" s="1961">
        <f>Q72</f>
        <v>0</v>
      </c>
      <c r="Q8" s="1962"/>
      <c r="R8" s="1961">
        <f>S72</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9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20"/>
      <c r="B21" s="1925" t="s">
        <v>456</v>
      </c>
      <c r="C21" s="1923"/>
      <c r="D21" s="1908"/>
      <c r="E21" s="1908"/>
      <c r="F21" s="1908"/>
      <c r="G21" s="1921"/>
      <c r="H21" s="1924"/>
      <c r="I21" s="1922"/>
      <c r="J21" s="1924"/>
      <c r="K21" s="1922"/>
      <c r="L21" s="1924"/>
      <c r="M21" s="1922"/>
      <c r="N21" s="1924"/>
      <c r="O21" s="1922"/>
      <c r="P21" s="1924"/>
      <c r="Q21" s="1922"/>
      <c r="R21" s="1924"/>
      <c r="S21" s="1922"/>
    </row>
    <row r="22" spans="1:19">
      <c r="A22" s="2222"/>
      <c r="B22" s="1848" t="s">
        <v>567</v>
      </c>
      <c r="C22" s="1923"/>
      <c r="D22" s="1908"/>
      <c r="E22" s="1908"/>
      <c r="F22" s="1908"/>
      <c r="G22" s="1921"/>
      <c r="H22" s="1924"/>
      <c r="I22" s="2195"/>
      <c r="J22" s="1924"/>
      <c r="K22" s="2195"/>
      <c r="L22" s="1924"/>
      <c r="M22" s="2195"/>
      <c r="N22" s="1924"/>
      <c r="O22" s="2195"/>
      <c r="P22" s="1924"/>
      <c r="Q22" s="2195"/>
      <c r="R22" s="1924"/>
      <c r="S22" s="2195"/>
    </row>
    <row r="23" spans="1:19">
      <c r="A23" s="2222"/>
      <c r="B23" s="2174" t="s">
        <v>568</v>
      </c>
      <c r="C23" s="1923"/>
      <c r="D23" s="1908"/>
      <c r="E23" s="1908"/>
      <c r="F23" s="1908"/>
      <c r="G23" s="1921"/>
      <c r="H23" s="1924"/>
      <c r="I23" s="407"/>
      <c r="J23" s="1924"/>
      <c r="K23" s="2195"/>
      <c r="L23" s="1924"/>
      <c r="M23" s="2195"/>
      <c r="N23" s="1924"/>
      <c r="O23" s="2195"/>
      <c r="P23" s="1924"/>
      <c r="Q23" s="2195"/>
      <c r="R23" s="1924"/>
      <c r="S23" s="2195"/>
    </row>
    <row r="24" spans="1:19">
      <c r="A24" s="2222"/>
      <c r="B24" s="2174" t="s">
        <v>569</v>
      </c>
      <c r="C24" s="1966"/>
      <c r="D24" s="1908"/>
      <c r="E24" s="1908"/>
      <c r="F24" s="1908"/>
      <c r="G24" s="1921"/>
      <c r="H24" s="1924"/>
      <c r="I24" s="407"/>
      <c r="J24" s="1924"/>
      <c r="K24" s="2195"/>
      <c r="L24" s="1924"/>
      <c r="M24" s="2195"/>
      <c r="N24" s="1924"/>
      <c r="O24" s="2195"/>
      <c r="P24" s="1924"/>
      <c r="Q24" s="2195"/>
      <c r="R24" s="1924"/>
      <c r="S24" s="2195"/>
    </row>
    <row r="25" spans="1:19">
      <c r="A25" s="2222"/>
      <c r="B25" s="2175" t="s">
        <v>570</v>
      </c>
      <c r="C25" s="1966"/>
      <c r="D25" s="1908"/>
      <c r="E25" s="1908"/>
      <c r="F25" s="1908"/>
      <c r="G25" s="1921"/>
      <c r="H25" s="1924"/>
      <c r="I25" s="407"/>
      <c r="J25" s="1924"/>
      <c r="K25" s="2195"/>
      <c r="L25" s="1924"/>
      <c r="M25" s="2195"/>
      <c r="N25" s="1924"/>
      <c r="O25" s="2195"/>
      <c r="P25" s="1924"/>
      <c r="Q25" s="2195"/>
      <c r="R25" s="1924"/>
      <c r="S25" s="2195"/>
    </row>
    <row r="26" spans="1:19" s="93" customFormat="1">
      <c r="A26" s="2150"/>
      <c r="B26" s="2175"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175" t="s">
        <v>572</v>
      </c>
      <c r="C27" s="1968"/>
      <c r="D27" s="1969"/>
      <c r="E27" s="1969"/>
      <c r="F27" s="1969"/>
      <c r="G27" s="1968"/>
      <c r="H27" s="1924" t="s">
        <v>581</v>
      </c>
      <c r="I27" s="407"/>
      <c r="J27" s="1924"/>
      <c r="K27" s="413"/>
      <c r="L27" s="1924"/>
      <c r="M27" s="413"/>
      <c r="N27" s="1924"/>
      <c r="O27" s="413"/>
      <c r="P27" s="1924"/>
      <c r="Q27" s="413"/>
      <c r="R27" s="1924"/>
      <c r="S27" s="413"/>
    </row>
    <row r="28" spans="1:19" s="93" customFormat="1">
      <c r="A28" s="2150"/>
      <c r="B28" s="2175"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175"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178"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179" t="s">
        <v>575</v>
      </c>
      <c r="C31" s="1970"/>
      <c r="D31" s="2223"/>
      <c r="E31" s="1971"/>
      <c r="F31" s="2224"/>
      <c r="G31" s="2225"/>
      <c r="H31" s="1974"/>
      <c r="I31" s="408"/>
      <c r="J31" s="1978"/>
      <c r="K31" s="414"/>
      <c r="L31" s="1978"/>
      <c r="M31" s="414"/>
      <c r="N31" s="414"/>
      <c r="O31" s="414"/>
      <c r="P31" s="414"/>
      <c r="Q31" s="414"/>
      <c r="R31" s="414"/>
      <c r="S31" s="414"/>
    </row>
    <row r="32" spans="1:19" s="93" customFormat="1">
      <c r="A32" s="2150"/>
      <c r="B32" s="154" t="s">
        <v>706</v>
      </c>
      <c r="C32" s="1968"/>
      <c r="D32" s="2034"/>
      <c r="E32" s="1969"/>
      <c r="F32" s="2226"/>
      <c r="G32" s="2227"/>
      <c r="H32" s="1924"/>
      <c r="I32" s="407"/>
      <c r="J32" s="1924"/>
      <c r="K32" s="413"/>
      <c r="L32" s="1924"/>
      <c r="M32" s="413"/>
      <c r="N32" s="1924"/>
      <c r="O32" s="413"/>
      <c r="P32" s="1924"/>
      <c r="Q32" s="413"/>
      <c r="R32" s="1924"/>
      <c r="S32" s="413"/>
    </row>
    <row r="33" spans="1:19" s="93" customFormat="1">
      <c r="A33" s="2111"/>
      <c r="B33" s="2228" t="s">
        <v>962</v>
      </c>
      <c r="C33" s="1988"/>
      <c r="D33" s="2034"/>
      <c r="E33" s="1969"/>
      <c r="F33" s="2226"/>
      <c r="G33" s="2227"/>
      <c r="H33" s="1924"/>
      <c r="I33" s="407"/>
      <c r="J33" s="1924"/>
      <c r="K33" s="413"/>
      <c r="L33" s="1924"/>
      <c r="M33" s="413"/>
      <c r="N33" s="1924"/>
      <c r="O33" s="413"/>
      <c r="P33" s="1924"/>
      <c r="Q33" s="413"/>
      <c r="R33" s="1924"/>
      <c r="S33" s="413"/>
    </row>
    <row r="34" spans="1:19" s="93" customFormat="1">
      <c r="A34" s="2111"/>
      <c r="B34" s="2228" t="s">
        <v>963</v>
      </c>
      <c r="C34" s="1988"/>
      <c r="D34" s="2034"/>
      <c r="E34" s="1969"/>
      <c r="F34" s="2226"/>
      <c r="G34" s="2227"/>
      <c r="H34" s="1924"/>
      <c r="I34" s="407"/>
      <c r="J34" s="1924"/>
      <c r="K34" s="413"/>
      <c r="L34" s="1924"/>
      <c r="M34" s="413"/>
      <c r="N34" s="1924"/>
      <c r="O34" s="413"/>
      <c r="P34" s="1924"/>
      <c r="Q34" s="413"/>
      <c r="R34" s="1924"/>
      <c r="S34" s="413"/>
    </row>
    <row r="35" spans="1:19" s="93" customFormat="1">
      <c r="A35" s="2111"/>
      <c r="B35" s="2228" t="s">
        <v>964</v>
      </c>
      <c r="C35" s="1988"/>
      <c r="D35" s="2034"/>
      <c r="E35" s="1969"/>
      <c r="F35" s="2226"/>
      <c r="G35" s="2227"/>
      <c r="H35" s="1924"/>
      <c r="I35" s="407"/>
      <c r="J35" s="1924"/>
      <c r="K35" s="413"/>
      <c r="L35" s="1924"/>
      <c r="M35" s="413"/>
      <c r="N35" s="1924"/>
      <c r="O35" s="413"/>
      <c r="P35" s="1924"/>
      <c r="Q35" s="413"/>
      <c r="R35" s="1924"/>
      <c r="S35" s="413"/>
    </row>
    <row r="36" spans="1:19" s="93" customFormat="1">
      <c r="A36" s="2111"/>
      <c r="B36" s="2228" t="s">
        <v>965</v>
      </c>
      <c r="C36" s="1988"/>
      <c r="D36" s="2034"/>
      <c r="E36" s="1969"/>
      <c r="F36" s="2226"/>
      <c r="G36" s="2227"/>
      <c r="H36" s="1924" t="s">
        <v>579</v>
      </c>
      <c r="I36" s="407"/>
      <c r="J36" s="1924"/>
      <c r="K36" s="413"/>
      <c r="L36" s="1924"/>
      <c r="M36" s="413"/>
      <c r="N36" s="1924"/>
      <c r="O36" s="413"/>
      <c r="P36" s="1924"/>
      <c r="Q36" s="413"/>
      <c r="R36" s="1924"/>
      <c r="S36" s="413"/>
    </row>
    <row r="37" spans="1:19" s="93" customFormat="1">
      <c r="A37" s="2111"/>
      <c r="B37" s="2228" t="s">
        <v>966</v>
      </c>
      <c r="C37" s="1988"/>
      <c r="D37" s="2034"/>
      <c r="E37" s="1969"/>
      <c r="F37" s="2226"/>
      <c r="G37" s="2227"/>
      <c r="H37" s="1924"/>
      <c r="I37" s="407"/>
      <c r="J37" s="1924"/>
      <c r="K37" s="413"/>
      <c r="L37" s="1924"/>
      <c r="M37" s="413"/>
      <c r="N37" s="1924"/>
      <c r="O37" s="413"/>
      <c r="P37" s="1924"/>
      <c r="Q37" s="413"/>
      <c r="R37" s="1924"/>
      <c r="S37" s="413"/>
    </row>
    <row r="38" spans="1:19" s="93" customFormat="1">
      <c r="A38" s="2111"/>
      <c r="B38" s="2228" t="s">
        <v>967</v>
      </c>
      <c r="C38" s="1988"/>
      <c r="D38" s="2034"/>
      <c r="E38" s="2015"/>
      <c r="F38" s="2229"/>
      <c r="G38" s="2227"/>
      <c r="H38" s="1924"/>
      <c r="I38" s="407"/>
      <c r="J38" s="1924"/>
      <c r="K38" s="413"/>
      <c r="L38" s="1924"/>
      <c r="M38" s="413"/>
      <c r="N38" s="1924"/>
      <c r="O38" s="413"/>
      <c r="P38" s="1924"/>
      <c r="Q38" s="413"/>
      <c r="R38" s="1924"/>
      <c r="S38" s="413"/>
    </row>
    <row r="39" spans="1:19" s="93" customFormat="1">
      <c r="A39" s="2111"/>
      <c r="B39" s="2228" t="s">
        <v>968</v>
      </c>
      <c r="C39" s="1988"/>
      <c r="D39" s="2034"/>
      <c r="E39" s="2015"/>
      <c r="F39" s="2229"/>
      <c r="G39" s="2227"/>
      <c r="H39" s="1924"/>
      <c r="I39" s="407"/>
      <c r="J39" s="1924"/>
      <c r="K39" s="413"/>
      <c r="L39" s="1924"/>
      <c r="M39" s="413"/>
      <c r="N39" s="1924"/>
      <c r="O39" s="413"/>
      <c r="P39" s="1924"/>
      <c r="Q39" s="413"/>
      <c r="R39" s="1924"/>
      <c r="S39" s="413"/>
    </row>
    <row r="40" spans="1:19" s="93" customFormat="1">
      <c r="A40" s="2111"/>
      <c r="B40" s="2228" t="s">
        <v>969</v>
      </c>
      <c r="C40" s="1988"/>
      <c r="D40" s="2034"/>
      <c r="E40" s="2015"/>
      <c r="F40" s="2229"/>
      <c r="G40" s="2227"/>
      <c r="H40" s="1924"/>
      <c r="I40" s="407"/>
      <c r="J40" s="1924"/>
      <c r="K40" s="413"/>
      <c r="L40" s="1924"/>
      <c r="M40" s="413"/>
      <c r="N40" s="1924"/>
      <c r="O40" s="413"/>
      <c r="P40" s="1924"/>
      <c r="Q40" s="413"/>
      <c r="R40" s="1924"/>
      <c r="S40" s="413"/>
    </row>
    <row r="41" spans="1:19" s="93" customFormat="1">
      <c r="A41" s="2111"/>
      <c r="B41" s="2228" t="s">
        <v>970</v>
      </c>
      <c r="C41" s="1988"/>
      <c r="D41" s="2034"/>
      <c r="E41" s="2015"/>
      <c r="F41" s="2229"/>
      <c r="G41" s="2227"/>
      <c r="H41" s="1924"/>
      <c r="I41" s="407"/>
      <c r="J41" s="1924"/>
      <c r="K41" s="413"/>
      <c r="L41" s="1924"/>
      <c r="M41" s="413"/>
      <c r="N41" s="1924"/>
      <c r="O41" s="413"/>
      <c r="P41" s="1924"/>
      <c r="Q41" s="413"/>
      <c r="R41" s="1924"/>
      <c r="S41" s="413"/>
    </row>
    <row r="42" spans="1:19" s="93" customFormat="1">
      <c r="A42" s="2111"/>
      <c r="B42" s="2228" t="s">
        <v>971</v>
      </c>
      <c r="C42" s="1988"/>
      <c r="D42" s="2034"/>
      <c r="E42" s="2015"/>
      <c r="F42" s="2229"/>
      <c r="G42" s="2227"/>
      <c r="H42" s="1924"/>
      <c r="I42" s="407"/>
      <c r="J42" s="1924"/>
      <c r="K42" s="413"/>
      <c r="L42" s="1924"/>
      <c r="M42" s="413"/>
      <c r="N42" s="1924"/>
      <c r="O42" s="413"/>
      <c r="P42" s="1924"/>
      <c r="Q42" s="413"/>
      <c r="R42" s="1924"/>
      <c r="S42" s="413"/>
    </row>
    <row r="43" spans="1:19" s="93" customFormat="1">
      <c r="A43" s="2111"/>
      <c r="B43" s="2228" t="s">
        <v>972</v>
      </c>
      <c r="C43" s="1988"/>
      <c r="D43" s="2034"/>
      <c r="E43" s="2015"/>
      <c r="F43" s="2229"/>
      <c r="G43" s="2227"/>
      <c r="H43" s="1924"/>
      <c r="I43" s="407"/>
      <c r="J43" s="1924"/>
      <c r="K43" s="413"/>
      <c r="L43" s="1924"/>
      <c r="M43" s="413"/>
      <c r="N43" s="1924"/>
      <c r="O43" s="413"/>
      <c r="P43" s="1924"/>
      <c r="Q43" s="413"/>
      <c r="R43" s="1924"/>
      <c r="S43" s="413"/>
    </row>
    <row r="44" spans="1:19" s="93" customFormat="1">
      <c r="A44" s="2111"/>
      <c r="B44" s="2228" t="s">
        <v>973</v>
      </c>
      <c r="C44" s="1988"/>
      <c r="D44" s="2034"/>
      <c r="E44" s="2015"/>
      <c r="F44" s="2229"/>
      <c r="G44" s="2227"/>
      <c r="H44" s="1924"/>
      <c r="I44" s="407"/>
      <c r="J44" s="1924"/>
      <c r="K44" s="413"/>
      <c r="L44" s="1924"/>
      <c r="M44" s="413"/>
      <c r="N44" s="1924"/>
      <c r="O44" s="413"/>
      <c r="P44" s="1924"/>
      <c r="Q44" s="413"/>
      <c r="R44" s="1924"/>
      <c r="S44" s="413"/>
    </row>
    <row r="45" spans="1:19" s="93" customFormat="1">
      <c r="A45" s="2111"/>
      <c r="B45" s="2228" t="s">
        <v>974</v>
      </c>
      <c r="C45" s="1988"/>
      <c r="D45" s="2034"/>
      <c r="E45" s="2015"/>
      <c r="F45" s="2229"/>
      <c r="G45" s="2227"/>
      <c r="H45" s="1924"/>
      <c r="I45" s="407"/>
      <c r="J45" s="1924"/>
      <c r="K45" s="413"/>
      <c r="L45" s="1924"/>
      <c r="M45" s="413"/>
      <c r="N45" s="1924"/>
      <c r="O45" s="413"/>
      <c r="P45" s="1924"/>
      <c r="Q45" s="413"/>
      <c r="R45" s="1924"/>
      <c r="S45" s="413"/>
    </row>
    <row r="46" spans="1:19" s="93" customFormat="1">
      <c r="A46" s="2111"/>
      <c r="B46" s="2228" t="s">
        <v>975</v>
      </c>
      <c r="C46" s="1988"/>
      <c r="D46" s="2034"/>
      <c r="E46" s="2015"/>
      <c r="F46" s="2229"/>
      <c r="G46" s="2227"/>
      <c r="H46" s="1924"/>
      <c r="I46" s="407"/>
      <c r="J46" s="1924"/>
      <c r="K46" s="413"/>
      <c r="L46" s="1924"/>
      <c r="M46" s="413"/>
      <c r="N46" s="1924"/>
      <c r="O46" s="413"/>
      <c r="P46" s="1924"/>
      <c r="Q46" s="413"/>
      <c r="R46" s="1924"/>
      <c r="S46" s="413"/>
    </row>
    <row r="47" spans="1:19" s="93" customFormat="1">
      <c r="A47" s="2111"/>
      <c r="B47" s="2228" t="s">
        <v>976</v>
      </c>
      <c r="C47" s="1988"/>
      <c r="D47" s="2034"/>
      <c r="E47" s="2015"/>
      <c r="F47" s="2229"/>
      <c r="G47" s="2227"/>
      <c r="H47" s="1924"/>
      <c r="I47" s="407"/>
      <c r="J47" s="1924"/>
      <c r="K47" s="413"/>
      <c r="L47" s="1924"/>
      <c r="M47" s="413"/>
      <c r="N47" s="1924"/>
      <c r="O47" s="413"/>
      <c r="P47" s="1924"/>
      <c r="Q47" s="413"/>
      <c r="R47" s="1924"/>
      <c r="S47" s="413"/>
    </row>
    <row r="48" spans="1:19" s="93" customFormat="1">
      <c r="A48" s="2111"/>
      <c r="B48" s="2228"/>
      <c r="C48" s="1988"/>
      <c r="D48" s="2034"/>
      <c r="E48" s="2015"/>
      <c r="F48" s="2229"/>
      <c r="G48" s="2227"/>
      <c r="H48" s="1924"/>
      <c r="I48" s="407"/>
      <c r="J48" s="1924"/>
      <c r="K48" s="413"/>
      <c r="L48" s="1924"/>
      <c r="M48" s="413"/>
      <c r="N48" s="1924"/>
      <c r="O48" s="413"/>
      <c r="P48" s="1924"/>
      <c r="Q48" s="413"/>
      <c r="R48" s="1924"/>
      <c r="S48" s="413"/>
    </row>
    <row r="49" spans="1:19" s="93" customFormat="1">
      <c r="A49" s="2111"/>
      <c r="B49" s="2228" t="s">
        <v>977</v>
      </c>
      <c r="C49" s="1988"/>
      <c r="D49" s="2034"/>
      <c r="E49" s="2015"/>
      <c r="F49" s="2229"/>
      <c r="G49" s="2227"/>
      <c r="H49" s="1924"/>
      <c r="I49" s="407"/>
      <c r="J49" s="1924"/>
      <c r="K49" s="413"/>
      <c r="L49" s="1924"/>
      <c r="M49" s="413"/>
      <c r="N49" s="1924"/>
      <c r="O49" s="413"/>
      <c r="P49" s="1924"/>
      <c r="Q49" s="413"/>
      <c r="R49" s="1924"/>
      <c r="S49" s="413"/>
    </row>
    <row r="50" spans="1:19" s="93" customFormat="1">
      <c r="A50" s="2111"/>
      <c r="B50" s="2014"/>
      <c r="C50" s="1988"/>
      <c r="D50" s="2034"/>
      <c r="E50" s="2015"/>
      <c r="F50" s="2229"/>
      <c r="G50" s="2227"/>
      <c r="H50" s="1924"/>
      <c r="I50" s="407"/>
      <c r="J50" s="1924"/>
      <c r="K50" s="413"/>
      <c r="L50" s="1924"/>
      <c r="M50" s="413"/>
      <c r="N50" s="1924"/>
      <c r="O50" s="413"/>
      <c r="P50" s="1924"/>
      <c r="Q50" s="413"/>
      <c r="R50" s="1924"/>
      <c r="S50" s="413"/>
    </row>
    <row r="51" spans="1:19" s="93" customFormat="1">
      <c r="A51" s="2111"/>
      <c r="B51" s="2014" t="s">
        <v>978</v>
      </c>
      <c r="C51" s="1988"/>
      <c r="D51" s="2034"/>
      <c r="E51" s="2015"/>
      <c r="F51" s="2229"/>
      <c r="G51" s="2227"/>
      <c r="H51" s="1924"/>
      <c r="I51" s="407"/>
      <c r="J51" s="1924"/>
      <c r="K51" s="413"/>
      <c r="L51" s="1924"/>
      <c r="M51" s="413"/>
      <c r="N51" s="1924"/>
      <c r="O51" s="413"/>
      <c r="P51" s="1924"/>
      <c r="Q51" s="413"/>
      <c r="R51" s="1924"/>
      <c r="S51" s="413"/>
    </row>
    <row r="52" spans="1:19" s="93" customFormat="1">
      <c r="A52" s="2111"/>
      <c r="B52" s="2014"/>
      <c r="C52" s="1988"/>
      <c r="D52" s="2034"/>
      <c r="E52" s="2015"/>
      <c r="F52" s="2229"/>
      <c r="G52" s="2227"/>
      <c r="H52" s="1924"/>
      <c r="I52" s="407"/>
      <c r="J52" s="1924"/>
      <c r="K52" s="413"/>
      <c r="L52" s="1924"/>
      <c r="M52" s="413"/>
      <c r="N52" s="1924"/>
      <c r="O52" s="413"/>
      <c r="P52" s="1924"/>
      <c r="Q52" s="413"/>
      <c r="R52" s="1924"/>
      <c r="S52" s="413"/>
    </row>
    <row r="53" spans="1:19" s="93" customFormat="1">
      <c r="A53" s="2111"/>
      <c r="B53" s="2014"/>
      <c r="C53" s="1988"/>
      <c r="D53" s="2034"/>
      <c r="E53" s="2015"/>
      <c r="F53" s="2229"/>
      <c r="G53" s="2227"/>
      <c r="H53" s="1924"/>
      <c r="I53" s="407"/>
      <c r="J53" s="1924"/>
      <c r="K53" s="413"/>
      <c r="L53" s="1924"/>
      <c r="M53" s="413"/>
      <c r="N53" s="1924"/>
      <c r="O53" s="413"/>
      <c r="P53" s="1924"/>
      <c r="Q53" s="413"/>
      <c r="R53" s="1924"/>
      <c r="S53" s="413"/>
    </row>
    <row r="54" spans="1:19" s="93" customFormat="1">
      <c r="A54" s="2111"/>
      <c r="B54" s="2014"/>
      <c r="C54" s="1988"/>
      <c r="D54" s="2034"/>
      <c r="E54" s="2015"/>
      <c r="F54" s="2229"/>
      <c r="G54" s="2227"/>
      <c r="H54" s="1924"/>
      <c r="I54" s="407"/>
      <c r="J54" s="1924"/>
      <c r="K54" s="413"/>
      <c r="L54" s="1924"/>
      <c r="M54" s="413"/>
      <c r="N54" s="1924"/>
      <c r="O54" s="413"/>
      <c r="P54" s="1924"/>
      <c r="Q54" s="413"/>
      <c r="R54" s="1924"/>
      <c r="S54" s="413"/>
    </row>
    <row r="55" spans="1:19" s="93" customFormat="1">
      <c r="A55" s="2111"/>
      <c r="B55" s="2014"/>
      <c r="C55" s="1988"/>
      <c r="D55" s="2034"/>
      <c r="E55" s="2015"/>
      <c r="F55" s="2229"/>
      <c r="G55" s="2227"/>
      <c r="H55" s="1924"/>
      <c r="I55" s="407"/>
      <c r="J55" s="1924"/>
      <c r="K55" s="413"/>
      <c r="L55" s="1924"/>
      <c r="M55" s="413"/>
      <c r="N55" s="1924"/>
      <c r="O55" s="413"/>
      <c r="P55" s="1924"/>
      <c r="Q55" s="413"/>
      <c r="R55" s="1924"/>
      <c r="S55" s="413"/>
    </row>
    <row r="56" spans="1:19" s="93" customFormat="1">
      <c r="A56" s="2111"/>
      <c r="B56" s="2014"/>
      <c r="C56" s="1988"/>
      <c r="D56" s="2034"/>
      <c r="E56" s="2015"/>
      <c r="F56" s="2229"/>
      <c r="G56" s="2227"/>
      <c r="H56" s="1924"/>
      <c r="I56" s="407"/>
      <c r="J56" s="1924"/>
      <c r="K56" s="413"/>
      <c r="L56" s="1924"/>
      <c r="M56" s="413"/>
      <c r="N56" s="1924"/>
      <c r="O56" s="413"/>
      <c r="P56" s="1924"/>
      <c r="Q56" s="413"/>
      <c r="R56" s="1924"/>
      <c r="S56" s="413"/>
    </row>
    <row r="57" spans="1:19" s="93" customFormat="1">
      <c r="A57" s="2111"/>
      <c r="B57" s="2014"/>
      <c r="C57" s="1988"/>
      <c r="D57" s="2034"/>
      <c r="E57" s="2015"/>
      <c r="F57" s="2229"/>
      <c r="G57" s="2227"/>
      <c r="H57" s="1924"/>
      <c r="I57" s="407"/>
      <c r="J57" s="1924"/>
      <c r="K57" s="413"/>
      <c r="L57" s="1924"/>
      <c r="M57" s="413"/>
      <c r="N57" s="1924"/>
      <c r="O57" s="413"/>
      <c r="P57" s="1924"/>
      <c r="Q57" s="413"/>
      <c r="R57" s="1924"/>
      <c r="S57" s="413"/>
    </row>
    <row r="58" spans="1:19" s="93" customFormat="1">
      <c r="A58" s="2111"/>
      <c r="B58" s="2014"/>
      <c r="C58" s="1988"/>
      <c r="D58" s="2034"/>
      <c r="E58" s="2015"/>
      <c r="F58" s="2229"/>
      <c r="G58" s="2227"/>
      <c r="H58" s="1924"/>
      <c r="I58" s="407"/>
      <c r="J58" s="1924"/>
      <c r="K58" s="413"/>
      <c r="L58" s="1924"/>
      <c r="M58" s="413"/>
      <c r="N58" s="1924"/>
      <c r="O58" s="413"/>
      <c r="P58" s="1924"/>
      <c r="Q58" s="413"/>
      <c r="R58" s="1924"/>
      <c r="S58" s="413"/>
    </row>
    <row r="59" spans="1:19" s="93" customFormat="1">
      <c r="A59" s="2111"/>
      <c r="B59" s="2014"/>
      <c r="C59" s="1988"/>
      <c r="D59" s="2034"/>
      <c r="E59" s="2015"/>
      <c r="F59" s="2229"/>
      <c r="G59" s="2227"/>
      <c r="H59" s="1924"/>
      <c r="I59" s="407"/>
      <c r="J59" s="1924"/>
      <c r="K59" s="413"/>
      <c r="L59" s="1924"/>
      <c r="M59" s="413"/>
      <c r="N59" s="1924"/>
      <c r="O59" s="413"/>
      <c r="P59" s="1924"/>
      <c r="Q59" s="413"/>
      <c r="R59" s="1924"/>
      <c r="S59" s="413"/>
    </row>
    <row r="60" spans="1:19" s="93" customFormat="1">
      <c r="A60" s="2111"/>
      <c r="B60" s="2014"/>
      <c r="C60" s="1988"/>
      <c r="D60" s="2034"/>
      <c r="E60" s="2015"/>
      <c r="F60" s="2229"/>
      <c r="G60" s="2227"/>
      <c r="H60" s="1924"/>
      <c r="I60" s="407"/>
      <c r="J60" s="1924"/>
      <c r="K60" s="413"/>
      <c r="L60" s="1924"/>
      <c r="M60" s="413"/>
      <c r="N60" s="1924"/>
      <c r="O60" s="413"/>
      <c r="P60" s="1924"/>
      <c r="Q60" s="413"/>
      <c r="R60" s="1924"/>
      <c r="S60" s="413"/>
    </row>
    <row r="61" spans="1:19" s="93" customFormat="1">
      <c r="A61" s="2111"/>
      <c r="B61" s="2014"/>
      <c r="C61" s="1988"/>
      <c r="D61" s="2034"/>
      <c r="E61" s="2015"/>
      <c r="F61" s="2229"/>
      <c r="G61" s="2227"/>
      <c r="H61" s="1924"/>
      <c r="I61" s="407"/>
      <c r="J61" s="1924"/>
      <c r="K61" s="413"/>
      <c r="L61" s="1924"/>
      <c r="M61" s="413"/>
      <c r="N61" s="1924"/>
      <c r="O61" s="413"/>
      <c r="P61" s="1924"/>
      <c r="Q61" s="413"/>
      <c r="R61" s="1924"/>
      <c r="S61" s="413"/>
    </row>
    <row r="62" spans="1:19" s="93" customFormat="1">
      <c r="A62" s="2111"/>
      <c r="B62" s="2014"/>
      <c r="C62" s="1988"/>
      <c r="D62" s="2034"/>
      <c r="E62" s="2015"/>
      <c r="F62" s="2229"/>
      <c r="G62" s="2227"/>
      <c r="H62" s="1924"/>
      <c r="I62" s="407"/>
      <c r="J62" s="1924"/>
      <c r="K62" s="413"/>
      <c r="L62" s="1924"/>
      <c r="M62" s="413"/>
      <c r="N62" s="1924"/>
      <c r="O62" s="413"/>
      <c r="P62" s="1924"/>
      <c r="Q62" s="413"/>
      <c r="R62" s="1924"/>
      <c r="S62" s="413"/>
    </row>
    <row r="63" spans="1:19" s="93" customFormat="1">
      <c r="A63" s="2111"/>
      <c r="B63" s="2014"/>
      <c r="C63" s="1988"/>
      <c r="D63" s="2034"/>
      <c r="E63" s="2015"/>
      <c r="F63" s="2229"/>
      <c r="G63" s="2227"/>
      <c r="H63" s="1924"/>
      <c r="I63" s="407"/>
      <c r="J63" s="1924"/>
      <c r="K63" s="413"/>
      <c r="L63" s="1924"/>
      <c r="M63" s="413"/>
      <c r="N63" s="1924"/>
      <c r="O63" s="413"/>
      <c r="P63" s="1924"/>
      <c r="Q63" s="413"/>
      <c r="R63" s="1924"/>
      <c r="S63" s="413"/>
    </row>
    <row r="64" spans="1:19" s="93" customFormat="1">
      <c r="A64" s="2111"/>
      <c r="B64" s="2014"/>
      <c r="C64" s="1988"/>
      <c r="D64" s="2034"/>
      <c r="E64" s="2015"/>
      <c r="F64" s="2229"/>
      <c r="G64" s="2227"/>
      <c r="H64" s="1924"/>
      <c r="I64" s="407"/>
      <c r="J64" s="1924"/>
      <c r="K64" s="413"/>
      <c r="L64" s="1924"/>
      <c r="M64" s="413"/>
      <c r="N64" s="1924"/>
      <c r="O64" s="413"/>
      <c r="P64" s="1924"/>
      <c r="Q64" s="413"/>
      <c r="R64" s="1924"/>
      <c r="S64" s="413"/>
    </row>
    <row r="65" spans="1:19" s="93" customFormat="1">
      <c r="A65" s="2111"/>
      <c r="B65" s="2014"/>
      <c r="C65" s="1988"/>
      <c r="D65" s="2034"/>
      <c r="E65" s="2015"/>
      <c r="F65" s="2229"/>
      <c r="G65" s="2227"/>
      <c r="H65" s="1924"/>
      <c r="I65" s="407"/>
      <c r="J65" s="1924"/>
      <c r="K65" s="413"/>
      <c r="L65" s="1924"/>
      <c r="M65" s="413"/>
      <c r="N65" s="1924"/>
      <c r="O65" s="413"/>
      <c r="P65" s="1924"/>
      <c r="Q65" s="413"/>
      <c r="R65" s="1924"/>
      <c r="S65" s="413"/>
    </row>
    <row r="66" spans="1:19" s="93" customFormat="1">
      <c r="A66" s="2111"/>
      <c r="B66" s="2014"/>
      <c r="C66" s="1988"/>
      <c r="D66" s="2034"/>
      <c r="E66" s="2015"/>
      <c r="F66" s="2229"/>
      <c r="G66" s="2227"/>
      <c r="H66" s="1924"/>
      <c r="I66" s="407"/>
      <c r="J66" s="1924"/>
      <c r="K66" s="413"/>
      <c r="L66" s="1924"/>
      <c r="M66" s="413"/>
      <c r="N66" s="1924"/>
      <c r="O66" s="413"/>
      <c r="P66" s="1924"/>
      <c r="Q66" s="413"/>
      <c r="R66" s="1924"/>
      <c r="S66" s="413"/>
    </row>
    <row r="67" spans="1:19" s="93" customFormat="1" ht="15.75" thickBot="1">
      <c r="A67" s="2111"/>
      <c r="B67" s="2014"/>
      <c r="C67" s="1988"/>
      <c r="D67" s="2034"/>
      <c r="E67" s="2015"/>
      <c r="F67" s="2229"/>
      <c r="G67" s="2227"/>
      <c r="H67" s="1924"/>
      <c r="I67" s="407"/>
      <c r="J67" s="1924"/>
      <c r="K67" s="413"/>
      <c r="L67" s="1924"/>
      <c r="M67" s="413"/>
      <c r="N67" s="1924"/>
      <c r="O67" s="413"/>
      <c r="P67" s="1924"/>
      <c r="Q67" s="413"/>
      <c r="R67" s="1924"/>
      <c r="S67" s="413"/>
    </row>
    <row r="68" spans="1:19" ht="15.75" thickTop="1">
      <c r="A68" s="14"/>
      <c r="B68" s="15"/>
      <c r="C68" s="16"/>
      <c r="D68" s="16"/>
      <c r="E68" s="17"/>
      <c r="F68" s="18" t="s">
        <v>625</v>
      </c>
      <c r="G68" s="19"/>
      <c r="H68" s="20"/>
      <c r="I68" s="62">
        <f>SUM(I23:I67)</f>
        <v>0</v>
      </c>
      <c r="J68" s="20"/>
      <c r="K68" s="62">
        <f>SUM(K23:K67)</f>
        <v>0</v>
      </c>
      <c r="L68" s="20"/>
      <c r="M68" s="62">
        <f>SUM(M23:M67)</f>
        <v>0</v>
      </c>
      <c r="N68" s="20"/>
      <c r="O68" s="62">
        <f>SUM(O23:O67)</f>
        <v>0</v>
      </c>
      <c r="P68" s="20"/>
      <c r="Q68" s="62">
        <f>SUM(Q23:Q67)</f>
        <v>0</v>
      </c>
      <c r="R68" s="20"/>
      <c r="S68" s="62">
        <f>SUM(S23:S67)</f>
        <v>0</v>
      </c>
    </row>
    <row r="69" spans="1:19">
      <c r="A69" s="1867"/>
      <c r="B69" s="1868"/>
      <c r="C69" s="1869"/>
      <c r="D69" s="1869"/>
      <c r="E69" s="1870"/>
      <c r="F69" s="1871" t="s">
        <v>626</v>
      </c>
      <c r="G69" s="1872"/>
      <c r="H69" s="1873">
        <v>0</v>
      </c>
      <c r="I69" s="1989"/>
      <c r="J69" s="1873">
        <v>0</v>
      </c>
      <c r="K69" s="1989"/>
      <c r="L69" s="1873">
        <v>0</v>
      </c>
      <c r="M69" s="1989"/>
      <c r="N69" s="1873">
        <v>0</v>
      </c>
      <c r="O69" s="1989"/>
      <c r="P69" s="1873">
        <v>0</v>
      </c>
      <c r="Q69" s="1989"/>
      <c r="R69" s="1873">
        <v>0</v>
      </c>
      <c r="S69" s="1989"/>
    </row>
    <row r="70" spans="1:19">
      <c r="A70" s="1867"/>
      <c r="B70" s="1868"/>
      <c r="C70" s="1869"/>
      <c r="D70" s="1869"/>
      <c r="E70" s="1870"/>
      <c r="F70" s="1871" t="s">
        <v>627</v>
      </c>
      <c r="G70" s="1872"/>
      <c r="H70" s="1875"/>
      <c r="I70" s="1991">
        <f>H69*I68</f>
        <v>0</v>
      </c>
      <c r="J70" s="1875"/>
      <c r="K70" s="1991">
        <f>J69*K68</f>
        <v>0</v>
      </c>
      <c r="L70" s="1875"/>
      <c r="M70" s="1991">
        <f>L69*M68</f>
        <v>0</v>
      </c>
      <c r="N70" s="1875"/>
      <c r="O70" s="1991">
        <f>N69*O68</f>
        <v>0</v>
      </c>
      <c r="P70" s="1875"/>
      <c r="Q70" s="1991">
        <f>P69*Q68</f>
        <v>0</v>
      </c>
      <c r="R70" s="1875"/>
      <c r="S70" s="1991">
        <f>R69*S68</f>
        <v>0</v>
      </c>
    </row>
    <row r="71" spans="1:19">
      <c r="A71" s="1867"/>
      <c r="B71" s="1868"/>
      <c r="C71" s="1869"/>
      <c r="D71" s="1869"/>
      <c r="E71" s="1870"/>
      <c r="F71" s="1871"/>
      <c r="G71" s="1872"/>
      <c r="H71" s="1875"/>
      <c r="I71" s="1993"/>
      <c r="J71" s="1875"/>
      <c r="K71" s="1993"/>
      <c r="L71" s="1875"/>
      <c r="M71" s="1993"/>
      <c r="N71" s="1875"/>
      <c r="O71" s="1993"/>
      <c r="P71" s="1875"/>
      <c r="Q71" s="1993"/>
      <c r="R71" s="1875"/>
      <c r="S71" s="1993"/>
    </row>
    <row r="72" spans="1:19">
      <c r="A72" s="1867"/>
      <c r="B72" s="1868"/>
      <c r="C72" s="1869"/>
      <c r="D72" s="1869"/>
      <c r="E72" s="1870"/>
      <c r="F72" s="1871" t="s">
        <v>628</v>
      </c>
      <c r="G72" s="1872"/>
      <c r="H72" s="1877"/>
      <c r="I72" s="1994">
        <f>SUM(I68:I70)</f>
        <v>0</v>
      </c>
      <c r="J72" s="1877"/>
      <c r="K72" s="1994">
        <f>SUM(K68:K70)</f>
        <v>0</v>
      </c>
      <c r="L72" s="1877"/>
      <c r="M72" s="1994">
        <f>SUM(M68:M70)</f>
        <v>0</v>
      </c>
      <c r="N72" s="1877"/>
      <c r="O72" s="1994">
        <f>SUM(O68:O70)</f>
        <v>0</v>
      </c>
      <c r="P72" s="1877"/>
      <c r="Q72" s="1994">
        <f>SUM(Q68:Q70)</f>
        <v>0</v>
      </c>
      <c r="R72" s="1877"/>
      <c r="S72" s="1994">
        <f>SUM(S68:S70)</f>
        <v>0</v>
      </c>
    </row>
    <row r="73" spans="1:19">
      <c r="A73" s="1867"/>
      <c r="B73" s="1868"/>
      <c r="C73" s="1869"/>
      <c r="D73" s="1869"/>
      <c r="E73" s="1870"/>
      <c r="F73" s="1879" t="s">
        <v>629</v>
      </c>
      <c r="G73" s="1880"/>
      <c r="H73" s="1881"/>
      <c r="I73" s="1882" t="e">
        <f>I72/'Area Calculations'!$I$4</f>
        <v>#DIV/0!</v>
      </c>
      <c r="J73" s="1881"/>
      <c r="K73" s="1882" t="e">
        <f>K72/'Area Calculations'!$I$4</f>
        <v>#DIV/0!</v>
      </c>
      <c r="L73" s="1881"/>
      <c r="M73" s="1882" t="e">
        <f>M72/'Area Calculations'!$I$4</f>
        <v>#DIV/0!</v>
      </c>
      <c r="N73" s="1881"/>
      <c r="O73" s="1882" t="e">
        <f>O72/'Area Calculations'!$I$4</f>
        <v>#DIV/0!</v>
      </c>
      <c r="P73" s="1881"/>
      <c r="Q73" s="1882" t="e">
        <f>Q72/'Area Calculations'!$I$4</f>
        <v>#DIV/0!</v>
      </c>
      <c r="R73" s="1881"/>
      <c r="S73" s="1882" t="e">
        <f>S72/'Area Calculations'!$I$4</f>
        <v>#DIV/0!</v>
      </c>
    </row>
    <row r="74" spans="1:19">
      <c r="A74" s="1867"/>
      <c r="B74" s="1868"/>
      <c r="C74" s="1869"/>
      <c r="D74" s="1869"/>
      <c r="E74" s="1870"/>
      <c r="F74" s="1879" t="s">
        <v>630</v>
      </c>
      <c r="G74" s="1883"/>
      <c r="H74" s="1881"/>
      <c r="I74" s="1882" t="e">
        <f>I72/'Area Calculations'!#REF!</f>
        <v>#REF!</v>
      </c>
      <c r="J74" s="1881"/>
      <c r="K74" s="1882" t="e">
        <f>K72/'Area Calculations'!#REF!</f>
        <v>#REF!</v>
      </c>
      <c r="L74" s="1881"/>
      <c r="M74" s="1882" t="e">
        <f>M72/'Area Calculations'!#REF!</f>
        <v>#REF!</v>
      </c>
      <c r="N74" s="1881"/>
      <c r="O74" s="1882" t="e">
        <f>O72/'Area Calculations'!#REF!</f>
        <v>#REF!</v>
      </c>
      <c r="P74" s="1881"/>
      <c r="Q74" s="1882" t="e">
        <f>Q72/'Area Calculations'!#REF!</f>
        <v>#REF!</v>
      </c>
      <c r="R74" s="1881"/>
      <c r="S74" s="1882" t="e">
        <f>S72/'Area Calculations'!#REF!</f>
        <v>#REF!</v>
      </c>
    </row>
    <row r="75" spans="1:19" ht="15.75" thickBot="1">
      <c r="A75" s="1867"/>
      <c r="B75" s="1868"/>
      <c r="C75" s="1869"/>
      <c r="D75" s="1869"/>
      <c r="E75" s="1870"/>
      <c r="F75" s="1871"/>
      <c r="G75" s="1884"/>
      <c r="H75" s="1885"/>
      <c r="I75" s="1886"/>
      <c r="J75" s="1885"/>
      <c r="K75" s="1886"/>
      <c r="L75" s="1885"/>
      <c r="M75" s="1886"/>
      <c r="N75" s="1885"/>
      <c r="O75" s="1886"/>
      <c r="P75" s="1885"/>
      <c r="Q75" s="1886"/>
      <c r="R75" s="1885"/>
      <c r="S75" s="1886"/>
    </row>
    <row r="76" spans="1:19" ht="16.5" thickTop="1" thickBot="1">
      <c r="A76" s="652" t="s">
        <v>631</v>
      </c>
      <c r="B76" s="653"/>
      <c r="C76" s="12"/>
      <c r="D76" s="12"/>
      <c r="E76" s="12"/>
      <c r="F76" s="12"/>
      <c r="G76" s="13"/>
      <c r="H76" s="21"/>
      <c r="I76" s="21"/>
      <c r="J76" s="21"/>
      <c r="K76" s="21"/>
      <c r="L76" s="21"/>
      <c r="M76" s="21"/>
      <c r="N76" s="21"/>
      <c r="O76" s="21"/>
      <c r="P76" s="21"/>
      <c r="Q76" s="21"/>
      <c r="R76" s="21"/>
      <c r="S76" s="21"/>
    </row>
    <row r="77" spans="1:19" ht="15.75" thickTop="1">
      <c r="A77" s="2138"/>
      <c r="B77" s="1907"/>
      <c r="C77" s="442"/>
      <c r="D77" s="442"/>
      <c r="E77" s="442"/>
      <c r="F77" s="442"/>
      <c r="G77" s="432"/>
      <c r="H77" s="2211"/>
      <c r="I77" s="2211"/>
      <c r="J77" s="2211"/>
      <c r="K77" s="2211"/>
      <c r="L77" s="2211"/>
      <c r="M77" s="2211"/>
      <c r="N77" s="2211"/>
      <c r="O77" s="2211"/>
      <c r="P77" s="2211"/>
      <c r="Q77" s="2211"/>
      <c r="R77" s="2211"/>
      <c r="S77" s="2211"/>
    </row>
    <row r="78" spans="1:19" s="2" customFormat="1">
      <c r="A78" s="2138"/>
      <c r="B78" s="1907"/>
      <c r="C78" s="442"/>
      <c r="D78" s="442"/>
      <c r="E78" s="442"/>
      <c r="F78" s="442"/>
      <c r="G78" s="432"/>
      <c r="H78" s="2211"/>
      <c r="I78" s="2211"/>
      <c r="J78" s="2211"/>
      <c r="K78" s="2211"/>
      <c r="L78" s="2211"/>
      <c r="M78" s="2211"/>
      <c r="N78" s="2211"/>
      <c r="O78" s="2211"/>
      <c r="P78" s="2211"/>
      <c r="Q78" s="2211"/>
      <c r="R78" s="2211"/>
      <c r="S78" s="2211"/>
    </row>
    <row r="79" spans="1:19" s="2" customFormat="1" ht="15.75" thickBot="1">
      <c r="A79" s="2138"/>
      <c r="B79" s="1907"/>
      <c r="C79" s="442"/>
      <c r="D79" s="442"/>
      <c r="E79" s="442"/>
      <c r="F79" s="442"/>
      <c r="G79" s="432"/>
      <c r="H79" s="2211"/>
      <c r="I79" s="2211"/>
      <c r="J79" s="2211"/>
      <c r="K79" s="2211"/>
      <c r="L79" s="2211"/>
      <c r="M79" s="2211"/>
      <c r="N79" s="2211"/>
      <c r="O79" s="2211"/>
      <c r="P79" s="2211"/>
      <c r="Q79" s="2211"/>
      <c r="R79" s="2211"/>
      <c r="S79" s="2211"/>
    </row>
    <row r="80" spans="1:19" ht="16.5" thickTop="1" thickBot="1">
      <c r="A80" s="652" t="s">
        <v>632</v>
      </c>
      <c r="B80" s="653"/>
      <c r="C80" s="12"/>
      <c r="D80" s="12"/>
      <c r="E80" s="12"/>
      <c r="F80" s="12"/>
      <c r="G80" s="13"/>
      <c r="H80" s="21"/>
      <c r="I80" s="21"/>
      <c r="J80" s="21"/>
      <c r="K80" s="21"/>
      <c r="L80" s="21"/>
      <c r="M80" s="21"/>
      <c r="N80" s="21"/>
      <c r="O80" s="21"/>
      <c r="P80" s="21"/>
      <c r="Q80" s="21"/>
      <c r="R80" s="21"/>
      <c r="S80" s="21"/>
    </row>
    <row r="81" spans="1:19" s="2" customFormat="1" ht="15.75" thickTop="1">
      <c r="A81" s="2138"/>
      <c r="B81" s="1907"/>
      <c r="C81" s="442"/>
      <c r="D81" s="442"/>
      <c r="E81" s="442"/>
      <c r="F81" s="442"/>
      <c r="G81" s="432"/>
      <c r="H81" s="2211"/>
      <c r="I81" s="2211"/>
      <c r="J81" s="2211"/>
      <c r="K81" s="2211"/>
      <c r="L81" s="2211"/>
      <c r="M81" s="2211"/>
      <c r="N81" s="2211"/>
      <c r="O81" s="2211"/>
      <c r="P81" s="2211"/>
      <c r="Q81" s="2211"/>
      <c r="R81" s="2211"/>
      <c r="S81" s="2211"/>
    </row>
    <row r="82" spans="1:19" s="2" customFormat="1">
      <c r="A82" s="2138"/>
      <c r="B82" s="1907"/>
      <c r="C82" s="442"/>
      <c r="D82" s="442"/>
      <c r="E82" s="442"/>
      <c r="F82" s="442"/>
      <c r="G82" s="432"/>
      <c r="H82" s="2211"/>
      <c r="I82" s="2211"/>
      <c r="J82" s="2211"/>
      <c r="K82" s="2211"/>
      <c r="L82" s="2211"/>
      <c r="M82" s="2211"/>
      <c r="N82" s="2211"/>
      <c r="O82" s="2211"/>
      <c r="P82" s="2211"/>
      <c r="Q82" s="2211"/>
      <c r="R82" s="2211"/>
      <c r="S82" s="2211"/>
    </row>
    <row r="83" spans="1:19" ht="15.75" thickBot="1">
      <c r="A83" s="2138"/>
      <c r="B83" s="1907"/>
      <c r="C83" s="442"/>
      <c r="D83" s="442"/>
      <c r="E83" s="442"/>
      <c r="F83" s="442"/>
      <c r="G83" s="432"/>
      <c r="H83" s="2211"/>
      <c r="I83" s="2211"/>
      <c r="J83" s="2211"/>
      <c r="K83" s="2211"/>
      <c r="L83" s="2211"/>
      <c r="M83" s="2211"/>
      <c r="N83" s="2211"/>
      <c r="O83" s="2211"/>
      <c r="P83" s="2211"/>
      <c r="Q83" s="2211"/>
      <c r="R83" s="2211"/>
      <c r="S83" s="2211"/>
    </row>
    <row r="84" spans="1:19" ht="16.5" thickTop="1" thickBot="1">
      <c r="A84" s="652" t="s">
        <v>633</v>
      </c>
      <c r="B84" s="653"/>
      <c r="C84" s="12"/>
      <c r="D84" s="12"/>
      <c r="E84" s="12"/>
      <c r="F84" s="12"/>
      <c r="G84" s="13"/>
      <c r="H84" s="21"/>
      <c r="I84" s="21"/>
      <c r="J84" s="21"/>
      <c r="K84" s="21"/>
      <c r="L84" s="21"/>
      <c r="M84" s="21"/>
      <c r="N84" s="21"/>
      <c r="O84" s="21"/>
      <c r="P84" s="21"/>
      <c r="Q84" s="21"/>
      <c r="R84" s="21"/>
      <c r="S84" s="21"/>
    </row>
    <row r="85" spans="1:19" ht="15.75" thickTop="1">
      <c r="A85" s="2138"/>
      <c r="B85" s="1907"/>
      <c r="C85" s="442"/>
      <c r="D85" s="442"/>
      <c r="E85" s="442"/>
      <c r="F85" s="442"/>
      <c r="G85" s="432"/>
      <c r="H85" s="2211"/>
      <c r="I85" s="2211"/>
      <c r="J85" s="2211"/>
      <c r="K85" s="2211"/>
      <c r="L85" s="2211"/>
      <c r="M85" s="2211"/>
      <c r="N85" s="2211"/>
      <c r="O85" s="2211"/>
      <c r="P85" s="2211"/>
      <c r="Q85" s="2211"/>
      <c r="R85" s="2211"/>
      <c r="S85" s="2211"/>
    </row>
    <row r="86" spans="1:19">
      <c r="A86" s="1920"/>
      <c r="B86" s="1907"/>
      <c r="C86" s="1908"/>
      <c r="D86" s="1908"/>
      <c r="E86" s="1908"/>
      <c r="F86" s="1908"/>
      <c r="G86" s="1921"/>
      <c r="H86" s="1888"/>
      <c r="I86" s="1888"/>
      <c r="J86" s="1888"/>
      <c r="K86" s="1888"/>
      <c r="L86" s="1888"/>
      <c r="M86" s="1888"/>
      <c r="N86" s="1888"/>
      <c r="O86" s="1888"/>
      <c r="P86" s="1888"/>
      <c r="Q86" s="1888"/>
      <c r="R86" s="1888"/>
      <c r="S86" s="1888"/>
    </row>
    <row r="87" spans="1:19" ht="15.75" thickBot="1">
      <c r="A87" s="1889"/>
      <c r="B87" s="1890"/>
      <c r="C87" s="1908"/>
      <c r="D87" s="1908"/>
      <c r="E87" s="1908"/>
      <c r="F87" s="1908"/>
      <c r="G87" s="1921"/>
      <c r="H87" s="1891"/>
      <c r="I87" s="1891"/>
      <c r="J87" s="1891"/>
      <c r="K87" s="1891"/>
      <c r="L87" s="1891"/>
      <c r="M87" s="1891"/>
      <c r="N87" s="1891"/>
      <c r="O87" s="1891"/>
      <c r="P87" s="1891"/>
      <c r="Q87" s="1891"/>
      <c r="R87" s="1891"/>
      <c r="S87" s="1891"/>
    </row>
    <row r="88" spans="1:19" ht="16.5" thickTop="1" thickBot="1">
      <c r="A88" s="652" t="s">
        <v>634</v>
      </c>
      <c r="B88" s="653"/>
      <c r="C88" s="12"/>
      <c r="D88" s="12"/>
      <c r="E88" s="12"/>
      <c r="F88" s="12"/>
      <c r="G88" s="13"/>
      <c r="H88" s="21"/>
      <c r="I88" s="21"/>
      <c r="J88" s="21"/>
      <c r="K88" s="21"/>
      <c r="L88" s="21"/>
      <c r="M88" s="21"/>
      <c r="N88" s="21"/>
      <c r="O88" s="21"/>
      <c r="P88" s="21"/>
      <c r="Q88" s="21"/>
      <c r="R88" s="21"/>
      <c r="S88" s="21"/>
    </row>
    <row r="89" spans="1:19" ht="15.75" thickTop="1">
      <c r="A89" s="2142"/>
      <c r="B89" s="445"/>
      <c r="C89" s="442"/>
      <c r="D89" s="442"/>
      <c r="E89" s="442"/>
      <c r="F89" s="442"/>
      <c r="G89" s="432"/>
      <c r="H89" s="2211"/>
      <c r="I89" s="2211"/>
      <c r="J89" s="2211"/>
      <c r="K89" s="2211"/>
      <c r="L89" s="2211"/>
      <c r="M89" s="2211"/>
      <c r="N89" s="2211"/>
      <c r="O89" s="2211"/>
      <c r="P89" s="2211"/>
      <c r="Q89" s="2211"/>
      <c r="R89" s="2211"/>
      <c r="S89" s="2211"/>
    </row>
    <row r="90" spans="1:19">
      <c r="A90" s="1889"/>
      <c r="B90" s="1890"/>
      <c r="C90" s="1908"/>
      <c r="D90" s="1908"/>
      <c r="E90" s="1908"/>
      <c r="F90" s="1908"/>
      <c r="G90" s="1921"/>
      <c r="H90" s="1892"/>
      <c r="I90" s="1892"/>
      <c r="J90" s="1892"/>
      <c r="K90" s="1892"/>
      <c r="L90" s="1892"/>
      <c r="M90" s="1892"/>
      <c r="N90" s="1892"/>
      <c r="O90" s="1892"/>
      <c r="P90" s="1892"/>
      <c r="Q90" s="1892"/>
      <c r="R90" s="1892"/>
      <c r="S90" s="1892"/>
    </row>
    <row r="91" spans="1:19" ht="15.75" thickBot="1">
      <c r="A91" s="1889"/>
      <c r="B91" s="1890"/>
      <c r="C91" s="1908"/>
      <c r="D91" s="1908"/>
      <c r="E91" s="1908"/>
      <c r="F91" s="1908"/>
      <c r="G91" s="1921"/>
      <c r="H91" s="1892"/>
      <c r="I91" s="1892"/>
      <c r="J91" s="1892"/>
      <c r="K91" s="1892"/>
      <c r="L91" s="1892"/>
      <c r="M91" s="1892"/>
      <c r="N91" s="1892"/>
      <c r="O91" s="1892"/>
      <c r="P91" s="1892"/>
      <c r="Q91" s="1892"/>
      <c r="R91" s="1892"/>
      <c r="S91" s="1892"/>
    </row>
    <row r="92" spans="1:19" ht="16.5" thickTop="1" thickBot="1">
      <c r="A92" s="652" t="s">
        <v>635</v>
      </c>
      <c r="B92" s="653"/>
      <c r="C92" s="12"/>
      <c r="D92" s="12"/>
      <c r="E92" s="12"/>
      <c r="F92" s="12"/>
      <c r="G92" s="13"/>
      <c r="H92" s="21"/>
      <c r="I92" s="21"/>
      <c r="J92" s="21"/>
      <c r="K92" s="21"/>
      <c r="L92" s="21"/>
      <c r="M92" s="21"/>
      <c r="N92" s="21"/>
      <c r="O92" s="21"/>
      <c r="P92" s="21"/>
      <c r="Q92" s="21"/>
      <c r="R92" s="21"/>
      <c r="S92" s="21"/>
    </row>
    <row r="93" spans="1:19" ht="15.75" thickTop="1">
      <c r="A93" s="1920"/>
      <c r="B93" s="1907" t="s">
        <v>636</v>
      </c>
      <c r="C93" s="1908"/>
      <c r="D93" s="1908"/>
      <c r="E93" s="1908"/>
      <c r="F93" s="1908"/>
      <c r="G93" s="1921"/>
      <c r="H93" s="1892"/>
      <c r="I93" s="1892"/>
      <c r="J93" s="1892"/>
      <c r="K93" s="1892"/>
      <c r="L93" s="1892"/>
      <c r="M93" s="1892"/>
      <c r="N93" s="1892"/>
      <c r="O93" s="1892"/>
      <c r="P93" s="1892"/>
      <c r="Q93" s="1892"/>
      <c r="R93" s="1892"/>
      <c r="S93" s="1892"/>
    </row>
    <row r="94" spans="1:19">
      <c r="A94" s="1920"/>
      <c r="B94" s="1907" t="s">
        <v>637</v>
      </c>
      <c r="C94" s="1908"/>
      <c r="D94" s="1908"/>
      <c r="E94" s="1908"/>
      <c r="F94" s="1908"/>
      <c r="G94" s="1921"/>
      <c r="H94" s="1892"/>
      <c r="I94" s="1892"/>
      <c r="J94" s="1892"/>
      <c r="K94" s="1892"/>
      <c r="L94" s="1892"/>
      <c r="M94" s="1892"/>
      <c r="N94" s="1892"/>
      <c r="O94" s="1892"/>
      <c r="P94" s="1892"/>
      <c r="Q94" s="1892"/>
      <c r="R94" s="1892"/>
      <c r="S94" s="1892"/>
    </row>
    <row r="95" spans="1:19">
      <c r="A95" s="1920"/>
      <c r="B95" s="1907" t="s">
        <v>638</v>
      </c>
      <c r="C95" s="1908"/>
      <c r="D95" s="1908"/>
      <c r="E95" s="1908"/>
      <c r="F95" s="1908"/>
      <c r="G95" s="1921"/>
      <c r="H95" s="1892"/>
      <c r="I95" s="1892"/>
      <c r="J95" s="1892"/>
      <c r="K95" s="1892"/>
      <c r="L95" s="1892"/>
      <c r="M95" s="1892"/>
      <c r="N95" s="1892"/>
      <c r="O95" s="1892"/>
      <c r="P95" s="1892"/>
      <c r="Q95" s="1892"/>
      <c r="R95" s="1892"/>
      <c r="S95" s="1892"/>
    </row>
    <row r="96" spans="1:19">
      <c r="A96" s="1920"/>
      <c r="B96" s="1907" t="s">
        <v>639</v>
      </c>
      <c r="C96" s="1908"/>
      <c r="D96" s="1908"/>
      <c r="E96" s="1908"/>
      <c r="F96" s="1908"/>
      <c r="G96" s="1921"/>
      <c r="H96" s="1892"/>
      <c r="I96" s="1892"/>
      <c r="J96" s="1892"/>
      <c r="K96" s="1892"/>
      <c r="L96" s="1892"/>
      <c r="M96" s="1892"/>
      <c r="N96" s="1892"/>
      <c r="O96" s="1892"/>
      <c r="P96" s="1892"/>
      <c r="Q96" s="1892"/>
      <c r="R96" s="1892"/>
      <c r="S96" s="1892"/>
    </row>
    <row r="97" spans="1:19" ht="15.75" thickBot="1">
      <c r="A97" s="358"/>
      <c r="B97" s="357"/>
      <c r="C97" s="188"/>
      <c r="D97" s="188"/>
      <c r="E97" s="188"/>
      <c r="F97" s="188"/>
      <c r="G97" s="359"/>
      <c r="H97" s="300"/>
      <c r="I97" s="300"/>
      <c r="J97" s="300"/>
      <c r="K97" s="300"/>
      <c r="L97" s="300"/>
      <c r="M97" s="300"/>
      <c r="N97" s="300"/>
      <c r="O97" s="300"/>
      <c r="P97" s="300"/>
      <c r="Q97" s="300"/>
      <c r="R97" s="300"/>
      <c r="S97" s="300"/>
    </row>
    <row r="98" spans="1:19" ht="16.5" thickTop="1" thickBot="1">
      <c r="A98" s="7" t="s">
        <v>640</v>
      </c>
      <c r="B98" s="8"/>
      <c r="C98" s="12"/>
      <c r="D98" s="12"/>
      <c r="E98" s="12"/>
      <c r="F98" s="12"/>
      <c r="G98" s="13"/>
      <c r="H98" s="21"/>
      <c r="I98" s="21"/>
      <c r="J98" s="21"/>
      <c r="K98" s="21"/>
      <c r="L98" s="21"/>
      <c r="M98" s="21"/>
      <c r="N98" s="21"/>
      <c r="O98" s="21"/>
      <c r="P98" s="21"/>
      <c r="Q98" s="21"/>
      <c r="R98" s="21"/>
      <c r="S98" s="21"/>
    </row>
    <row r="99" spans="1:19" ht="15.75" thickTop="1">
      <c r="A99" s="2138"/>
      <c r="B99" s="446" t="s">
        <v>641</v>
      </c>
      <c r="C99" s="442"/>
      <c r="D99" s="442"/>
      <c r="E99" s="442"/>
      <c r="F99" s="442"/>
      <c r="G99" s="432"/>
      <c r="H99" s="2221"/>
      <c r="I99" s="2221"/>
      <c r="J99" s="2221"/>
      <c r="K99" s="2221"/>
      <c r="L99" s="2221"/>
      <c r="M99" s="2221"/>
      <c r="N99" s="2221"/>
      <c r="O99" s="2221"/>
      <c r="P99" s="2221"/>
      <c r="Q99" s="2221"/>
      <c r="R99" s="2221"/>
      <c r="S99" s="2221"/>
    </row>
    <row r="100" spans="1:19">
      <c r="A100" s="1920"/>
      <c r="B100" s="1907" t="s">
        <v>642</v>
      </c>
      <c r="C100" s="1908"/>
      <c r="D100" s="1908"/>
      <c r="E100" s="1908"/>
      <c r="F100" s="1908"/>
      <c r="G100" s="1921"/>
      <c r="H100" s="1893"/>
      <c r="I100" s="1893"/>
      <c r="J100" s="1893"/>
      <c r="K100" s="1893"/>
      <c r="L100" s="1893"/>
      <c r="M100" s="1893"/>
      <c r="N100" s="1893"/>
      <c r="O100" s="1893"/>
      <c r="P100" s="1893"/>
      <c r="Q100" s="1893"/>
      <c r="R100" s="1893"/>
      <c r="S100" s="1893"/>
    </row>
    <row r="101" spans="1:19" ht="15.75" thickBot="1">
      <c r="A101" s="1894"/>
      <c r="B101" s="1895" t="s">
        <v>643</v>
      </c>
      <c r="C101" s="1896"/>
      <c r="D101" s="1896"/>
      <c r="E101" s="1896"/>
      <c r="F101" s="1896"/>
      <c r="G101" s="1897"/>
      <c r="H101" s="1898"/>
      <c r="I101" s="1898"/>
      <c r="J101" s="1898"/>
      <c r="K101" s="1898"/>
      <c r="L101" s="1898"/>
      <c r="M101" s="1898"/>
      <c r="N101" s="1898"/>
      <c r="O101" s="1898"/>
      <c r="P101" s="1898"/>
      <c r="Q101" s="1898"/>
      <c r="R101" s="1898"/>
      <c r="S101" s="1898"/>
    </row>
    <row r="102" spans="1:19" ht="16.5" thickTop="1" thickBot="1"/>
    <row r="103" spans="1:19" ht="16.5" thickTop="1" thickBot="1">
      <c r="A103" s="94" t="s">
        <v>644</v>
      </c>
      <c r="B103" s="96"/>
    </row>
    <row r="104" spans="1:19" ht="15.75" thickTop="1">
      <c r="A104" s="95" t="s">
        <v>542</v>
      </c>
      <c r="B104" s="1899"/>
    </row>
    <row r="105" spans="1:19">
      <c r="A105" s="1900" t="s">
        <v>546</v>
      </c>
      <c r="B105" s="1899"/>
    </row>
    <row r="106" spans="1:19">
      <c r="A106" s="1901" t="s">
        <v>549</v>
      </c>
      <c r="B106" s="1902"/>
    </row>
    <row r="107" spans="1:19">
      <c r="A107" s="1901" t="s">
        <v>552</v>
      </c>
      <c r="B107" s="1903"/>
    </row>
    <row r="108" spans="1:19" ht="15.75" thickBot="1">
      <c r="A108" s="1904" t="s">
        <v>645</v>
      </c>
      <c r="B108" s="1905"/>
    </row>
    <row r="109" spans="1:19" ht="15.75" thickTop="1"/>
    <row r="110" spans="1:19">
      <c r="A110" s="97"/>
      <c r="B110" s="1" t="s">
        <v>646</v>
      </c>
    </row>
    <row r="111" spans="1:19">
      <c r="A111" s="98"/>
      <c r="B111" s="1" t="s">
        <v>647</v>
      </c>
    </row>
  </sheetData>
  <mergeCells count="47">
    <mergeCell ref="A76:B76"/>
    <mergeCell ref="A80:B80"/>
    <mergeCell ref="A84:B84"/>
    <mergeCell ref="A88:B88"/>
    <mergeCell ref="A92:B9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23" priority="23" operator="equal">
      <formula>"X"</formula>
    </cfRule>
    <cfRule type="cellIs" dxfId="522" priority="24" operator="equal">
      <formula>"I"</formula>
    </cfRule>
  </conditionalFormatting>
  <conditionalFormatting sqref="H32:H67">
    <cfRule type="cellIs" dxfId="521" priority="1" operator="equal">
      <formula>"X"</formula>
    </cfRule>
    <cfRule type="cellIs" dxfId="520" priority="2" operator="equal">
      <formula>"I"</formula>
    </cfRule>
  </conditionalFormatting>
  <conditionalFormatting sqref="J20:J30">
    <cfRule type="cellIs" dxfId="519" priority="21" operator="equal">
      <formula>"X"</formula>
    </cfRule>
    <cfRule type="cellIs" dxfId="518" priority="22" operator="equal">
      <formula>"I"</formula>
    </cfRule>
  </conditionalFormatting>
  <conditionalFormatting sqref="J32:J67">
    <cfRule type="cellIs" dxfId="517" priority="3" operator="equal">
      <formula>"X"</formula>
    </cfRule>
    <cfRule type="cellIs" dxfId="516" priority="4" operator="equal">
      <formula>"I"</formula>
    </cfRule>
  </conditionalFormatting>
  <conditionalFormatting sqref="L20:L30">
    <cfRule type="cellIs" dxfId="515" priority="19" operator="equal">
      <formula>"X"</formula>
    </cfRule>
    <cfRule type="cellIs" dxfId="514" priority="20" operator="equal">
      <formula>"I"</formula>
    </cfRule>
  </conditionalFormatting>
  <conditionalFormatting sqref="L32:L67">
    <cfRule type="cellIs" dxfId="513" priority="5" operator="equal">
      <formula>"X"</formula>
    </cfRule>
    <cfRule type="cellIs" dxfId="512" priority="6" operator="equal">
      <formula>"I"</formula>
    </cfRule>
  </conditionalFormatting>
  <conditionalFormatting sqref="N20:N30">
    <cfRule type="cellIs" dxfId="511" priority="17" operator="equal">
      <formula>"X"</formula>
    </cfRule>
    <cfRule type="cellIs" dxfId="510" priority="18" operator="equal">
      <formula>"I"</formula>
    </cfRule>
  </conditionalFormatting>
  <conditionalFormatting sqref="N32:N67">
    <cfRule type="cellIs" dxfId="509" priority="7" operator="equal">
      <formula>"X"</formula>
    </cfRule>
    <cfRule type="cellIs" dxfId="508" priority="8" operator="equal">
      <formula>"I"</formula>
    </cfRule>
  </conditionalFormatting>
  <conditionalFormatting sqref="P20:P30">
    <cfRule type="cellIs" dxfId="507" priority="15" operator="equal">
      <formula>"X"</formula>
    </cfRule>
    <cfRule type="cellIs" dxfId="506" priority="16" operator="equal">
      <formula>"I"</formula>
    </cfRule>
  </conditionalFormatting>
  <conditionalFormatting sqref="P32:P67">
    <cfRule type="cellIs" dxfId="505" priority="9" operator="equal">
      <formula>"X"</formula>
    </cfRule>
    <cfRule type="cellIs" dxfId="504" priority="10" operator="equal">
      <formula>"I"</formula>
    </cfRule>
  </conditionalFormatting>
  <conditionalFormatting sqref="R20:R30">
    <cfRule type="cellIs" dxfId="503" priority="13" operator="equal">
      <formula>"X"</formula>
    </cfRule>
    <cfRule type="cellIs" dxfId="502" priority="14" operator="equal">
      <formula>"I"</formula>
    </cfRule>
  </conditionalFormatting>
  <conditionalFormatting sqref="R32:R67">
    <cfRule type="cellIs" dxfId="501" priority="11" operator="equal">
      <formula>"X"</formula>
    </cfRule>
    <cfRule type="cellIs" dxfId="500" priority="12" operator="equal">
      <formula>"I"</formula>
    </cfRule>
  </conditionalFormatting>
  <hyperlinks>
    <hyperlink ref="B3" location="'Cost Summary'!A1" display="BACK TO SUMMARY SHEET" xr:uid="{2D99696C-FCFC-48A7-A2CC-2E4C80C6CA14}"/>
  </hyperlinks>
  <pageMargins left="0.7" right="0.7" top="0.75" bottom="0.75" header="0.3" footer="0.3"/>
  <pageSetup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F3D7-CFA7-46AB-8CC3-F4EEAB495E9D}">
  <sheetPr>
    <tabColor rgb="FF92D050"/>
  </sheetPr>
  <dimension ref="A1:S82"/>
  <sheetViews>
    <sheetView workbookViewId="0">
      <pane xSplit="2" ySplit="9" topLeftCell="C20" activePane="bottomRight" state="frozen"/>
      <selection pane="bottomRight" activeCell="B30" sqref="B30"/>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89"/>
      <c r="K4" s="689"/>
      <c r="L4" s="689"/>
      <c r="M4" s="689"/>
      <c r="N4" s="689"/>
      <c r="O4" s="689"/>
      <c r="P4" s="689"/>
      <c r="Q4" s="689"/>
      <c r="R4" s="666"/>
      <c r="S4" s="649"/>
    </row>
    <row r="5" spans="1:19">
      <c r="A5" s="1906" t="s">
        <v>544</v>
      </c>
      <c r="B5" s="1907" t="s">
        <v>458</v>
      </c>
      <c r="C5" s="1908"/>
      <c r="D5" s="1908"/>
      <c r="E5" s="1908"/>
      <c r="F5" s="1908"/>
      <c r="G5" s="1909" t="s">
        <v>546</v>
      </c>
      <c r="H5" s="1910"/>
      <c r="I5" s="1911"/>
      <c r="J5" s="2004"/>
      <c r="K5" s="2004"/>
      <c r="L5" s="2004"/>
      <c r="M5" s="2004"/>
      <c r="N5" s="2004"/>
      <c r="O5" s="2004"/>
      <c r="P5" s="2004"/>
      <c r="Q5" s="2004"/>
      <c r="R5" s="1958"/>
      <c r="S5" s="1911"/>
    </row>
    <row r="6" spans="1:19">
      <c r="A6" s="1906" t="s">
        <v>548</v>
      </c>
      <c r="B6" s="1912" t="s">
        <v>457</v>
      </c>
      <c r="C6" s="1908"/>
      <c r="D6" s="1908"/>
      <c r="E6" s="1908"/>
      <c r="F6" s="1908"/>
      <c r="G6" s="1909" t="s">
        <v>549</v>
      </c>
      <c r="H6" s="1913"/>
      <c r="I6" s="1914"/>
      <c r="J6" s="2005"/>
      <c r="K6" s="2005"/>
      <c r="L6" s="2005"/>
      <c r="M6" s="2005"/>
      <c r="N6" s="2005"/>
      <c r="O6" s="2005"/>
      <c r="P6" s="2005"/>
      <c r="Q6" s="2005"/>
      <c r="R6" s="1959"/>
      <c r="S6" s="1914"/>
    </row>
    <row r="7" spans="1:19">
      <c r="A7" s="1906" t="s">
        <v>551</v>
      </c>
      <c r="B7" s="1915"/>
      <c r="C7" s="1908"/>
      <c r="D7" s="1908"/>
      <c r="E7" s="1908"/>
      <c r="F7" s="1908"/>
      <c r="G7" s="1909" t="s">
        <v>552</v>
      </c>
      <c r="H7" s="1916"/>
      <c r="I7" s="1917"/>
      <c r="J7" s="2006"/>
      <c r="K7" s="2006"/>
      <c r="L7" s="2006"/>
      <c r="M7" s="2006"/>
      <c r="N7" s="2006"/>
      <c r="O7" s="2006"/>
      <c r="P7" s="2006"/>
      <c r="Q7" s="2006"/>
      <c r="R7" s="1960"/>
      <c r="S7" s="1917"/>
    </row>
    <row r="8" spans="1:19" ht="15.75" thickBot="1">
      <c r="A8" s="356" t="s">
        <v>554</v>
      </c>
      <c r="B8" s="357"/>
      <c r="C8" s="188"/>
      <c r="D8" s="188"/>
      <c r="E8" s="188"/>
      <c r="F8" s="188"/>
      <c r="G8" s="298" t="s">
        <v>554</v>
      </c>
      <c r="H8" s="1961">
        <f>I43</f>
        <v>0</v>
      </c>
      <c r="I8" s="1962"/>
      <c r="J8" s="1961">
        <f>K43</f>
        <v>0</v>
      </c>
      <c r="K8" s="1962"/>
      <c r="L8" s="1961">
        <f>M43</f>
        <v>0</v>
      </c>
      <c r="M8" s="1962"/>
      <c r="N8" s="1961">
        <f>O43</f>
        <v>0</v>
      </c>
      <c r="O8" s="1962"/>
      <c r="P8" s="1961">
        <f>Q43</f>
        <v>0</v>
      </c>
      <c r="Q8" s="1962"/>
      <c r="R8" s="1961">
        <f>S43</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60"/>
      <c r="B21" s="1925" t="s">
        <v>458</v>
      </c>
      <c r="C21" s="57"/>
      <c r="D21" s="58"/>
      <c r="E21" s="58"/>
      <c r="F21" s="58"/>
      <c r="G21" s="64"/>
      <c r="H21" s="1924"/>
      <c r="I21" s="1922"/>
      <c r="J21" s="1924"/>
      <c r="K21" s="1922"/>
      <c r="L21" s="1924"/>
      <c r="M21" s="1922"/>
      <c r="N21" s="1924"/>
      <c r="O21" s="1922"/>
      <c r="P21" s="1924"/>
      <c r="Q21" s="1922"/>
      <c r="R21" s="1924"/>
      <c r="S21" s="1922"/>
    </row>
    <row r="22" spans="1:19">
      <c r="A22" s="2148"/>
      <c r="B22" s="1848" t="s">
        <v>567</v>
      </c>
      <c r="C22" s="1923"/>
      <c r="D22" s="1908"/>
      <c r="E22" s="1908"/>
      <c r="F22" s="1908"/>
      <c r="G22" s="1921"/>
      <c r="H22" s="1924"/>
      <c r="I22" s="2002"/>
      <c r="J22" s="1924"/>
      <c r="K22" s="2002"/>
      <c r="L22" s="1924"/>
      <c r="M22" s="2002"/>
      <c r="N22" s="1924"/>
      <c r="O22" s="2002"/>
      <c r="P22" s="1924"/>
      <c r="Q22" s="2002"/>
      <c r="R22" s="1924"/>
      <c r="S22" s="2002"/>
    </row>
    <row r="23" spans="1:19">
      <c r="A23" s="2148"/>
      <c r="B23" s="2230" t="s">
        <v>568</v>
      </c>
      <c r="C23" s="1923"/>
      <c r="D23" s="1908"/>
      <c r="E23" s="1908"/>
      <c r="F23" s="1908"/>
      <c r="G23" s="1921"/>
      <c r="H23" s="1924"/>
      <c r="I23" s="407"/>
      <c r="J23" s="1924"/>
      <c r="K23" s="406"/>
      <c r="L23" s="1924"/>
      <c r="M23" s="406"/>
      <c r="N23" s="1924"/>
      <c r="O23" s="406"/>
      <c r="P23" s="1924"/>
      <c r="Q23" s="406"/>
      <c r="R23" s="1924"/>
      <c r="S23" s="406"/>
    </row>
    <row r="24" spans="1:19">
      <c r="A24" s="2148"/>
      <c r="B24" s="2230" t="s">
        <v>569</v>
      </c>
      <c r="C24" s="1966"/>
      <c r="D24" s="1908"/>
      <c r="E24" s="1908"/>
      <c r="F24" s="1908"/>
      <c r="G24" s="1921"/>
      <c r="H24" s="1924"/>
      <c r="I24" s="407"/>
      <c r="J24" s="1924"/>
      <c r="K24" s="406"/>
      <c r="L24" s="1924"/>
      <c r="M24" s="406"/>
      <c r="N24" s="1924"/>
      <c r="O24" s="406"/>
      <c r="P24" s="1924"/>
      <c r="Q24" s="406"/>
      <c r="R24" s="1924"/>
      <c r="S24" s="406"/>
    </row>
    <row r="25" spans="1:19">
      <c r="A25" s="2148"/>
      <c r="B25" s="2231"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231"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231"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231"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231"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232"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233" t="s">
        <v>575</v>
      </c>
      <c r="C31" s="1970"/>
      <c r="D31" s="1971"/>
      <c r="E31" s="1971"/>
      <c r="F31" s="1971"/>
      <c r="G31" s="1970"/>
      <c r="H31" s="1974"/>
      <c r="I31" s="408"/>
      <c r="J31" s="1978"/>
      <c r="K31" s="414"/>
      <c r="L31" s="1978"/>
      <c r="M31" s="414"/>
      <c r="N31" s="414"/>
      <c r="O31" s="414"/>
      <c r="P31" s="414"/>
      <c r="Q31" s="414"/>
      <c r="R31" s="414"/>
      <c r="S31" s="414"/>
    </row>
    <row r="32" spans="1:19" s="93" customFormat="1">
      <c r="A32" s="2150"/>
      <c r="B32" s="154" t="s">
        <v>706</v>
      </c>
      <c r="C32" s="1968"/>
      <c r="D32" s="1969"/>
      <c r="E32" s="1969"/>
      <c r="F32" s="1969"/>
      <c r="G32" s="1968"/>
      <c r="H32" s="1924"/>
      <c r="I32" s="407"/>
      <c r="J32" s="1924" t="s">
        <v>579</v>
      </c>
      <c r="K32" s="413"/>
      <c r="L32" s="1924"/>
      <c r="M32" s="413"/>
      <c r="N32" s="1924"/>
      <c r="O32" s="413"/>
      <c r="P32" s="1924"/>
      <c r="Q32" s="413"/>
      <c r="R32" s="1924"/>
      <c r="S32" s="413"/>
    </row>
    <row r="33" spans="1:19" s="93" customFormat="1">
      <c r="A33" s="2111"/>
      <c r="B33" s="2228"/>
      <c r="C33" s="1988"/>
      <c r="D33" s="1969"/>
      <c r="E33" s="1969"/>
      <c r="F33" s="1969"/>
      <c r="G33" s="1968"/>
      <c r="H33" s="1924"/>
      <c r="I33" s="407"/>
      <c r="J33" s="1924"/>
      <c r="K33" s="413"/>
      <c r="L33" s="1924"/>
      <c r="M33" s="413"/>
      <c r="N33" s="1924"/>
      <c r="O33" s="413"/>
      <c r="P33" s="1924"/>
      <c r="Q33" s="413"/>
      <c r="R33" s="1924"/>
      <c r="S33" s="413"/>
    </row>
    <row r="34" spans="1:19" s="93" customFormat="1">
      <c r="A34" s="2111"/>
      <c r="B34" s="2228" t="s">
        <v>979</v>
      </c>
      <c r="C34" s="1988"/>
      <c r="D34" s="2034"/>
      <c r="E34" s="1969"/>
      <c r="F34" s="1969"/>
      <c r="G34" s="1968"/>
      <c r="H34" s="1924"/>
      <c r="I34" s="407"/>
      <c r="J34" s="1924"/>
      <c r="K34" s="413"/>
      <c r="L34" s="1924"/>
      <c r="M34" s="413"/>
      <c r="N34" s="1924"/>
      <c r="O34" s="413"/>
      <c r="P34" s="1924"/>
      <c r="Q34" s="413"/>
      <c r="R34" s="1924"/>
      <c r="S34" s="413"/>
    </row>
    <row r="35" spans="1:19" s="93" customFormat="1">
      <c r="A35" s="2111"/>
      <c r="B35" s="2228"/>
      <c r="C35" s="1988"/>
      <c r="D35" s="1969"/>
      <c r="E35" s="1969"/>
      <c r="F35" s="1969"/>
      <c r="G35" s="1968"/>
      <c r="H35" s="1924"/>
      <c r="I35" s="407"/>
      <c r="J35" s="1924"/>
      <c r="K35" s="413"/>
      <c r="L35" s="1924"/>
      <c r="M35" s="413"/>
      <c r="N35" s="1924"/>
      <c r="O35" s="413"/>
      <c r="P35" s="1924"/>
      <c r="Q35" s="413"/>
      <c r="R35" s="1924"/>
      <c r="S35" s="413"/>
    </row>
    <row r="36" spans="1:19" s="93" customFormat="1">
      <c r="A36" s="2111"/>
      <c r="B36" s="2228"/>
      <c r="C36" s="1988"/>
      <c r="D36" s="1969"/>
      <c r="E36" s="1969"/>
      <c r="F36" s="1969"/>
      <c r="G36" s="1968"/>
      <c r="H36" s="1924"/>
      <c r="I36" s="407"/>
      <c r="J36" s="1924"/>
      <c r="K36" s="413"/>
      <c r="L36" s="1924"/>
      <c r="M36" s="413"/>
      <c r="N36" s="1924"/>
      <c r="O36" s="413"/>
      <c r="P36" s="1924"/>
      <c r="Q36" s="413"/>
      <c r="R36" s="1924"/>
      <c r="S36" s="413"/>
    </row>
    <row r="37" spans="1:19" s="93" customFormat="1">
      <c r="A37" s="2111"/>
      <c r="B37" s="2014"/>
      <c r="C37" s="1988"/>
      <c r="D37" s="1969"/>
      <c r="E37" s="2015"/>
      <c r="F37" s="2016"/>
      <c r="G37" s="1968"/>
      <c r="H37" s="1924"/>
      <c r="I37" s="407"/>
      <c r="J37" s="1924"/>
      <c r="K37" s="413"/>
      <c r="L37" s="1924"/>
      <c r="M37" s="413"/>
      <c r="N37" s="1924"/>
      <c r="O37" s="413"/>
      <c r="P37" s="1924"/>
      <c r="Q37" s="413"/>
      <c r="R37" s="1924"/>
      <c r="S37" s="413"/>
    </row>
    <row r="38" spans="1:19" s="93" customFormat="1" ht="15.75" thickBot="1">
      <c r="A38" s="2111"/>
      <c r="B38" s="2014"/>
      <c r="C38" s="1988"/>
      <c r="D38" s="1969"/>
      <c r="E38" s="2015"/>
      <c r="F38" s="2016"/>
      <c r="G38" s="1968"/>
      <c r="H38" s="1924"/>
      <c r="I38" s="407"/>
      <c r="J38" s="1924"/>
      <c r="K38" s="413"/>
      <c r="L38" s="1924"/>
      <c r="M38" s="413"/>
      <c r="N38" s="1924"/>
      <c r="O38" s="413"/>
      <c r="P38" s="1924"/>
      <c r="Q38" s="413"/>
      <c r="R38" s="1924"/>
      <c r="S38" s="413"/>
    </row>
    <row r="39" spans="1:19" ht="15.75" thickTop="1">
      <c r="A39" s="14"/>
      <c r="B39" s="15"/>
      <c r="C39" s="16"/>
      <c r="D39" s="16"/>
      <c r="E39" s="17"/>
      <c r="F39" s="18" t="s">
        <v>625</v>
      </c>
      <c r="G39" s="19"/>
      <c r="H39" s="20"/>
      <c r="I39" s="62">
        <f>SUM(I23:I38)</f>
        <v>0</v>
      </c>
      <c r="J39" s="20"/>
      <c r="K39" s="62">
        <f>SUM(K23:K38)</f>
        <v>0</v>
      </c>
      <c r="L39" s="20"/>
      <c r="M39" s="62">
        <f>SUM(M23:M38)</f>
        <v>0</v>
      </c>
      <c r="N39" s="20"/>
      <c r="O39" s="62">
        <f>SUM(O23:O38)</f>
        <v>0</v>
      </c>
      <c r="P39" s="20"/>
      <c r="Q39" s="62">
        <f>SUM(Q23:Q38)</f>
        <v>0</v>
      </c>
      <c r="R39" s="20"/>
      <c r="S39" s="62">
        <f>SUM(S23:S38)</f>
        <v>0</v>
      </c>
    </row>
    <row r="40" spans="1:19">
      <c r="A40" s="1867"/>
      <c r="B40" s="1868"/>
      <c r="C40" s="1869"/>
      <c r="D40" s="1869"/>
      <c r="E40" s="1870"/>
      <c r="F40" s="1871" t="s">
        <v>626</v>
      </c>
      <c r="G40" s="1872"/>
      <c r="H40" s="1873">
        <v>0</v>
      </c>
      <c r="I40" s="1989"/>
      <c r="J40" s="1873">
        <v>0.02</v>
      </c>
      <c r="K40" s="1989"/>
      <c r="L40" s="1873">
        <v>0.02</v>
      </c>
      <c r="M40" s="1989"/>
      <c r="N40" s="1873">
        <v>0.02</v>
      </c>
      <c r="O40" s="1989"/>
      <c r="P40" s="1873">
        <v>0</v>
      </c>
      <c r="Q40" s="1989"/>
      <c r="R40" s="1873">
        <v>0</v>
      </c>
      <c r="S40" s="1989"/>
    </row>
    <row r="41" spans="1:19">
      <c r="A41" s="1867"/>
      <c r="B41" s="1868"/>
      <c r="C41" s="1869"/>
      <c r="D41" s="1869"/>
      <c r="E41" s="1870"/>
      <c r="F41" s="1871" t="s">
        <v>627</v>
      </c>
      <c r="G41" s="1872"/>
      <c r="H41" s="1875"/>
      <c r="I41" s="1991">
        <f>H40*I39</f>
        <v>0</v>
      </c>
      <c r="J41" s="1875"/>
      <c r="K41" s="1991">
        <f>J40*K39</f>
        <v>0</v>
      </c>
      <c r="L41" s="1875"/>
      <c r="M41" s="1991">
        <f>L40*M39</f>
        <v>0</v>
      </c>
      <c r="N41" s="1875"/>
      <c r="O41" s="1991">
        <f>N40*O39</f>
        <v>0</v>
      </c>
      <c r="P41" s="1875"/>
      <c r="Q41" s="1991">
        <f>P40*Q39</f>
        <v>0</v>
      </c>
      <c r="R41" s="1875"/>
      <c r="S41" s="1991">
        <f>R40*S39</f>
        <v>0</v>
      </c>
    </row>
    <row r="42" spans="1:19">
      <c r="A42" s="1867"/>
      <c r="B42" s="1868"/>
      <c r="C42" s="1869"/>
      <c r="D42" s="1869"/>
      <c r="E42" s="1870"/>
      <c r="F42" s="1871"/>
      <c r="G42" s="1872"/>
      <c r="H42" s="1875"/>
      <c r="I42" s="1993"/>
      <c r="J42" s="1875"/>
      <c r="K42" s="1993"/>
      <c r="L42" s="1875"/>
      <c r="M42" s="1993"/>
      <c r="N42" s="1875"/>
      <c r="O42" s="1993"/>
      <c r="P42" s="1875"/>
      <c r="Q42" s="1993"/>
      <c r="R42" s="1875"/>
      <c r="S42" s="1993"/>
    </row>
    <row r="43" spans="1:19">
      <c r="A43" s="1867"/>
      <c r="B43" s="1868"/>
      <c r="C43" s="1869"/>
      <c r="D43" s="1869"/>
      <c r="E43" s="1870"/>
      <c r="F43" s="1871" t="s">
        <v>628</v>
      </c>
      <c r="G43" s="1872"/>
      <c r="H43" s="1877"/>
      <c r="I43" s="1994">
        <f>SUM(I39:I41)</f>
        <v>0</v>
      </c>
      <c r="J43" s="1877"/>
      <c r="K43" s="1994">
        <f>SUM(K39:K41)</f>
        <v>0</v>
      </c>
      <c r="L43" s="1877"/>
      <c r="M43" s="1994">
        <f>SUM(M39:M41)</f>
        <v>0</v>
      </c>
      <c r="N43" s="1877"/>
      <c r="O43" s="1994">
        <f>SUM(O39:O41)</f>
        <v>0</v>
      </c>
      <c r="P43" s="1877"/>
      <c r="Q43" s="1994">
        <f>SUM(Q39:Q41)</f>
        <v>0</v>
      </c>
      <c r="R43" s="1877"/>
      <c r="S43" s="1994">
        <f>SUM(S39:S41)</f>
        <v>0</v>
      </c>
    </row>
    <row r="44" spans="1:19">
      <c r="A44" s="1867"/>
      <c r="B44" s="1868"/>
      <c r="C44" s="1869"/>
      <c r="D44" s="1869"/>
      <c r="E44" s="1870"/>
      <c r="F44" s="1879" t="s">
        <v>629</v>
      </c>
      <c r="G44" s="1880"/>
      <c r="H44" s="1881"/>
      <c r="I44" s="1882" t="e">
        <f>I43/'Area Calculations'!$I$4</f>
        <v>#DIV/0!</v>
      </c>
      <c r="J44" s="1881"/>
      <c r="K44" s="1882" t="e">
        <f>K43/'Area Calculations'!$I$4</f>
        <v>#DIV/0!</v>
      </c>
      <c r="L44" s="1881"/>
      <c r="M44" s="1882" t="e">
        <f>M43/'Area Calculations'!$I$4</f>
        <v>#DIV/0!</v>
      </c>
      <c r="N44" s="1881"/>
      <c r="O44" s="1882" t="e">
        <f>O43/'Area Calculations'!$I$4</f>
        <v>#DIV/0!</v>
      </c>
      <c r="P44" s="1881"/>
      <c r="Q44" s="1882" t="e">
        <f>Q43/'Area Calculations'!$I$4</f>
        <v>#DIV/0!</v>
      </c>
      <c r="R44" s="1881"/>
      <c r="S44" s="1882" t="e">
        <f>S43/'Area Calculations'!$I$4</f>
        <v>#DIV/0!</v>
      </c>
    </row>
    <row r="45" spans="1:19">
      <c r="A45" s="1867"/>
      <c r="B45" s="1868"/>
      <c r="C45" s="1869"/>
      <c r="D45" s="1869"/>
      <c r="E45" s="1870"/>
      <c r="F45" s="1879" t="s">
        <v>630</v>
      </c>
      <c r="G45" s="1883"/>
      <c r="H45" s="1881"/>
      <c r="I45" s="1882" t="e">
        <f>I43/'Area Calculations'!#REF!</f>
        <v>#REF!</v>
      </c>
      <c r="J45" s="1881"/>
      <c r="K45" s="1882" t="e">
        <f>K43/'Area Calculations'!#REF!</f>
        <v>#REF!</v>
      </c>
      <c r="L45" s="1881"/>
      <c r="M45" s="1882" t="e">
        <f>M43/'Area Calculations'!#REF!</f>
        <v>#REF!</v>
      </c>
      <c r="N45" s="1881"/>
      <c r="O45" s="1882" t="e">
        <f>O43/'Area Calculations'!#REF!</f>
        <v>#REF!</v>
      </c>
      <c r="P45" s="1881"/>
      <c r="Q45" s="1882" t="e">
        <f>Q43/'Area Calculations'!#REF!</f>
        <v>#REF!</v>
      </c>
      <c r="R45" s="1881"/>
      <c r="S45" s="1882" t="e">
        <f>S43/'Area Calculations'!#REF!</f>
        <v>#REF!</v>
      </c>
    </row>
    <row r="46" spans="1:19" ht="15.75" thickBot="1">
      <c r="A46" s="1867"/>
      <c r="B46" s="1868"/>
      <c r="C46" s="1869"/>
      <c r="D46" s="1869"/>
      <c r="E46" s="1870"/>
      <c r="F46" s="1871"/>
      <c r="G46" s="1884"/>
      <c r="H46" s="1885"/>
      <c r="I46" s="1886"/>
      <c r="J46" s="1887"/>
      <c r="K46" s="1887"/>
      <c r="L46" s="1887"/>
      <c r="M46" s="1887"/>
      <c r="N46" s="1887"/>
      <c r="O46" s="1887"/>
      <c r="P46" s="1885"/>
      <c r="Q46" s="1886"/>
      <c r="R46" s="1885"/>
      <c r="S46" s="1886"/>
    </row>
    <row r="47" spans="1:19" ht="16.5" thickTop="1" thickBot="1">
      <c r="A47" s="652" t="s">
        <v>631</v>
      </c>
      <c r="B47" s="653"/>
      <c r="C47" s="12"/>
      <c r="D47" s="12"/>
      <c r="E47" s="12"/>
      <c r="F47" s="12"/>
      <c r="G47" s="13"/>
      <c r="H47" s="21"/>
      <c r="I47" s="21"/>
      <c r="J47" s="21"/>
      <c r="K47" s="21"/>
      <c r="L47" s="21"/>
      <c r="M47" s="21"/>
      <c r="N47" s="21"/>
      <c r="O47" s="21"/>
      <c r="P47" s="21"/>
      <c r="Q47" s="21"/>
      <c r="R47" s="21"/>
      <c r="S47" s="21"/>
    </row>
    <row r="48" spans="1:19" ht="15.75" thickTop="1">
      <c r="A48" s="2138"/>
      <c r="B48" s="1907"/>
      <c r="C48" s="442"/>
      <c r="D48" s="442"/>
      <c r="E48" s="442"/>
      <c r="F48" s="442"/>
      <c r="G48" s="432"/>
      <c r="H48" s="2211"/>
      <c r="I48" s="2211"/>
      <c r="J48" s="2211"/>
      <c r="K48" s="2211"/>
      <c r="L48" s="2211"/>
      <c r="M48" s="2211"/>
      <c r="N48" s="2211"/>
      <c r="O48" s="2211"/>
      <c r="P48" s="2211"/>
      <c r="Q48" s="2211"/>
      <c r="R48" s="2211"/>
      <c r="S48" s="2211"/>
    </row>
    <row r="49" spans="1:19" s="2" customFormat="1">
      <c r="A49" s="2138"/>
      <c r="B49" s="1907"/>
      <c r="C49" s="442"/>
      <c r="D49" s="442"/>
      <c r="E49" s="442"/>
      <c r="F49" s="442"/>
      <c r="G49" s="432"/>
      <c r="H49" s="2211"/>
      <c r="I49" s="2211"/>
      <c r="J49" s="2211"/>
      <c r="K49" s="2211"/>
      <c r="L49" s="2211"/>
      <c r="M49" s="2211"/>
      <c r="N49" s="2211"/>
      <c r="O49" s="2211"/>
      <c r="P49" s="2211"/>
      <c r="Q49" s="2211"/>
      <c r="R49" s="2211"/>
      <c r="S49" s="2211"/>
    </row>
    <row r="50" spans="1:19" s="2" customFormat="1" ht="15.75" thickBot="1">
      <c r="A50" s="2138"/>
      <c r="B50" s="1907"/>
      <c r="C50" s="442"/>
      <c r="D50" s="442"/>
      <c r="E50" s="442"/>
      <c r="F50" s="442"/>
      <c r="G50" s="432"/>
      <c r="H50" s="2211"/>
      <c r="I50" s="2211"/>
      <c r="J50" s="2211"/>
      <c r="K50" s="2211"/>
      <c r="L50" s="2211"/>
      <c r="M50" s="2211"/>
      <c r="N50" s="2211"/>
      <c r="O50" s="2211"/>
      <c r="P50" s="2211"/>
      <c r="Q50" s="2211"/>
      <c r="R50" s="2211"/>
      <c r="S50" s="2211"/>
    </row>
    <row r="51" spans="1:19" ht="16.5" thickTop="1" thickBot="1">
      <c r="A51" s="652" t="s">
        <v>632</v>
      </c>
      <c r="B51" s="653"/>
      <c r="C51" s="12"/>
      <c r="D51" s="12"/>
      <c r="E51" s="12"/>
      <c r="F51" s="12"/>
      <c r="G51" s="13"/>
      <c r="H51" s="21"/>
      <c r="I51" s="21"/>
      <c r="J51" s="21"/>
      <c r="K51" s="21"/>
      <c r="L51" s="21"/>
      <c r="M51" s="21"/>
      <c r="N51" s="21"/>
      <c r="O51" s="21"/>
      <c r="P51" s="21"/>
      <c r="Q51" s="21"/>
      <c r="R51" s="21"/>
      <c r="S51" s="21"/>
    </row>
    <row r="52" spans="1:19" s="2" customFormat="1" ht="15.75" thickTop="1">
      <c r="A52" s="2138"/>
      <c r="B52" s="1907"/>
      <c r="C52" s="442"/>
      <c r="D52" s="442"/>
      <c r="E52" s="442"/>
      <c r="F52" s="442"/>
      <c r="G52" s="432"/>
      <c r="H52" s="2211"/>
      <c r="I52" s="2211"/>
      <c r="J52" s="2211"/>
      <c r="K52" s="2211"/>
      <c r="L52" s="2211"/>
      <c r="M52" s="2211"/>
      <c r="N52" s="2211"/>
      <c r="O52" s="2211"/>
      <c r="P52" s="2211"/>
      <c r="Q52" s="2211"/>
      <c r="R52" s="2211"/>
      <c r="S52" s="2211"/>
    </row>
    <row r="53" spans="1:19" s="2" customFormat="1">
      <c r="A53" s="2138"/>
      <c r="B53" s="1907"/>
      <c r="C53" s="442"/>
      <c r="D53" s="442"/>
      <c r="E53" s="442"/>
      <c r="F53" s="442"/>
      <c r="G53" s="432"/>
      <c r="H53" s="2211"/>
      <c r="I53" s="2211"/>
      <c r="J53" s="2211"/>
      <c r="K53" s="2211"/>
      <c r="L53" s="2211"/>
      <c r="M53" s="2211"/>
      <c r="N53" s="2211"/>
      <c r="O53" s="2211"/>
      <c r="P53" s="2211"/>
      <c r="Q53" s="2211"/>
      <c r="R53" s="2211"/>
      <c r="S53" s="2211"/>
    </row>
    <row r="54" spans="1:19" ht="15.75" thickBot="1">
      <c r="A54" s="2138"/>
      <c r="B54" s="1907"/>
      <c r="C54" s="442"/>
      <c r="D54" s="442"/>
      <c r="E54" s="442"/>
      <c r="F54" s="442"/>
      <c r="G54" s="432"/>
      <c r="H54" s="2211"/>
      <c r="I54" s="2211"/>
      <c r="J54" s="2211"/>
      <c r="K54" s="2211"/>
      <c r="L54" s="2211"/>
      <c r="M54" s="2211"/>
      <c r="N54" s="2211"/>
      <c r="O54" s="2211"/>
      <c r="P54" s="2211"/>
      <c r="Q54" s="2211"/>
      <c r="R54" s="2211"/>
      <c r="S54" s="2211"/>
    </row>
    <row r="55" spans="1:19" ht="16.5" thickTop="1" thickBot="1">
      <c r="A55" s="652" t="s">
        <v>633</v>
      </c>
      <c r="B55" s="653"/>
      <c r="C55" s="12"/>
      <c r="D55" s="12"/>
      <c r="E55" s="12"/>
      <c r="F55" s="12"/>
      <c r="G55" s="13"/>
      <c r="H55" s="21"/>
      <c r="I55" s="21"/>
      <c r="J55" s="21"/>
      <c r="K55" s="21"/>
      <c r="L55" s="21"/>
      <c r="M55" s="21"/>
      <c r="N55" s="21"/>
      <c r="O55" s="21"/>
      <c r="P55" s="21"/>
      <c r="Q55" s="21"/>
      <c r="R55" s="21"/>
      <c r="S55" s="21"/>
    </row>
    <row r="56" spans="1:19" ht="15.75" thickTop="1">
      <c r="A56" s="2138"/>
      <c r="B56" s="1907"/>
      <c r="C56" s="442"/>
      <c r="D56" s="442"/>
      <c r="E56" s="442"/>
      <c r="F56" s="442"/>
      <c r="G56" s="432"/>
      <c r="H56" s="2211"/>
      <c r="I56" s="2211"/>
      <c r="J56" s="2211"/>
      <c r="K56" s="2211"/>
      <c r="L56" s="2211"/>
      <c r="M56" s="2211"/>
      <c r="N56" s="2211"/>
      <c r="O56" s="2211"/>
      <c r="P56" s="2211"/>
      <c r="Q56" s="2211"/>
      <c r="R56" s="2211"/>
      <c r="S56" s="2211"/>
    </row>
    <row r="57" spans="1:19">
      <c r="A57" s="1920"/>
      <c r="B57" s="1907"/>
      <c r="C57" s="1908"/>
      <c r="D57" s="1908"/>
      <c r="E57" s="1908"/>
      <c r="F57" s="1908"/>
      <c r="G57" s="1921"/>
      <c r="H57" s="1888"/>
      <c r="I57" s="1888"/>
      <c r="J57" s="1888"/>
      <c r="K57" s="1888"/>
      <c r="L57" s="1888"/>
      <c r="M57" s="1888"/>
      <c r="N57" s="1888"/>
      <c r="O57" s="1888"/>
      <c r="P57" s="1888"/>
      <c r="Q57" s="1888"/>
      <c r="R57" s="1888"/>
      <c r="S57" s="1888"/>
    </row>
    <row r="58" spans="1:19" ht="15.75" thickBot="1">
      <c r="A58" s="1889"/>
      <c r="B58" s="1890"/>
      <c r="C58" s="1908"/>
      <c r="D58" s="1908"/>
      <c r="E58" s="1908"/>
      <c r="F58" s="1908"/>
      <c r="G58" s="1921"/>
      <c r="H58" s="1891"/>
      <c r="I58" s="1891"/>
      <c r="J58" s="1891"/>
      <c r="K58" s="1891"/>
      <c r="L58" s="1891"/>
      <c r="M58" s="1891"/>
      <c r="N58" s="1891"/>
      <c r="O58" s="1891"/>
      <c r="P58" s="1891"/>
      <c r="Q58" s="1891"/>
      <c r="R58" s="1891"/>
      <c r="S58" s="1891"/>
    </row>
    <row r="59" spans="1:19" ht="16.5" thickTop="1" thickBot="1">
      <c r="A59" s="652" t="s">
        <v>634</v>
      </c>
      <c r="B59" s="653"/>
      <c r="C59" s="12"/>
      <c r="D59" s="12"/>
      <c r="E59" s="12"/>
      <c r="F59" s="12"/>
      <c r="G59" s="13"/>
      <c r="H59" s="21"/>
      <c r="I59" s="21"/>
      <c r="J59" s="21"/>
      <c r="K59" s="21"/>
      <c r="L59" s="21"/>
      <c r="M59" s="21"/>
      <c r="N59" s="21"/>
      <c r="O59" s="21"/>
      <c r="P59" s="21"/>
      <c r="Q59" s="21"/>
      <c r="R59" s="21"/>
      <c r="S59" s="21"/>
    </row>
    <row r="60" spans="1:19" ht="15.75" thickTop="1">
      <c r="A60" s="2142"/>
      <c r="B60" s="445"/>
      <c r="C60" s="442"/>
      <c r="D60" s="442"/>
      <c r="E60" s="442"/>
      <c r="F60" s="442"/>
      <c r="G60" s="432"/>
      <c r="H60" s="2211"/>
      <c r="I60" s="2211"/>
      <c r="J60" s="2211"/>
      <c r="K60" s="2211"/>
      <c r="L60" s="2211"/>
      <c r="M60" s="2211"/>
      <c r="N60" s="2211"/>
      <c r="O60" s="2211"/>
      <c r="P60" s="2211"/>
      <c r="Q60" s="2211"/>
      <c r="R60" s="2211"/>
      <c r="S60" s="2211"/>
    </row>
    <row r="61" spans="1:19">
      <c r="A61" s="1889"/>
      <c r="B61" s="1890"/>
      <c r="C61" s="1908"/>
      <c r="D61" s="1908"/>
      <c r="E61" s="1908"/>
      <c r="F61" s="1908"/>
      <c r="G61" s="1921"/>
      <c r="H61" s="1892"/>
      <c r="I61" s="1892"/>
      <c r="J61" s="1892"/>
      <c r="K61" s="1892"/>
      <c r="L61" s="1892"/>
      <c r="M61" s="1892"/>
      <c r="N61" s="1892"/>
      <c r="O61" s="1892"/>
      <c r="P61" s="1892"/>
      <c r="Q61" s="1892"/>
      <c r="R61" s="1892"/>
      <c r="S61" s="1892"/>
    </row>
    <row r="62" spans="1:19" ht="15.75" thickBot="1">
      <c r="A62" s="1889"/>
      <c r="B62" s="1890"/>
      <c r="C62" s="1908"/>
      <c r="D62" s="1908"/>
      <c r="E62" s="1908"/>
      <c r="F62" s="1908"/>
      <c r="G62" s="1921"/>
      <c r="H62" s="1892"/>
      <c r="I62" s="1892"/>
      <c r="J62" s="1892"/>
      <c r="K62" s="1892"/>
      <c r="L62" s="1892"/>
      <c r="M62" s="1892"/>
      <c r="N62" s="1892"/>
      <c r="O62" s="1892"/>
      <c r="P62" s="1892"/>
      <c r="Q62" s="1892"/>
      <c r="R62" s="1892"/>
      <c r="S62" s="1892"/>
    </row>
    <row r="63" spans="1:19" ht="16.5" thickTop="1" thickBot="1">
      <c r="A63" s="652" t="s">
        <v>635</v>
      </c>
      <c r="B63" s="653"/>
      <c r="C63" s="12"/>
      <c r="D63" s="12"/>
      <c r="E63" s="12"/>
      <c r="F63" s="12"/>
      <c r="G63" s="13"/>
      <c r="H63" s="21"/>
      <c r="I63" s="21"/>
      <c r="J63" s="21"/>
      <c r="K63" s="21"/>
      <c r="L63" s="21"/>
      <c r="M63" s="21"/>
      <c r="N63" s="21"/>
      <c r="O63" s="21"/>
      <c r="P63" s="21"/>
      <c r="Q63" s="21"/>
      <c r="R63" s="21"/>
      <c r="S63" s="21"/>
    </row>
    <row r="64" spans="1:19" ht="15.75" thickTop="1">
      <c r="A64" s="1920"/>
      <c r="B64" s="1907" t="s">
        <v>636</v>
      </c>
      <c r="C64" s="1908"/>
      <c r="D64" s="1908"/>
      <c r="E64" s="1908"/>
      <c r="F64" s="1908"/>
      <c r="G64" s="1921"/>
      <c r="H64" s="1892"/>
      <c r="I64" s="1892"/>
      <c r="J64" s="1892"/>
      <c r="K64" s="1892"/>
      <c r="L64" s="1892"/>
      <c r="M64" s="1892"/>
      <c r="N64" s="1892"/>
      <c r="O64" s="1892"/>
      <c r="P64" s="1892"/>
      <c r="Q64" s="1892"/>
      <c r="R64" s="1892"/>
      <c r="S64" s="1892"/>
    </row>
    <row r="65" spans="1:19">
      <c r="A65" s="1920"/>
      <c r="B65" s="1907" t="s">
        <v>637</v>
      </c>
      <c r="C65" s="1908"/>
      <c r="D65" s="1908"/>
      <c r="E65" s="1908"/>
      <c r="F65" s="1908"/>
      <c r="G65" s="1921"/>
      <c r="H65" s="1892"/>
      <c r="I65" s="1892"/>
      <c r="J65" s="1892"/>
      <c r="K65" s="1892"/>
      <c r="L65" s="1892"/>
      <c r="M65" s="1892"/>
      <c r="N65" s="1892"/>
      <c r="O65" s="1892"/>
      <c r="P65" s="1892"/>
      <c r="Q65" s="1892"/>
      <c r="R65" s="1892"/>
      <c r="S65" s="1892"/>
    </row>
    <row r="66" spans="1:19">
      <c r="A66" s="1920"/>
      <c r="B66" s="1907" t="s">
        <v>638</v>
      </c>
      <c r="C66" s="1908"/>
      <c r="D66" s="1908"/>
      <c r="E66" s="1908"/>
      <c r="F66" s="1908"/>
      <c r="G66" s="1921"/>
      <c r="H66" s="1892"/>
      <c r="I66" s="1892"/>
      <c r="J66" s="1892"/>
      <c r="K66" s="1892"/>
      <c r="L66" s="1892"/>
      <c r="M66" s="1892"/>
      <c r="N66" s="1892"/>
      <c r="O66" s="1892"/>
      <c r="P66" s="1892"/>
      <c r="Q66" s="1892"/>
      <c r="R66" s="1892"/>
      <c r="S66" s="1892"/>
    </row>
    <row r="67" spans="1:19">
      <c r="A67" s="1920"/>
      <c r="B67" s="1907" t="s">
        <v>639</v>
      </c>
      <c r="C67" s="1908"/>
      <c r="D67" s="1908"/>
      <c r="E67" s="1908"/>
      <c r="F67" s="1908"/>
      <c r="G67" s="1921"/>
      <c r="H67" s="1892"/>
      <c r="I67" s="1892"/>
      <c r="J67" s="1892"/>
      <c r="K67" s="1892"/>
      <c r="L67" s="1892"/>
      <c r="M67" s="1892"/>
      <c r="N67" s="1892"/>
      <c r="O67" s="1892"/>
      <c r="P67" s="1892"/>
      <c r="Q67" s="1892"/>
      <c r="R67" s="1892"/>
      <c r="S67" s="1892"/>
    </row>
    <row r="68" spans="1:19" ht="15.75" thickBot="1">
      <c r="A68" s="358"/>
      <c r="B68" s="357"/>
      <c r="C68" s="188"/>
      <c r="D68" s="188"/>
      <c r="E68" s="188"/>
      <c r="F68" s="188"/>
      <c r="G68" s="359"/>
      <c r="H68" s="300"/>
      <c r="I68" s="300"/>
      <c r="J68" s="300"/>
      <c r="K68" s="300"/>
      <c r="L68" s="300"/>
      <c r="M68" s="300"/>
      <c r="N68" s="300"/>
      <c r="O68" s="300"/>
      <c r="P68" s="300"/>
      <c r="Q68" s="300"/>
      <c r="R68" s="300"/>
      <c r="S68" s="300"/>
    </row>
    <row r="69" spans="1:19" ht="16.5" thickTop="1" thickBot="1">
      <c r="A69" s="7" t="s">
        <v>640</v>
      </c>
      <c r="B69" s="8"/>
      <c r="C69" s="12"/>
      <c r="D69" s="12"/>
      <c r="E69" s="12"/>
      <c r="F69" s="12"/>
      <c r="G69" s="13"/>
      <c r="H69" s="21"/>
      <c r="I69" s="21"/>
      <c r="J69" s="21"/>
      <c r="K69" s="21"/>
      <c r="L69" s="21"/>
      <c r="M69" s="21"/>
      <c r="N69" s="21"/>
      <c r="O69" s="21"/>
      <c r="P69" s="21"/>
      <c r="Q69" s="21"/>
      <c r="R69" s="21"/>
      <c r="S69" s="21"/>
    </row>
    <row r="70" spans="1:19" ht="15.75" thickTop="1">
      <c r="A70" s="2138"/>
      <c r="B70" s="446" t="s">
        <v>641</v>
      </c>
      <c r="C70" s="442"/>
      <c r="D70" s="442"/>
      <c r="E70" s="442"/>
      <c r="F70" s="442"/>
      <c r="G70" s="432"/>
      <c r="H70" s="2221"/>
      <c r="I70" s="2221"/>
      <c r="J70" s="2221"/>
      <c r="K70" s="2221"/>
      <c r="L70" s="2221"/>
      <c r="M70" s="2221"/>
      <c r="N70" s="2221"/>
      <c r="O70" s="2221"/>
      <c r="P70" s="2221"/>
      <c r="Q70" s="2221"/>
      <c r="R70" s="2221"/>
      <c r="S70" s="2221"/>
    </row>
    <row r="71" spans="1:19">
      <c r="A71" s="1920"/>
      <c r="B71" s="1907" t="s">
        <v>642</v>
      </c>
      <c r="C71" s="1908"/>
      <c r="D71" s="1908"/>
      <c r="E71" s="1908"/>
      <c r="F71" s="1908"/>
      <c r="G71" s="1921"/>
      <c r="H71" s="1893"/>
      <c r="I71" s="1893"/>
      <c r="J71" s="1893"/>
      <c r="K71" s="1893"/>
      <c r="L71" s="1893"/>
      <c r="M71" s="1893"/>
      <c r="N71" s="1893"/>
      <c r="O71" s="1893"/>
      <c r="P71" s="1893"/>
      <c r="Q71" s="1893"/>
      <c r="R71" s="1893"/>
      <c r="S71" s="1893"/>
    </row>
    <row r="72" spans="1:19" ht="15.75" thickBot="1">
      <c r="A72" s="1894"/>
      <c r="B72" s="1895" t="s">
        <v>643</v>
      </c>
      <c r="C72" s="1896"/>
      <c r="D72" s="1896"/>
      <c r="E72" s="1896"/>
      <c r="F72" s="1896"/>
      <c r="G72" s="1897"/>
      <c r="H72" s="1898"/>
      <c r="I72" s="1898"/>
      <c r="J72" s="1898"/>
      <c r="K72" s="1898"/>
      <c r="L72" s="1898"/>
      <c r="M72" s="1898"/>
      <c r="N72" s="1898"/>
      <c r="O72" s="1898"/>
      <c r="P72" s="1898"/>
      <c r="Q72" s="1898"/>
      <c r="R72" s="1898"/>
      <c r="S72" s="1898"/>
    </row>
    <row r="73" spans="1:19" ht="16.5" thickTop="1" thickBot="1"/>
    <row r="74" spans="1:19" ht="16.5" thickTop="1" thickBot="1">
      <c r="A74" s="94" t="s">
        <v>644</v>
      </c>
      <c r="B74" s="96"/>
    </row>
    <row r="75" spans="1:19" ht="15.75" thickTop="1">
      <c r="A75" s="95" t="s">
        <v>542</v>
      </c>
      <c r="B75" s="1899"/>
    </row>
    <row r="76" spans="1:19">
      <c r="A76" s="1900" t="s">
        <v>546</v>
      </c>
      <c r="B76" s="1899"/>
    </row>
    <row r="77" spans="1:19">
      <c r="A77" s="1901" t="s">
        <v>549</v>
      </c>
      <c r="B77" s="1902"/>
    </row>
    <row r="78" spans="1:19">
      <c r="A78" s="1901" t="s">
        <v>552</v>
      </c>
      <c r="B78" s="1903"/>
    </row>
    <row r="79" spans="1:19" ht="15.75" thickBot="1">
      <c r="A79" s="1904" t="s">
        <v>645</v>
      </c>
      <c r="B79" s="1905"/>
    </row>
    <row r="80" spans="1:19" ht="15.75" thickTop="1"/>
    <row r="81" spans="1:2">
      <c r="A81" s="97"/>
      <c r="B81" s="1" t="s">
        <v>646</v>
      </c>
    </row>
    <row r="82" spans="1:2">
      <c r="A82" s="98"/>
      <c r="B82" s="1" t="s">
        <v>647</v>
      </c>
    </row>
  </sheetData>
  <mergeCells count="47">
    <mergeCell ref="A47:B47"/>
    <mergeCell ref="A51:B51"/>
    <mergeCell ref="A55:B55"/>
    <mergeCell ref="A59:B59"/>
    <mergeCell ref="A63:B63"/>
    <mergeCell ref="H8:I8"/>
    <mergeCell ref="J8:K8"/>
    <mergeCell ref="L8:M8"/>
    <mergeCell ref="N8:O8"/>
    <mergeCell ref="P8:Q8"/>
    <mergeCell ref="H6:I6"/>
    <mergeCell ref="J6:K6"/>
    <mergeCell ref="L6:M6"/>
    <mergeCell ref="N6:O6"/>
    <mergeCell ref="P6:Q6"/>
    <mergeCell ref="H7:I7"/>
    <mergeCell ref="J7:K7"/>
    <mergeCell ref="L7:M7"/>
    <mergeCell ref="N7:O7"/>
    <mergeCell ref="P7:Q7"/>
    <mergeCell ref="H4:I4"/>
    <mergeCell ref="J4:K4"/>
    <mergeCell ref="L4:M4"/>
    <mergeCell ref="N4:O4"/>
    <mergeCell ref="P4:Q4"/>
    <mergeCell ref="R4:S4"/>
    <mergeCell ref="R5:S5"/>
    <mergeCell ref="J5:K5"/>
    <mergeCell ref="L5:M5"/>
    <mergeCell ref="N5:O5"/>
    <mergeCell ref="P5:Q5"/>
    <mergeCell ref="R6:S6"/>
    <mergeCell ref="R7:S7"/>
    <mergeCell ref="R8:S8"/>
    <mergeCell ref="H2:I2"/>
    <mergeCell ref="J2:K2"/>
    <mergeCell ref="L2:M2"/>
    <mergeCell ref="N2:O2"/>
    <mergeCell ref="P2:Q2"/>
    <mergeCell ref="H3:I3"/>
    <mergeCell ref="J3:K3"/>
    <mergeCell ref="L3:M3"/>
    <mergeCell ref="N3:O3"/>
    <mergeCell ref="P3:Q3"/>
    <mergeCell ref="R2:S2"/>
    <mergeCell ref="R3:S3"/>
    <mergeCell ref="H5:I5"/>
  </mergeCells>
  <conditionalFormatting sqref="H20:H30">
    <cfRule type="cellIs" dxfId="499" priority="23" operator="equal">
      <formula>"X"</formula>
    </cfRule>
    <cfRule type="cellIs" dxfId="498" priority="24" operator="equal">
      <formula>"I"</formula>
    </cfRule>
  </conditionalFormatting>
  <conditionalFormatting sqref="H32:H38">
    <cfRule type="cellIs" dxfId="497" priority="1" operator="equal">
      <formula>"X"</formula>
    </cfRule>
    <cfRule type="cellIs" dxfId="496" priority="2" operator="equal">
      <formula>"I"</formula>
    </cfRule>
  </conditionalFormatting>
  <conditionalFormatting sqref="J20:J30">
    <cfRule type="cellIs" dxfId="495" priority="21" operator="equal">
      <formula>"X"</formula>
    </cfRule>
    <cfRule type="cellIs" dxfId="494" priority="22" operator="equal">
      <formula>"I"</formula>
    </cfRule>
  </conditionalFormatting>
  <conditionalFormatting sqref="J32:J38">
    <cfRule type="cellIs" dxfId="493" priority="3" operator="equal">
      <formula>"X"</formula>
    </cfRule>
    <cfRule type="cellIs" dxfId="492" priority="4" operator="equal">
      <formula>"I"</formula>
    </cfRule>
  </conditionalFormatting>
  <conditionalFormatting sqref="L20:L30">
    <cfRule type="cellIs" dxfId="491" priority="19" operator="equal">
      <formula>"X"</formula>
    </cfRule>
    <cfRule type="cellIs" dxfId="490" priority="20" operator="equal">
      <formula>"I"</formula>
    </cfRule>
  </conditionalFormatting>
  <conditionalFormatting sqref="L32:L38">
    <cfRule type="cellIs" dxfId="489" priority="5" operator="equal">
      <formula>"X"</formula>
    </cfRule>
    <cfRule type="cellIs" dxfId="488" priority="6" operator="equal">
      <formula>"I"</formula>
    </cfRule>
  </conditionalFormatting>
  <conditionalFormatting sqref="N20:N30">
    <cfRule type="cellIs" dxfId="487" priority="17" operator="equal">
      <formula>"X"</formula>
    </cfRule>
    <cfRule type="cellIs" dxfId="486" priority="18" operator="equal">
      <formula>"I"</formula>
    </cfRule>
  </conditionalFormatting>
  <conditionalFormatting sqref="N32:N38">
    <cfRule type="cellIs" dxfId="485" priority="7" operator="equal">
      <formula>"X"</formula>
    </cfRule>
    <cfRule type="cellIs" dxfId="484" priority="8" operator="equal">
      <formula>"I"</formula>
    </cfRule>
  </conditionalFormatting>
  <conditionalFormatting sqref="P20:P30">
    <cfRule type="cellIs" dxfId="483" priority="15" operator="equal">
      <formula>"X"</formula>
    </cfRule>
    <cfRule type="cellIs" dxfId="482" priority="16" operator="equal">
      <formula>"I"</formula>
    </cfRule>
  </conditionalFormatting>
  <conditionalFormatting sqref="P32:P38">
    <cfRule type="cellIs" dxfId="481" priority="9" operator="equal">
      <formula>"X"</formula>
    </cfRule>
    <cfRule type="cellIs" dxfId="480" priority="10" operator="equal">
      <formula>"I"</formula>
    </cfRule>
  </conditionalFormatting>
  <conditionalFormatting sqref="R20:R30">
    <cfRule type="cellIs" dxfId="479" priority="13" operator="equal">
      <formula>"X"</formula>
    </cfRule>
    <cfRule type="cellIs" dxfId="478" priority="14" operator="equal">
      <formula>"I"</formula>
    </cfRule>
  </conditionalFormatting>
  <conditionalFormatting sqref="R32:R38">
    <cfRule type="cellIs" dxfId="477" priority="11" operator="equal">
      <formula>"X"</formula>
    </cfRule>
    <cfRule type="cellIs" dxfId="476" priority="12" operator="equal">
      <formula>"I"</formula>
    </cfRule>
  </conditionalFormatting>
  <hyperlinks>
    <hyperlink ref="B3" location="'Cost Summary'!A1" display="BACK TO SUMMARY SHEET" xr:uid="{37842697-2EFF-4FA6-B5BA-017AC3975C51}"/>
  </hyperlink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CC0C-0E30-492B-B153-E6CA1B4FDA69}">
  <sheetPr>
    <tabColor rgb="FF92D050"/>
  </sheetPr>
  <dimension ref="A1:S110"/>
  <sheetViews>
    <sheetView workbookViewId="0">
      <pane xSplit="2" ySplit="9" topLeftCell="C20" activePane="bottomRight" state="frozen"/>
      <selection pane="bottomRight" activeCell="B27" sqref="B27"/>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74"/>
      <c r="I2" s="674"/>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48"/>
      <c r="K4" s="649"/>
      <c r="L4" s="648"/>
      <c r="M4" s="649"/>
      <c r="N4" s="648"/>
      <c r="O4" s="649"/>
      <c r="P4" s="648"/>
      <c r="Q4" s="649"/>
      <c r="R4" s="691"/>
      <c r="S4" s="649"/>
    </row>
    <row r="5" spans="1:19">
      <c r="A5" s="1906" t="s">
        <v>544</v>
      </c>
      <c r="B5" s="1907" t="s">
        <v>980</v>
      </c>
      <c r="C5" s="1908"/>
      <c r="D5" s="1908"/>
      <c r="E5" s="1908"/>
      <c r="F5" s="1908"/>
      <c r="G5" s="1909" t="s">
        <v>546</v>
      </c>
      <c r="H5" s="1910"/>
      <c r="I5" s="1911"/>
      <c r="J5" s="1910"/>
      <c r="K5" s="1911"/>
      <c r="L5" s="1910"/>
      <c r="M5" s="1911"/>
      <c r="N5" s="1910"/>
      <c r="O5" s="1911"/>
      <c r="P5" s="1910"/>
      <c r="Q5" s="1911"/>
      <c r="R5" s="2020"/>
      <c r="S5" s="1911"/>
    </row>
    <row r="6" spans="1:19">
      <c r="A6" s="1906" t="s">
        <v>548</v>
      </c>
      <c r="B6" s="1912" t="s">
        <v>459</v>
      </c>
      <c r="C6" s="1908"/>
      <c r="D6" s="1908"/>
      <c r="E6" s="1908"/>
      <c r="F6" s="1908"/>
      <c r="G6" s="1909" t="s">
        <v>549</v>
      </c>
      <c r="H6" s="1913"/>
      <c r="I6" s="1914"/>
      <c r="J6" s="1913"/>
      <c r="K6" s="1914"/>
      <c r="L6" s="1913"/>
      <c r="M6" s="1914"/>
      <c r="N6" s="1913"/>
      <c r="O6" s="1914"/>
      <c r="P6" s="1913"/>
      <c r="Q6" s="1914"/>
      <c r="R6" s="2021"/>
      <c r="S6" s="1914"/>
    </row>
    <row r="7" spans="1:19">
      <c r="A7" s="1906" t="s">
        <v>551</v>
      </c>
      <c r="B7" s="1915"/>
      <c r="C7" s="1908"/>
      <c r="D7" s="1908"/>
      <c r="E7" s="1908"/>
      <c r="F7" s="1908"/>
      <c r="G7" s="1909" t="s">
        <v>552</v>
      </c>
      <c r="H7" s="1916"/>
      <c r="I7" s="1917"/>
      <c r="J7" s="1916"/>
      <c r="K7" s="1917"/>
      <c r="L7" s="1916"/>
      <c r="M7" s="1917"/>
      <c r="N7" s="1916"/>
      <c r="O7" s="1917"/>
      <c r="P7" s="1916"/>
      <c r="Q7" s="1917"/>
      <c r="R7" s="2022"/>
      <c r="S7" s="1917"/>
    </row>
    <row r="8" spans="1:19">
      <c r="A8" s="356" t="s">
        <v>554</v>
      </c>
      <c r="B8" s="357"/>
      <c r="C8" s="188"/>
      <c r="D8" s="188"/>
      <c r="E8" s="188"/>
      <c r="F8" s="188"/>
      <c r="G8" s="298" t="s">
        <v>554</v>
      </c>
      <c r="H8" s="1961">
        <f>I71</f>
        <v>0</v>
      </c>
      <c r="I8" s="1962"/>
      <c r="J8" s="1961">
        <f>K71</f>
        <v>0</v>
      </c>
      <c r="K8" s="1962"/>
      <c r="L8" s="1961">
        <f>M71</f>
        <v>0</v>
      </c>
      <c r="M8" s="1962"/>
      <c r="N8" s="1961">
        <f>O71</f>
        <v>0</v>
      </c>
      <c r="O8" s="1962"/>
      <c r="P8" s="1961">
        <f>Q71</f>
        <v>0</v>
      </c>
      <c r="Q8" s="1962"/>
      <c r="R8" s="1961">
        <f>S71</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1920"/>
      <c r="B21" s="1925" t="s">
        <v>980</v>
      </c>
      <c r="C21" s="1923"/>
      <c r="D21" s="1908"/>
      <c r="E21" s="1908"/>
      <c r="F21" s="1908"/>
      <c r="G21" s="1921"/>
      <c r="H21" s="1924"/>
      <c r="I21" s="1922"/>
      <c r="J21" s="1924"/>
      <c r="K21" s="1922"/>
      <c r="L21" s="1924"/>
      <c r="M21" s="1922"/>
      <c r="N21" s="1924"/>
      <c r="O21" s="1922"/>
      <c r="P21" s="1924"/>
      <c r="Q21" s="1922"/>
      <c r="R21" s="1924"/>
      <c r="S21" s="1922"/>
    </row>
    <row r="22" spans="1:19">
      <c r="A22" s="2148"/>
      <c r="B22" s="1848" t="s">
        <v>567</v>
      </c>
      <c r="C22" s="1923"/>
      <c r="D22" s="1908"/>
      <c r="E22" s="1908"/>
      <c r="F22" s="1908"/>
      <c r="G22" s="1921"/>
      <c r="H22" s="1924"/>
      <c r="I22" s="406"/>
      <c r="J22" s="1924"/>
      <c r="K22" s="406"/>
      <c r="L22" s="1924"/>
      <c r="M22" s="406"/>
      <c r="N22" s="1924"/>
      <c r="O22" s="406"/>
      <c r="P22" s="1924"/>
      <c r="Q22" s="406"/>
      <c r="R22" s="1924"/>
      <c r="S22" s="406"/>
    </row>
    <row r="23" spans="1:19">
      <c r="A23" s="2148"/>
      <c r="B23" s="2230" t="s">
        <v>568</v>
      </c>
      <c r="C23" s="1923"/>
      <c r="D23" s="1908"/>
      <c r="E23" s="1908"/>
      <c r="F23" s="1908"/>
      <c r="G23" s="1921"/>
      <c r="H23" s="1924"/>
      <c r="I23" s="407"/>
      <c r="J23" s="1924"/>
      <c r="K23" s="406"/>
      <c r="L23" s="1924"/>
      <c r="M23" s="406"/>
      <c r="N23" s="1924"/>
      <c r="O23" s="406"/>
      <c r="P23" s="1924"/>
      <c r="Q23" s="406"/>
      <c r="R23" s="1924"/>
      <c r="S23" s="406"/>
    </row>
    <row r="24" spans="1:19">
      <c r="A24" s="2148"/>
      <c r="B24" s="2230" t="s">
        <v>569</v>
      </c>
      <c r="C24" s="1966"/>
      <c r="D24" s="1908"/>
      <c r="E24" s="1908"/>
      <c r="F24" s="1908"/>
      <c r="G24" s="1921"/>
      <c r="H24" s="1924"/>
      <c r="I24" s="407"/>
      <c r="J24" s="1924"/>
      <c r="K24" s="406"/>
      <c r="L24" s="1924"/>
      <c r="M24" s="406"/>
      <c r="N24" s="1924"/>
      <c r="O24" s="406"/>
      <c r="P24" s="1924"/>
      <c r="Q24" s="406"/>
      <c r="R24" s="1924"/>
      <c r="S24" s="406"/>
    </row>
    <row r="25" spans="1:19">
      <c r="A25" s="2148"/>
      <c r="B25" s="2231"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231"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231" t="s">
        <v>572</v>
      </c>
      <c r="C27" s="1968"/>
      <c r="D27" s="1969"/>
      <c r="E27" s="1969"/>
      <c r="F27" s="1969"/>
      <c r="G27" s="1968"/>
      <c r="H27" s="1924" t="s">
        <v>581</v>
      </c>
      <c r="I27" s="407"/>
      <c r="J27" s="1924"/>
      <c r="K27" s="413"/>
      <c r="L27" s="1924"/>
      <c r="M27" s="413"/>
      <c r="N27" s="1924"/>
      <c r="O27" s="413"/>
      <c r="P27" s="1924"/>
      <c r="Q27" s="413"/>
      <c r="R27" s="1924"/>
      <c r="S27" s="413"/>
    </row>
    <row r="28" spans="1:19" s="93" customFormat="1">
      <c r="A28" s="2150"/>
      <c r="B28" s="2231"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232" t="s">
        <v>574</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233" t="s">
        <v>575</v>
      </c>
      <c r="C30" s="1970"/>
      <c r="D30" s="2223"/>
      <c r="E30" s="1971"/>
      <c r="F30" s="2224"/>
      <c r="G30" s="2225"/>
      <c r="H30" s="1974"/>
      <c r="I30" s="408"/>
      <c r="J30" s="1978"/>
      <c r="K30" s="414"/>
      <c r="L30" s="1978"/>
      <c r="M30" s="414"/>
      <c r="N30" s="414"/>
      <c r="O30" s="414"/>
      <c r="P30" s="414"/>
      <c r="Q30" s="414"/>
      <c r="R30" s="414"/>
      <c r="S30" s="414"/>
    </row>
    <row r="31" spans="1:19" s="93" customFormat="1">
      <c r="A31" s="2150"/>
      <c r="B31" s="154" t="s">
        <v>706</v>
      </c>
      <c r="C31" s="1968"/>
      <c r="D31" s="2034"/>
      <c r="E31" s="1969"/>
      <c r="F31" s="2226"/>
      <c r="G31" s="2227"/>
      <c r="H31" s="1924"/>
      <c r="I31" s="407"/>
      <c r="J31" s="1924"/>
      <c r="K31" s="413"/>
      <c r="L31" s="1924"/>
      <c r="M31" s="413"/>
      <c r="N31" s="1924"/>
      <c r="O31" s="413"/>
      <c r="P31" s="1924"/>
      <c r="Q31" s="413"/>
      <c r="R31" s="1924"/>
      <c r="S31" s="413"/>
    </row>
    <row r="32" spans="1:19" s="93" customFormat="1">
      <c r="A32" s="2111"/>
      <c r="B32" s="2228" t="s">
        <v>962</v>
      </c>
      <c r="C32" s="1988"/>
      <c r="D32" s="2034"/>
      <c r="E32" s="1969"/>
      <c r="F32" s="2226"/>
      <c r="G32" s="2227"/>
      <c r="H32" s="1924"/>
      <c r="I32" s="407"/>
      <c r="J32" s="1924"/>
      <c r="K32" s="413"/>
      <c r="L32" s="1924"/>
      <c r="M32" s="413"/>
      <c r="N32" s="1924"/>
      <c r="O32" s="413"/>
      <c r="P32" s="1924"/>
      <c r="Q32" s="413"/>
      <c r="R32" s="1924"/>
      <c r="S32" s="413"/>
    </row>
    <row r="33" spans="1:19" s="93" customFormat="1">
      <c r="A33" s="2111"/>
      <c r="B33" s="2228" t="s">
        <v>963</v>
      </c>
      <c r="C33" s="1988"/>
      <c r="D33" s="2034"/>
      <c r="E33" s="1969"/>
      <c r="F33" s="2226"/>
      <c r="G33" s="2227"/>
      <c r="H33" s="1924"/>
      <c r="I33" s="407"/>
      <c r="J33" s="1924"/>
      <c r="K33" s="413"/>
      <c r="L33" s="1924"/>
      <c r="M33" s="413"/>
      <c r="N33" s="1924"/>
      <c r="O33" s="413"/>
      <c r="P33" s="1924"/>
      <c r="Q33" s="413"/>
      <c r="R33" s="1924"/>
      <c r="S33" s="413"/>
    </row>
    <row r="34" spans="1:19" s="93" customFormat="1">
      <c r="A34" s="2111"/>
      <c r="B34" s="2228" t="s">
        <v>964</v>
      </c>
      <c r="C34" s="1988"/>
      <c r="D34" s="2034"/>
      <c r="E34" s="1969"/>
      <c r="F34" s="2226"/>
      <c r="G34" s="2227"/>
      <c r="H34" s="1924"/>
      <c r="I34" s="407"/>
      <c r="J34" s="1924"/>
      <c r="K34" s="413"/>
      <c r="L34" s="1924"/>
      <c r="M34" s="413"/>
      <c r="N34" s="1924"/>
      <c r="O34" s="413"/>
      <c r="P34" s="1924"/>
      <c r="Q34" s="413"/>
      <c r="R34" s="1924"/>
      <c r="S34" s="413"/>
    </row>
    <row r="35" spans="1:19" s="93" customFormat="1">
      <c r="A35" s="2111"/>
      <c r="B35" s="2228" t="s">
        <v>965</v>
      </c>
      <c r="C35" s="1988"/>
      <c r="D35" s="2034"/>
      <c r="E35" s="1969"/>
      <c r="F35" s="2226"/>
      <c r="G35" s="2227"/>
      <c r="H35" s="1924" t="s">
        <v>579</v>
      </c>
      <c r="I35" s="407"/>
      <c r="J35" s="1924"/>
      <c r="K35" s="413"/>
      <c r="L35" s="1924"/>
      <c r="M35" s="413"/>
      <c r="N35" s="1924"/>
      <c r="O35" s="413"/>
      <c r="P35" s="1924"/>
      <c r="Q35" s="413"/>
      <c r="R35" s="1924"/>
      <c r="S35" s="413"/>
    </row>
    <row r="36" spans="1:19" s="93" customFormat="1">
      <c r="A36" s="2111"/>
      <c r="B36" s="2228" t="s">
        <v>966</v>
      </c>
      <c r="C36" s="1988"/>
      <c r="D36" s="2034"/>
      <c r="E36" s="1969"/>
      <c r="F36" s="2226"/>
      <c r="G36" s="2227"/>
      <c r="H36" s="1924"/>
      <c r="I36" s="407"/>
      <c r="J36" s="1924"/>
      <c r="K36" s="413"/>
      <c r="L36" s="1924"/>
      <c r="M36" s="413"/>
      <c r="N36" s="1924"/>
      <c r="O36" s="413"/>
      <c r="P36" s="1924"/>
      <c r="Q36" s="413"/>
      <c r="R36" s="1924"/>
      <c r="S36" s="413"/>
    </row>
    <row r="37" spans="1:19" s="93" customFormat="1">
      <c r="A37" s="2111"/>
      <c r="B37" s="2228" t="s">
        <v>967</v>
      </c>
      <c r="C37" s="1988"/>
      <c r="D37" s="2034"/>
      <c r="E37" s="2015"/>
      <c r="F37" s="2229"/>
      <c r="G37" s="2227"/>
      <c r="H37" s="1924"/>
      <c r="I37" s="407"/>
      <c r="J37" s="1924"/>
      <c r="K37" s="413"/>
      <c r="L37" s="1924"/>
      <c r="M37" s="413"/>
      <c r="N37" s="1924"/>
      <c r="O37" s="413"/>
      <c r="P37" s="1924"/>
      <c r="Q37" s="413"/>
      <c r="R37" s="1924"/>
      <c r="S37" s="413"/>
    </row>
    <row r="38" spans="1:19" s="93" customFormat="1">
      <c r="A38" s="2111"/>
      <c r="B38" s="2228" t="s">
        <v>968</v>
      </c>
      <c r="C38" s="1988"/>
      <c r="D38" s="2034"/>
      <c r="E38" s="2015"/>
      <c r="F38" s="2229"/>
      <c r="G38" s="2227"/>
      <c r="H38" s="1924"/>
      <c r="I38" s="407"/>
      <c r="J38" s="1924"/>
      <c r="K38" s="413"/>
      <c r="L38" s="1924"/>
      <c r="M38" s="413"/>
      <c r="N38" s="1924"/>
      <c r="O38" s="413"/>
      <c r="P38" s="1924"/>
      <c r="Q38" s="413"/>
      <c r="R38" s="1924"/>
      <c r="S38" s="413"/>
    </row>
    <row r="39" spans="1:19" s="93" customFormat="1">
      <c r="A39" s="2111"/>
      <c r="B39" s="2228" t="s">
        <v>969</v>
      </c>
      <c r="C39" s="1988"/>
      <c r="D39" s="2034"/>
      <c r="E39" s="2015"/>
      <c r="F39" s="2229"/>
      <c r="G39" s="2227"/>
      <c r="H39" s="1924"/>
      <c r="I39" s="407"/>
      <c r="J39" s="1924"/>
      <c r="K39" s="413"/>
      <c r="L39" s="1924"/>
      <c r="M39" s="413"/>
      <c r="N39" s="1924"/>
      <c r="O39" s="413"/>
      <c r="P39" s="1924"/>
      <c r="Q39" s="413"/>
      <c r="R39" s="1924"/>
      <c r="S39" s="413"/>
    </row>
    <row r="40" spans="1:19" s="93" customFormat="1">
      <c r="A40" s="2111"/>
      <c r="B40" s="2228" t="s">
        <v>970</v>
      </c>
      <c r="C40" s="1988"/>
      <c r="D40" s="2034"/>
      <c r="E40" s="2015"/>
      <c r="F40" s="2229"/>
      <c r="G40" s="2227"/>
      <c r="H40" s="1924"/>
      <c r="I40" s="407"/>
      <c r="J40" s="1924"/>
      <c r="K40" s="413"/>
      <c r="L40" s="1924"/>
      <c r="M40" s="413"/>
      <c r="N40" s="1924"/>
      <c r="O40" s="413"/>
      <c r="P40" s="1924"/>
      <c r="Q40" s="413"/>
      <c r="R40" s="1924"/>
      <c r="S40" s="413"/>
    </row>
    <row r="41" spans="1:19" s="93" customFormat="1">
      <c r="A41" s="2111"/>
      <c r="B41" s="2228" t="s">
        <v>971</v>
      </c>
      <c r="C41" s="1988"/>
      <c r="D41" s="2034"/>
      <c r="E41" s="2015"/>
      <c r="F41" s="2229"/>
      <c r="G41" s="2227"/>
      <c r="H41" s="1924"/>
      <c r="I41" s="407"/>
      <c r="J41" s="1924"/>
      <c r="K41" s="413"/>
      <c r="L41" s="1924"/>
      <c r="M41" s="413"/>
      <c r="N41" s="1924"/>
      <c r="O41" s="413"/>
      <c r="P41" s="1924"/>
      <c r="Q41" s="413"/>
      <c r="R41" s="1924"/>
      <c r="S41" s="413"/>
    </row>
    <row r="42" spans="1:19" s="93" customFormat="1">
      <c r="A42" s="2111"/>
      <c r="B42" s="2228" t="s">
        <v>972</v>
      </c>
      <c r="C42" s="1988"/>
      <c r="D42" s="2034"/>
      <c r="E42" s="2015"/>
      <c r="F42" s="2229"/>
      <c r="G42" s="2227"/>
      <c r="H42" s="1924"/>
      <c r="I42" s="407"/>
      <c r="J42" s="1924"/>
      <c r="K42" s="413"/>
      <c r="L42" s="1924"/>
      <c r="M42" s="413"/>
      <c r="N42" s="1924"/>
      <c r="O42" s="413"/>
      <c r="P42" s="1924"/>
      <c r="Q42" s="413"/>
      <c r="R42" s="1924"/>
      <c r="S42" s="413"/>
    </row>
    <row r="43" spans="1:19" s="93" customFormat="1">
      <c r="A43" s="2111"/>
      <c r="B43" s="2228" t="s">
        <v>973</v>
      </c>
      <c r="C43" s="1988"/>
      <c r="D43" s="2034"/>
      <c r="E43" s="2015"/>
      <c r="F43" s="2229"/>
      <c r="G43" s="2227"/>
      <c r="H43" s="1924"/>
      <c r="I43" s="407"/>
      <c r="J43" s="1924"/>
      <c r="K43" s="413"/>
      <c r="L43" s="1924"/>
      <c r="M43" s="413"/>
      <c r="N43" s="1924"/>
      <c r="O43" s="413"/>
      <c r="P43" s="1924"/>
      <c r="Q43" s="413"/>
      <c r="R43" s="1924"/>
      <c r="S43" s="413"/>
    </row>
    <row r="44" spans="1:19" s="93" customFormat="1">
      <c r="A44" s="2111"/>
      <c r="B44" s="2228" t="s">
        <v>974</v>
      </c>
      <c r="C44" s="1988"/>
      <c r="D44" s="2034"/>
      <c r="E44" s="2015"/>
      <c r="F44" s="2229"/>
      <c r="G44" s="2227"/>
      <c r="H44" s="1924"/>
      <c r="I44" s="407"/>
      <c r="J44" s="1924"/>
      <c r="K44" s="413"/>
      <c r="L44" s="1924"/>
      <c r="M44" s="413"/>
      <c r="N44" s="1924"/>
      <c r="O44" s="413"/>
      <c r="P44" s="1924"/>
      <c r="Q44" s="413"/>
      <c r="R44" s="1924"/>
      <c r="S44" s="413"/>
    </row>
    <row r="45" spans="1:19" s="93" customFormat="1">
      <c r="A45" s="2111"/>
      <c r="B45" s="2228" t="s">
        <v>975</v>
      </c>
      <c r="C45" s="1988"/>
      <c r="D45" s="2034"/>
      <c r="E45" s="2015"/>
      <c r="F45" s="2229"/>
      <c r="G45" s="2227"/>
      <c r="H45" s="1924"/>
      <c r="I45" s="407"/>
      <c r="J45" s="1924"/>
      <c r="K45" s="413"/>
      <c r="L45" s="1924"/>
      <c r="M45" s="413"/>
      <c r="N45" s="1924"/>
      <c r="O45" s="413"/>
      <c r="P45" s="1924"/>
      <c r="Q45" s="413"/>
      <c r="R45" s="1924"/>
      <c r="S45" s="413"/>
    </row>
    <row r="46" spans="1:19" s="93" customFormat="1">
      <c r="A46" s="2111"/>
      <c r="B46" s="2228" t="s">
        <v>976</v>
      </c>
      <c r="C46" s="1988"/>
      <c r="D46" s="2034"/>
      <c r="E46" s="2015"/>
      <c r="F46" s="2229"/>
      <c r="G46" s="2227"/>
      <c r="H46" s="1924"/>
      <c r="I46" s="407"/>
      <c r="J46" s="1924"/>
      <c r="K46" s="413"/>
      <c r="L46" s="1924"/>
      <c r="M46" s="413"/>
      <c r="N46" s="1924"/>
      <c r="O46" s="413"/>
      <c r="P46" s="1924"/>
      <c r="Q46" s="413"/>
      <c r="R46" s="1924"/>
      <c r="S46" s="413"/>
    </row>
    <row r="47" spans="1:19" s="93" customFormat="1">
      <c r="A47" s="2111"/>
      <c r="B47" s="2228"/>
      <c r="C47" s="1988"/>
      <c r="D47" s="2034"/>
      <c r="E47" s="2015"/>
      <c r="F47" s="2229"/>
      <c r="G47" s="2227"/>
      <c r="H47" s="1924"/>
      <c r="I47" s="407"/>
      <c r="J47" s="1924"/>
      <c r="K47" s="413"/>
      <c r="L47" s="1924"/>
      <c r="M47" s="413"/>
      <c r="N47" s="1924"/>
      <c r="O47" s="413"/>
      <c r="P47" s="1924"/>
      <c r="Q47" s="413"/>
      <c r="R47" s="1924"/>
      <c r="S47" s="413"/>
    </row>
    <row r="48" spans="1:19" s="93" customFormat="1">
      <c r="A48" s="2111"/>
      <c r="B48" s="2228" t="s">
        <v>977</v>
      </c>
      <c r="C48" s="1988"/>
      <c r="D48" s="2034"/>
      <c r="E48" s="2015"/>
      <c r="F48" s="2229"/>
      <c r="G48" s="2227"/>
      <c r="H48" s="1924"/>
      <c r="I48" s="407"/>
      <c r="J48" s="1924"/>
      <c r="K48" s="413"/>
      <c r="L48" s="1924"/>
      <c r="M48" s="413"/>
      <c r="N48" s="1924"/>
      <c r="O48" s="413"/>
      <c r="P48" s="1924"/>
      <c r="Q48" s="413"/>
      <c r="R48" s="1924"/>
      <c r="S48" s="413"/>
    </row>
    <row r="49" spans="1:19" s="93" customFormat="1">
      <c r="A49" s="2111"/>
      <c r="B49" s="2014"/>
      <c r="C49" s="1988"/>
      <c r="D49" s="2034"/>
      <c r="E49" s="2015"/>
      <c r="F49" s="2229"/>
      <c r="G49" s="2227"/>
      <c r="H49" s="1924"/>
      <c r="I49" s="407"/>
      <c r="J49" s="1924"/>
      <c r="K49" s="413"/>
      <c r="L49" s="1924"/>
      <c r="M49" s="413"/>
      <c r="N49" s="1924"/>
      <c r="O49" s="413"/>
      <c r="P49" s="1924"/>
      <c r="Q49" s="413"/>
      <c r="R49" s="1924"/>
      <c r="S49" s="413"/>
    </row>
    <row r="50" spans="1:19" s="93" customFormat="1">
      <c r="A50" s="2111"/>
      <c r="B50" s="2014" t="s">
        <v>978</v>
      </c>
      <c r="C50" s="1988"/>
      <c r="D50" s="2034"/>
      <c r="E50" s="2015"/>
      <c r="F50" s="2229"/>
      <c r="G50" s="2227"/>
      <c r="H50" s="1924"/>
      <c r="I50" s="407"/>
      <c r="J50" s="1924"/>
      <c r="K50" s="413"/>
      <c r="L50" s="1924"/>
      <c r="M50" s="413"/>
      <c r="N50" s="1924"/>
      <c r="O50" s="413"/>
      <c r="P50" s="1924"/>
      <c r="Q50" s="413"/>
      <c r="R50" s="1924"/>
      <c r="S50" s="413"/>
    </row>
    <row r="51" spans="1:19" s="93" customFormat="1">
      <c r="A51" s="2111"/>
      <c r="B51" s="2014"/>
      <c r="C51" s="1988"/>
      <c r="D51" s="2034"/>
      <c r="E51" s="2015"/>
      <c r="F51" s="2229"/>
      <c r="G51" s="2227"/>
      <c r="H51" s="1924"/>
      <c r="I51" s="407"/>
      <c r="J51" s="1924"/>
      <c r="K51" s="413"/>
      <c r="L51" s="1924"/>
      <c r="M51" s="413"/>
      <c r="N51" s="1924"/>
      <c r="O51" s="413"/>
      <c r="P51" s="1924"/>
      <c r="Q51" s="413"/>
      <c r="R51" s="1924"/>
      <c r="S51" s="413"/>
    </row>
    <row r="52" spans="1:19" s="93" customFormat="1">
      <c r="A52" s="2111"/>
      <c r="B52" s="2014"/>
      <c r="C52" s="1988"/>
      <c r="D52" s="2034"/>
      <c r="E52" s="2015"/>
      <c r="F52" s="2229"/>
      <c r="G52" s="2227"/>
      <c r="H52" s="1924"/>
      <c r="I52" s="407"/>
      <c r="J52" s="1924"/>
      <c r="K52" s="413"/>
      <c r="L52" s="1924"/>
      <c r="M52" s="413"/>
      <c r="N52" s="1924"/>
      <c r="O52" s="413"/>
      <c r="P52" s="1924"/>
      <c r="Q52" s="413"/>
      <c r="R52" s="1924"/>
      <c r="S52" s="413"/>
    </row>
    <row r="53" spans="1:19" s="93" customFormat="1">
      <c r="A53" s="2111"/>
      <c r="B53" s="2014"/>
      <c r="C53" s="1988"/>
      <c r="D53" s="2034"/>
      <c r="E53" s="2015"/>
      <c r="F53" s="2229"/>
      <c r="G53" s="2227"/>
      <c r="H53" s="1924"/>
      <c r="I53" s="407"/>
      <c r="J53" s="1924"/>
      <c r="K53" s="413"/>
      <c r="L53" s="1924"/>
      <c r="M53" s="413"/>
      <c r="N53" s="1924"/>
      <c r="O53" s="413"/>
      <c r="P53" s="1924"/>
      <c r="Q53" s="413"/>
      <c r="R53" s="1924"/>
      <c r="S53" s="413"/>
    </row>
    <row r="54" spans="1:19" s="93" customFormat="1">
      <c r="A54" s="2111"/>
      <c r="B54" s="2014"/>
      <c r="C54" s="1988"/>
      <c r="D54" s="2034"/>
      <c r="E54" s="2015"/>
      <c r="F54" s="2229"/>
      <c r="G54" s="2227"/>
      <c r="H54" s="1924"/>
      <c r="I54" s="407"/>
      <c r="J54" s="1924"/>
      <c r="K54" s="413"/>
      <c r="L54" s="1924"/>
      <c r="M54" s="413"/>
      <c r="N54" s="1924"/>
      <c r="O54" s="413"/>
      <c r="P54" s="1924"/>
      <c r="Q54" s="413"/>
      <c r="R54" s="1924"/>
      <c r="S54" s="413"/>
    </row>
    <row r="55" spans="1:19" s="93" customFormat="1">
      <c r="A55" s="2111"/>
      <c r="B55" s="2014"/>
      <c r="C55" s="1988"/>
      <c r="D55" s="2034"/>
      <c r="E55" s="2015"/>
      <c r="F55" s="2229"/>
      <c r="G55" s="2227"/>
      <c r="H55" s="1924"/>
      <c r="I55" s="407"/>
      <c r="J55" s="1924"/>
      <c r="K55" s="413"/>
      <c r="L55" s="1924"/>
      <c r="M55" s="413"/>
      <c r="N55" s="1924"/>
      <c r="O55" s="413"/>
      <c r="P55" s="1924"/>
      <c r="Q55" s="413"/>
      <c r="R55" s="1924"/>
      <c r="S55" s="413"/>
    </row>
    <row r="56" spans="1:19" s="93" customFormat="1">
      <c r="A56" s="2111"/>
      <c r="B56" s="2014"/>
      <c r="C56" s="1988"/>
      <c r="D56" s="2034"/>
      <c r="E56" s="2015"/>
      <c r="F56" s="2229"/>
      <c r="G56" s="2227"/>
      <c r="H56" s="1924"/>
      <c r="I56" s="407"/>
      <c r="J56" s="1924"/>
      <c r="K56" s="413"/>
      <c r="L56" s="1924"/>
      <c r="M56" s="413"/>
      <c r="N56" s="1924"/>
      <c r="O56" s="413"/>
      <c r="P56" s="1924"/>
      <c r="Q56" s="413"/>
      <c r="R56" s="1924"/>
      <c r="S56" s="413"/>
    </row>
    <row r="57" spans="1:19" s="93" customFormat="1">
      <c r="A57" s="2111"/>
      <c r="B57" s="2014"/>
      <c r="C57" s="1988"/>
      <c r="D57" s="2034"/>
      <c r="E57" s="2015"/>
      <c r="F57" s="2229"/>
      <c r="G57" s="2227"/>
      <c r="H57" s="1924"/>
      <c r="I57" s="407"/>
      <c r="J57" s="1924"/>
      <c r="K57" s="413"/>
      <c r="L57" s="1924"/>
      <c r="M57" s="413"/>
      <c r="N57" s="1924"/>
      <c r="O57" s="413"/>
      <c r="P57" s="1924"/>
      <c r="Q57" s="413"/>
      <c r="R57" s="1924"/>
      <c r="S57" s="413"/>
    </row>
    <row r="58" spans="1:19" s="93" customFormat="1">
      <c r="A58" s="2111"/>
      <c r="B58" s="2014"/>
      <c r="C58" s="1988"/>
      <c r="D58" s="2034"/>
      <c r="E58" s="2015"/>
      <c r="F58" s="2229"/>
      <c r="G58" s="2227"/>
      <c r="H58" s="1924"/>
      <c r="I58" s="407"/>
      <c r="J58" s="1924"/>
      <c r="K58" s="413"/>
      <c r="L58" s="1924"/>
      <c r="M58" s="413"/>
      <c r="N58" s="1924"/>
      <c r="O58" s="413"/>
      <c r="P58" s="1924"/>
      <c r="Q58" s="413"/>
      <c r="R58" s="1924"/>
      <c r="S58" s="413"/>
    </row>
    <row r="59" spans="1:19" s="93" customFormat="1">
      <c r="A59" s="2111"/>
      <c r="B59" s="2014"/>
      <c r="C59" s="1988"/>
      <c r="D59" s="2034"/>
      <c r="E59" s="2015"/>
      <c r="F59" s="2229"/>
      <c r="G59" s="2227"/>
      <c r="H59" s="1924"/>
      <c r="I59" s="407"/>
      <c r="J59" s="1924"/>
      <c r="K59" s="413"/>
      <c r="L59" s="1924"/>
      <c r="M59" s="413"/>
      <c r="N59" s="1924"/>
      <c r="O59" s="413"/>
      <c r="P59" s="1924"/>
      <c r="Q59" s="413"/>
      <c r="R59" s="1924"/>
      <c r="S59" s="413"/>
    </row>
    <row r="60" spans="1:19" s="93" customFormat="1">
      <c r="A60" s="2111"/>
      <c r="B60" s="2014"/>
      <c r="C60" s="1988"/>
      <c r="D60" s="2034"/>
      <c r="E60" s="2015"/>
      <c r="F60" s="2229"/>
      <c r="G60" s="2227"/>
      <c r="H60" s="1924"/>
      <c r="I60" s="407"/>
      <c r="J60" s="1924"/>
      <c r="K60" s="413"/>
      <c r="L60" s="1924"/>
      <c r="M60" s="413"/>
      <c r="N60" s="1924"/>
      <c r="O60" s="413"/>
      <c r="P60" s="1924"/>
      <c r="Q60" s="413"/>
      <c r="R60" s="1924"/>
      <c r="S60" s="413"/>
    </row>
    <row r="61" spans="1:19" s="93" customFormat="1">
      <c r="A61" s="2111"/>
      <c r="B61" s="2014"/>
      <c r="C61" s="1988"/>
      <c r="D61" s="2034"/>
      <c r="E61" s="2015"/>
      <c r="F61" s="2229"/>
      <c r="G61" s="2227"/>
      <c r="H61" s="1924"/>
      <c r="I61" s="407"/>
      <c r="J61" s="1924"/>
      <c r="K61" s="413"/>
      <c r="L61" s="1924"/>
      <c r="M61" s="413"/>
      <c r="N61" s="1924"/>
      <c r="O61" s="413"/>
      <c r="P61" s="1924"/>
      <c r="Q61" s="413"/>
      <c r="R61" s="1924"/>
      <c r="S61" s="413"/>
    </row>
    <row r="62" spans="1:19" s="93" customFormat="1">
      <c r="A62" s="2111"/>
      <c r="B62" s="2014"/>
      <c r="C62" s="1988"/>
      <c r="D62" s="2034"/>
      <c r="E62" s="2015"/>
      <c r="F62" s="2229"/>
      <c r="G62" s="2227"/>
      <c r="H62" s="1924"/>
      <c r="I62" s="407"/>
      <c r="J62" s="1924"/>
      <c r="K62" s="413"/>
      <c r="L62" s="1924"/>
      <c r="M62" s="413"/>
      <c r="N62" s="1924"/>
      <c r="O62" s="413"/>
      <c r="P62" s="1924"/>
      <c r="Q62" s="413"/>
      <c r="R62" s="1924"/>
      <c r="S62" s="413"/>
    </row>
    <row r="63" spans="1:19" s="93" customFormat="1">
      <c r="A63" s="2111"/>
      <c r="B63" s="2014"/>
      <c r="C63" s="1988"/>
      <c r="D63" s="2034"/>
      <c r="E63" s="2015"/>
      <c r="F63" s="2229"/>
      <c r="G63" s="2227"/>
      <c r="H63" s="1924"/>
      <c r="I63" s="407"/>
      <c r="J63" s="1924"/>
      <c r="K63" s="413"/>
      <c r="L63" s="1924"/>
      <c r="M63" s="413"/>
      <c r="N63" s="1924"/>
      <c r="O63" s="413"/>
      <c r="P63" s="1924"/>
      <c r="Q63" s="413"/>
      <c r="R63" s="1924"/>
      <c r="S63" s="413"/>
    </row>
    <row r="64" spans="1:19" s="93" customFormat="1">
      <c r="A64" s="2111"/>
      <c r="B64" s="2014"/>
      <c r="C64" s="1988"/>
      <c r="D64" s="2034"/>
      <c r="E64" s="2015"/>
      <c r="F64" s="2229"/>
      <c r="G64" s="2227"/>
      <c r="H64" s="1924"/>
      <c r="I64" s="407"/>
      <c r="J64" s="1924"/>
      <c r="K64" s="413"/>
      <c r="L64" s="1924"/>
      <c r="M64" s="413"/>
      <c r="N64" s="1924"/>
      <c r="O64" s="413"/>
      <c r="P64" s="1924"/>
      <c r="Q64" s="413"/>
      <c r="R64" s="1924"/>
      <c r="S64" s="413"/>
    </row>
    <row r="65" spans="1:19" s="93" customFormat="1">
      <c r="A65" s="2111"/>
      <c r="B65" s="2014"/>
      <c r="C65" s="1988"/>
      <c r="D65" s="2034"/>
      <c r="E65" s="2015"/>
      <c r="F65" s="2229"/>
      <c r="G65" s="2227"/>
      <c r="H65" s="1924"/>
      <c r="I65" s="407"/>
      <c r="J65" s="1924"/>
      <c r="K65" s="413"/>
      <c r="L65" s="1924"/>
      <c r="M65" s="413"/>
      <c r="N65" s="1924"/>
      <c r="O65" s="413"/>
      <c r="P65" s="1924"/>
      <c r="Q65" s="413"/>
      <c r="R65" s="1924"/>
      <c r="S65" s="413"/>
    </row>
    <row r="66" spans="1:19" s="93" customFormat="1">
      <c r="A66" s="2111"/>
      <c r="B66" s="2014"/>
      <c r="C66" s="1988"/>
      <c r="D66" s="2034"/>
      <c r="E66" s="2015"/>
      <c r="F66" s="2229"/>
      <c r="G66" s="2227"/>
      <c r="H66" s="1924"/>
      <c r="I66" s="407"/>
      <c r="J66" s="1924"/>
      <c r="K66" s="413"/>
      <c r="L66" s="1924"/>
      <c r="M66" s="413"/>
      <c r="N66" s="1924"/>
      <c r="O66" s="413"/>
      <c r="P66" s="1924"/>
      <c r="Q66" s="413"/>
      <c r="R66" s="1924"/>
      <c r="S66" s="413"/>
    </row>
    <row r="67" spans="1:19">
      <c r="A67" s="14"/>
      <c r="B67" s="15"/>
      <c r="C67" s="16"/>
      <c r="D67" s="16"/>
      <c r="E67" s="17"/>
      <c r="F67" s="18" t="s">
        <v>625</v>
      </c>
      <c r="G67" s="19"/>
      <c r="H67" s="20"/>
      <c r="I67" s="62">
        <f>SUM(I23:I66)</f>
        <v>0</v>
      </c>
      <c r="J67" s="20"/>
      <c r="K67" s="62">
        <f>SUM(K23:K66)</f>
        <v>0</v>
      </c>
      <c r="L67" s="20"/>
      <c r="M67" s="62">
        <f>SUM(M23:M66)</f>
        <v>0</v>
      </c>
      <c r="N67" s="20"/>
      <c r="O67" s="62">
        <f>SUM(O23:O66)</f>
        <v>0</v>
      </c>
      <c r="P67" s="20"/>
      <c r="Q67" s="62">
        <f>SUM(Q23:Q66)</f>
        <v>0</v>
      </c>
      <c r="R67" s="20"/>
      <c r="S67" s="62">
        <f>SUM(S23:S66)</f>
        <v>0</v>
      </c>
    </row>
    <row r="68" spans="1:19">
      <c r="A68" s="1867"/>
      <c r="B68" s="1868"/>
      <c r="C68" s="1869"/>
      <c r="D68" s="1869"/>
      <c r="E68" s="1870"/>
      <c r="F68" s="1871" t="s">
        <v>626</v>
      </c>
      <c r="G68" s="1872"/>
      <c r="H68" s="1873">
        <v>0</v>
      </c>
      <c r="I68" s="1989"/>
      <c r="J68" s="1873">
        <v>0</v>
      </c>
      <c r="K68" s="1989"/>
      <c r="L68" s="1873">
        <v>0</v>
      </c>
      <c r="M68" s="1989"/>
      <c r="N68" s="1873">
        <v>0</v>
      </c>
      <c r="O68" s="1989"/>
      <c r="P68" s="1873">
        <v>0</v>
      </c>
      <c r="Q68" s="1989"/>
      <c r="R68" s="1873">
        <v>0</v>
      </c>
      <c r="S68" s="1989"/>
    </row>
    <row r="69" spans="1:19">
      <c r="A69" s="1867"/>
      <c r="B69" s="1868"/>
      <c r="C69" s="1869"/>
      <c r="D69" s="1869"/>
      <c r="E69" s="1870"/>
      <c r="F69" s="1871" t="s">
        <v>627</v>
      </c>
      <c r="G69" s="1872"/>
      <c r="H69" s="1875"/>
      <c r="I69" s="1991">
        <f>H68*I67</f>
        <v>0</v>
      </c>
      <c r="J69" s="1875"/>
      <c r="K69" s="1991">
        <f>J68*K67</f>
        <v>0</v>
      </c>
      <c r="L69" s="1875"/>
      <c r="M69" s="1991">
        <f>L68*M67</f>
        <v>0</v>
      </c>
      <c r="N69" s="1875"/>
      <c r="O69" s="1991">
        <f>N68*O67</f>
        <v>0</v>
      </c>
      <c r="P69" s="1875"/>
      <c r="Q69" s="1991">
        <f>P68*Q67</f>
        <v>0</v>
      </c>
      <c r="R69" s="1875"/>
      <c r="S69" s="1991">
        <f>R68*S67</f>
        <v>0</v>
      </c>
    </row>
    <row r="70" spans="1:19">
      <c r="A70" s="1867"/>
      <c r="B70" s="1868"/>
      <c r="C70" s="1869"/>
      <c r="D70" s="1869"/>
      <c r="E70" s="1870"/>
      <c r="F70" s="1871"/>
      <c r="G70" s="1872"/>
      <c r="H70" s="1875"/>
      <c r="I70" s="1993"/>
      <c r="J70" s="1875"/>
      <c r="K70" s="1993"/>
      <c r="L70" s="1875"/>
      <c r="M70" s="1993"/>
      <c r="N70" s="1875"/>
      <c r="O70" s="1993"/>
      <c r="P70" s="1875"/>
      <c r="Q70" s="1993"/>
      <c r="R70" s="1875"/>
      <c r="S70" s="1993"/>
    </row>
    <row r="71" spans="1:19">
      <c r="A71" s="1867"/>
      <c r="B71" s="1868"/>
      <c r="C71" s="1869"/>
      <c r="D71" s="1869"/>
      <c r="E71" s="1870"/>
      <c r="F71" s="1871" t="s">
        <v>628</v>
      </c>
      <c r="G71" s="1872"/>
      <c r="H71" s="1877"/>
      <c r="I71" s="1994">
        <f>SUM(I67:I69)</f>
        <v>0</v>
      </c>
      <c r="J71" s="1877"/>
      <c r="K71" s="1994">
        <f>SUM(K67:K69)</f>
        <v>0</v>
      </c>
      <c r="L71" s="1877"/>
      <c r="M71" s="1994">
        <f>SUM(M67:M69)</f>
        <v>0</v>
      </c>
      <c r="N71" s="1877"/>
      <c r="O71" s="1994">
        <f>SUM(O67:O69)</f>
        <v>0</v>
      </c>
      <c r="P71" s="1877"/>
      <c r="Q71" s="1994">
        <f>SUM(Q67:Q69)</f>
        <v>0</v>
      </c>
      <c r="R71" s="1877"/>
      <c r="S71" s="1994">
        <f>SUM(S67:S69)</f>
        <v>0</v>
      </c>
    </row>
    <row r="72" spans="1:19">
      <c r="A72" s="1867"/>
      <c r="B72" s="1868"/>
      <c r="C72" s="1869"/>
      <c r="D72" s="1869"/>
      <c r="E72" s="1870"/>
      <c r="F72" s="1879" t="s">
        <v>629</v>
      </c>
      <c r="G72" s="1880"/>
      <c r="H72" s="1881"/>
      <c r="I72" s="1882" t="e">
        <f>I71/'Area Calculations'!$I$4</f>
        <v>#DIV/0!</v>
      </c>
      <c r="J72" s="1881"/>
      <c r="K72" s="1882" t="e">
        <f>K71/'Area Calculations'!$I$4</f>
        <v>#DIV/0!</v>
      </c>
      <c r="L72" s="1881"/>
      <c r="M72" s="1882" t="e">
        <f>M71/'Area Calculations'!$I$4</f>
        <v>#DIV/0!</v>
      </c>
      <c r="N72" s="1881"/>
      <c r="O72" s="1882" t="e">
        <f>O71/'Area Calculations'!$I$4</f>
        <v>#DIV/0!</v>
      </c>
      <c r="P72" s="1881"/>
      <c r="Q72" s="1882" t="e">
        <f>Q71/'Area Calculations'!$I$4</f>
        <v>#DIV/0!</v>
      </c>
      <c r="R72" s="1881"/>
      <c r="S72" s="1882" t="e">
        <f>S71/'Area Calculations'!$I$4</f>
        <v>#DIV/0!</v>
      </c>
    </row>
    <row r="73" spans="1:19">
      <c r="A73" s="1867"/>
      <c r="B73" s="1868"/>
      <c r="C73" s="1869"/>
      <c r="D73" s="1869"/>
      <c r="E73" s="1870"/>
      <c r="F73" s="1879" t="s">
        <v>630</v>
      </c>
      <c r="G73" s="1883"/>
      <c r="H73" s="1881"/>
      <c r="I73" s="1882" t="e">
        <f>I71/'Area Calculations'!#REF!</f>
        <v>#REF!</v>
      </c>
      <c r="J73" s="1881"/>
      <c r="K73" s="1882" t="e">
        <f>K71/'Area Calculations'!#REF!</f>
        <v>#REF!</v>
      </c>
      <c r="L73" s="1881"/>
      <c r="M73" s="1882" t="e">
        <f>M71/'Area Calculations'!#REF!</f>
        <v>#REF!</v>
      </c>
      <c r="N73" s="1881"/>
      <c r="O73" s="1882" t="e">
        <f>O71/'Area Calculations'!#REF!</f>
        <v>#REF!</v>
      </c>
      <c r="P73" s="1881"/>
      <c r="Q73" s="1882" t="e">
        <f>Q71/'Area Calculations'!#REF!</f>
        <v>#REF!</v>
      </c>
      <c r="R73" s="1881"/>
      <c r="S73" s="1882" t="e">
        <f>S71/'Area Calculations'!#REF!</f>
        <v>#REF!</v>
      </c>
    </row>
    <row r="74" spans="1:19">
      <c r="A74" s="1867"/>
      <c r="B74" s="1868"/>
      <c r="C74" s="1869"/>
      <c r="D74" s="1869"/>
      <c r="E74" s="1870"/>
      <c r="F74" s="1871"/>
      <c r="G74" s="1884"/>
      <c r="H74" s="1885"/>
      <c r="I74" s="1886"/>
      <c r="J74" s="1885"/>
      <c r="K74" s="1886"/>
      <c r="L74" s="1885"/>
      <c r="M74" s="1886"/>
      <c r="N74" s="1885"/>
      <c r="O74" s="1886"/>
      <c r="P74" s="1885"/>
      <c r="Q74" s="1886"/>
      <c r="R74" s="1885"/>
      <c r="S74" s="1886"/>
    </row>
    <row r="75" spans="1:19">
      <c r="A75" s="652" t="s">
        <v>631</v>
      </c>
      <c r="B75" s="653"/>
      <c r="C75" s="12"/>
      <c r="D75" s="12"/>
      <c r="E75" s="12"/>
      <c r="F75" s="12"/>
      <c r="G75" s="13"/>
      <c r="H75" s="21"/>
      <c r="I75" s="21"/>
      <c r="J75" s="21"/>
      <c r="K75" s="21"/>
      <c r="L75" s="21"/>
      <c r="M75" s="21"/>
      <c r="N75" s="21"/>
      <c r="O75" s="21"/>
      <c r="P75" s="21"/>
      <c r="Q75" s="21"/>
      <c r="R75" s="21"/>
      <c r="S75" s="21"/>
    </row>
    <row r="76" spans="1:19">
      <c r="A76" s="2138"/>
      <c r="B76" s="1907"/>
      <c r="C76" s="442"/>
      <c r="D76" s="442"/>
      <c r="E76" s="442"/>
      <c r="F76" s="442"/>
      <c r="G76" s="432"/>
      <c r="H76" s="2211"/>
      <c r="I76" s="2211"/>
      <c r="J76" s="2211"/>
      <c r="K76" s="2211"/>
      <c r="L76" s="2211"/>
      <c r="M76" s="2211"/>
      <c r="N76" s="2211"/>
      <c r="O76" s="2211"/>
      <c r="P76" s="2211"/>
      <c r="Q76" s="2211"/>
      <c r="R76" s="2211"/>
      <c r="S76" s="2211"/>
    </row>
    <row r="77" spans="1:19" s="2" customFormat="1">
      <c r="A77" s="2138"/>
      <c r="B77" s="1907"/>
      <c r="C77" s="442"/>
      <c r="D77" s="442"/>
      <c r="E77" s="442"/>
      <c r="F77" s="442"/>
      <c r="G77" s="432"/>
      <c r="H77" s="2211"/>
      <c r="I77" s="2211"/>
      <c r="J77" s="2211"/>
      <c r="K77" s="2211"/>
      <c r="L77" s="2211"/>
      <c r="M77" s="2211"/>
      <c r="N77" s="2211"/>
      <c r="O77" s="2211"/>
      <c r="P77" s="2211"/>
      <c r="Q77" s="2211"/>
      <c r="R77" s="2211"/>
      <c r="S77" s="2211"/>
    </row>
    <row r="78" spans="1:19" s="2" customFormat="1">
      <c r="A78" s="2138"/>
      <c r="B78" s="1907"/>
      <c r="C78" s="442"/>
      <c r="D78" s="442"/>
      <c r="E78" s="442"/>
      <c r="F78" s="442"/>
      <c r="G78" s="432"/>
      <c r="H78" s="2211"/>
      <c r="I78" s="2211"/>
      <c r="J78" s="2211"/>
      <c r="K78" s="2211"/>
      <c r="L78" s="2211"/>
      <c r="M78" s="2211"/>
      <c r="N78" s="2211"/>
      <c r="O78" s="2211"/>
      <c r="P78" s="2211"/>
      <c r="Q78" s="2211"/>
      <c r="R78" s="2211"/>
      <c r="S78" s="2211"/>
    </row>
    <row r="79" spans="1:19">
      <c r="A79" s="652" t="s">
        <v>632</v>
      </c>
      <c r="B79" s="653"/>
      <c r="C79" s="12"/>
      <c r="D79" s="12"/>
      <c r="E79" s="12"/>
      <c r="F79" s="12"/>
      <c r="G79" s="13"/>
      <c r="H79" s="21"/>
      <c r="I79" s="21"/>
      <c r="J79" s="21"/>
      <c r="K79" s="21"/>
      <c r="L79" s="21"/>
      <c r="M79" s="21"/>
      <c r="N79" s="21"/>
      <c r="O79" s="21"/>
      <c r="P79" s="21"/>
      <c r="Q79" s="21"/>
      <c r="R79" s="21"/>
      <c r="S79" s="21"/>
    </row>
    <row r="80" spans="1:19" s="2" customFormat="1">
      <c r="A80" s="2138"/>
      <c r="B80" s="1907"/>
      <c r="C80" s="442"/>
      <c r="D80" s="442"/>
      <c r="E80" s="442"/>
      <c r="F80" s="442"/>
      <c r="G80" s="432"/>
      <c r="H80" s="2211"/>
      <c r="I80" s="2211"/>
      <c r="J80" s="2211"/>
      <c r="K80" s="2211"/>
      <c r="L80" s="2211"/>
      <c r="M80" s="2211"/>
      <c r="N80" s="2211"/>
      <c r="O80" s="2211"/>
      <c r="P80" s="2211"/>
      <c r="Q80" s="2211"/>
      <c r="R80" s="2211"/>
      <c r="S80" s="2211"/>
    </row>
    <row r="81" spans="1:19" s="2" customFormat="1">
      <c r="A81" s="2138"/>
      <c r="B81" s="1907"/>
      <c r="C81" s="442"/>
      <c r="D81" s="442"/>
      <c r="E81" s="442"/>
      <c r="F81" s="442"/>
      <c r="G81" s="432"/>
      <c r="H81" s="2211"/>
      <c r="I81" s="2211"/>
      <c r="J81" s="2211"/>
      <c r="K81" s="2211"/>
      <c r="L81" s="2211"/>
      <c r="M81" s="2211"/>
      <c r="N81" s="2211"/>
      <c r="O81" s="2211"/>
      <c r="P81" s="2211"/>
      <c r="Q81" s="2211"/>
      <c r="R81" s="2211"/>
      <c r="S81" s="2211"/>
    </row>
    <row r="82" spans="1:19">
      <c r="A82" s="2138"/>
      <c r="B82" s="1907"/>
      <c r="C82" s="442"/>
      <c r="D82" s="442"/>
      <c r="E82" s="442"/>
      <c r="F82" s="442"/>
      <c r="G82" s="432"/>
      <c r="H82" s="2211"/>
      <c r="I82" s="2211"/>
      <c r="J82" s="2211"/>
      <c r="K82" s="2211"/>
      <c r="L82" s="2211"/>
      <c r="M82" s="2211"/>
      <c r="N82" s="2211"/>
      <c r="O82" s="2211"/>
      <c r="P82" s="2211"/>
      <c r="Q82" s="2211"/>
      <c r="R82" s="2211"/>
      <c r="S82" s="2211"/>
    </row>
    <row r="83" spans="1:19">
      <c r="A83" s="652" t="s">
        <v>633</v>
      </c>
      <c r="B83" s="653"/>
      <c r="C83" s="12"/>
      <c r="D83" s="12"/>
      <c r="E83" s="12"/>
      <c r="F83" s="12"/>
      <c r="G83" s="13"/>
      <c r="H83" s="21"/>
      <c r="I83" s="21"/>
      <c r="J83" s="21"/>
      <c r="K83" s="21"/>
      <c r="L83" s="21"/>
      <c r="M83" s="21"/>
      <c r="N83" s="21"/>
      <c r="O83" s="21"/>
      <c r="P83" s="21"/>
      <c r="Q83" s="21"/>
      <c r="R83" s="21"/>
      <c r="S83" s="21"/>
    </row>
    <row r="84" spans="1:19">
      <c r="A84" s="2138"/>
      <c r="B84" s="1907"/>
      <c r="C84" s="442"/>
      <c r="D84" s="442"/>
      <c r="E84" s="442"/>
      <c r="F84" s="442"/>
      <c r="G84" s="432"/>
      <c r="H84" s="2211"/>
      <c r="I84" s="2211"/>
      <c r="J84" s="2211"/>
      <c r="K84" s="2211"/>
      <c r="L84" s="2211"/>
      <c r="M84" s="2211"/>
      <c r="N84" s="2211"/>
      <c r="O84" s="2211"/>
      <c r="P84" s="2211"/>
      <c r="Q84" s="2211"/>
      <c r="R84" s="2211"/>
      <c r="S84" s="2211"/>
    </row>
    <row r="85" spans="1:19">
      <c r="A85" s="1920"/>
      <c r="B85" s="1907"/>
      <c r="C85" s="1908"/>
      <c r="D85" s="1908"/>
      <c r="E85" s="1908"/>
      <c r="F85" s="1908"/>
      <c r="G85" s="1921"/>
      <c r="H85" s="1888"/>
      <c r="I85" s="1888"/>
      <c r="J85" s="1888"/>
      <c r="K85" s="1888"/>
      <c r="L85" s="1888"/>
      <c r="M85" s="1888"/>
      <c r="N85" s="1888"/>
      <c r="O85" s="1888"/>
      <c r="P85" s="1888"/>
      <c r="Q85" s="1888"/>
      <c r="R85" s="1888"/>
      <c r="S85" s="1888"/>
    </row>
    <row r="86" spans="1:19">
      <c r="A86" s="1889"/>
      <c r="B86" s="1890"/>
      <c r="C86" s="1908"/>
      <c r="D86" s="1908"/>
      <c r="E86" s="1908"/>
      <c r="F86" s="1908"/>
      <c r="G86" s="1921"/>
      <c r="H86" s="1891"/>
      <c r="I86" s="1891"/>
      <c r="J86" s="1891"/>
      <c r="K86" s="1891"/>
      <c r="L86" s="1891"/>
      <c r="M86" s="1891"/>
      <c r="N86" s="1891"/>
      <c r="O86" s="1891"/>
      <c r="P86" s="1891"/>
      <c r="Q86" s="1891"/>
      <c r="R86" s="1891"/>
      <c r="S86" s="1891"/>
    </row>
    <row r="87" spans="1:19">
      <c r="A87" s="652" t="s">
        <v>634</v>
      </c>
      <c r="B87" s="653"/>
      <c r="C87" s="12"/>
      <c r="D87" s="12"/>
      <c r="E87" s="12"/>
      <c r="F87" s="12"/>
      <c r="G87" s="13"/>
      <c r="H87" s="21"/>
      <c r="I87" s="21"/>
      <c r="J87" s="21"/>
      <c r="K87" s="21"/>
      <c r="L87" s="21"/>
      <c r="M87" s="21"/>
      <c r="N87" s="21"/>
      <c r="O87" s="21"/>
      <c r="P87" s="21"/>
      <c r="Q87" s="21"/>
      <c r="R87" s="21"/>
      <c r="S87" s="21"/>
    </row>
    <row r="88" spans="1:19">
      <c r="A88" s="2142"/>
      <c r="B88" s="445"/>
      <c r="C88" s="442"/>
      <c r="D88" s="442"/>
      <c r="E88" s="442"/>
      <c r="F88" s="442"/>
      <c r="G88" s="432"/>
      <c r="H88" s="2211"/>
      <c r="I88" s="2211"/>
      <c r="J88" s="2211"/>
      <c r="K88" s="2211"/>
      <c r="L88" s="2211"/>
      <c r="M88" s="2211"/>
      <c r="N88" s="2211"/>
      <c r="O88" s="2211"/>
      <c r="P88" s="2211"/>
      <c r="Q88" s="2211"/>
      <c r="R88" s="2211"/>
      <c r="S88" s="2211"/>
    </row>
    <row r="89" spans="1:19">
      <c r="A89" s="1889"/>
      <c r="B89" s="1890"/>
      <c r="C89" s="1908"/>
      <c r="D89" s="1908"/>
      <c r="E89" s="1908"/>
      <c r="F89" s="1908"/>
      <c r="G89" s="1921"/>
      <c r="H89" s="1892"/>
      <c r="I89" s="1892"/>
      <c r="J89" s="1892"/>
      <c r="K89" s="1892"/>
      <c r="L89" s="1892"/>
      <c r="M89" s="1892"/>
      <c r="N89" s="1892"/>
      <c r="O89" s="1892"/>
      <c r="P89" s="1892"/>
      <c r="Q89" s="1892"/>
      <c r="R89" s="1892"/>
      <c r="S89" s="1892"/>
    </row>
    <row r="90" spans="1:19">
      <c r="A90" s="1889"/>
      <c r="B90" s="1890"/>
      <c r="C90" s="1908"/>
      <c r="D90" s="1908"/>
      <c r="E90" s="1908"/>
      <c r="F90" s="1908"/>
      <c r="G90" s="1921"/>
      <c r="H90" s="1892"/>
      <c r="I90" s="1892"/>
      <c r="J90" s="1892"/>
      <c r="K90" s="1892"/>
      <c r="L90" s="1892"/>
      <c r="M90" s="1892"/>
      <c r="N90" s="1892"/>
      <c r="O90" s="1892"/>
      <c r="P90" s="1892"/>
      <c r="Q90" s="1892"/>
      <c r="R90" s="1892"/>
      <c r="S90" s="1892"/>
    </row>
    <row r="91" spans="1:19">
      <c r="A91" s="652" t="s">
        <v>635</v>
      </c>
      <c r="B91" s="653"/>
      <c r="C91" s="12"/>
      <c r="D91" s="12"/>
      <c r="E91" s="12"/>
      <c r="F91" s="12"/>
      <c r="G91" s="13"/>
      <c r="H91" s="21"/>
      <c r="I91" s="21"/>
      <c r="J91" s="21"/>
      <c r="K91" s="21"/>
      <c r="L91" s="21"/>
      <c r="M91" s="21"/>
      <c r="N91" s="21"/>
      <c r="O91" s="21"/>
      <c r="P91" s="21"/>
      <c r="Q91" s="21"/>
      <c r="R91" s="21"/>
      <c r="S91" s="21"/>
    </row>
    <row r="92" spans="1:19">
      <c r="A92" s="1920"/>
      <c r="B92" s="1907" t="s">
        <v>636</v>
      </c>
      <c r="C92" s="1908"/>
      <c r="D92" s="1908"/>
      <c r="E92" s="1908"/>
      <c r="F92" s="1908"/>
      <c r="G92" s="1921"/>
      <c r="H92" s="1892"/>
      <c r="I92" s="1892"/>
      <c r="J92" s="1892"/>
      <c r="K92" s="1892"/>
      <c r="L92" s="1892"/>
      <c r="M92" s="1892"/>
      <c r="N92" s="1892"/>
      <c r="O92" s="1892"/>
      <c r="P92" s="1892"/>
      <c r="Q92" s="1892"/>
      <c r="R92" s="1892"/>
      <c r="S92" s="1892"/>
    </row>
    <row r="93" spans="1:19">
      <c r="A93" s="1920"/>
      <c r="B93" s="1907" t="s">
        <v>637</v>
      </c>
      <c r="C93" s="1908"/>
      <c r="D93" s="1908"/>
      <c r="E93" s="1908"/>
      <c r="F93" s="1908"/>
      <c r="G93" s="1921"/>
      <c r="H93" s="1892"/>
      <c r="I93" s="1892"/>
      <c r="J93" s="1892"/>
      <c r="K93" s="1892"/>
      <c r="L93" s="1892"/>
      <c r="M93" s="1892"/>
      <c r="N93" s="1892"/>
      <c r="O93" s="1892"/>
      <c r="P93" s="1892"/>
      <c r="Q93" s="1892"/>
      <c r="R93" s="1892"/>
      <c r="S93" s="1892"/>
    </row>
    <row r="94" spans="1:19">
      <c r="A94" s="1920"/>
      <c r="B94" s="1907" t="s">
        <v>638</v>
      </c>
      <c r="C94" s="1908"/>
      <c r="D94" s="1908"/>
      <c r="E94" s="1908"/>
      <c r="F94" s="1908"/>
      <c r="G94" s="1921"/>
      <c r="H94" s="1892"/>
      <c r="I94" s="1892"/>
      <c r="J94" s="1892"/>
      <c r="K94" s="1892"/>
      <c r="L94" s="1892"/>
      <c r="M94" s="1892"/>
      <c r="N94" s="1892"/>
      <c r="O94" s="1892"/>
      <c r="P94" s="1892"/>
      <c r="Q94" s="1892"/>
      <c r="R94" s="1892"/>
      <c r="S94" s="1892"/>
    </row>
    <row r="95" spans="1:19">
      <c r="A95" s="1920"/>
      <c r="B95" s="1907" t="s">
        <v>639</v>
      </c>
      <c r="C95" s="1908"/>
      <c r="D95" s="1908"/>
      <c r="E95" s="1908"/>
      <c r="F95" s="1908"/>
      <c r="G95" s="1921"/>
      <c r="H95" s="1892"/>
      <c r="I95" s="1892"/>
      <c r="J95" s="1892"/>
      <c r="K95" s="1892"/>
      <c r="L95" s="1892"/>
      <c r="M95" s="1892"/>
      <c r="N95" s="1892"/>
      <c r="O95" s="1892"/>
      <c r="P95" s="1892"/>
      <c r="Q95" s="1892"/>
      <c r="R95" s="1892"/>
      <c r="S95" s="1892"/>
    </row>
    <row r="96" spans="1:19">
      <c r="A96" s="358"/>
      <c r="B96" s="357"/>
      <c r="C96" s="188"/>
      <c r="D96" s="188"/>
      <c r="E96" s="188"/>
      <c r="F96" s="188"/>
      <c r="G96" s="359"/>
      <c r="H96" s="300"/>
      <c r="I96" s="300"/>
      <c r="J96" s="300"/>
      <c r="K96" s="300"/>
      <c r="L96" s="300"/>
      <c r="M96" s="300"/>
      <c r="N96" s="300"/>
      <c r="O96" s="300"/>
      <c r="P96" s="300"/>
      <c r="Q96" s="300"/>
      <c r="R96" s="300"/>
      <c r="S96" s="300"/>
    </row>
    <row r="97" spans="1:19">
      <c r="A97" s="7" t="s">
        <v>640</v>
      </c>
      <c r="B97" s="8"/>
      <c r="C97" s="12"/>
      <c r="D97" s="12"/>
      <c r="E97" s="12"/>
      <c r="F97" s="12"/>
      <c r="G97" s="13"/>
      <c r="H97" s="21"/>
      <c r="I97" s="21"/>
      <c r="J97" s="21"/>
      <c r="K97" s="21"/>
      <c r="L97" s="21"/>
      <c r="M97" s="21"/>
      <c r="N97" s="21"/>
      <c r="O97" s="21"/>
      <c r="P97" s="21"/>
      <c r="Q97" s="21"/>
      <c r="R97" s="21"/>
      <c r="S97" s="21"/>
    </row>
    <row r="98" spans="1:19">
      <c r="A98" s="2138"/>
      <c r="B98" s="446" t="s">
        <v>641</v>
      </c>
      <c r="C98" s="442"/>
      <c r="D98" s="442"/>
      <c r="E98" s="442"/>
      <c r="F98" s="442"/>
      <c r="G98" s="432"/>
      <c r="H98" s="2221"/>
      <c r="I98" s="2221"/>
      <c r="J98" s="2221"/>
      <c r="K98" s="2221"/>
      <c r="L98" s="2221"/>
      <c r="M98" s="2221"/>
      <c r="N98" s="2221"/>
      <c r="O98" s="2221"/>
      <c r="P98" s="2221"/>
      <c r="Q98" s="2221"/>
      <c r="R98" s="2221"/>
      <c r="S98" s="2221"/>
    </row>
    <row r="99" spans="1:19">
      <c r="A99" s="1920"/>
      <c r="B99" s="1907" t="s">
        <v>642</v>
      </c>
      <c r="C99" s="1908"/>
      <c r="D99" s="1908"/>
      <c r="E99" s="1908"/>
      <c r="F99" s="1908"/>
      <c r="G99" s="1921"/>
      <c r="H99" s="1893"/>
      <c r="I99" s="1893"/>
      <c r="J99" s="1893"/>
      <c r="K99" s="1893"/>
      <c r="L99" s="1893"/>
      <c r="M99" s="1893"/>
      <c r="N99" s="1893"/>
      <c r="O99" s="1893"/>
      <c r="P99" s="1893"/>
      <c r="Q99" s="1893"/>
      <c r="R99" s="1893"/>
      <c r="S99" s="1893"/>
    </row>
    <row r="100" spans="1:19">
      <c r="A100" s="1894"/>
      <c r="B100" s="1895" t="s">
        <v>643</v>
      </c>
      <c r="C100" s="1896"/>
      <c r="D100" s="1896"/>
      <c r="E100" s="1896"/>
      <c r="F100" s="1896"/>
      <c r="G100" s="1897"/>
      <c r="H100" s="1898"/>
      <c r="I100" s="1898"/>
      <c r="J100" s="1898"/>
      <c r="K100" s="1898"/>
      <c r="L100" s="1898"/>
      <c r="M100" s="1898"/>
      <c r="N100" s="1898"/>
      <c r="O100" s="1898"/>
      <c r="P100" s="1898"/>
      <c r="Q100" s="1898"/>
      <c r="R100" s="1898"/>
      <c r="S100" s="1898"/>
    </row>
    <row r="102" spans="1:19">
      <c r="A102" s="94" t="s">
        <v>644</v>
      </c>
      <c r="B102" s="96"/>
    </row>
    <row r="103" spans="1:19">
      <c r="A103" s="95" t="s">
        <v>542</v>
      </c>
      <c r="B103" s="1899"/>
    </row>
    <row r="104" spans="1:19">
      <c r="A104" s="1900" t="s">
        <v>546</v>
      </c>
      <c r="B104" s="1899"/>
    </row>
    <row r="105" spans="1:19">
      <c r="A105" s="1901" t="s">
        <v>549</v>
      </c>
      <c r="B105" s="1902"/>
    </row>
    <row r="106" spans="1:19">
      <c r="A106" s="1901" t="s">
        <v>552</v>
      </c>
      <c r="B106" s="1903"/>
    </row>
    <row r="107" spans="1:19">
      <c r="A107" s="1904" t="s">
        <v>645</v>
      </c>
      <c r="B107" s="1905"/>
    </row>
    <row r="109" spans="1:19">
      <c r="A109" s="97"/>
      <c r="B109" s="1" t="s">
        <v>646</v>
      </c>
    </row>
    <row r="110" spans="1:19">
      <c r="A110" s="98"/>
      <c r="B110" s="1" t="s">
        <v>647</v>
      </c>
    </row>
  </sheetData>
  <mergeCells count="47">
    <mergeCell ref="A75:B75"/>
    <mergeCell ref="A79:B79"/>
    <mergeCell ref="A83:B83"/>
    <mergeCell ref="A87:B87"/>
    <mergeCell ref="A91:B9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475" priority="23" operator="equal">
      <formula>"X"</formula>
    </cfRule>
    <cfRule type="cellIs" dxfId="474" priority="24" operator="equal">
      <formula>"I"</formula>
    </cfRule>
  </conditionalFormatting>
  <conditionalFormatting sqref="H31:H66">
    <cfRule type="cellIs" dxfId="473" priority="1" operator="equal">
      <formula>"X"</formula>
    </cfRule>
    <cfRule type="cellIs" dxfId="472" priority="2" operator="equal">
      <formula>"I"</formula>
    </cfRule>
  </conditionalFormatting>
  <conditionalFormatting sqref="J20:J29">
    <cfRule type="cellIs" dxfId="471" priority="21" operator="equal">
      <formula>"X"</formula>
    </cfRule>
    <cfRule type="cellIs" dxfId="470" priority="22" operator="equal">
      <formula>"I"</formula>
    </cfRule>
  </conditionalFormatting>
  <conditionalFormatting sqref="J31:J66">
    <cfRule type="cellIs" dxfId="469" priority="3" operator="equal">
      <formula>"X"</formula>
    </cfRule>
    <cfRule type="cellIs" dxfId="468" priority="4" operator="equal">
      <formula>"I"</formula>
    </cfRule>
  </conditionalFormatting>
  <conditionalFormatting sqref="L20:L29">
    <cfRule type="cellIs" dxfId="467" priority="19" operator="equal">
      <formula>"X"</formula>
    </cfRule>
    <cfRule type="cellIs" dxfId="466" priority="20" operator="equal">
      <formula>"I"</formula>
    </cfRule>
  </conditionalFormatting>
  <conditionalFormatting sqref="L31:L66">
    <cfRule type="cellIs" dxfId="465" priority="5" operator="equal">
      <formula>"X"</formula>
    </cfRule>
    <cfRule type="cellIs" dxfId="464" priority="6" operator="equal">
      <formula>"I"</formula>
    </cfRule>
  </conditionalFormatting>
  <conditionalFormatting sqref="N20:N29">
    <cfRule type="cellIs" dxfId="463" priority="17" operator="equal">
      <formula>"X"</formula>
    </cfRule>
    <cfRule type="cellIs" dxfId="462" priority="18" operator="equal">
      <formula>"I"</formula>
    </cfRule>
  </conditionalFormatting>
  <conditionalFormatting sqref="N31:N66">
    <cfRule type="cellIs" dxfId="461" priority="7" operator="equal">
      <formula>"X"</formula>
    </cfRule>
    <cfRule type="cellIs" dxfId="460" priority="8" operator="equal">
      <formula>"I"</formula>
    </cfRule>
  </conditionalFormatting>
  <conditionalFormatting sqref="P20:P29">
    <cfRule type="cellIs" dxfId="459" priority="15" operator="equal">
      <formula>"X"</formula>
    </cfRule>
    <cfRule type="cellIs" dxfId="458" priority="16" operator="equal">
      <formula>"I"</formula>
    </cfRule>
  </conditionalFormatting>
  <conditionalFormatting sqref="P31:P66">
    <cfRule type="cellIs" dxfId="457" priority="9" operator="equal">
      <formula>"X"</formula>
    </cfRule>
    <cfRule type="cellIs" dxfId="456" priority="10" operator="equal">
      <formula>"I"</formula>
    </cfRule>
  </conditionalFormatting>
  <conditionalFormatting sqref="R20:R29">
    <cfRule type="cellIs" dxfId="455" priority="13" operator="equal">
      <formula>"X"</formula>
    </cfRule>
    <cfRule type="cellIs" dxfId="454" priority="14" operator="equal">
      <formula>"I"</formula>
    </cfRule>
  </conditionalFormatting>
  <conditionalFormatting sqref="R31:R66">
    <cfRule type="cellIs" dxfId="453" priority="11" operator="equal">
      <formula>"X"</formula>
    </cfRule>
    <cfRule type="cellIs" dxfId="452" priority="12" operator="equal">
      <formula>"I"</formula>
    </cfRule>
  </conditionalFormatting>
  <hyperlinks>
    <hyperlink ref="B3" location="'Cost Summary'!A1" display="BACK TO SUMMARY SHEET" xr:uid="{4923DC2A-3177-4A3A-83AF-F21502089852}"/>
  </hyperlink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AE0F-669E-4D02-8711-9E8B17D82711}">
  <sheetPr>
    <tabColor rgb="FF92D050"/>
  </sheetPr>
  <dimension ref="A1:S99"/>
  <sheetViews>
    <sheetView workbookViewId="0">
      <pane xSplit="2" ySplit="9" topLeftCell="C35" activePane="bottomRight" state="frozen"/>
      <selection pane="bottomRight" activeCell="B9" sqref="B9"/>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20.25">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89"/>
      <c r="K4" s="689"/>
      <c r="L4" s="689"/>
      <c r="M4" s="689"/>
      <c r="N4" s="689"/>
      <c r="O4" s="689"/>
      <c r="P4" s="689"/>
      <c r="Q4" s="689"/>
      <c r="R4" s="666"/>
      <c r="S4" s="649"/>
    </row>
    <row r="5" spans="1:19">
      <c r="A5" s="1906" t="s">
        <v>544</v>
      </c>
      <c r="B5" s="1907" t="s">
        <v>462</v>
      </c>
      <c r="C5" s="1908"/>
      <c r="D5" s="1908"/>
      <c r="E5" s="1908"/>
      <c r="F5" s="1908"/>
      <c r="G5" s="1909" t="s">
        <v>546</v>
      </c>
      <c r="H5" s="1910"/>
      <c r="I5" s="1911"/>
      <c r="J5" s="2004"/>
      <c r="K5" s="2004"/>
      <c r="L5" s="2004"/>
      <c r="M5" s="2004"/>
      <c r="N5" s="2004"/>
      <c r="O5" s="2004"/>
      <c r="P5" s="2004"/>
      <c r="Q5" s="2004"/>
      <c r="R5" s="1958"/>
      <c r="S5" s="1911"/>
    </row>
    <row r="6" spans="1:19">
      <c r="A6" s="1906" t="s">
        <v>548</v>
      </c>
      <c r="B6" s="1912" t="s">
        <v>461</v>
      </c>
      <c r="C6" s="1908"/>
      <c r="D6" s="1908"/>
      <c r="E6" s="1908"/>
      <c r="F6" s="1908"/>
      <c r="G6" s="1909" t="s">
        <v>549</v>
      </c>
      <c r="H6" s="1913"/>
      <c r="I6" s="1914"/>
      <c r="J6" s="2005"/>
      <c r="K6" s="2005"/>
      <c r="L6" s="2005"/>
      <c r="M6" s="2005"/>
      <c r="N6" s="2005"/>
      <c r="O6" s="2005"/>
      <c r="P6" s="2005"/>
      <c r="Q6" s="2005"/>
      <c r="R6" s="1959"/>
      <c r="S6" s="1914"/>
    </row>
    <row r="7" spans="1:19">
      <c r="A7" s="1906" t="s">
        <v>551</v>
      </c>
      <c r="B7" s="1915"/>
      <c r="C7" s="1908"/>
      <c r="D7" s="1908"/>
      <c r="E7" s="1908"/>
      <c r="F7" s="1908"/>
      <c r="G7" s="1909" t="s">
        <v>552</v>
      </c>
      <c r="H7" s="1916"/>
      <c r="I7" s="1917"/>
      <c r="J7" s="2006"/>
      <c r="K7" s="2006"/>
      <c r="L7" s="2006"/>
      <c r="M7" s="2006"/>
      <c r="N7" s="2006"/>
      <c r="O7" s="2006"/>
      <c r="P7" s="2006"/>
      <c r="Q7" s="2006"/>
      <c r="R7" s="1960"/>
      <c r="S7" s="1917"/>
    </row>
    <row r="8" spans="1:19">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0">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idden="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c r="A20" s="1920"/>
      <c r="B20" s="1907"/>
      <c r="C20" s="1923"/>
      <c r="D20" s="1908"/>
      <c r="E20" s="1908"/>
      <c r="F20" s="1908"/>
      <c r="G20" s="1921"/>
      <c r="H20" s="1924"/>
      <c r="I20" s="1922"/>
      <c r="J20" s="1924"/>
      <c r="K20" s="1922"/>
      <c r="L20" s="1924"/>
      <c r="M20" s="1922"/>
      <c r="N20" s="1924"/>
      <c r="O20" s="1922"/>
      <c r="P20" s="1924"/>
      <c r="Q20" s="1922"/>
      <c r="R20" s="1924"/>
      <c r="S20" s="1922"/>
    </row>
    <row r="21" spans="1:19">
      <c r="A21" s="60"/>
      <c r="B21" s="1925" t="s">
        <v>462</v>
      </c>
      <c r="C21" s="57"/>
      <c r="D21" s="58"/>
      <c r="E21" s="58"/>
      <c r="F21" s="58"/>
      <c r="G21" s="64"/>
      <c r="H21" s="1924"/>
      <c r="I21" s="407"/>
      <c r="J21" s="1924"/>
      <c r="K21" s="406"/>
      <c r="L21" s="1924"/>
      <c r="M21" s="406"/>
      <c r="N21" s="1924"/>
      <c r="O21" s="406"/>
      <c r="P21" s="1924"/>
      <c r="Q21" s="406"/>
      <c r="R21" s="1924"/>
      <c r="S21" s="406"/>
    </row>
    <row r="22" spans="1:19">
      <c r="A22" s="2148"/>
      <c r="B22" s="1848" t="s">
        <v>567</v>
      </c>
      <c r="C22" s="1923"/>
      <c r="D22" s="1908"/>
      <c r="E22" s="1908"/>
      <c r="F22" s="1908"/>
      <c r="G22" s="1921"/>
      <c r="H22" s="1924"/>
      <c r="I22" s="407"/>
      <c r="J22" s="1924"/>
      <c r="K22" s="406"/>
      <c r="L22" s="1924"/>
      <c r="M22" s="406"/>
      <c r="N22" s="1924"/>
      <c r="O22" s="406"/>
      <c r="P22" s="1924"/>
      <c r="Q22" s="406"/>
      <c r="R22" s="1924"/>
      <c r="S22" s="406"/>
    </row>
    <row r="23" spans="1:19">
      <c r="A23" s="2148"/>
      <c r="B23" s="2230" t="s">
        <v>568</v>
      </c>
      <c r="C23" s="1923"/>
      <c r="D23" s="1908"/>
      <c r="E23" s="1908"/>
      <c r="F23" s="1908"/>
      <c r="G23" s="1921"/>
      <c r="H23" s="1924"/>
      <c r="I23" s="407"/>
      <c r="J23" s="1924"/>
      <c r="K23" s="406"/>
      <c r="L23" s="1924"/>
      <c r="M23" s="406"/>
      <c r="N23" s="1924"/>
      <c r="O23" s="406"/>
      <c r="P23" s="1924"/>
      <c r="Q23" s="406"/>
      <c r="R23" s="1924"/>
      <c r="S23" s="406"/>
    </row>
    <row r="24" spans="1:19">
      <c r="A24" s="2148"/>
      <c r="B24" s="2230" t="s">
        <v>569</v>
      </c>
      <c r="C24" s="1966"/>
      <c r="D24" s="1908"/>
      <c r="E24" s="1908"/>
      <c r="F24" s="1908"/>
      <c r="G24" s="1921"/>
      <c r="H24" s="1924"/>
      <c r="I24" s="407"/>
      <c r="J24" s="1924"/>
      <c r="K24" s="406"/>
      <c r="L24" s="1924"/>
      <c r="M24" s="406"/>
      <c r="N24" s="1924"/>
      <c r="O24" s="406"/>
      <c r="P24" s="1924"/>
      <c r="Q24" s="406"/>
      <c r="R24" s="1924"/>
      <c r="S24" s="406"/>
    </row>
    <row r="25" spans="1:19">
      <c r="A25" s="2148"/>
      <c r="B25" s="2231"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231"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231"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231" t="s">
        <v>573</v>
      </c>
      <c r="C28" s="1968"/>
      <c r="D28" s="1969"/>
      <c r="E28" s="1969"/>
      <c r="F28" s="1969"/>
      <c r="G28" s="1968"/>
      <c r="H28" s="1924"/>
      <c r="I28" s="407"/>
      <c r="J28" s="1924"/>
      <c r="K28" s="413"/>
      <c r="L28" s="1924"/>
      <c r="M28" s="413"/>
      <c r="N28" s="1924"/>
      <c r="O28" s="413"/>
      <c r="P28" s="1924"/>
      <c r="Q28" s="413"/>
      <c r="R28" s="1924"/>
      <c r="S28" s="413"/>
    </row>
    <row r="29" spans="1:19" s="93" customFormat="1">
      <c r="A29" s="2150"/>
      <c r="B29" s="2231"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232"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233" t="s">
        <v>575</v>
      </c>
      <c r="C31" s="1970"/>
      <c r="D31" s="1971"/>
      <c r="E31" s="1971"/>
      <c r="F31" s="1971"/>
      <c r="G31" s="1970"/>
      <c r="H31" s="1974"/>
      <c r="I31" s="408"/>
      <c r="J31" s="1978"/>
      <c r="K31" s="414"/>
      <c r="L31" s="1978"/>
      <c r="M31" s="414"/>
      <c r="N31" s="414"/>
      <c r="O31" s="414"/>
      <c r="P31" s="414"/>
      <c r="Q31" s="414"/>
      <c r="R31" s="414"/>
      <c r="S31" s="414"/>
    </row>
    <row r="32" spans="1:19" s="93" customFormat="1">
      <c r="A32" s="2150"/>
      <c r="B32" s="154"/>
      <c r="C32" s="1968"/>
      <c r="D32" s="1969"/>
      <c r="E32" s="1969"/>
      <c r="F32" s="1969"/>
      <c r="G32" s="1968"/>
      <c r="H32" s="1924"/>
      <c r="I32" s="407"/>
      <c r="J32" s="1924"/>
      <c r="K32" s="413"/>
      <c r="L32" s="1924"/>
      <c r="M32" s="413"/>
      <c r="N32" s="1924"/>
      <c r="O32" s="413"/>
      <c r="P32" s="1924"/>
      <c r="Q32" s="413"/>
      <c r="R32" s="1924"/>
      <c r="S32" s="413"/>
    </row>
    <row r="33" spans="1:19" s="93" customFormat="1">
      <c r="A33" s="2111"/>
      <c r="B33" s="2228" t="s">
        <v>962</v>
      </c>
      <c r="C33" s="1988"/>
      <c r="D33" s="1969"/>
      <c r="E33" s="1969"/>
      <c r="F33" s="1969"/>
      <c r="G33" s="1968"/>
      <c r="H33" s="1924"/>
      <c r="I33" s="407"/>
      <c r="J33" s="1924"/>
      <c r="K33" s="413"/>
      <c r="L33" s="1924"/>
      <c r="M33" s="413"/>
      <c r="N33" s="1924"/>
      <c r="O33" s="413"/>
      <c r="P33" s="1924"/>
      <c r="Q33" s="413"/>
      <c r="R33" s="1924"/>
      <c r="S33" s="413"/>
    </row>
    <row r="34" spans="1:19" s="93" customFormat="1">
      <c r="A34" s="2111"/>
      <c r="B34" s="2228" t="s">
        <v>963</v>
      </c>
      <c r="C34" s="1988"/>
      <c r="D34" s="1969"/>
      <c r="E34" s="1969"/>
      <c r="F34" s="1969"/>
      <c r="G34" s="1968"/>
      <c r="H34" s="1924" t="s">
        <v>579</v>
      </c>
      <c r="I34" s="407"/>
      <c r="J34" s="1924"/>
      <c r="K34" s="413"/>
      <c r="L34" s="1924"/>
      <c r="M34" s="413"/>
      <c r="N34" s="1924"/>
      <c r="O34" s="413"/>
      <c r="P34" s="1924"/>
      <c r="Q34" s="413"/>
      <c r="R34" s="1924"/>
      <c r="S34" s="413"/>
    </row>
    <row r="35" spans="1:19" s="93" customFormat="1">
      <c r="A35" s="2111"/>
      <c r="B35" s="2228" t="s">
        <v>964</v>
      </c>
      <c r="C35" s="1988"/>
      <c r="D35" s="1969"/>
      <c r="E35" s="1969"/>
      <c r="F35" s="1969"/>
      <c r="G35" s="1968"/>
      <c r="H35" s="1924"/>
      <c r="I35" s="407"/>
      <c r="J35" s="1924"/>
      <c r="K35" s="413"/>
      <c r="L35" s="1924"/>
      <c r="M35" s="413"/>
      <c r="N35" s="1924"/>
      <c r="O35" s="413"/>
      <c r="P35" s="1924"/>
      <c r="Q35" s="413"/>
      <c r="R35" s="1924"/>
      <c r="S35" s="413"/>
    </row>
    <row r="36" spans="1:19" s="93" customFormat="1">
      <c r="A36" s="2111"/>
      <c r="B36" s="2228" t="s">
        <v>965</v>
      </c>
      <c r="C36" s="1988"/>
      <c r="D36" s="1969"/>
      <c r="E36" s="1969"/>
      <c r="F36" s="1969"/>
      <c r="G36" s="1968"/>
      <c r="H36" s="1924"/>
      <c r="I36" s="407"/>
      <c r="J36" s="1924"/>
      <c r="K36" s="413"/>
      <c r="L36" s="1924"/>
      <c r="M36" s="413"/>
      <c r="N36" s="1924"/>
      <c r="O36" s="413"/>
      <c r="P36" s="1924"/>
      <c r="Q36" s="413"/>
      <c r="R36" s="1924"/>
      <c r="S36" s="413"/>
    </row>
    <row r="37" spans="1:19" s="93" customFormat="1">
      <c r="A37" s="2111"/>
      <c r="B37" s="2228" t="s">
        <v>966</v>
      </c>
      <c r="C37" s="1988"/>
      <c r="D37" s="1969"/>
      <c r="E37" s="1969"/>
      <c r="F37" s="1969"/>
      <c r="G37" s="1968"/>
      <c r="H37" s="1924"/>
      <c r="I37" s="407"/>
      <c r="J37" s="1924"/>
      <c r="K37" s="413"/>
      <c r="L37" s="1924"/>
      <c r="M37" s="413"/>
      <c r="N37" s="1924"/>
      <c r="O37" s="413"/>
      <c r="P37" s="1924"/>
      <c r="Q37" s="413"/>
      <c r="R37" s="1924"/>
      <c r="S37" s="413"/>
    </row>
    <row r="38" spans="1:19" s="93" customFormat="1">
      <c r="A38" s="2111"/>
      <c r="B38" s="2228" t="s">
        <v>967</v>
      </c>
      <c r="C38" s="1988"/>
      <c r="D38" s="1969"/>
      <c r="E38" s="2015"/>
      <c r="F38" s="2016"/>
      <c r="G38" s="1968"/>
      <c r="H38" s="1924"/>
      <c r="I38" s="407"/>
      <c r="J38" s="1924"/>
      <c r="K38" s="413"/>
      <c r="L38" s="1924"/>
      <c r="M38" s="413"/>
      <c r="N38" s="1924"/>
      <c r="O38" s="413"/>
      <c r="P38" s="1924"/>
      <c r="Q38" s="413"/>
      <c r="R38" s="1924"/>
      <c r="S38" s="413"/>
    </row>
    <row r="39" spans="1:19" s="93" customFormat="1">
      <c r="A39" s="2111"/>
      <c r="B39" s="2228" t="s">
        <v>968</v>
      </c>
      <c r="C39" s="1988"/>
      <c r="D39" s="1969"/>
      <c r="E39" s="2015"/>
      <c r="F39" s="2016"/>
      <c r="G39" s="1968"/>
      <c r="H39" s="1924"/>
      <c r="I39" s="407"/>
      <c r="J39" s="1924"/>
      <c r="K39" s="413"/>
      <c r="L39" s="1924"/>
      <c r="M39" s="413"/>
      <c r="N39" s="1924"/>
      <c r="O39" s="413"/>
      <c r="P39" s="1924"/>
      <c r="Q39" s="413"/>
      <c r="R39" s="1924"/>
      <c r="S39" s="413"/>
    </row>
    <row r="40" spans="1:19" s="93" customFormat="1">
      <c r="A40" s="2111"/>
      <c r="B40" s="2228" t="s">
        <v>969</v>
      </c>
      <c r="C40" s="1988"/>
      <c r="D40" s="1969"/>
      <c r="E40" s="2015"/>
      <c r="F40" s="2016"/>
      <c r="G40" s="1968"/>
      <c r="H40" s="1924"/>
      <c r="I40" s="407"/>
      <c r="J40" s="1924"/>
      <c r="K40" s="413"/>
      <c r="L40" s="1924"/>
      <c r="M40" s="413"/>
      <c r="N40" s="1924"/>
      <c r="O40" s="413"/>
      <c r="P40" s="1924"/>
      <c r="Q40" s="413"/>
      <c r="R40" s="1924"/>
      <c r="S40" s="413"/>
    </row>
    <row r="41" spans="1:19" s="93" customFormat="1">
      <c r="A41" s="2111"/>
      <c r="B41" s="2228" t="s">
        <v>981</v>
      </c>
      <c r="C41" s="1988"/>
      <c r="D41" s="1969"/>
      <c r="E41" s="2015"/>
      <c r="F41" s="2016"/>
      <c r="G41" s="1968"/>
      <c r="H41" s="1924"/>
      <c r="I41" s="407"/>
      <c r="J41" s="1924"/>
      <c r="K41" s="413"/>
      <c r="L41" s="1924"/>
      <c r="M41" s="413"/>
      <c r="N41" s="1924"/>
      <c r="O41" s="413"/>
      <c r="P41" s="1924"/>
      <c r="Q41" s="413"/>
      <c r="R41" s="1924"/>
      <c r="S41" s="413"/>
    </row>
    <row r="42" spans="1:19" s="93" customFormat="1">
      <c r="A42" s="2111"/>
      <c r="B42" s="2228" t="s">
        <v>982</v>
      </c>
      <c r="C42" s="1988"/>
      <c r="D42" s="1969"/>
      <c r="E42" s="2015"/>
      <c r="F42" s="2016"/>
      <c r="G42" s="1968"/>
      <c r="H42" s="1924"/>
      <c r="I42" s="407"/>
      <c r="J42" s="1924"/>
      <c r="K42" s="413"/>
      <c r="L42" s="1924"/>
      <c r="M42" s="413"/>
      <c r="N42" s="1924"/>
      <c r="O42" s="413"/>
      <c r="P42" s="1924"/>
      <c r="Q42" s="413"/>
      <c r="R42" s="1924"/>
      <c r="S42" s="413"/>
    </row>
    <row r="43" spans="1:19" s="93" customFormat="1">
      <c r="A43" s="2111"/>
      <c r="B43" s="2228" t="s">
        <v>972</v>
      </c>
      <c r="C43" s="1988"/>
      <c r="D43" s="1969"/>
      <c r="E43" s="2015"/>
      <c r="F43" s="2016"/>
      <c r="G43" s="1968"/>
      <c r="H43" s="1924"/>
      <c r="I43" s="407"/>
      <c r="J43" s="1924"/>
      <c r="K43" s="413"/>
      <c r="L43" s="1924"/>
      <c r="M43" s="413"/>
      <c r="N43" s="1924"/>
      <c r="O43" s="413"/>
      <c r="P43" s="1924"/>
      <c r="Q43" s="413"/>
      <c r="R43" s="1924"/>
      <c r="S43" s="413"/>
    </row>
    <row r="44" spans="1:19" s="93" customFormat="1">
      <c r="A44" s="2111"/>
      <c r="B44" s="2228" t="s">
        <v>973</v>
      </c>
      <c r="C44" s="1988"/>
      <c r="D44" s="1969"/>
      <c r="E44" s="2015"/>
      <c r="F44" s="2016"/>
      <c r="G44" s="1968"/>
      <c r="H44" s="1924"/>
      <c r="I44" s="407"/>
      <c r="J44" s="1924"/>
      <c r="K44" s="413"/>
      <c r="L44" s="1924"/>
      <c r="M44" s="413"/>
      <c r="N44" s="1924"/>
      <c r="O44" s="413"/>
      <c r="P44" s="1924"/>
      <c r="Q44" s="413"/>
      <c r="R44" s="1924"/>
      <c r="S44" s="413"/>
    </row>
    <row r="45" spans="1:19" s="93" customFormat="1">
      <c r="A45" s="2111"/>
      <c r="B45" s="2228" t="s">
        <v>974</v>
      </c>
      <c r="C45" s="1988"/>
      <c r="D45" s="1969"/>
      <c r="E45" s="2015"/>
      <c r="F45" s="2016"/>
      <c r="G45" s="1968"/>
      <c r="H45" s="1924"/>
      <c r="I45" s="407"/>
      <c r="J45" s="1924"/>
      <c r="K45" s="413"/>
      <c r="L45" s="1924"/>
      <c r="M45" s="413"/>
      <c r="N45" s="1924"/>
      <c r="O45" s="413"/>
      <c r="P45" s="1924"/>
      <c r="Q45" s="413"/>
      <c r="R45" s="1924"/>
      <c r="S45" s="413"/>
    </row>
    <row r="46" spans="1:19" s="93" customFormat="1">
      <c r="A46" s="2111"/>
      <c r="B46" s="2228" t="s">
        <v>975</v>
      </c>
      <c r="C46" s="1988"/>
      <c r="D46" s="1969"/>
      <c r="E46" s="2015"/>
      <c r="F46" s="2016"/>
      <c r="G46" s="1968"/>
      <c r="H46" s="1924"/>
      <c r="I46" s="407"/>
      <c r="J46" s="1924"/>
      <c r="K46" s="413"/>
      <c r="L46" s="1924"/>
      <c r="M46" s="413"/>
      <c r="N46" s="1924"/>
      <c r="O46" s="413"/>
      <c r="P46" s="1924"/>
      <c r="Q46" s="413"/>
      <c r="R46" s="1924"/>
      <c r="S46" s="413"/>
    </row>
    <row r="47" spans="1:19" s="93" customFormat="1">
      <c r="A47" s="2111"/>
      <c r="B47" s="2228" t="s">
        <v>976</v>
      </c>
      <c r="C47" s="1988"/>
      <c r="D47" s="1969"/>
      <c r="E47" s="2015"/>
      <c r="F47" s="2016"/>
      <c r="G47" s="1968"/>
      <c r="H47" s="1924"/>
      <c r="I47" s="407"/>
      <c r="J47" s="1924"/>
      <c r="K47" s="413"/>
      <c r="L47" s="1924"/>
      <c r="M47" s="413"/>
      <c r="N47" s="1924"/>
      <c r="O47" s="413"/>
      <c r="P47" s="1924"/>
      <c r="Q47" s="413"/>
      <c r="R47" s="1924"/>
      <c r="S47" s="413"/>
    </row>
    <row r="48" spans="1:19" s="93" customFormat="1">
      <c r="A48" s="2111"/>
      <c r="B48" s="2228"/>
      <c r="C48" s="1988"/>
      <c r="D48" s="1969"/>
      <c r="E48" s="2015"/>
      <c r="F48" s="2016"/>
      <c r="G48" s="1968"/>
      <c r="H48" s="1924"/>
      <c r="I48" s="407"/>
      <c r="J48" s="1924"/>
      <c r="K48" s="413"/>
      <c r="L48" s="1924"/>
      <c r="M48" s="413"/>
      <c r="N48" s="1924"/>
      <c r="O48" s="413"/>
      <c r="P48" s="1924"/>
      <c r="Q48" s="413"/>
      <c r="R48" s="1924"/>
      <c r="S48" s="413"/>
    </row>
    <row r="49" spans="1:19" s="93" customFormat="1">
      <c r="A49" s="2111"/>
      <c r="B49" s="2228" t="s">
        <v>983</v>
      </c>
      <c r="C49" s="1988"/>
      <c r="D49" s="1969"/>
      <c r="E49" s="2015"/>
      <c r="F49" s="2016"/>
      <c r="G49" s="1968"/>
      <c r="H49" s="1924"/>
      <c r="I49" s="407"/>
      <c r="J49" s="1924"/>
      <c r="K49" s="413"/>
      <c r="L49" s="1924"/>
      <c r="M49" s="413"/>
      <c r="N49" s="1924"/>
      <c r="O49" s="413"/>
      <c r="P49" s="1924"/>
      <c r="Q49" s="413"/>
      <c r="R49" s="1924"/>
      <c r="S49" s="413"/>
    </row>
    <row r="50" spans="1:19" s="93" customFormat="1">
      <c r="A50" s="2111"/>
      <c r="B50" s="2228"/>
      <c r="C50" s="1988"/>
      <c r="D50" s="1969"/>
      <c r="E50" s="2015"/>
      <c r="F50" s="2016"/>
      <c r="G50" s="1968"/>
      <c r="H50" s="1924"/>
      <c r="I50" s="407"/>
      <c r="J50" s="1924"/>
      <c r="K50" s="413"/>
      <c r="L50" s="1924"/>
      <c r="M50" s="413"/>
      <c r="N50" s="1924"/>
      <c r="O50" s="413"/>
      <c r="P50" s="1924"/>
      <c r="Q50" s="413"/>
      <c r="R50" s="1924"/>
      <c r="S50" s="413"/>
    </row>
    <row r="51" spans="1:19" s="93" customFormat="1">
      <c r="A51" s="2111"/>
      <c r="B51" s="2228" t="s">
        <v>977</v>
      </c>
      <c r="C51" s="1988"/>
      <c r="D51" s="1969"/>
      <c r="E51" s="2015"/>
      <c r="F51" s="2016"/>
      <c r="G51" s="1968"/>
      <c r="H51" s="1924"/>
      <c r="I51" s="407"/>
      <c r="J51" s="1924"/>
      <c r="K51" s="413"/>
      <c r="L51" s="1924"/>
      <c r="M51" s="413"/>
      <c r="N51" s="1924"/>
      <c r="O51" s="413"/>
      <c r="P51" s="1924"/>
      <c r="Q51" s="413"/>
      <c r="R51" s="1924"/>
      <c r="S51" s="413"/>
    </row>
    <row r="52" spans="1:19" s="93" customFormat="1">
      <c r="A52" s="2111"/>
      <c r="B52" s="2014"/>
      <c r="C52" s="1988"/>
      <c r="D52" s="1969"/>
      <c r="E52" s="2015"/>
      <c r="F52" s="2016"/>
      <c r="G52" s="1968"/>
      <c r="H52" s="1924"/>
      <c r="I52" s="407"/>
      <c r="J52" s="1924"/>
      <c r="K52" s="413"/>
      <c r="L52" s="1924"/>
      <c r="M52" s="413"/>
      <c r="N52" s="1924"/>
      <c r="O52" s="413"/>
      <c r="P52" s="1924"/>
      <c r="Q52" s="413"/>
      <c r="R52" s="1924"/>
      <c r="S52" s="413"/>
    </row>
    <row r="53" spans="1:19" s="93" customFormat="1">
      <c r="A53" s="2111"/>
      <c r="B53" s="2014"/>
      <c r="C53" s="1988"/>
      <c r="D53" s="1969"/>
      <c r="E53" s="2015"/>
      <c r="F53" s="2016"/>
      <c r="G53" s="1968"/>
      <c r="H53" s="1924"/>
      <c r="I53" s="407"/>
      <c r="J53" s="1924"/>
      <c r="K53" s="413"/>
      <c r="L53" s="1924"/>
      <c r="M53" s="413"/>
      <c r="N53" s="1924"/>
      <c r="O53" s="413"/>
      <c r="P53" s="1924"/>
      <c r="Q53" s="413"/>
      <c r="R53" s="1924"/>
      <c r="S53" s="413"/>
    </row>
    <row r="54" spans="1:19" s="93" customFormat="1">
      <c r="A54" s="2111"/>
      <c r="B54" s="2014"/>
      <c r="C54" s="1988"/>
      <c r="D54" s="1969"/>
      <c r="E54" s="2015"/>
      <c r="F54" s="2016"/>
      <c r="G54" s="1968"/>
      <c r="H54" s="1924"/>
      <c r="I54" s="407"/>
      <c r="J54" s="1924"/>
      <c r="K54" s="413"/>
      <c r="L54" s="1924"/>
      <c r="M54" s="413"/>
      <c r="N54" s="1924"/>
      <c r="O54" s="413"/>
      <c r="P54" s="1924"/>
      <c r="Q54" s="413"/>
      <c r="R54" s="1924"/>
      <c r="S54" s="413"/>
    </row>
    <row r="55" spans="1:19">
      <c r="A55" s="2215"/>
      <c r="B55" s="2216"/>
      <c r="C55" s="1923"/>
      <c r="D55" s="1908"/>
      <c r="E55" s="1908"/>
      <c r="F55" s="1908"/>
      <c r="G55" s="1921"/>
      <c r="H55" s="1924"/>
      <c r="I55" s="406"/>
      <c r="J55" s="1924"/>
      <c r="K55" s="406"/>
      <c r="L55" s="1924"/>
      <c r="M55" s="406"/>
      <c r="N55" s="1924"/>
      <c r="O55" s="406"/>
      <c r="P55" s="1924"/>
      <c r="Q55" s="406"/>
      <c r="R55" s="1924"/>
      <c r="S55" s="406"/>
    </row>
    <row r="56" spans="1:19">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c r="A63" s="1867"/>
      <c r="B63" s="1868"/>
      <c r="C63" s="1869"/>
      <c r="D63" s="1869"/>
      <c r="E63" s="1870"/>
      <c r="F63" s="1871"/>
      <c r="G63" s="1884"/>
      <c r="H63" s="1885"/>
      <c r="I63" s="1886"/>
      <c r="J63" s="1885"/>
      <c r="K63" s="1886"/>
      <c r="L63" s="1885"/>
      <c r="M63" s="1886"/>
      <c r="N63" s="1885"/>
      <c r="O63" s="1886"/>
      <c r="P63" s="1885"/>
      <c r="Q63" s="1886"/>
      <c r="R63" s="1885"/>
      <c r="S63" s="1886"/>
    </row>
    <row r="64" spans="1:19">
      <c r="A64" s="652" t="s">
        <v>631</v>
      </c>
      <c r="B64" s="653"/>
      <c r="C64" s="12"/>
      <c r="D64" s="12"/>
      <c r="E64" s="12"/>
      <c r="F64" s="12"/>
      <c r="G64" s="13"/>
      <c r="H64" s="21"/>
      <c r="I64" s="21"/>
      <c r="J64" s="21"/>
      <c r="K64" s="21"/>
      <c r="L64" s="21"/>
      <c r="M64" s="21"/>
      <c r="N64" s="21"/>
      <c r="O64" s="21"/>
      <c r="P64" s="21"/>
      <c r="Q64" s="21"/>
      <c r="R64" s="21"/>
      <c r="S64" s="21"/>
    </row>
    <row r="65" spans="1:19">
      <c r="A65" s="2138"/>
      <c r="B65" s="1907"/>
      <c r="C65" s="442"/>
      <c r="D65" s="442"/>
      <c r="E65" s="442"/>
      <c r="F65" s="442"/>
      <c r="G65" s="432"/>
      <c r="H65" s="2211"/>
      <c r="I65" s="2211"/>
      <c r="J65" s="2211"/>
      <c r="K65" s="2211"/>
      <c r="L65" s="2211"/>
      <c r="M65" s="2211"/>
      <c r="N65" s="2211"/>
      <c r="O65" s="2211"/>
      <c r="P65" s="2211"/>
      <c r="Q65" s="2211"/>
      <c r="R65" s="2211"/>
      <c r="S65" s="2211"/>
    </row>
    <row r="66" spans="1:19" s="2" customFormat="1">
      <c r="A66" s="2138"/>
      <c r="B66" s="1907"/>
      <c r="C66" s="442"/>
      <c r="D66" s="442"/>
      <c r="E66" s="442"/>
      <c r="F66" s="442"/>
      <c r="G66" s="432"/>
      <c r="H66" s="2211"/>
      <c r="I66" s="2211"/>
      <c r="J66" s="2211"/>
      <c r="K66" s="2211"/>
      <c r="L66" s="2211"/>
      <c r="M66" s="2211"/>
      <c r="N66" s="2211"/>
      <c r="O66" s="2211"/>
      <c r="P66" s="2211"/>
      <c r="Q66" s="2211"/>
      <c r="R66" s="2211"/>
      <c r="S66" s="2211"/>
    </row>
    <row r="67" spans="1:19" s="2" customFormat="1">
      <c r="A67" s="2138"/>
      <c r="B67" s="1907"/>
      <c r="C67" s="442"/>
      <c r="D67" s="442"/>
      <c r="E67" s="442"/>
      <c r="F67" s="442"/>
      <c r="G67" s="432"/>
      <c r="H67" s="2211"/>
      <c r="I67" s="2211"/>
      <c r="J67" s="2211"/>
      <c r="K67" s="2211"/>
      <c r="L67" s="2211"/>
      <c r="M67" s="2211"/>
      <c r="N67" s="2211"/>
      <c r="O67" s="2211"/>
      <c r="P67" s="2211"/>
      <c r="Q67" s="2211"/>
      <c r="R67" s="2211"/>
      <c r="S67" s="2211"/>
    </row>
    <row r="68" spans="1:19">
      <c r="A68" s="652" t="s">
        <v>632</v>
      </c>
      <c r="B68" s="653"/>
      <c r="C68" s="12"/>
      <c r="D68" s="12"/>
      <c r="E68" s="12"/>
      <c r="F68" s="12"/>
      <c r="G68" s="13"/>
      <c r="H68" s="21"/>
      <c r="I68" s="21"/>
      <c r="J68" s="21"/>
      <c r="K68" s="21"/>
      <c r="L68" s="21"/>
      <c r="M68" s="21"/>
      <c r="N68" s="21"/>
      <c r="O68" s="21"/>
      <c r="P68" s="21"/>
      <c r="Q68" s="21"/>
      <c r="R68" s="21"/>
      <c r="S68" s="21"/>
    </row>
    <row r="69" spans="1:19" s="2" customFormat="1">
      <c r="A69" s="2138"/>
      <c r="B69" s="1907"/>
      <c r="C69" s="442"/>
      <c r="D69" s="442"/>
      <c r="E69" s="442"/>
      <c r="F69" s="442"/>
      <c r="G69" s="432"/>
      <c r="H69" s="2211"/>
      <c r="I69" s="2211"/>
      <c r="J69" s="2211"/>
      <c r="K69" s="2211"/>
      <c r="L69" s="2211"/>
      <c r="M69" s="2211"/>
      <c r="N69" s="2211"/>
      <c r="O69" s="2211"/>
      <c r="P69" s="2211"/>
      <c r="Q69" s="2211"/>
      <c r="R69" s="2211"/>
      <c r="S69" s="2211"/>
    </row>
    <row r="70" spans="1:19" s="2" customFormat="1">
      <c r="A70" s="2138"/>
      <c r="B70" s="1907"/>
      <c r="C70" s="442"/>
      <c r="D70" s="442"/>
      <c r="E70" s="442"/>
      <c r="F70" s="442"/>
      <c r="G70" s="432"/>
      <c r="H70" s="2211"/>
      <c r="I70" s="2211"/>
      <c r="J70" s="2211"/>
      <c r="K70" s="2211"/>
      <c r="L70" s="2211"/>
      <c r="M70" s="2211"/>
      <c r="N70" s="2211"/>
      <c r="O70" s="2211"/>
      <c r="P70" s="2211"/>
      <c r="Q70" s="2211"/>
      <c r="R70" s="2211"/>
      <c r="S70" s="2211"/>
    </row>
    <row r="71" spans="1:19">
      <c r="A71" s="2138"/>
      <c r="B71" s="1907"/>
      <c r="C71" s="442"/>
      <c r="D71" s="442"/>
      <c r="E71" s="442"/>
      <c r="F71" s="442"/>
      <c r="G71" s="432"/>
      <c r="H71" s="2211"/>
      <c r="I71" s="2211"/>
      <c r="J71" s="2211"/>
      <c r="K71" s="2211"/>
      <c r="L71" s="2211"/>
      <c r="M71" s="2211"/>
      <c r="N71" s="2211"/>
      <c r="O71" s="2211"/>
      <c r="P71" s="2211"/>
      <c r="Q71" s="2211"/>
      <c r="R71" s="2211"/>
      <c r="S71" s="2211"/>
    </row>
    <row r="72" spans="1:19">
      <c r="A72" s="652" t="s">
        <v>633</v>
      </c>
      <c r="B72" s="653"/>
      <c r="C72" s="12"/>
      <c r="D72" s="12"/>
      <c r="E72" s="12"/>
      <c r="F72" s="12"/>
      <c r="G72" s="13"/>
      <c r="H72" s="21"/>
      <c r="I72" s="21"/>
      <c r="J72" s="21"/>
      <c r="K72" s="21"/>
      <c r="L72" s="21"/>
      <c r="M72" s="21"/>
      <c r="N72" s="21"/>
      <c r="O72" s="21"/>
      <c r="P72" s="21"/>
      <c r="Q72" s="21"/>
      <c r="R72" s="21"/>
      <c r="S72" s="21"/>
    </row>
    <row r="73" spans="1:19">
      <c r="A73" s="2138"/>
      <c r="B73" s="1907"/>
      <c r="C73" s="442"/>
      <c r="D73" s="442"/>
      <c r="E73" s="442"/>
      <c r="F73" s="442"/>
      <c r="G73" s="432"/>
      <c r="H73" s="2211"/>
      <c r="I73" s="2211"/>
      <c r="J73" s="2211"/>
      <c r="K73" s="2211"/>
      <c r="L73" s="2211"/>
      <c r="M73" s="2211"/>
      <c r="N73" s="2211"/>
      <c r="O73" s="2211"/>
      <c r="P73" s="2211"/>
      <c r="Q73" s="2211"/>
      <c r="R73" s="2211"/>
      <c r="S73" s="2211"/>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c r="A75" s="1889"/>
      <c r="B75" s="1890"/>
      <c r="C75" s="1908"/>
      <c r="D75" s="1908"/>
      <c r="E75" s="1908"/>
      <c r="F75" s="1908"/>
      <c r="G75" s="1921"/>
      <c r="H75" s="1891"/>
      <c r="I75" s="1891"/>
      <c r="J75" s="1891"/>
      <c r="K75" s="1891"/>
      <c r="L75" s="1891"/>
      <c r="M75" s="1891"/>
      <c r="N75" s="1891"/>
      <c r="O75" s="1891"/>
      <c r="P75" s="1891"/>
      <c r="Q75" s="1891"/>
      <c r="R75" s="1891"/>
      <c r="S75" s="1891"/>
    </row>
    <row r="76" spans="1:19">
      <c r="A76" s="652" t="s">
        <v>634</v>
      </c>
      <c r="B76" s="653"/>
      <c r="C76" s="12"/>
      <c r="D76" s="12"/>
      <c r="E76" s="12"/>
      <c r="F76" s="12"/>
      <c r="G76" s="13"/>
      <c r="H76" s="21"/>
      <c r="I76" s="21"/>
      <c r="J76" s="21"/>
      <c r="K76" s="21"/>
      <c r="L76" s="21"/>
      <c r="M76" s="21"/>
      <c r="N76" s="21"/>
      <c r="O76" s="21"/>
      <c r="P76" s="21"/>
      <c r="Q76" s="21"/>
      <c r="R76" s="21"/>
      <c r="S76" s="21"/>
    </row>
    <row r="77" spans="1:19">
      <c r="A77" s="2142"/>
      <c r="B77" s="445"/>
      <c r="C77" s="442"/>
      <c r="D77" s="442"/>
      <c r="E77" s="442"/>
      <c r="F77" s="442"/>
      <c r="G77" s="432"/>
      <c r="H77" s="2211"/>
      <c r="I77" s="2211"/>
      <c r="J77" s="2211"/>
      <c r="K77" s="2211"/>
      <c r="L77" s="2211"/>
      <c r="M77" s="2211"/>
      <c r="N77" s="2211"/>
      <c r="O77" s="2211"/>
      <c r="P77" s="2211"/>
      <c r="Q77" s="2211"/>
      <c r="R77" s="2211"/>
      <c r="S77" s="2211"/>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c r="A79" s="1889"/>
      <c r="B79" s="1890"/>
      <c r="C79" s="1908"/>
      <c r="D79" s="1908"/>
      <c r="E79" s="1908"/>
      <c r="F79" s="1908"/>
      <c r="G79" s="1921"/>
      <c r="H79" s="1892"/>
      <c r="I79" s="1892"/>
      <c r="J79" s="1892"/>
      <c r="K79" s="1892"/>
      <c r="L79" s="1892"/>
      <c r="M79" s="1892"/>
      <c r="N79" s="1892"/>
      <c r="O79" s="1892"/>
      <c r="P79" s="1892"/>
      <c r="Q79" s="1892"/>
      <c r="R79" s="1892"/>
      <c r="S79" s="1892"/>
    </row>
    <row r="80" spans="1:19">
      <c r="A80" s="652" t="s">
        <v>635</v>
      </c>
      <c r="B80" s="653"/>
      <c r="C80" s="12"/>
      <c r="D80" s="12"/>
      <c r="E80" s="12"/>
      <c r="F80" s="12"/>
      <c r="G80" s="13"/>
      <c r="H80" s="21"/>
      <c r="I80" s="21"/>
      <c r="J80" s="21"/>
      <c r="K80" s="21"/>
      <c r="L80" s="21"/>
      <c r="M80" s="21"/>
      <c r="N80" s="21"/>
      <c r="O80" s="21"/>
      <c r="P80" s="21"/>
      <c r="Q80" s="21"/>
      <c r="R80" s="21"/>
      <c r="S80" s="21"/>
    </row>
    <row r="81" spans="1:19">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c r="A85" s="358"/>
      <c r="B85" s="357"/>
      <c r="C85" s="188"/>
      <c r="D85" s="188"/>
      <c r="E85" s="188"/>
      <c r="F85" s="188"/>
      <c r="G85" s="359"/>
      <c r="H85" s="300"/>
      <c r="I85" s="300"/>
      <c r="J85" s="300"/>
      <c r="K85" s="300"/>
      <c r="L85" s="300"/>
      <c r="M85" s="300"/>
      <c r="N85" s="300"/>
      <c r="O85" s="300"/>
      <c r="P85" s="300"/>
      <c r="Q85" s="300"/>
      <c r="R85" s="300"/>
      <c r="S85" s="300"/>
    </row>
    <row r="86" spans="1:19">
      <c r="A86" s="7" t="s">
        <v>640</v>
      </c>
      <c r="B86" s="8"/>
      <c r="C86" s="12"/>
      <c r="D86" s="12"/>
      <c r="E86" s="12"/>
      <c r="F86" s="12"/>
      <c r="G86" s="13"/>
      <c r="H86" s="21"/>
      <c r="I86" s="21"/>
      <c r="J86" s="21"/>
      <c r="K86" s="21"/>
      <c r="L86" s="21"/>
      <c r="M86" s="21"/>
      <c r="N86" s="21"/>
      <c r="O86" s="21"/>
      <c r="P86" s="21"/>
      <c r="Q86" s="21"/>
      <c r="R86" s="21"/>
      <c r="S86" s="21"/>
    </row>
    <row r="87" spans="1:19">
      <c r="A87" s="2138"/>
      <c r="B87" s="446" t="s">
        <v>641</v>
      </c>
      <c r="C87" s="442"/>
      <c r="D87" s="442"/>
      <c r="E87" s="442"/>
      <c r="F87" s="442"/>
      <c r="G87" s="432"/>
      <c r="H87" s="2221"/>
      <c r="I87" s="2221"/>
      <c r="J87" s="2221"/>
      <c r="K87" s="2221"/>
      <c r="L87" s="2221"/>
      <c r="M87" s="2221"/>
      <c r="N87" s="2221"/>
      <c r="O87" s="2221"/>
      <c r="P87" s="2221"/>
      <c r="Q87" s="2221"/>
      <c r="R87" s="2221"/>
      <c r="S87" s="2221"/>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c r="A89" s="1894"/>
      <c r="B89" s="1895" t="s">
        <v>643</v>
      </c>
      <c r="C89" s="1896"/>
      <c r="D89" s="1896"/>
      <c r="E89" s="1896"/>
      <c r="F89" s="1896"/>
      <c r="G89" s="1897"/>
      <c r="H89" s="1898"/>
      <c r="I89" s="1898"/>
      <c r="J89" s="1898"/>
      <c r="K89" s="1898"/>
      <c r="L89" s="1898"/>
      <c r="M89" s="1898"/>
      <c r="N89" s="1898"/>
      <c r="O89" s="1898"/>
      <c r="P89" s="1898"/>
      <c r="Q89" s="1898"/>
      <c r="R89" s="1898"/>
      <c r="S89" s="1898"/>
    </row>
    <row r="91" spans="1:19">
      <c r="A91" s="94" t="s">
        <v>644</v>
      </c>
      <c r="B91" s="96"/>
    </row>
    <row r="92" spans="1:19">
      <c r="A92" s="95" t="s">
        <v>542</v>
      </c>
      <c r="B92" s="1899"/>
    </row>
    <row r="93" spans="1:19">
      <c r="A93" s="1900" t="s">
        <v>546</v>
      </c>
      <c r="B93" s="1899"/>
    </row>
    <row r="94" spans="1:19">
      <c r="A94" s="1901" t="s">
        <v>549</v>
      </c>
      <c r="B94" s="1902"/>
    </row>
    <row r="95" spans="1:19">
      <c r="A95" s="1901" t="s">
        <v>552</v>
      </c>
      <c r="B95" s="1903"/>
    </row>
    <row r="96" spans="1:19">
      <c r="A96" s="1904" t="s">
        <v>645</v>
      </c>
      <c r="B96" s="1905"/>
    </row>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451" priority="23" operator="equal">
      <formula>"X"</formula>
    </cfRule>
    <cfRule type="cellIs" dxfId="450" priority="24" operator="equal">
      <formula>"I"</formula>
    </cfRule>
  </conditionalFormatting>
  <conditionalFormatting sqref="H32:H55">
    <cfRule type="cellIs" dxfId="449" priority="1" operator="equal">
      <formula>"X"</formula>
    </cfRule>
    <cfRule type="cellIs" dxfId="448" priority="2" operator="equal">
      <formula>"I"</formula>
    </cfRule>
  </conditionalFormatting>
  <conditionalFormatting sqref="J20:J30">
    <cfRule type="cellIs" dxfId="447" priority="21" operator="equal">
      <formula>"X"</formula>
    </cfRule>
    <cfRule type="cellIs" dxfId="446" priority="22" operator="equal">
      <formula>"I"</formula>
    </cfRule>
  </conditionalFormatting>
  <conditionalFormatting sqref="J32:J55">
    <cfRule type="cellIs" dxfId="445" priority="3" operator="equal">
      <formula>"X"</formula>
    </cfRule>
    <cfRule type="cellIs" dxfId="444" priority="4" operator="equal">
      <formula>"I"</formula>
    </cfRule>
  </conditionalFormatting>
  <conditionalFormatting sqref="L20:L30">
    <cfRule type="cellIs" dxfId="443" priority="19" operator="equal">
      <formula>"X"</formula>
    </cfRule>
    <cfRule type="cellIs" dxfId="442" priority="20" operator="equal">
      <formula>"I"</formula>
    </cfRule>
  </conditionalFormatting>
  <conditionalFormatting sqref="L32:L55">
    <cfRule type="cellIs" dxfId="441" priority="5" operator="equal">
      <formula>"X"</formula>
    </cfRule>
    <cfRule type="cellIs" dxfId="440" priority="6" operator="equal">
      <formula>"I"</formula>
    </cfRule>
  </conditionalFormatting>
  <conditionalFormatting sqref="N20:N30">
    <cfRule type="cellIs" dxfId="439" priority="17" operator="equal">
      <formula>"X"</formula>
    </cfRule>
    <cfRule type="cellIs" dxfId="438" priority="18" operator="equal">
      <formula>"I"</formula>
    </cfRule>
  </conditionalFormatting>
  <conditionalFormatting sqref="N32:N55">
    <cfRule type="cellIs" dxfId="437" priority="7" operator="equal">
      <formula>"X"</formula>
    </cfRule>
    <cfRule type="cellIs" dxfId="436" priority="8" operator="equal">
      <formula>"I"</formula>
    </cfRule>
  </conditionalFormatting>
  <conditionalFormatting sqref="P20:P30">
    <cfRule type="cellIs" dxfId="435" priority="15" operator="equal">
      <formula>"X"</formula>
    </cfRule>
    <cfRule type="cellIs" dxfId="434" priority="16" operator="equal">
      <formula>"I"</formula>
    </cfRule>
  </conditionalFormatting>
  <conditionalFormatting sqref="P32:P55">
    <cfRule type="cellIs" dxfId="433" priority="9" operator="equal">
      <formula>"X"</formula>
    </cfRule>
    <cfRule type="cellIs" dxfId="432" priority="10" operator="equal">
      <formula>"I"</formula>
    </cfRule>
  </conditionalFormatting>
  <conditionalFormatting sqref="R20:R30">
    <cfRule type="cellIs" dxfId="431" priority="13" operator="equal">
      <formula>"X"</formula>
    </cfRule>
    <cfRule type="cellIs" dxfId="430" priority="14" operator="equal">
      <formula>"I"</formula>
    </cfRule>
  </conditionalFormatting>
  <conditionalFormatting sqref="R32:R55">
    <cfRule type="cellIs" dxfId="429" priority="11" operator="equal">
      <formula>"X"</formula>
    </cfRule>
    <cfRule type="cellIs" dxfId="428" priority="12" operator="equal">
      <formula>"I"</formula>
    </cfRule>
  </conditionalFormatting>
  <hyperlinks>
    <hyperlink ref="B3" location="'Cost Summary'!A1" display="BACK TO SUMMARY SHEET" xr:uid="{A71E1786-4B57-4181-87A8-94010E6A76AD}"/>
  </hyperlink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856F-9CF1-4D7F-A100-FC17B2DD0920}">
  <sheetPr>
    <tabColor rgb="FF92D050"/>
  </sheetPr>
  <dimension ref="A1:S99"/>
  <sheetViews>
    <sheetView workbookViewId="0">
      <pane xSplit="2" ySplit="9" topLeftCell="C20" activePane="bottomRight" state="frozen"/>
      <selection pane="bottomRight" activeCell="B23" sqref="B23"/>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89"/>
      <c r="K4" s="689"/>
      <c r="L4" s="689"/>
      <c r="M4" s="689"/>
      <c r="N4" s="689"/>
      <c r="O4" s="689"/>
      <c r="P4" s="689"/>
      <c r="Q4" s="689"/>
      <c r="R4" s="666"/>
      <c r="S4" s="649"/>
    </row>
    <row r="5" spans="1:19">
      <c r="A5" s="1906" t="s">
        <v>544</v>
      </c>
      <c r="B5" s="1907" t="s">
        <v>464</v>
      </c>
      <c r="C5" s="1908"/>
      <c r="D5" s="1908"/>
      <c r="E5" s="1908"/>
      <c r="F5" s="1908"/>
      <c r="G5" s="1909" t="s">
        <v>546</v>
      </c>
      <c r="H5" s="1910"/>
      <c r="I5" s="1911"/>
      <c r="J5" s="2004"/>
      <c r="K5" s="2004"/>
      <c r="L5" s="2004"/>
      <c r="M5" s="2004"/>
      <c r="N5" s="2004"/>
      <c r="O5" s="2004"/>
      <c r="P5" s="2004"/>
      <c r="Q5" s="2004"/>
      <c r="R5" s="1958"/>
      <c r="S5" s="1911"/>
    </row>
    <row r="6" spans="1:19">
      <c r="A6" s="1906" t="s">
        <v>548</v>
      </c>
      <c r="B6" s="1912" t="s">
        <v>463</v>
      </c>
      <c r="C6" s="1908"/>
      <c r="D6" s="1908"/>
      <c r="E6" s="1908"/>
      <c r="F6" s="1908"/>
      <c r="G6" s="1909" t="s">
        <v>549</v>
      </c>
      <c r="H6" s="1913"/>
      <c r="I6" s="1914"/>
      <c r="J6" s="2005"/>
      <c r="K6" s="2005"/>
      <c r="L6" s="2005"/>
      <c r="M6" s="2005"/>
      <c r="N6" s="2005"/>
      <c r="O6" s="2005"/>
      <c r="P6" s="2005"/>
      <c r="Q6" s="2005"/>
      <c r="R6" s="1959"/>
      <c r="S6" s="1914"/>
    </row>
    <row r="7" spans="1:19">
      <c r="A7" s="1906" t="s">
        <v>551</v>
      </c>
      <c r="B7" s="1915"/>
      <c r="C7" s="1908"/>
      <c r="D7" s="1908"/>
      <c r="E7" s="1908"/>
      <c r="F7" s="1908"/>
      <c r="G7" s="1909" t="s">
        <v>552</v>
      </c>
      <c r="H7" s="1916"/>
      <c r="I7" s="1917"/>
      <c r="J7" s="2006"/>
      <c r="K7" s="2006"/>
      <c r="L7" s="2006"/>
      <c r="M7" s="2006"/>
      <c r="N7" s="2006"/>
      <c r="O7" s="2006"/>
      <c r="P7" s="2006"/>
      <c r="Q7" s="2006"/>
      <c r="R7" s="1960"/>
      <c r="S7" s="1917"/>
    </row>
    <row r="8" spans="1:19" ht="15.75" thickBot="1">
      <c r="A8" s="356" t="s">
        <v>554</v>
      </c>
      <c r="B8" s="357"/>
      <c r="C8" s="188"/>
      <c r="D8" s="188"/>
      <c r="E8" s="188"/>
      <c r="F8" s="188"/>
      <c r="G8" s="298" t="s">
        <v>554</v>
      </c>
      <c r="H8" s="1961">
        <f>I60</f>
        <v>0</v>
      </c>
      <c r="I8" s="1962"/>
      <c r="J8" s="1961">
        <f>K60</f>
        <v>0</v>
      </c>
      <c r="K8" s="1962"/>
      <c r="L8" s="1961">
        <f>M60</f>
        <v>0</v>
      </c>
      <c r="M8" s="1962"/>
      <c r="N8" s="1961">
        <f>O60</f>
        <v>0</v>
      </c>
      <c r="O8" s="1962"/>
      <c r="P8" s="1961">
        <f>Q60</f>
        <v>0</v>
      </c>
      <c r="Q8" s="1962"/>
      <c r="R8" s="1961">
        <f>S60</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448"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60"/>
      <c r="B21" s="1925" t="s">
        <v>464</v>
      </c>
      <c r="C21" s="57"/>
      <c r="D21" s="58"/>
      <c r="E21" s="58"/>
      <c r="F21" s="58"/>
      <c r="G21" s="64"/>
      <c r="H21" s="1924"/>
      <c r="I21" s="407"/>
      <c r="J21" s="1924"/>
      <c r="K21" s="406"/>
      <c r="L21" s="1924"/>
      <c r="M21" s="406"/>
      <c r="N21" s="1924"/>
      <c r="O21" s="406"/>
      <c r="P21" s="1924"/>
      <c r="Q21" s="406"/>
      <c r="R21" s="1924"/>
      <c r="S21" s="406"/>
    </row>
    <row r="22" spans="1:19">
      <c r="A22" s="2148"/>
      <c r="B22" s="1848" t="s">
        <v>567</v>
      </c>
      <c r="C22" s="1923"/>
      <c r="D22" s="1908"/>
      <c r="E22" s="1908"/>
      <c r="F22" s="1908"/>
      <c r="G22" s="1921"/>
      <c r="H22" s="1924"/>
      <c r="I22" s="407"/>
      <c r="J22" s="1924"/>
      <c r="K22" s="406"/>
      <c r="L22" s="1924"/>
      <c r="M22" s="406"/>
      <c r="N22" s="1924"/>
      <c r="O22" s="406"/>
      <c r="P22" s="1924"/>
      <c r="Q22" s="406"/>
      <c r="R22" s="1924"/>
      <c r="S22" s="406"/>
    </row>
    <row r="23" spans="1:19">
      <c r="A23" s="2148"/>
      <c r="B23" s="2230" t="s">
        <v>568</v>
      </c>
      <c r="C23" s="1923"/>
      <c r="D23" s="1908"/>
      <c r="E23" s="1908"/>
      <c r="F23" s="1908"/>
      <c r="G23" s="1921"/>
      <c r="H23" s="1924"/>
      <c r="I23" s="407"/>
      <c r="J23" s="1924"/>
      <c r="K23" s="406"/>
      <c r="L23" s="1924"/>
      <c r="M23" s="406"/>
      <c r="N23" s="1924"/>
      <c r="O23" s="406"/>
      <c r="P23" s="1924"/>
      <c r="Q23" s="406"/>
      <c r="R23" s="1924"/>
      <c r="S23" s="406"/>
    </row>
    <row r="24" spans="1:19">
      <c r="A24" s="2148"/>
      <c r="B24" s="2230" t="s">
        <v>569</v>
      </c>
      <c r="C24" s="1966"/>
      <c r="D24" s="1908"/>
      <c r="E24" s="1908"/>
      <c r="F24" s="1908"/>
      <c r="G24" s="1921"/>
      <c r="H24" s="1924"/>
      <c r="I24" s="407"/>
      <c r="J24" s="1924"/>
      <c r="K24" s="406"/>
      <c r="L24" s="1924"/>
      <c r="M24" s="406"/>
      <c r="N24" s="1924"/>
      <c r="O24" s="406"/>
      <c r="P24" s="1924"/>
      <c r="Q24" s="406"/>
      <c r="R24" s="1924"/>
      <c r="S24" s="406"/>
    </row>
    <row r="25" spans="1:19">
      <c r="A25" s="2148"/>
      <c r="B25" s="2231" t="s">
        <v>570</v>
      </c>
      <c r="C25" s="1966"/>
      <c r="D25" s="1908"/>
      <c r="E25" s="1908"/>
      <c r="F25" s="1908"/>
      <c r="G25" s="1921"/>
      <c r="H25" s="1924"/>
      <c r="I25" s="407"/>
      <c r="J25" s="1924"/>
      <c r="K25" s="406"/>
      <c r="L25" s="1924"/>
      <c r="M25" s="406"/>
      <c r="N25" s="1924"/>
      <c r="O25" s="406"/>
      <c r="P25" s="1924"/>
      <c r="Q25" s="406"/>
      <c r="R25" s="1924"/>
      <c r="S25" s="406"/>
    </row>
    <row r="26" spans="1:19" s="93" customFormat="1">
      <c r="A26" s="2150"/>
      <c r="B26" s="2231" t="s">
        <v>571</v>
      </c>
      <c r="C26" s="1968"/>
      <c r="D26" s="1969"/>
      <c r="E26" s="1969"/>
      <c r="F26" s="1969"/>
      <c r="G26" s="1968"/>
      <c r="H26" s="1924"/>
      <c r="I26" s="407"/>
      <c r="J26" s="1924"/>
      <c r="K26" s="2234"/>
      <c r="L26" s="1924"/>
      <c r="M26" s="2234"/>
      <c r="N26" s="1924"/>
      <c r="O26" s="2234"/>
      <c r="P26" s="1924"/>
      <c r="Q26" s="2234"/>
      <c r="R26" s="1924"/>
      <c r="S26" s="2234"/>
    </row>
    <row r="27" spans="1:19" s="93" customFormat="1">
      <c r="A27" s="2150"/>
      <c r="B27" s="2231" t="s">
        <v>572</v>
      </c>
      <c r="C27" s="1968"/>
      <c r="D27" s="1969"/>
      <c r="E27" s="1969"/>
      <c r="F27" s="1969"/>
      <c r="G27" s="1968"/>
      <c r="H27" s="1924"/>
      <c r="I27" s="407"/>
      <c r="J27" s="1924"/>
      <c r="K27" s="2234"/>
      <c r="L27" s="1924"/>
      <c r="M27" s="2234"/>
      <c r="N27" s="1924"/>
      <c r="O27" s="2234"/>
      <c r="P27" s="1924"/>
      <c r="Q27" s="2234"/>
      <c r="R27" s="1924"/>
      <c r="S27" s="2234"/>
    </row>
    <row r="28" spans="1:19" s="93" customFormat="1">
      <c r="A28" s="2150"/>
      <c r="B28" s="2231" t="s">
        <v>573</v>
      </c>
      <c r="C28" s="1968"/>
      <c r="D28" s="1969"/>
      <c r="E28" s="1969"/>
      <c r="F28" s="1969"/>
      <c r="G28" s="1968"/>
      <c r="H28" s="1924"/>
      <c r="I28" s="407"/>
      <c r="J28" s="1924"/>
      <c r="K28" s="2234"/>
      <c r="L28" s="1924"/>
      <c r="M28" s="2234"/>
      <c r="N28" s="1924"/>
      <c r="O28" s="2234"/>
      <c r="P28" s="1924"/>
      <c r="Q28" s="2234"/>
      <c r="R28" s="1924"/>
      <c r="S28" s="2234"/>
    </row>
    <row r="29" spans="1:19" s="93" customFormat="1">
      <c r="A29" s="2150"/>
      <c r="B29" s="2231" t="s">
        <v>648</v>
      </c>
      <c r="C29" s="1968"/>
      <c r="D29" s="1969"/>
      <c r="E29" s="1969"/>
      <c r="F29" s="1969"/>
      <c r="G29" s="1968"/>
      <c r="H29" s="1924"/>
      <c r="I29" s="2235"/>
      <c r="J29" s="1924"/>
      <c r="K29" s="2234"/>
      <c r="L29" s="1924"/>
      <c r="M29" s="2234"/>
      <c r="N29" s="1924"/>
      <c r="O29" s="2234"/>
      <c r="P29" s="1924"/>
      <c r="Q29" s="2234"/>
      <c r="R29" s="1924"/>
      <c r="S29" s="2234"/>
    </row>
    <row r="30" spans="1:19" s="93" customFormat="1">
      <c r="A30" s="2150"/>
      <c r="B30" s="2232" t="s">
        <v>574</v>
      </c>
      <c r="C30" s="1968"/>
      <c r="D30" s="1969"/>
      <c r="E30" s="1969"/>
      <c r="F30" s="1969"/>
      <c r="G30" s="1968"/>
      <c r="H30" s="1924"/>
      <c r="I30" s="407"/>
      <c r="J30" s="1924"/>
      <c r="K30" s="2234"/>
      <c r="L30" s="1924"/>
      <c r="M30" s="2234"/>
      <c r="N30" s="1924"/>
      <c r="O30" s="2234"/>
      <c r="P30" s="1924"/>
      <c r="Q30" s="2234"/>
      <c r="R30" s="1924"/>
      <c r="S30" s="2234"/>
    </row>
    <row r="31" spans="1:19" s="93" customFormat="1">
      <c r="A31" s="2150"/>
      <c r="B31" s="2233" t="s">
        <v>575</v>
      </c>
      <c r="C31" s="1970"/>
      <c r="D31" s="1971"/>
      <c r="E31" s="1971"/>
      <c r="F31" s="1971"/>
      <c r="G31" s="1970"/>
      <c r="H31" s="1974"/>
      <c r="I31" s="2236"/>
      <c r="J31" s="1978"/>
      <c r="K31" s="2237"/>
      <c r="L31" s="1978"/>
      <c r="M31" s="2237"/>
      <c r="N31" s="2237"/>
      <c r="O31" s="2237"/>
      <c r="P31" s="2237"/>
      <c r="Q31" s="2237"/>
      <c r="R31" s="2237"/>
      <c r="S31" s="2237"/>
    </row>
    <row r="32" spans="1:19" s="93" customFormat="1">
      <c r="A32" s="2150"/>
      <c r="B32" s="154"/>
      <c r="C32" s="1968"/>
      <c r="D32" s="1969"/>
      <c r="E32" s="1969"/>
      <c r="F32" s="1969"/>
      <c r="G32" s="1968"/>
      <c r="H32" s="1924"/>
      <c r="I32" s="407"/>
      <c r="J32" s="1924"/>
      <c r="K32" s="2234"/>
      <c r="L32" s="1924"/>
      <c r="M32" s="2234"/>
      <c r="N32" s="1924"/>
      <c r="O32" s="2234"/>
      <c r="P32" s="1924"/>
      <c r="Q32" s="2234"/>
      <c r="R32" s="1924"/>
      <c r="S32" s="2234"/>
    </row>
    <row r="33" spans="1:19" s="93" customFormat="1">
      <c r="A33" s="2111"/>
      <c r="B33" s="2228" t="s">
        <v>962</v>
      </c>
      <c r="C33" s="1988"/>
      <c r="D33" s="1969"/>
      <c r="E33" s="1969"/>
      <c r="F33" s="1969"/>
      <c r="G33" s="1968"/>
      <c r="H33" s="1924"/>
      <c r="I33" s="407"/>
      <c r="J33" s="1924"/>
      <c r="K33" s="2234"/>
      <c r="L33" s="1924"/>
      <c r="M33" s="2234"/>
      <c r="N33" s="1924"/>
      <c r="O33" s="2234"/>
      <c r="P33" s="1924"/>
      <c r="Q33" s="2234"/>
      <c r="R33" s="1924"/>
      <c r="S33" s="2234"/>
    </row>
    <row r="34" spans="1:19" s="93" customFormat="1">
      <c r="A34" s="2111"/>
      <c r="B34" s="2228" t="s">
        <v>963</v>
      </c>
      <c r="C34" s="1988"/>
      <c r="D34" s="1969"/>
      <c r="E34" s="1969"/>
      <c r="F34" s="1969"/>
      <c r="G34" s="1968"/>
      <c r="H34" s="1924" t="s">
        <v>579</v>
      </c>
      <c r="I34" s="407"/>
      <c r="J34" s="1924"/>
      <c r="K34" s="2234"/>
      <c r="L34" s="1924"/>
      <c r="M34" s="2234"/>
      <c r="N34" s="1924"/>
      <c r="O34" s="2234"/>
      <c r="P34" s="1924"/>
      <c r="Q34" s="2234"/>
      <c r="R34" s="1924"/>
      <c r="S34" s="2234"/>
    </row>
    <row r="35" spans="1:19" s="93" customFormat="1">
      <c r="A35" s="2111"/>
      <c r="B35" s="2228" t="s">
        <v>964</v>
      </c>
      <c r="C35" s="1988"/>
      <c r="D35" s="1969"/>
      <c r="E35" s="1969"/>
      <c r="F35" s="1969"/>
      <c r="G35" s="1968"/>
      <c r="H35" s="1924"/>
      <c r="I35" s="407"/>
      <c r="J35" s="1924"/>
      <c r="K35" s="2234"/>
      <c r="L35" s="1924"/>
      <c r="M35" s="2234"/>
      <c r="N35" s="1924"/>
      <c r="O35" s="2234"/>
      <c r="P35" s="1924"/>
      <c r="Q35" s="2234"/>
      <c r="R35" s="1924"/>
      <c r="S35" s="2234"/>
    </row>
    <row r="36" spans="1:19" s="93" customFormat="1">
      <c r="A36" s="2111"/>
      <c r="B36" s="2228" t="s">
        <v>965</v>
      </c>
      <c r="C36" s="1988"/>
      <c r="D36" s="1969"/>
      <c r="E36" s="1969"/>
      <c r="F36" s="1969"/>
      <c r="G36" s="1968"/>
      <c r="H36" s="1924"/>
      <c r="I36" s="407"/>
      <c r="J36" s="1924"/>
      <c r="K36" s="2234"/>
      <c r="L36" s="1924"/>
      <c r="M36" s="2234"/>
      <c r="N36" s="1924"/>
      <c r="O36" s="2234"/>
      <c r="P36" s="1924"/>
      <c r="Q36" s="2234"/>
      <c r="R36" s="1924"/>
      <c r="S36" s="2234"/>
    </row>
    <row r="37" spans="1:19" s="93" customFormat="1">
      <c r="A37" s="2111"/>
      <c r="B37" s="2228" t="s">
        <v>966</v>
      </c>
      <c r="C37" s="1988"/>
      <c r="D37" s="1969"/>
      <c r="E37" s="1969"/>
      <c r="F37" s="1969"/>
      <c r="G37" s="1968"/>
      <c r="H37" s="1924"/>
      <c r="I37" s="407"/>
      <c r="J37" s="1924"/>
      <c r="K37" s="2234"/>
      <c r="L37" s="1924"/>
      <c r="M37" s="2234"/>
      <c r="N37" s="1924"/>
      <c r="O37" s="2234"/>
      <c r="P37" s="1924"/>
      <c r="Q37" s="2234"/>
      <c r="R37" s="1924"/>
      <c r="S37" s="2234"/>
    </row>
    <row r="38" spans="1:19" s="93" customFormat="1">
      <c r="A38" s="2111"/>
      <c r="B38" s="2228" t="s">
        <v>967</v>
      </c>
      <c r="C38" s="1988"/>
      <c r="D38" s="1969"/>
      <c r="E38" s="2015"/>
      <c r="F38" s="2016"/>
      <c r="G38" s="1968"/>
      <c r="H38" s="1924"/>
      <c r="I38" s="407"/>
      <c r="J38" s="1924"/>
      <c r="K38" s="2234"/>
      <c r="L38" s="1924"/>
      <c r="M38" s="2234"/>
      <c r="N38" s="1924"/>
      <c r="O38" s="2234"/>
      <c r="P38" s="1924"/>
      <c r="Q38" s="2234"/>
      <c r="R38" s="1924"/>
      <c r="S38" s="2234"/>
    </row>
    <row r="39" spans="1:19" s="93" customFormat="1">
      <c r="A39" s="2111"/>
      <c r="B39" s="2228" t="s">
        <v>968</v>
      </c>
      <c r="C39" s="1988"/>
      <c r="D39" s="1969"/>
      <c r="E39" s="2015"/>
      <c r="F39" s="2016"/>
      <c r="G39" s="1968"/>
      <c r="H39" s="1924"/>
      <c r="I39" s="407"/>
      <c r="J39" s="1924"/>
      <c r="K39" s="2234"/>
      <c r="L39" s="1924"/>
      <c r="M39" s="2234"/>
      <c r="N39" s="1924"/>
      <c r="O39" s="2234"/>
      <c r="P39" s="1924"/>
      <c r="Q39" s="2234"/>
      <c r="R39" s="1924"/>
      <c r="S39" s="2234"/>
    </row>
    <row r="40" spans="1:19" s="93" customFormat="1">
      <c r="A40" s="2111"/>
      <c r="B40" s="2228" t="s">
        <v>969</v>
      </c>
      <c r="C40" s="1988"/>
      <c r="D40" s="1969"/>
      <c r="E40" s="2015"/>
      <c r="F40" s="2016"/>
      <c r="G40" s="1968"/>
      <c r="H40" s="1924"/>
      <c r="I40" s="407"/>
      <c r="J40" s="1924"/>
      <c r="K40" s="2234"/>
      <c r="L40" s="1924"/>
      <c r="M40" s="2234"/>
      <c r="N40" s="1924"/>
      <c r="O40" s="2234"/>
      <c r="P40" s="1924"/>
      <c r="Q40" s="2234"/>
      <c r="R40" s="1924"/>
      <c r="S40" s="2234"/>
    </row>
    <row r="41" spans="1:19" s="93" customFormat="1">
      <c r="A41" s="2111"/>
      <c r="B41" s="2228" t="s">
        <v>981</v>
      </c>
      <c r="C41" s="1988"/>
      <c r="D41" s="1969"/>
      <c r="E41" s="2015"/>
      <c r="F41" s="2016"/>
      <c r="G41" s="1968"/>
      <c r="H41" s="1924"/>
      <c r="I41" s="407"/>
      <c r="J41" s="1924"/>
      <c r="K41" s="2234"/>
      <c r="L41" s="1924"/>
      <c r="M41" s="2234"/>
      <c r="N41" s="1924"/>
      <c r="O41" s="2234"/>
      <c r="P41" s="1924"/>
      <c r="Q41" s="2234"/>
      <c r="R41" s="1924"/>
      <c r="S41" s="2234"/>
    </row>
    <row r="42" spans="1:19" s="93" customFormat="1">
      <c r="A42" s="2111"/>
      <c r="B42" s="2228" t="s">
        <v>982</v>
      </c>
      <c r="C42" s="1988"/>
      <c r="D42" s="1969"/>
      <c r="E42" s="2015"/>
      <c r="F42" s="2016"/>
      <c r="G42" s="1968"/>
      <c r="H42" s="1924"/>
      <c r="I42" s="407"/>
      <c r="J42" s="1924"/>
      <c r="K42" s="2234"/>
      <c r="L42" s="1924"/>
      <c r="M42" s="2234"/>
      <c r="N42" s="1924"/>
      <c r="O42" s="2234"/>
      <c r="P42" s="1924"/>
      <c r="Q42" s="2234"/>
      <c r="R42" s="1924"/>
      <c r="S42" s="2234"/>
    </row>
    <row r="43" spans="1:19" s="93" customFormat="1">
      <c r="A43" s="2111"/>
      <c r="B43" s="2228" t="s">
        <v>972</v>
      </c>
      <c r="C43" s="1988"/>
      <c r="D43" s="1969"/>
      <c r="E43" s="2015"/>
      <c r="F43" s="2016"/>
      <c r="G43" s="1968"/>
      <c r="H43" s="1924"/>
      <c r="I43" s="407"/>
      <c r="J43" s="1924"/>
      <c r="K43" s="2234"/>
      <c r="L43" s="1924"/>
      <c r="M43" s="2234"/>
      <c r="N43" s="1924"/>
      <c r="O43" s="2234"/>
      <c r="P43" s="1924"/>
      <c r="Q43" s="2234"/>
      <c r="R43" s="1924"/>
      <c r="S43" s="2234"/>
    </row>
    <row r="44" spans="1:19" s="93" customFormat="1">
      <c r="A44" s="2111"/>
      <c r="B44" s="2228" t="s">
        <v>973</v>
      </c>
      <c r="C44" s="1988"/>
      <c r="D44" s="1969"/>
      <c r="E44" s="2015"/>
      <c r="F44" s="2016"/>
      <c r="G44" s="1968"/>
      <c r="H44" s="1924"/>
      <c r="I44" s="407"/>
      <c r="J44" s="1924"/>
      <c r="K44" s="2234"/>
      <c r="L44" s="1924"/>
      <c r="M44" s="2234"/>
      <c r="N44" s="1924"/>
      <c r="O44" s="2234"/>
      <c r="P44" s="1924"/>
      <c r="Q44" s="2234"/>
      <c r="R44" s="1924"/>
      <c r="S44" s="2234"/>
    </row>
    <row r="45" spans="1:19" s="93" customFormat="1">
      <c r="A45" s="2111"/>
      <c r="B45" s="2228" t="s">
        <v>974</v>
      </c>
      <c r="C45" s="1988"/>
      <c r="D45" s="1969"/>
      <c r="E45" s="2015"/>
      <c r="F45" s="2016"/>
      <c r="G45" s="1968"/>
      <c r="H45" s="1924"/>
      <c r="I45" s="407"/>
      <c r="J45" s="1924"/>
      <c r="K45" s="2234"/>
      <c r="L45" s="1924"/>
      <c r="M45" s="2234"/>
      <c r="N45" s="1924"/>
      <c r="O45" s="2234"/>
      <c r="P45" s="1924"/>
      <c r="Q45" s="2234"/>
      <c r="R45" s="1924"/>
      <c r="S45" s="2234"/>
    </row>
    <row r="46" spans="1:19" s="93" customFormat="1">
      <c r="A46" s="2111"/>
      <c r="B46" s="2228" t="s">
        <v>975</v>
      </c>
      <c r="C46" s="1988"/>
      <c r="D46" s="1969"/>
      <c r="E46" s="2015"/>
      <c r="F46" s="2016"/>
      <c r="G46" s="1968"/>
      <c r="H46" s="1924"/>
      <c r="I46" s="407"/>
      <c r="J46" s="1924"/>
      <c r="K46" s="2234"/>
      <c r="L46" s="1924"/>
      <c r="M46" s="2234"/>
      <c r="N46" s="1924"/>
      <c r="O46" s="2234"/>
      <c r="P46" s="1924"/>
      <c r="Q46" s="2234"/>
      <c r="R46" s="1924"/>
      <c r="S46" s="2234"/>
    </row>
    <row r="47" spans="1:19" s="93" customFormat="1">
      <c r="A47" s="2111"/>
      <c r="B47" s="2228" t="s">
        <v>976</v>
      </c>
      <c r="C47" s="1988"/>
      <c r="D47" s="1969"/>
      <c r="E47" s="2015"/>
      <c r="F47" s="2016"/>
      <c r="G47" s="1968"/>
      <c r="H47" s="1924"/>
      <c r="I47" s="407"/>
      <c r="J47" s="1924"/>
      <c r="K47" s="2234"/>
      <c r="L47" s="1924"/>
      <c r="M47" s="2234"/>
      <c r="N47" s="1924"/>
      <c r="O47" s="2234"/>
      <c r="P47" s="1924"/>
      <c r="Q47" s="2234"/>
      <c r="R47" s="1924"/>
      <c r="S47" s="2234"/>
    </row>
    <row r="48" spans="1:19" s="93" customFormat="1">
      <c r="A48" s="2111"/>
      <c r="B48" s="2228"/>
      <c r="C48" s="1988"/>
      <c r="D48" s="1969"/>
      <c r="E48" s="2015"/>
      <c r="F48" s="2016"/>
      <c r="G48" s="1968"/>
      <c r="H48" s="1924"/>
      <c r="I48" s="407"/>
      <c r="J48" s="1924"/>
      <c r="K48" s="2234"/>
      <c r="L48" s="1924"/>
      <c r="M48" s="2234"/>
      <c r="N48" s="1924"/>
      <c r="O48" s="2234"/>
      <c r="P48" s="1924"/>
      <c r="Q48" s="2234"/>
      <c r="R48" s="1924"/>
      <c r="S48" s="2234"/>
    </row>
    <row r="49" spans="1:19" s="93" customFormat="1">
      <c r="A49" s="2111"/>
      <c r="B49" s="2228" t="s">
        <v>983</v>
      </c>
      <c r="C49" s="1988"/>
      <c r="D49" s="1969"/>
      <c r="E49" s="2015"/>
      <c r="F49" s="2016"/>
      <c r="G49" s="1968"/>
      <c r="H49" s="1924"/>
      <c r="I49" s="407"/>
      <c r="J49" s="1924"/>
      <c r="K49" s="2234"/>
      <c r="L49" s="1924"/>
      <c r="M49" s="2234"/>
      <c r="N49" s="1924"/>
      <c r="O49" s="2234"/>
      <c r="P49" s="1924"/>
      <c r="Q49" s="2234"/>
      <c r="R49" s="1924"/>
      <c r="S49" s="2234"/>
    </row>
    <row r="50" spans="1:19" s="93" customFormat="1">
      <c r="A50" s="2111"/>
      <c r="B50" s="2228"/>
      <c r="C50" s="1988"/>
      <c r="D50" s="1969"/>
      <c r="E50" s="2015"/>
      <c r="F50" s="2016"/>
      <c r="G50" s="1968"/>
      <c r="H50" s="1924"/>
      <c r="I50" s="407"/>
      <c r="J50" s="1924"/>
      <c r="K50" s="2234"/>
      <c r="L50" s="1924"/>
      <c r="M50" s="2234"/>
      <c r="N50" s="1924"/>
      <c r="O50" s="2234"/>
      <c r="P50" s="1924"/>
      <c r="Q50" s="2234"/>
      <c r="R50" s="1924"/>
      <c r="S50" s="2234"/>
    </row>
    <row r="51" spans="1:19" s="93" customFormat="1">
      <c r="A51" s="2111"/>
      <c r="B51" s="2228" t="s">
        <v>977</v>
      </c>
      <c r="C51" s="1988"/>
      <c r="D51" s="1969"/>
      <c r="E51" s="2015"/>
      <c r="F51" s="2016"/>
      <c r="G51" s="1968"/>
      <c r="H51" s="1924"/>
      <c r="I51" s="407"/>
      <c r="J51" s="1924"/>
      <c r="K51" s="2234"/>
      <c r="L51" s="1924"/>
      <c r="M51" s="2234"/>
      <c r="N51" s="1924"/>
      <c r="O51" s="2234"/>
      <c r="P51" s="1924"/>
      <c r="Q51" s="2234"/>
      <c r="R51" s="1924"/>
      <c r="S51" s="2234"/>
    </row>
    <row r="52" spans="1:19" s="93" customFormat="1">
      <c r="A52" s="2111"/>
      <c r="B52" s="2014"/>
      <c r="C52" s="1988"/>
      <c r="D52" s="1969"/>
      <c r="E52" s="2015"/>
      <c r="F52" s="2016"/>
      <c r="G52" s="1968"/>
      <c r="H52" s="1924"/>
      <c r="I52" s="407"/>
      <c r="J52" s="1924"/>
      <c r="K52" s="2234"/>
      <c r="L52" s="1924"/>
      <c r="M52" s="2234"/>
      <c r="N52" s="1924"/>
      <c r="O52" s="2234"/>
      <c r="P52" s="1924"/>
      <c r="Q52" s="2234"/>
      <c r="R52" s="1924"/>
      <c r="S52" s="2234"/>
    </row>
    <row r="53" spans="1:19" s="93" customFormat="1">
      <c r="A53" s="2111"/>
      <c r="B53" s="2014"/>
      <c r="C53" s="1988"/>
      <c r="D53" s="1969"/>
      <c r="E53" s="2015"/>
      <c r="F53" s="2016"/>
      <c r="G53" s="1968"/>
      <c r="H53" s="1924"/>
      <c r="I53" s="407"/>
      <c r="J53" s="1924"/>
      <c r="K53" s="2234"/>
      <c r="L53" s="1924"/>
      <c r="M53" s="2234"/>
      <c r="N53" s="1924"/>
      <c r="O53" s="2234"/>
      <c r="P53" s="1924"/>
      <c r="Q53" s="2234"/>
      <c r="R53" s="1924"/>
      <c r="S53" s="2234"/>
    </row>
    <row r="54" spans="1:19" s="93" customFormat="1">
      <c r="A54" s="2111"/>
      <c r="B54" s="2014"/>
      <c r="C54" s="1988"/>
      <c r="D54" s="1969"/>
      <c r="E54" s="2015"/>
      <c r="F54" s="2016"/>
      <c r="G54" s="1968"/>
      <c r="H54" s="1924"/>
      <c r="I54" s="407"/>
      <c r="J54" s="1924"/>
      <c r="K54" s="2234"/>
      <c r="L54" s="1924"/>
      <c r="M54" s="2234"/>
      <c r="N54" s="1924"/>
      <c r="O54" s="2234"/>
      <c r="P54" s="1924"/>
      <c r="Q54" s="2234"/>
      <c r="R54" s="1924"/>
      <c r="S54" s="2234"/>
    </row>
    <row r="55" spans="1:19" ht="15.75" thickBot="1">
      <c r="A55" s="2215"/>
      <c r="B55" s="2216"/>
      <c r="C55" s="1923"/>
      <c r="D55" s="1908"/>
      <c r="E55" s="1908"/>
      <c r="F55" s="1908"/>
      <c r="G55" s="1921"/>
      <c r="H55" s="1924"/>
      <c r="I55" s="406"/>
      <c r="J55" s="1924"/>
      <c r="K55" s="406"/>
      <c r="L55" s="1924"/>
      <c r="M55" s="406"/>
      <c r="N55" s="1924"/>
      <c r="O55" s="406"/>
      <c r="P55" s="1924"/>
      <c r="Q55" s="406"/>
      <c r="R55" s="1924"/>
      <c r="S55" s="406"/>
    </row>
    <row r="56" spans="1:19" ht="15.75" thickTop="1">
      <c r="A56" s="14"/>
      <c r="B56" s="15"/>
      <c r="C56" s="16"/>
      <c r="D56" s="16"/>
      <c r="E56" s="17"/>
      <c r="F56" s="18" t="s">
        <v>625</v>
      </c>
      <c r="G56" s="19"/>
      <c r="H56" s="20"/>
      <c r="I56" s="62">
        <f>SUM(I23:I55)</f>
        <v>0</v>
      </c>
      <c r="J56" s="20"/>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873">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H57*I56</f>
        <v>0</v>
      </c>
      <c r="J58" s="1875"/>
      <c r="K58" s="1991">
        <f>J57*K56</f>
        <v>0</v>
      </c>
      <c r="L58" s="1875"/>
      <c r="M58" s="1991">
        <f>L57*M56</f>
        <v>0</v>
      </c>
      <c r="N58" s="1875"/>
      <c r="O58" s="1991">
        <f>N57*O56</f>
        <v>0</v>
      </c>
      <c r="P58" s="1875"/>
      <c r="Q58" s="1991">
        <f>P57*Q56</f>
        <v>0</v>
      </c>
      <c r="R58" s="1875"/>
      <c r="S58" s="1991">
        <f>R57*S56</f>
        <v>0</v>
      </c>
    </row>
    <row r="59" spans="1:19">
      <c r="A59" s="1867"/>
      <c r="B59" s="1868"/>
      <c r="C59" s="1869"/>
      <c r="D59" s="1869"/>
      <c r="E59" s="1870"/>
      <c r="F59" s="1871"/>
      <c r="G59" s="1872"/>
      <c r="H59" s="1875"/>
      <c r="I59" s="1993"/>
      <c r="J59" s="1875"/>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877"/>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881"/>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881"/>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ht="15.75" thickBot="1">
      <c r="A63" s="1867"/>
      <c r="B63" s="1868"/>
      <c r="C63" s="1869"/>
      <c r="D63" s="1869"/>
      <c r="E63" s="1870"/>
      <c r="F63" s="1871"/>
      <c r="G63" s="1884"/>
      <c r="H63" s="1885"/>
      <c r="I63" s="1886"/>
      <c r="J63" s="1885"/>
      <c r="K63" s="1886"/>
      <c r="L63" s="1885"/>
      <c r="M63" s="1886"/>
      <c r="N63" s="1885"/>
      <c r="O63" s="1886"/>
      <c r="P63" s="1885"/>
      <c r="Q63" s="1886"/>
      <c r="R63" s="1885"/>
      <c r="S63" s="1886"/>
    </row>
    <row r="64" spans="1:19" ht="16.5" thickTop="1" thickBot="1">
      <c r="A64" s="652" t="s">
        <v>631</v>
      </c>
      <c r="B64" s="653"/>
      <c r="C64" s="12"/>
      <c r="D64" s="12"/>
      <c r="E64" s="12"/>
      <c r="F64" s="12"/>
      <c r="G64" s="13"/>
      <c r="H64" s="21"/>
      <c r="I64" s="21"/>
      <c r="J64" s="21"/>
      <c r="K64" s="21"/>
      <c r="L64" s="21"/>
      <c r="M64" s="21"/>
      <c r="N64" s="21"/>
      <c r="O64" s="21"/>
      <c r="P64" s="21"/>
      <c r="Q64" s="21"/>
      <c r="R64" s="21"/>
      <c r="S64" s="21"/>
    </row>
    <row r="65" spans="1:19" ht="15.75" thickTop="1">
      <c r="A65" s="2238"/>
      <c r="B65" s="1907"/>
      <c r="C65" s="2239"/>
      <c r="D65" s="2239"/>
      <c r="E65" s="2239"/>
      <c r="F65" s="2239"/>
      <c r="G65" s="2240"/>
      <c r="H65" s="2241"/>
      <c r="I65" s="2241"/>
      <c r="J65" s="2241"/>
      <c r="K65" s="2241"/>
      <c r="L65" s="2241"/>
      <c r="M65" s="2241"/>
      <c r="N65" s="2241"/>
      <c r="O65" s="2241"/>
      <c r="P65" s="2241"/>
      <c r="Q65" s="2241"/>
      <c r="R65" s="2241"/>
      <c r="S65" s="2241"/>
    </row>
    <row r="66" spans="1:19" s="2" customFormat="1">
      <c r="A66" s="2238"/>
      <c r="B66" s="1907"/>
      <c r="C66" s="2239"/>
      <c r="D66" s="2239"/>
      <c r="E66" s="2239"/>
      <c r="F66" s="2239"/>
      <c r="G66" s="2240"/>
      <c r="H66" s="2241"/>
      <c r="I66" s="2241"/>
      <c r="J66" s="2241"/>
      <c r="K66" s="2241"/>
      <c r="L66" s="2241"/>
      <c r="M66" s="2241"/>
      <c r="N66" s="2241"/>
      <c r="O66" s="2241"/>
      <c r="P66" s="2241"/>
      <c r="Q66" s="2241"/>
      <c r="R66" s="2241"/>
      <c r="S66" s="2241"/>
    </row>
    <row r="67" spans="1:19" s="2" customFormat="1" ht="15.75" thickBot="1">
      <c r="A67" s="2238"/>
      <c r="B67" s="1907"/>
      <c r="C67" s="2239"/>
      <c r="D67" s="2239"/>
      <c r="E67" s="2239"/>
      <c r="F67" s="2239"/>
      <c r="G67" s="2240"/>
      <c r="H67" s="2241"/>
      <c r="I67" s="2241"/>
      <c r="J67" s="2241"/>
      <c r="K67" s="2241"/>
      <c r="L67" s="2241"/>
      <c r="M67" s="2241"/>
      <c r="N67" s="2241"/>
      <c r="O67" s="2241"/>
      <c r="P67" s="2241"/>
      <c r="Q67" s="2241"/>
      <c r="R67" s="2241"/>
      <c r="S67" s="2241"/>
    </row>
    <row r="68" spans="1:19" ht="16.5" thickTop="1" thickBot="1">
      <c r="A68" s="652" t="s">
        <v>632</v>
      </c>
      <c r="B68" s="653"/>
      <c r="C68" s="12"/>
      <c r="D68" s="12"/>
      <c r="E68" s="12"/>
      <c r="F68" s="12"/>
      <c r="G68" s="13"/>
      <c r="H68" s="21"/>
      <c r="I68" s="21"/>
      <c r="J68" s="21"/>
      <c r="K68" s="21"/>
      <c r="L68" s="21"/>
      <c r="M68" s="21"/>
      <c r="N68" s="21"/>
      <c r="O68" s="21"/>
      <c r="P68" s="21"/>
      <c r="Q68" s="21"/>
      <c r="R68" s="21"/>
      <c r="S68" s="21"/>
    </row>
    <row r="69" spans="1:19" s="2" customFormat="1" ht="15.75" thickTop="1">
      <c r="A69" s="2238"/>
      <c r="B69" s="1907"/>
      <c r="C69" s="2239"/>
      <c r="D69" s="2239"/>
      <c r="E69" s="2239"/>
      <c r="F69" s="2239"/>
      <c r="G69" s="2240"/>
      <c r="H69" s="2241"/>
      <c r="I69" s="2241"/>
      <c r="J69" s="2241"/>
      <c r="K69" s="2241"/>
      <c r="L69" s="2241"/>
      <c r="M69" s="2241"/>
      <c r="N69" s="2241"/>
      <c r="O69" s="2241"/>
      <c r="P69" s="2241"/>
      <c r="Q69" s="2241"/>
      <c r="R69" s="2241"/>
      <c r="S69" s="2241"/>
    </row>
    <row r="70" spans="1:19" s="2" customFormat="1">
      <c r="A70" s="2238"/>
      <c r="B70" s="1907"/>
      <c r="C70" s="2239"/>
      <c r="D70" s="2239"/>
      <c r="E70" s="2239"/>
      <c r="F70" s="2239"/>
      <c r="G70" s="2240"/>
      <c r="H70" s="2241"/>
      <c r="I70" s="2241"/>
      <c r="J70" s="2241"/>
      <c r="K70" s="2241"/>
      <c r="L70" s="2241"/>
      <c r="M70" s="2241"/>
      <c r="N70" s="2241"/>
      <c r="O70" s="2241"/>
      <c r="P70" s="2241"/>
      <c r="Q70" s="2241"/>
      <c r="R70" s="2241"/>
      <c r="S70" s="2241"/>
    </row>
    <row r="71" spans="1:19" ht="15.75" thickBot="1">
      <c r="A71" s="2238"/>
      <c r="B71" s="1907"/>
      <c r="C71" s="2239"/>
      <c r="D71" s="2239"/>
      <c r="E71" s="2239"/>
      <c r="F71" s="2239"/>
      <c r="G71" s="2240"/>
      <c r="H71" s="2241"/>
      <c r="I71" s="2241"/>
      <c r="J71" s="2241"/>
      <c r="K71" s="2241"/>
      <c r="L71" s="2241"/>
      <c r="M71" s="2241"/>
      <c r="N71" s="2241"/>
      <c r="O71" s="2241"/>
      <c r="P71" s="2241"/>
      <c r="Q71" s="2241"/>
      <c r="R71" s="2241"/>
      <c r="S71" s="2241"/>
    </row>
    <row r="72" spans="1:19" ht="16.5" thickTop="1" thickBot="1">
      <c r="A72" s="652" t="s">
        <v>633</v>
      </c>
      <c r="B72" s="653"/>
      <c r="C72" s="12"/>
      <c r="D72" s="12"/>
      <c r="E72" s="12"/>
      <c r="F72" s="12"/>
      <c r="G72" s="13"/>
      <c r="H72" s="21"/>
      <c r="I72" s="21"/>
      <c r="J72" s="21"/>
      <c r="K72" s="21"/>
      <c r="L72" s="21"/>
      <c r="M72" s="21"/>
      <c r="N72" s="21"/>
      <c r="O72" s="21"/>
      <c r="P72" s="21"/>
      <c r="Q72" s="21"/>
      <c r="R72" s="21"/>
      <c r="S72" s="21"/>
    </row>
    <row r="73" spans="1:19" ht="15.75" thickTop="1">
      <c r="A73" s="2238"/>
      <c r="B73" s="1907"/>
      <c r="C73" s="2239"/>
      <c r="D73" s="2239"/>
      <c r="E73" s="2239"/>
      <c r="F73" s="2239"/>
      <c r="G73" s="2240"/>
      <c r="H73" s="2241"/>
      <c r="I73" s="2241"/>
      <c r="J73" s="2241"/>
      <c r="K73" s="2241"/>
      <c r="L73" s="2241"/>
      <c r="M73" s="2241"/>
      <c r="N73" s="2241"/>
      <c r="O73" s="2241"/>
      <c r="P73" s="2241"/>
      <c r="Q73" s="2241"/>
      <c r="R73" s="2241"/>
      <c r="S73" s="2241"/>
    </row>
    <row r="74" spans="1:19">
      <c r="A74" s="1920"/>
      <c r="B74" s="1907"/>
      <c r="C74" s="1908"/>
      <c r="D74" s="1908"/>
      <c r="E74" s="1908"/>
      <c r="F74" s="1908"/>
      <c r="G74" s="1921"/>
      <c r="H74" s="1888"/>
      <c r="I74" s="1888"/>
      <c r="J74" s="1888"/>
      <c r="K74" s="1888"/>
      <c r="L74" s="1888"/>
      <c r="M74" s="1888"/>
      <c r="N74" s="1888"/>
      <c r="O74" s="1888"/>
      <c r="P74" s="1888"/>
      <c r="Q74" s="1888"/>
      <c r="R74" s="1888"/>
      <c r="S74" s="1888"/>
    </row>
    <row r="75" spans="1:19" ht="15.75" thickBot="1">
      <c r="A75" s="1889"/>
      <c r="B75" s="1890"/>
      <c r="C75" s="1908"/>
      <c r="D75" s="1908"/>
      <c r="E75" s="1908"/>
      <c r="F75" s="1908"/>
      <c r="G75" s="1921"/>
      <c r="H75" s="1891"/>
      <c r="I75" s="1891"/>
      <c r="J75" s="1891"/>
      <c r="K75" s="1891"/>
      <c r="L75" s="1891"/>
      <c r="M75" s="1891"/>
      <c r="N75" s="1891"/>
      <c r="O75" s="1891"/>
      <c r="P75" s="1891"/>
      <c r="Q75" s="1891"/>
      <c r="R75" s="1891"/>
      <c r="S75" s="1891"/>
    </row>
    <row r="76" spans="1:19" ht="16.5" thickTop="1" thickBot="1">
      <c r="A76" s="652" t="s">
        <v>634</v>
      </c>
      <c r="B76" s="653"/>
      <c r="C76" s="12"/>
      <c r="D76" s="12"/>
      <c r="E76" s="12"/>
      <c r="F76" s="12"/>
      <c r="G76" s="13"/>
      <c r="H76" s="21"/>
      <c r="I76" s="21"/>
      <c r="J76" s="21"/>
      <c r="K76" s="21"/>
      <c r="L76" s="21"/>
      <c r="M76" s="21"/>
      <c r="N76" s="21"/>
      <c r="O76" s="21"/>
      <c r="P76" s="21"/>
      <c r="Q76" s="21"/>
      <c r="R76" s="21"/>
      <c r="S76" s="21"/>
    </row>
    <row r="77" spans="1:19" ht="15.75" thickTop="1">
      <c r="A77" s="2242"/>
      <c r="B77" s="2243"/>
      <c r="C77" s="2239"/>
      <c r="D77" s="2239"/>
      <c r="E77" s="2239"/>
      <c r="F77" s="2239"/>
      <c r="G77" s="2240"/>
      <c r="H77" s="2241"/>
      <c r="I77" s="2241"/>
      <c r="J77" s="2241"/>
      <c r="K77" s="2241"/>
      <c r="L77" s="2241"/>
      <c r="M77" s="2241"/>
      <c r="N77" s="2241"/>
      <c r="O77" s="2241"/>
      <c r="P77" s="2241"/>
      <c r="Q77" s="2241"/>
      <c r="R77" s="2241"/>
      <c r="S77" s="2241"/>
    </row>
    <row r="78" spans="1:19">
      <c r="A78" s="1889"/>
      <c r="B78" s="1890"/>
      <c r="C78" s="1908"/>
      <c r="D78" s="1908"/>
      <c r="E78" s="1908"/>
      <c r="F78" s="1908"/>
      <c r="G78" s="1921"/>
      <c r="H78" s="1892"/>
      <c r="I78" s="1892"/>
      <c r="J78" s="1892"/>
      <c r="K78" s="1892"/>
      <c r="L78" s="1892"/>
      <c r="M78" s="1892"/>
      <c r="N78" s="1892"/>
      <c r="O78" s="1892"/>
      <c r="P78" s="1892"/>
      <c r="Q78" s="1892"/>
      <c r="R78" s="1892"/>
      <c r="S78" s="1892"/>
    </row>
    <row r="79" spans="1:19" ht="15.75" thickBot="1">
      <c r="A79" s="1889"/>
      <c r="B79" s="1890"/>
      <c r="C79" s="1908"/>
      <c r="D79" s="1908"/>
      <c r="E79" s="1908"/>
      <c r="F79" s="1908"/>
      <c r="G79" s="1921"/>
      <c r="H79" s="1892"/>
      <c r="I79" s="1892"/>
      <c r="J79" s="1892"/>
      <c r="K79" s="1892"/>
      <c r="L79" s="1892"/>
      <c r="M79" s="1892"/>
      <c r="N79" s="1892"/>
      <c r="O79" s="1892"/>
      <c r="P79" s="1892"/>
      <c r="Q79" s="1892"/>
      <c r="R79" s="1892"/>
      <c r="S79" s="1892"/>
    </row>
    <row r="80" spans="1:19" ht="16.5" thickTop="1" thickBot="1">
      <c r="A80" s="652" t="s">
        <v>635</v>
      </c>
      <c r="B80" s="653"/>
      <c r="C80" s="12"/>
      <c r="D80" s="12"/>
      <c r="E80" s="12"/>
      <c r="F80" s="12"/>
      <c r="G80" s="13"/>
      <c r="H80" s="21"/>
      <c r="I80" s="21"/>
      <c r="J80" s="21"/>
      <c r="K80" s="21"/>
      <c r="L80" s="21"/>
      <c r="M80" s="21"/>
      <c r="N80" s="21"/>
      <c r="O80" s="21"/>
      <c r="P80" s="21"/>
      <c r="Q80" s="21"/>
      <c r="R80" s="21"/>
      <c r="S80" s="21"/>
    </row>
    <row r="81" spans="1:19" ht="15.75" thickTop="1">
      <c r="A81" s="1920"/>
      <c r="B81" s="1907" t="s">
        <v>636</v>
      </c>
      <c r="C81" s="1908"/>
      <c r="D81" s="1908"/>
      <c r="E81" s="1908"/>
      <c r="F81" s="1908"/>
      <c r="G81" s="1921"/>
      <c r="H81" s="1892"/>
      <c r="I81" s="1892"/>
      <c r="J81" s="1892"/>
      <c r="K81" s="1892"/>
      <c r="L81" s="1892"/>
      <c r="M81" s="1892"/>
      <c r="N81" s="1892"/>
      <c r="O81" s="1892"/>
      <c r="P81" s="1892"/>
      <c r="Q81" s="1892"/>
      <c r="R81" s="1892"/>
      <c r="S81" s="1892"/>
    </row>
    <row r="82" spans="1:19">
      <c r="A82" s="1920"/>
      <c r="B82" s="1907" t="s">
        <v>637</v>
      </c>
      <c r="C82" s="1908"/>
      <c r="D82" s="1908"/>
      <c r="E82" s="1908"/>
      <c r="F82" s="1908"/>
      <c r="G82" s="1921"/>
      <c r="H82" s="1892"/>
      <c r="I82" s="1892"/>
      <c r="J82" s="1892"/>
      <c r="K82" s="1892"/>
      <c r="L82" s="1892"/>
      <c r="M82" s="1892"/>
      <c r="N82" s="1892"/>
      <c r="O82" s="1892"/>
      <c r="P82" s="1892"/>
      <c r="Q82" s="1892"/>
      <c r="R82" s="1892"/>
      <c r="S82" s="1892"/>
    </row>
    <row r="83" spans="1:19">
      <c r="A83" s="1920"/>
      <c r="B83" s="1907" t="s">
        <v>638</v>
      </c>
      <c r="C83" s="1908"/>
      <c r="D83" s="1908"/>
      <c r="E83" s="1908"/>
      <c r="F83" s="1908"/>
      <c r="G83" s="1921"/>
      <c r="H83" s="1892"/>
      <c r="I83" s="1892"/>
      <c r="J83" s="1892"/>
      <c r="K83" s="1892"/>
      <c r="L83" s="1892"/>
      <c r="M83" s="1892"/>
      <c r="N83" s="1892"/>
      <c r="O83" s="1892"/>
      <c r="P83" s="1892"/>
      <c r="Q83" s="1892"/>
      <c r="R83" s="1892"/>
      <c r="S83" s="1892"/>
    </row>
    <row r="84" spans="1:19">
      <c r="A84" s="1920"/>
      <c r="B84" s="1907" t="s">
        <v>639</v>
      </c>
      <c r="C84" s="1908"/>
      <c r="D84" s="1908"/>
      <c r="E84" s="1908"/>
      <c r="F84" s="1908"/>
      <c r="G84" s="1921"/>
      <c r="H84" s="1892"/>
      <c r="I84" s="1892"/>
      <c r="J84" s="1892"/>
      <c r="K84" s="1892"/>
      <c r="L84" s="1892"/>
      <c r="M84" s="1892"/>
      <c r="N84" s="1892"/>
      <c r="O84" s="1892"/>
      <c r="P84" s="1892"/>
      <c r="Q84" s="1892"/>
      <c r="R84" s="1892"/>
      <c r="S84" s="1892"/>
    </row>
    <row r="85" spans="1:19" ht="15.75" thickBot="1">
      <c r="A85" s="358"/>
      <c r="B85" s="357"/>
      <c r="C85" s="188"/>
      <c r="D85" s="188"/>
      <c r="E85" s="188"/>
      <c r="F85" s="188"/>
      <c r="G85" s="359"/>
      <c r="H85" s="300"/>
      <c r="I85" s="300"/>
      <c r="J85" s="300"/>
      <c r="K85" s="300"/>
      <c r="L85" s="300"/>
      <c r="M85" s="300"/>
      <c r="N85" s="300"/>
      <c r="O85" s="300"/>
      <c r="P85" s="300"/>
      <c r="Q85" s="300"/>
      <c r="R85" s="300"/>
      <c r="S85" s="300"/>
    </row>
    <row r="86" spans="1:19" ht="16.5" thickTop="1" thickBot="1">
      <c r="A86" s="7" t="s">
        <v>640</v>
      </c>
      <c r="B86" s="8"/>
      <c r="C86" s="12"/>
      <c r="D86" s="12"/>
      <c r="E86" s="12"/>
      <c r="F86" s="12"/>
      <c r="G86" s="13"/>
      <c r="H86" s="21"/>
      <c r="I86" s="21"/>
      <c r="J86" s="21"/>
      <c r="K86" s="21"/>
      <c r="L86" s="21"/>
      <c r="M86" s="21"/>
      <c r="N86" s="21"/>
      <c r="O86" s="21"/>
      <c r="P86" s="21"/>
      <c r="Q86" s="21"/>
      <c r="R86" s="21"/>
      <c r="S86" s="21"/>
    </row>
    <row r="87" spans="1:19" ht="15.75" thickTop="1">
      <c r="A87" s="2238"/>
      <c r="B87" s="2244" t="s">
        <v>641</v>
      </c>
      <c r="C87" s="2239"/>
      <c r="D87" s="2239"/>
      <c r="E87" s="2239"/>
      <c r="F87" s="2239"/>
      <c r="G87" s="2240"/>
      <c r="H87" s="2245"/>
      <c r="I87" s="2245"/>
      <c r="J87" s="2245"/>
      <c r="K87" s="2245"/>
      <c r="L87" s="2245"/>
      <c r="M87" s="2245"/>
      <c r="N87" s="2245"/>
      <c r="O87" s="2245"/>
      <c r="P87" s="2245"/>
      <c r="Q87" s="2245"/>
      <c r="R87" s="2245"/>
      <c r="S87" s="2245"/>
    </row>
    <row r="88" spans="1:19">
      <c r="A88" s="1920"/>
      <c r="B88" s="1907" t="s">
        <v>642</v>
      </c>
      <c r="C88" s="1908"/>
      <c r="D88" s="1908"/>
      <c r="E88" s="1908"/>
      <c r="F88" s="1908"/>
      <c r="G88" s="1921"/>
      <c r="H88" s="1893"/>
      <c r="I88" s="1893"/>
      <c r="J88" s="1893"/>
      <c r="K88" s="1893"/>
      <c r="L88" s="1893"/>
      <c r="M88" s="1893"/>
      <c r="N88" s="1893"/>
      <c r="O88" s="1893"/>
      <c r="P88" s="1893"/>
      <c r="Q88" s="1893"/>
      <c r="R88" s="1893"/>
      <c r="S88" s="1893"/>
    </row>
    <row r="89" spans="1:19" ht="15.75" thickBot="1">
      <c r="A89" s="1894"/>
      <c r="B89" s="1895" t="s">
        <v>643</v>
      </c>
      <c r="C89" s="1896"/>
      <c r="D89" s="1896"/>
      <c r="E89" s="1896"/>
      <c r="F89" s="1896"/>
      <c r="G89" s="1897"/>
      <c r="H89" s="1898"/>
      <c r="I89" s="1898"/>
      <c r="J89" s="1898"/>
      <c r="K89" s="1898"/>
      <c r="L89" s="1898"/>
      <c r="M89" s="1898"/>
      <c r="N89" s="1898"/>
      <c r="O89" s="1898"/>
      <c r="P89" s="1898"/>
      <c r="Q89" s="1898"/>
      <c r="R89" s="1898"/>
      <c r="S89" s="1898"/>
    </row>
    <row r="90" spans="1:19" ht="16.5" thickTop="1" thickBot="1"/>
    <row r="91" spans="1:19" ht="16.5" thickTop="1" thickBot="1">
      <c r="A91" s="94" t="s">
        <v>644</v>
      </c>
      <c r="B91" s="96"/>
    </row>
    <row r="92" spans="1:19" ht="15.75" thickTop="1">
      <c r="A92" s="95" t="s">
        <v>542</v>
      </c>
      <c r="B92" s="1899"/>
    </row>
    <row r="93" spans="1:19">
      <c r="A93" s="1900" t="s">
        <v>546</v>
      </c>
      <c r="B93" s="1899"/>
    </row>
    <row r="94" spans="1:19">
      <c r="A94" s="1901" t="s">
        <v>549</v>
      </c>
      <c r="B94" s="1902"/>
    </row>
    <row r="95" spans="1:19">
      <c r="A95" s="1901" t="s">
        <v>552</v>
      </c>
      <c r="B95" s="1903"/>
    </row>
    <row r="96" spans="1:19" ht="15.75" thickBot="1">
      <c r="A96" s="1904" t="s">
        <v>645</v>
      </c>
      <c r="B96" s="1905"/>
    </row>
    <row r="97" spans="1:2" ht="15.75" thickTop="1"/>
    <row r="98" spans="1:2">
      <c r="A98" s="97"/>
      <c r="B98" s="1" t="s">
        <v>646</v>
      </c>
    </row>
    <row r="99" spans="1:2">
      <c r="A99" s="98"/>
      <c r="B99" s="1" t="s">
        <v>647</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427" priority="23" operator="equal">
      <formula>"X"</formula>
    </cfRule>
    <cfRule type="cellIs" dxfId="426" priority="24" operator="equal">
      <formula>"I"</formula>
    </cfRule>
  </conditionalFormatting>
  <conditionalFormatting sqref="H32:H55">
    <cfRule type="cellIs" dxfId="425" priority="1" operator="equal">
      <formula>"X"</formula>
    </cfRule>
    <cfRule type="cellIs" dxfId="424" priority="2" operator="equal">
      <formula>"I"</formula>
    </cfRule>
  </conditionalFormatting>
  <conditionalFormatting sqref="J20:J30">
    <cfRule type="cellIs" dxfId="423" priority="21" operator="equal">
      <formula>"X"</formula>
    </cfRule>
    <cfRule type="cellIs" dxfId="422" priority="22" operator="equal">
      <formula>"I"</formula>
    </cfRule>
  </conditionalFormatting>
  <conditionalFormatting sqref="J32:J55">
    <cfRule type="cellIs" dxfId="421" priority="3" operator="equal">
      <formula>"X"</formula>
    </cfRule>
    <cfRule type="cellIs" dxfId="420" priority="4" operator="equal">
      <formula>"I"</formula>
    </cfRule>
  </conditionalFormatting>
  <conditionalFormatting sqref="L20:L30">
    <cfRule type="cellIs" dxfId="419" priority="19" operator="equal">
      <formula>"X"</formula>
    </cfRule>
    <cfRule type="cellIs" dxfId="418" priority="20" operator="equal">
      <formula>"I"</formula>
    </cfRule>
  </conditionalFormatting>
  <conditionalFormatting sqref="L32:L55">
    <cfRule type="cellIs" dxfId="417" priority="5" operator="equal">
      <formula>"X"</formula>
    </cfRule>
    <cfRule type="cellIs" dxfId="416" priority="6" operator="equal">
      <formula>"I"</formula>
    </cfRule>
  </conditionalFormatting>
  <conditionalFormatting sqref="N20:N30">
    <cfRule type="cellIs" dxfId="415" priority="17" operator="equal">
      <formula>"X"</formula>
    </cfRule>
    <cfRule type="cellIs" dxfId="414" priority="18" operator="equal">
      <formula>"I"</formula>
    </cfRule>
  </conditionalFormatting>
  <conditionalFormatting sqref="N32:N55">
    <cfRule type="cellIs" dxfId="413" priority="7" operator="equal">
      <formula>"X"</formula>
    </cfRule>
    <cfRule type="cellIs" dxfId="412" priority="8" operator="equal">
      <formula>"I"</formula>
    </cfRule>
  </conditionalFormatting>
  <conditionalFormatting sqref="P20:P30">
    <cfRule type="cellIs" dxfId="411" priority="15" operator="equal">
      <formula>"X"</formula>
    </cfRule>
    <cfRule type="cellIs" dxfId="410" priority="16" operator="equal">
      <formula>"I"</formula>
    </cfRule>
  </conditionalFormatting>
  <conditionalFormatting sqref="P32:P55">
    <cfRule type="cellIs" dxfId="409" priority="9" operator="equal">
      <formula>"X"</formula>
    </cfRule>
    <cfRule type="cellIs" dxfId="408" priority="10" operator="equal">
      <formula>"I"</formula>
    </cfRule>
  </conditionalFormatting>
  <conditionalFormatting sqref="R20:R30">
    <cfRule type="cellIs" dxfId="407" priority="13" operator="equal">
      <formula>"X"</formula>
    </cfRule>
    <cfRule type="cellIs" dxfId="406" priority="14" operator="equal">
      <formula>"I"</formula>
    </cfRule>
  </conditionalFormatting>
  <conditionalFormatting sqref="R32:R55">
    <cfRule type="cellIs" dxfId="405" priority="11" operator="equal">
      <formula>"X"</formula>
    </cfRule>
    <cfRule type="cellIs" dxfId="404" priority="12" operator="equal">
      <formula>"I"</formula>
    </cfRule>
  </conditionalFormatting>
  <hyperlinks>
    <hyperlink ref="B3" location="'Cost Summary'!A1" display="BACK TO SUMMARY SHEET" xr:uid="{E30DF736-9787-4A00-BE6C-23B8505BAB58}"/>
  </hyperlink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bottomRight" activeCell="I59" sqref="I59:I60"/>
      <selection pane="bottomLeft" activeCell="A11" sqref="A11"/>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c r="G2" s="150" t="s">
        <v>531</v>
      </c>
      <c r="H2" s="647"/>
      <c r="I2" s="647"/>
      <c r="J2" s="647"/>
      <c r="K2" s="647"/>
      <c r="L2" s="647"/>
      <c r="M2" s="647"/>
      <c r="N2" s="647"/>
      <c r="O2" s="647"/>
      <c r="P2" s="647"/>
      <c r="Q2" s="647"/>
      <c r="R2" s="647"/>
      <c r="S2" s="647"/>
    </row>
    <row r="3" spans="1:19" ht="21" thickBot="1">
      <c r="B3" s="164" t="s">
        <v>532</v>
      </c>
      <c r="E3" s="179"/>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91"/>
      <c r="K4" s="649"/>
      <c r="L4" s="691"/>
      <c r="M4" s="649"/>
      <c r="N4" s="691"/>
      <c r="O4" s="649"/>
      <c r="P4" s="691"/>
      <c r="Q4" s="649"/>
      <c r="R4" s="691"/>
      <c r="S4" s="649"/>
    </row>
    <row r="5" spans="1:19">
      <c r="A5" s="1906" t="s">
        <v>544</v>
      </c>
      <c r="B5" s="1907" t="s">
        <v>984</v>
      </c>
      <c r="C5" s="1908"/>
      <c r="D5" s="1908"/>
      <c r="E5" s="1908"/>
      <c r="F5" s="1908"/>
      <c r="G5" s="1909" t="s">
        <v>546</v>
      </c>
      <c r="H5" s="1910"/>
      <c r="I5" s="1911"/>
      <c r="J5" s="2020"/>
      <c r="K5" s="1911"/>
      <c r="L5" s="2020"/>
      <c r="M5" s="1911"/>
      <c r="N5" s="2020"/>
      <c r="O5" s="1911"/>
      <c r="P5" s="2020"/>
      <c r="Q5" s="1911"/>
      <c r="R5" s="2020"/>
      <c r="S5" s="1911"/>
    </row>
    <row r="6" spans="1:19">
      <c r="A6" s="1906" t="s">
        <v>548</v>
      </c>
      <c r="B6" s="1912" t="s">
        <v>985</v>
      </c>
      <c r="C6" s="1908"/>
      <c r="D6" s="1908"/>
      <c r="E6" s="1908"/>
      <c r="F6" s="1908"/>
      <c r="G6" s="1909" t="s">
        <v>549</v>
      </c>
      <c r="H6" s="1913"/>
      <c r="I6" s="1914"/>
      <c r="J6" s="2021"/>
      <c r="K6" s="1914"/>
      <c r="L6" s="2021"/>
      <c r="M6" s="1914"/>
      <c r="N6" s="2021"/>
      <c r="O6" s="1914"/>
      <c r="P6" s="2021"/>
      <c r="Q6" s="1914"/>
      <c r="R6" s="2021"/>
      <c r="S6" s="1914"/>
    </row>
    <row r="7" spans="1:19">
      <c r="A7" s="1906" t="s">
        <v>551</v>
      </c>
      <c r="B7" s="1915"/>
      <c r="C7" s="1908"/>
      <c r="D7" s="1908"/>
      <c r="E7" s="1908"/>
      <c r="F7" s="1908"/>
      <c r="G7" s="1909" t="s">
        <v>552</v>
      </c>
      <c r="H7" s="1916"/>
      <c r="I7" s="1917"/>
      <c r="J7" s="2022"/>
      <c r="K7" s="1917"/>
      <c r="L7" s="2022"/>
      <c r="M7" s="1917"/>
      <c r="N7" s="2022"/>
      <c r="O7" s="1917"/>
      <c r="P7" s="2022"/>
      <c r="Q7" s="1917"/>
      <c r="R7" s="2022"/>
      <c r="S7" s="1917"/>
    </row>
    <row r="8" spans="1:19" ht="15.75" thickBot="1">
      <c r="A8" s="356" t="s">
        <v>554</v>
      </c>
      <c r="B8" s="357"/>
      <c r="C8" s="188"/>
      <c r="D8" s="188"/>
      <c r="E8" s="188"/>
      <c r="F8" s="188"/>
      <c r="G8" s="356" t="s">
        <v>554</v>
      </c>
      <c r="H8" s="1961">
        <f>I58</f>
        <v>0</v>
      </c>
      <c r="I8" s="1962"/>
      <c r="J8" s="1961">
        <f>K58</f>
        <v>0</v>
      </c>
      <c r="K8" s="1962"/>
      <c r="L8" s="1961">
        <f>M58</f>
        <v>0</v>
      </c>
      <c r="M8" s="1962"/>
      <c r="N8" s="1961">
        <f>O58</f>
        <v>0</v>
      </c>
      <c r="O8" s="1962"/>
      <c r="P8" s="1961">
        <f>Q58</f>
        <v>0</v>
      </c>
      <c r="Q8" s="1962"/>
      <c r="R8" s="1961">
        <f>S58</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246"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247"/>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2248"/>
      <c r="B21" s="1925" t="s">
        <v>984</v>
      </c>
      <c r="C21" s="57"/>
      <c r="D21" s="58"/>
      <c r="E21" s="58"/>
      <c r="F21" s="58"/>
      <c r="G21" s="64"/>
      <c r="H21" s="2023"/>
      <c r="I21" s="2235"/>
      <c r="J21" s="2023"/>
      <c r="K21" s="2249"/>
      <c r="L21" s="2023"/>
      <c r="M21" s="2249"/>
      <c r="N21" s="2249"/>
      <c r="O21" s="2249"/>
      <c r="P21" s="2249"/>
      <c r="Q21" s="2249"/>
      <c r="R21" s="2249"/>
      <c r="S21" s="2249"/>
    </row>
    <row r="22" spans="1:19">
      <c r="A22" s="2248"/>
      <c r="B22" s="1848" t="s">
        <v>567</v>
      </c>
      <c r="C22" s="1923"/>
      <c r="D22" s="1908"/>
      <c r="E22" s="1908"/>
      <c r="F22" s="1908"/>
      <c r="G22" s="1921"/>
      <c r="H22" s="2023"/>
      <c r="I22" s="2235"/>
      <c r="J22" s="2023"/>
      <c r="K22" s="2249"/>
      <c r="L22" s="2023"/>
      <c r="M22" s="2249"/>
      <c r="N22" s="2249"/>
      <c r="O22" s="2249"/>
      <c r="P22" s="2249"/>
      <c r="Q22" s="2249"/>
      <c r="R22" s="2249"/>
      <c r="S22" s="2249"/>
    </row>
    <row r="23" spans="1:19">
      <c r="A23" s="2248"/>
      <c r="B23" s="2230" t="s">
        <v>568</v>
      </c>
      <c r="C23" s="1923"/>
      <c r="D23" s="1908"/>
      <c r="E23" s="1908"/>
      <c r="F23" s="1908"/>
      <c r="G23" s="1921"/>
      <c r="H23" s="2023"/>
      <c r="I23" s="2235"/>
      <c r="J23" s="2023"/>
      <c r="K23" s="2249"/>
      <c r="L23" s="2023"/>
      <c r="M23" s="2249"/>
      <c r="N23" s="2249"/>
      <c r="O23" s="2249"/>
      <c r="P23" s="2249"/>
      <c r="Q23" s="2249"/>
      <c r="R23" s="2249"/>
      <c r="S23" s="2249"/>
    </row>
    <row r="24" spans="1:19">
      <c r="A24" s="2248"/>
      <c r="B24" s="2230" t="s">
        <v>569</v>
      </c>
      <c r="C24" s="1966"/>
      <c r="D24" s="1908"/>
      <c r="E24" s="1908"/>
      <c r="F24" s="1908"/>
      <c r="G24" s="1921"/>
      <c r="H24" s="2023"/>
      <c r="I24" s="2235"/>
      <c r="J24" s="2023"/>
      <c r="K24" s="2249"/>
      <c r="L24" s="2023"/>
      <c r="M24" s="2249"/>
      <c r="N24" s="2249"/>
      <c r="O24" s="2249"/>
      <c r="P24" s="2249"/>
      <c r="Q24" s="2249"/>
      <c r="R24" s="2249"/>
      <c r="S24" s="2249"/>
    </row>
    <row r="25" spans="1:19">
      <c r="A25" s="2247"/>
      <c r="B25" s="2231" t="s">
        <v>570</v>
      </c>
      <c r="C25" s="1966"/>
      <c r="D25" s="1908"/>
      <c r="E25" s="1908"/>
      <c r="F25" s="1908"/>
      <c r="G25" s="1921"/>
      <c r="H25" s="2023"/>
      <c r="I25" s="2235"/>
      <c r="J25" s="2023"/>
      <c r="K25" s="2249"/>
      <c r="L25" s="2023"/>
      <c r="M25" s="2249"/>
      <c r="N25" s="2249"/>
      <c r="O25" s="2249"/>
      <c r="P25" s="2249"/>
      <c r="Q25" s="2249"/>
      <c r="R25" s="2249"/>
      <c r="S25" s="2249"/>
    </row>
    <row r="26" spans="1:19" s="93" customFormat="1">
      <c r="A26" s="2248"/>
      <c r="B26" s="2231" t="s">
        <v>571</v>
      </c>
      <c r="C26" s="1968"/>
      <c r="D26" s="1969"/>
      <c r="E26" s="1969"/>
      <c r="F26" s="1969"/>
      <c r="G26" s="1968"/>
      <c r="H26" s="2023"/>
      <c r="I26" s="2235"/>
      <c r="J26" s="2024"/>
      <c r="K26" s="2234"/>
      <c r="L26" s="2024"/>
      <c r="M26" s="2234"/>
      <c r="N26" s="2234"/>
      <c r="O26" s="2234"/>
      <c r="P26" s="2234"/>
      <c r="Q26" s="2234"/>
      <c r="R26" s="2234"/>
      <c r="S26" s="2234"/>
    </row>
    <row r="27" spans="1:19" s="93" customFormat="1">
      <c r="A27" s="2248"/>
      <c r="B27" s="2231" t="s">
        <v>572</v>
      </c>
      <c r="C27" s="1968"/>
      <c r="D27" s="1969"/>
      <c r="E27" s="1969"/>
      <c r="F27" s="1969"/>
      <c r="G27" s="1968"/>
      <c r="H27" s="2023"/>
      <c r="I27" s="2235"/>
      <c r="J27" s="2024"/>
      <c r="K27" s="2234"/>
      <c r="L27" s="2024"/>
      <c r="M27" s="2234"/>
      <c r="N27" s="2234"/>
      <c r="O27" s="2234"/>
      <c r="P27" s="2234"/>
      <c r="Q27" s="2234"/>
      <c r="R27" s="2234"/>
      <c r="S27" s="2234"/>
    </row>
    <row r="28" spans="1:19" s="93" customFormat="1">
      <c r="A28" s="2248"/>
      <c r="B28" s="2231" t="s">
        <v>573</v>
      </c>
      <c r="C28" s="1968"/>
      <c r="D28" s="1969"/>
      <c r="E28" s="1969"/>
      <c r="F28" s="1969"/>
      <c r="G28" s="1968"/>
      <c r="H28" s="2023"/>
      <c r="I28" s="2235"/>
      <c r="J28" s="2024"/>
      <c r="K28" s="2234"/>
      <c r="L28" s="2024"/>
      <c r="M28" s="2234"/>
      <c r="N28" s="2234"/>
      <c r="O28" s="2234"/>
      <c r="P28" s="2234"/>
      <c r="Q28" s="2234"/>
      <c r="R28" s="2234"/>
      <c r="S28" s="2234"/>
    </row>
    <row r="29" spans="1:19" s="93" customFormat="1">
      <c r="A29" s="2248"/>
      <c r="B29" s="2232" t="s">
        <v>574</v>
      </c>
      <c r="C29" s="1968"/>
      <c r="D29" s="1969"/>
      <c r="E29" s="1969"/>
      <c r="F29" s="1969"/>
      <c r="G29" s="1968"/>
      <c r="H29" s="2023"/>
      <c r="I29" s="2023"/>
      <c r="J29" s="2024"/>
      <c r="K29" s="2234"/>
      <c r="L29" s="2024"/>
      <c r="M29" s="2234"/>
      <c r="N29" s="2234"/>
      <c r="O29" s="2234"/>
      <c r="P29" s="2234"/>
      <c r="Q29" s="2234"/>
      <c r="R29" s="2234"/>
      <c r="S29" s="2234"/>
    </row>
    <row r="30" spans="1:19" s="93" customFormat="1">
      <c r="A30" s="2248"/>
      <c r="B30" s="2233" t="s">
        <v>575</v>
      </c>
      <c r="C30" s="1970"/>
      <c r="D30" s="1971"/>
      <c r="E30" s="1971"/>
      <c r="F30" s="1971"/>
      <c r="G30" s="1970"/>
      <c r="H30" s="1974"/>
      <c r="I30" s="2236"/>
      <c r="J30" s="1978"/>
      <c r="K30" s="2237"/>
      <c r="L30" s="1978"/>
      <c r="M30" s="2237"/>
      <c r="N30" s="2237"/>
      <c r="O30" s="2237"/>
      <c r="P30" s="2237"/>
      <c r="Q30" s="2237"/>
      <c r="R30" s="2237"/>
      <c r="S30" s="2237"/>
    </row>
    <row r="31" spans="1:19" s="93" customFormat="1">
      <c r="A31" s="2248"/>
      <c r="B31" s="154"/>
      <c r="C31" s="1968"/>
      <c r="D31" s="1969"/>
      <c r="E31" s="1969"/>
      <c r="F31" s="1969"/>
      <c r="G31" s="1968"/>
      <c r="H31" s="2023"/>
      <c r="I31" s="2235"/>
      <c r="J31" s="2024"/>
      <c r="K31" s="2234"/>
      <c r="L31" s="2024"/>
      <c r="M31" s="2234"/>
      <c r="N31" s="2234"/>
      <c r="O31" s="2234"/>
      <c r="P31" s="2234"/>
      <c r="Q31" s="2234"/>
      <c r="R31" s="2234"/>
      <c r="S31" s="2234"/>
    </row>
    <row r="32" spans="1:19" s="93" customFormat="1">
      <c r="A32" s="2111"/>
      <c r="B32" s="2228"/>
      <c r="C32" s="1988"/>
      <c r="D32" s="1969"/>
      <c r="E32" s="1969"/>
      <c r="F32" s="1969"/>
      <c r="G32" s="1968"/>
      <c r="H32" s="2023"/>
      <c r="I32" s="2235"/>
      <c r="J32" s="2024"/>
      <c r="K32" s="2234"/>
      <c r="L32" s="2024"/>
      <c r="M32" s="2234"/>
      <c r="N32" s="2234"/>
      <c r="O32" s="2234"/>
      <c r="P32" s="2234"/>
      <c r="Q32" s="2234"/>
      <c r="R32" s="2234"/>
      <c r="S32" s="2234"/>
    </row>
    <row r="33" spans="1:19" s="93" customFormat="1">
      <c r="A33" s="2111"/>
      <c r="B33" s="2228"/>
      <c r="C33" s="1988"/>
      <c r="D33" s="1969"/>
      <c r="E33" s="1969"/>
      <c r="F33" s="1969"/>
      <c r="G33" s="1968"/>
      <c r="H33" s="2023"/>
      <c r="I33" s="2235"/>
      <c r="J33" s="2024"/>
      <c r="K33" s="2234"/>
      <c r="L33" s="2024"/>
      <c r="M33" s="2234"/>
      <c r="N33" s="2234"/>
      <c r="O33" s="2234"/>
      <c r="P33" s="2234"/>
      <c r="Q33" s="2234"/>
      <c r="R33" s="2234"/>
      <c r="S33" s="2234"/>
    </row>
    <row r="34" spans="1:19" s="93" customFormat="1">
      <c r="A34" s="2111"/>
      <c r="B34" s="2228"/>
      <c r="C34" s="1988"/>
      <c r="D34" s="1969"/>
      <c r="E34" s="1969"/>
      <c r="F34" s="1969"/>
      <c r="G34" s="1968"/>
      <c r="H34" s="2023"/>
      <c r="I34" s="2235"/>
      <c r="J34" s="2024"/>
      <c r="K34" s="2234"/>
      <c r="L34" s="2024"/>
      <c r="M34" s="2234"/>
      <c r="N34" s="2234"/>
      <c r="O34" s="2234"/>
      <c r="P34" s="2234"/>
      <c r="Q34" s="2234"/>
      <c r="R34" s="2234"/>
      <c r="S34" s="2234"/>
    </row>
    <row r="35" spans="1:19" s="93" customFormat="1">
      <c r="A35" s="2111"/>
      <c r="B35" s="2228"/>
      <c r="C35" s="1988"/>
      <c r="D35" s="1969"/>
      <c r="E35" s="1969"/>
      <c r="F35" s="1969"/>
      <c r="G35" s="1968"/>
      <c r="H35" s="2023"/>
      <c r="I35" s="2235"/>
      <c r="J35" s="2024"/>
      <c r="K35" s="2234"/>
      <c r="L35" s="2024"/>
      <c r="M35" s="2234"/>
      <c r="N35" s="2234"/>
      <c r="O35" s="2234"/>
      <c r="P35" s="2234"/>
      <c r="Q35" s="2234"/>
      <c r="R35" s="2234"/>
      <c r="S35" s="2234"/>
    </row>
    <row r="36" spans="1:19" s="93" customFormat="1">
      <c r="A36" s="2111"/>
      <c r="B36" s="2228"/>
      <c r="C36" s="1988"/>
      <c r="D36" s="1969"/>
      <c r="E36" s="1969"/>
      <c r="F36" s="1969"/>
      <c r="G36" s="1968"/>
      <c r="H36" s="2023"/>
      <c r="I36" s="2235"/>
      <c r="J36" s="2024"/>
      <c r="K36" s="2234"/>
      <c r="L36" s="2024"/>
      <c r="M36" s="2234"/>
      <c r="N36" s="2234"/>
      <c r="O36" s="2234"/>
      <c r="P36" s="2234"/>
      <c r="Q36" s="2234"/>
      <c r="R36" s="2234"/>
      <c r="S36" s="2234"/>
    </row>
    <row r="37" spans="1:19" s="93" customFormat="1">
      <c r="A37" s="2111"/>
      <c r="B37" s="2228"/>
      <c r="C37" s="1988"/>
      <c r="D37" s="1969"/>
      <c r="E37" s="2015"/>
      <c r="F37" s="2016"/>
      <c r="G37" s="1968"/>
      <c r="H37" s="2023"/>
      <c r="I37" s="2235"/>
      <c r="J37" s="2024"/>
      <c r="K37" s="2234"/>
      <c r="L37" s="2024"/>
      <c r="M37" s="2234"/>
      <c r="N37" s="2234"/>
      <c r="O37" s="2234"/>
      <c r="P37" s="2234"/>
      <c r="Q37" s="2234"/>
      <c r="R37" s="2234"/>
      <c r="S37" s="2234"/>
    </row>
    <row r="38" spans="1:19" s="93" customFormat="1">
      <c r="A38" s="2111"/>
      <c r="B38" s="2228"/>
      <c r="C38" s="1988"/>
      <c r="D38" s="1969"/>
      <c r="E38" s="2015"/>
      <c r="F38" s="2016"/>
      <c r="G38" s="1968"/>
      <c r="H38" s="2023"/>
      <c r="I38" s="2235"/>
      <c r="J38" s="2024"/>
      <c r="K38" s="2234"/>
      <c r="L38" s="2024"/>
      <c r="M38" s="2234"/>
      <c r="N38" s="2234"/>
      <c r="O38" s="2234"/>
      <c r="P38" s="2234"/>
      <c r="Q38" s="2234"/>
      <c r="R38" s="2234"/>
      <c r="S38" s="2234"/>
    </row>
    <row r="39" spans="1:19" s="93" customFormat="1">
      <c r="A39" s="2111"/>
      <c r="B39" s="2228"/>
      <c r="C39" s="1988"/>
      <c r="D39" s="1969"/>
      <c r="E39" s="2015"/>
      <c r="F39" s="2016"/>
      <c r="G39" s="1968"/>
      <c r="H39" s="2023"/>
      <c r="I39" s="2235"/>
      <c r="J39" s="2024"/>
      <c r="K39" s="2234"/>
      <c r="L39" s="2024"/>
      <c r="M39" s="2234"/>
      <c r="N39" s="2234"/>
      <c r="O39" s="2234"/>
      <c r="P39" s="2234"/>
      <c r="Q39" s="2234"/>
      <c r="R39" s="2234"/>
      <c r="S39" s="2234"/>
    </row>
    <row r="40" spans="1:19" s="93" customFormat="1">
      <c r="A40" s="2111"/>
      <c r="B40" s="2228"/>
      <c r="C40" s="1988"/>
      <c r="D40" s="1969"/>
      <c r="E40" s="2015"/>
      <c r="F40" s="2016"/>
      <c r="G40" s="1968"/>
      <c r="H40" s="2023"/>
      <c r="I40" s="2235"/>
      <c r="J40" s="2024"/>
      <c r="K40" s="2234"/>
      <c r="L40" s="2024"/>
      <c r="M40" s="2234"/>
      <c r="N40" s="2234"/>
      <c r="O40" s="2234"/>
      <c r="P40" s="2234"/>
      <c r="Q40" s="2234"/>
      <c r="R40" s="2234"/>
      <c r="S40" s="2234"/>
    </row>
    <row r="41" spans="1:19" s="93" customFormat="1">
      <c r="A41" s="2111"/>
      <c r="B41" s="2228"/>
      <c r="C41" s="1988"/>
      <c r="D41" s="1969"/>
      <c r="E41" s="2015"/>
      <c r="F41" s="2016"/>
      <c r="G41" s="1968"/>
      <c r="H41" s="2023"/>
      <c r="I41" s="2235"/>
      <c r="J41" s="2024"/>
      <c r="K41" s="2234"/>
      <c r="L41" s="2024"/>
      <c r="M41" s="2234"/>
      <c r="N41" s="2234"/>
      <c r="O41" s="2234"/>
      <c r="P41" s="2234"/>
      <c r="Q41" s="2234"/>
      <c r="R41" s="2234"/>
      <c r="S41" s="2234"/>
    </row>
    <row r="42" spans="1:19" s="93" customFormat="1">
      <c r="A42" s="2111"/>
      <c r="B42" s="2228"/>
      <c r="C42" s="1988"/>
      <c r="D42" s="1969"/>
      <c r="E42" s="2015"/>
      <c r="F42" s="2016"/>
      <c r="G42" s="1968"/>
      <c r="H42" s="2023"/>
      <c r="I42" s="2235"/>
      <c r="J42" s="2024"/>
      <c r="K42" s="2234"/>
      <c r="L42" s="2024"/>
      <c r="M42" s="2234"/>
      <c r="N42" s="2234"/>
      <c r="O42" s="2234"/>
      <c r="P42" s="2234"/>
      <c r="Q42" s="2234"/>
      <c r="R42" s="2234"/>
      <c r="S42" s="2234"/>
    </row>
    <row r="43" spans="1:19" s="93" customFormat="1">
      <c r="A43" s="2111"/>
      <c r="B43" s="2228"/>
      <c r="C43" s="1988"/>
      <c r="D43" s="1969"/>
      <c r="E43" s="2015"/>
      <c r="F43" s="2016"/>
      <c r="G43" s="1968"/>
      <c r="H43" s="2023"/>
      <c r="I43" s="2235"/>
      <c r="J43" s="2024"/>
      <c r="K43" s="2234"/>
      <c r="L43" s="2024"/>
      <c r="M43" s="2234"/>
      <c r="N43" s="2234"/>
      <c r="O43" s="2234"/>
      <c r="P43" s="2234"/>
      <c r="Q43" s="2234"/>
      <c r="R43" s="2234"/>
      <c r="S43" s="2234"/>
    </row>
    <row r="44" spans="1:19" s="93" customFormat="1">
      <c r="A44" s="2111"/>
      <c r="B44" s="2228"/>
      <c r="C44" s="1988"/>
      <c r="D44" s="1969"/>
      <c r="E44" s="2015"/>
      <c r="F44" s="2016"/>
      <c r="G44" s="1968"/>
      <c r="H44" s="2023"/>
      <c r="I44" s="2235"/>
      <c r="J44" s="2024"/>
      <c r="K44" s="2234"/>
      <c r="L44" s="2024"/>
      <c r="M44" s="2234"/>
      <c r="N44" s="2234"/>
      <c r="O44" s="2234"/>
      <c r="P44" s="2234"/>
      <c r="Q44" s="2234"/>
      <c r="R44" s="2234"/>
      <c r="S44" s="2234"/>
    </row>
    <row r="45" spans="1:19" s="93" customFormat="1">
      <c r="A45" s="2111"/>
      <c r="B45" s="2228"/>
      <c r="C45" s="1988"/>
      <c r="D45" s="1969"/>
      <c r="E45" s="2015"/>
      <c r="F45" s="2016"/>
      <c r="G45" s="1968"/>
      <c r="H45" s="2023"/>
      <c r="I45" s="2235"/>
      <c r="J45" s="2024"/>
      <c r="K45" s="2234"/>
      <c r="L45" s="2024"/>
      <c r="M45" s="2234"/>
      <c r="N45" s="2234"/>
      <c r="O45" s="2234"/>
      <c r="P45" s="2234"/>
      <c r="Q45" s="2234"/>
      <c r="R45" s="2234"/>
      <c r="S45" s="2234"/>
    </row>
    <row r="46" spans="1:19" s="93" customFormat="1">
      <c r="A46" s="2111"/>
      <c r="B46" s="2228"/>
      <c r="C46" s="1988"/>
      <c r="D46" s="1969"/>
      <c r="E46" s="2015"/>
      <c r="F46" s="2016"/>
      <c r="G46" s="1968"/>
      <c r="H46" s="2023"/>
      <c r="I46" s="2235"/>
      <c r="J46" s="2024"/>
      <c r="K46" s="2234"/>
      <c r="L46" s="2024"/>
      <c r="M46" s="2234"/>
      <c r="N46" s="2234"/>
      <c r="O46" s="2234"/>
      <c r="P46" s="2234"/>
      <c r="Q46" s="2234"/>
      <c r="R46" s="2234"/>
      <c r="S46" s="2234"/>
    </row>
    <row r="47" spans="1:19" s="93" customFormat="1">
      <c r="A47" s="2111"/>
      <c r="B47" s="2228"/>
      <c r="C47" s="1988"/>
      <c r="D47" s="1969"/>
      <c r="E47" s="2015"/>
      <c r="F47" s="2016"/>
      <c r="G47" s="1968"/>
      <c r="H47" s="2023"/>
      <c r="I47" s="2235"/>
      <c r="J47" s="2024"/>
      <c r="K47" s="2234"/>
      <c r="L47" s="2024"/>
      <c r="M47" s="2234"/>
      <c r="N47" s="2234"/>
      <c r="O47" s="2234"/>
      <c r="P47" s="2234"/>
      <c r="Q47" s="2234"/>
      <c r="R47" s="2234"/>
      <c r="S47" s="2234"/>
    </row>
    <row r="48" spans="1:19" s="93" customFormat="1">
      <c r="A48" s="2111"/>
      <c r="B48" s="2228"/>
      <c r="C48" s="1988"/>
      <c r="D48" s="1969"/>
      <c r="E48" s="2015"/>
      <c r="F48" s="2016"/>
      <c r="G48" s="1968"/>
      <c r="H48" s="2023"/>
      <c r="I48" s="2235"/>
      <c r="J48" s="2024"/>
      <c r="K48" s="2234"/>
      <c r="L48" s="2024"/>
      <c r="M48" s="2234"/>
      <c r="N48" s="2234"/>
      <c r="O48" s="2234"/>
      <c r="P48" s="2234"/>
      <c r="Q48" s="2234"/>
      <c r="R48" s="2234"/>
      <c r="S48" s="2234"/>
    </row>
    <row r="49" spans="1:19" s="93" customFormat="1">
      <c r="A49" s="2111"/>
      <c r="B49" s="2228"/>
      <c r="C49" s="1988"/>
      <c r="D49" s="1969"/>
      <c r="E49" s="2015"/>
      <c r="F49" s="2016"/>
      <c r="G49" s="1968"/>
      <c r="H49" s="2023"/>
      <c r="I49" s="2235"/>
      <c r="J49" s="2024"/>
      <c r="K49" s="2234"/>
      <c r="L49" s="2024"/>
      <c r="M49" s="2234"/>
      <c r="N49" s="2234"/>
      <c r="O49" s="2234"/>
      <c r="P49" s="2234"/>
      <c r="Q49" s="2234"/>
      <c r="R49" s="2234"/>
      <c r="S49" s="2234"/>
    </row>
    <row r="50" spans="1:19" s="93" customFormat="1">
      <c r="A50" s="2111"/>
      <c r="B50" s="2228"/>
      <c r="C50" s="1988"/>
      <c r="D50" s="1969"/>
      <c r="E50" s="2015"/>
      <c r="F50" s="2016"/>
      <c r="G50" s="1968"/>
      <c r="H50" s="2023"/>
      <c r="I50" s="2235"/>
      <c r="J50" s="2024"/>
      <c r="K50" s="2234"/>
      <c r="L50" s="2024"/>
      <c r="M50" s="2234"/>
      <c r="N50" s="2234"/>
      <c r="O50" s="2234"/>
      <c r="P50" s="2234"/>
      <c r="Q50" s="2234"/>
      <c r="R50" s="2234"/>
      <c r="S50" s="2234"/>
    </row>
    <row r="51" spans="1:19" s="93" customFormat="1">
      <c r="A51" s="2111"/>
      <c r="B51" s="2014"/>
      <c r="C51" s="1988"/>
      <c r="D51" s="1969"/>
      <c r="E51" s="2015"/>
      <c r="F51" s="2016"/>
      <c r="G51" s="1968"/>
      <c r="H51" s="2023"/>
      <c r="I51" s="2235"/>
      <c r="J51" s="2024"/>
      <c r="K51" s="2234"/>
      <c r="L51" s="2024"/>
      <c r="M51" s="2234"/>
      <c r="N51" s="2234"/>
      <c r="O51" s="2234"/>
      <c r="P51" s="2234"/>
      <c r="Q51" s="2234"/>
      <c r="R51" s="2234"/>
      <c r="S51" s="2234"/>
    </row>
    <row r="52" spans="1:19" s="93" customFormat="1">
      <c r="A52" s="2111"/>
      <c r="B52" s="2014"/>
      <c r="C52" s="1988"/>
      <c r="D52" s="1969"/>
      <c r="E52" s="2015"/>
      <c r="F52" s="2016"/>
      <c r="G52" s="1968"/>
      <c r="H52" s="2023"/>
      <c r="I52" s="2235"/>
      <c r="J52" s="2024"/>
      <c r="K52" s="2234"/>
      <c r="L52" s="2024"/>
      <c r="M52" s="2234"/>
      <c r="N52" s="2234"/>
      <c r="O52" s="2234"/>
      <c r="P52" s="2234"/>
      <c r="Q52" s="2234"/>
      <c r="R52" s="2234"/>
      <c r="S52" s="2234"/>
    </row>
    <row r="53" spans="1:19" s="93" customFormat="1" ht="15.75" thickBot="1">
      <c r="A53" s="2111"/>
      <c r="B53" s="2014"/>
      <c r="C53" s="1988"/>
      <c r="D53" s="1969"/>
      <c r="E53" s="2015"/>
      <c r="F53" s="2016"/>
      <c r="G53" s="1968"/>
      <c r="H53" s="2023"/>
      <c r="I53" s="2235"/>
      <c r="J53" s="2024"/>
      <c r="K53" s="2234"/>
      <c r="L53" s="2024"/>
      <c r="M53" s="2234"/>
      <c r="N53" s="2234"/>
      <c r="O53" s="2234"/>
      <c r="P53" s="2234"/>
      <c r="Q53" s="2234"/>
      <c r="R53" s="2234"/>
      <c r="S53" s="2234"/>
    </row>
    <row r="54" spans="1:19" ht="15.75" thickTop="1">
      <c r="A54" s="14"/>
      <c r="B54" s="15"/>
      <c r="C54" s="16"/>
      <c r="D54" s="16"/>
      <c r="E54" s="17"/>
      <c r="F54" s="18" t="s">
        <v>625</v>
      </c>
      <c r="G54" s="19"/>
      <c r="H54" s="20"/>
      <c r="I54" s="62">
        <f>SUM(I23:I53)</f>
        <v>0</v>
      </c>
      <c r="J54" s="20"/>
      <c r="K54" s="62">
        <f>SUM(K23:K53)</f>
        <v>0</v>
      </c>
      <c r="L54" s="20"/>
      <c r="M54" s="62">
        <f>SUM(M23:M53)</f>
        <v>0</v>
      </c>
      <c r="N54" s="20"/>
      <c r="O54" s="62">
        <f>SUM(O23:O53)</f>
        <v>0</v>
      </c>
      <c r="P54" s="20"/>
      <c r="Q54" s="62">
        <f>SUM(Q23:Q53)</f>
        <v>0</v>
      </c>
      <c r="R54" s="20"/>
      <c r="S54" s="62">
        <f>SUM(S23:S53)</f>
        <v>0</v>
      </c>
    </row>
    <row r="55" spans="1:19">
      <c r="A55" s="1867"/>
      <c r="B55" s="1868"/>
      <c r="C55" s="1869"/>
      <c r="D55" s="1869"/>
      <c r="E55" s="1870"/>
      <c r="F55" s="1871" t="s">
        <v>626</v>
      </c>
      <c r="G55" s="1872"/>
      <c r="H55" s="1873">
        <v>0</v>
      </c>
      <c r="I55" s="1989"/>
      <c r="J55" s="1873">
        <v>0</v>
      </c>
      <c r="K55" s="1989"/>
      <c r="L55" s="1873">
        <v>0</v>
      </c>
      <c r="M55" s="1989"/>
      <c r="N55" s="1873">
        <v>0</v>
      </c>
      <c r="O55" s="1989"/>
      <c r="P55" s="1873">
        <v>0</v>
      </c>
      <c r="Q55" s="1989"/>
      <c r="R55" s="1873">
        <v>0</v>
      </c>
      <c r="S55" s="1989"/>
    </row>
    <row r="56" spans="1:19">
      <c r="A56" s="1867"/>
      <c r="B56" s="1868"/>
      <c r="C56" s="1869"/>
      <c r="D56" s="1869"/>
      <c r="E56" s="1870"/>
      <c r="F56" s="1871" t="s">
        <v>627</v>
      </c>
      <c r="G56" s="1872"/>
      <c r="H56" s="1875"/>
      <c r="I56" s="1991">
        <f>H55*I54</f>
        <v>0</v>
      </c>
      <c r="J56" s="1875"/>
      <c r="K56" s="1991">
        <f>J55*K54</f>
        <v>0</v>
      </c>
      <c r="L56" s="1875"/>
      <c r="M56" s="1991">
        <f>L55*M54</f>
        <v>0</v>
      </c>
      <c r="N56" s="1875"/>
      <c r="O56" s="1991">
        <f>N55*O54</f>
        <v>0</v>
      </c>
      <c r="P56" s="1875"/>
      <c r="Q56" s="1991">
        <f>P55*Q54</f>
        <v>0</v>
      </c>
      <c r="R56" s="1875"/>
      <c r="S56" s="1991">
        <f>R55*S54</f>
        <v>0</v>
      </c>
    </row>
    <row r="57" spans="1:19">
      <c r="A57" s="1867"/>
      <c r="B57" s="1868"/>
      <c r="C57" s="1869"/>
      <c r="D57" s="1869"/>
      <c r="E57" s="1870"/>
      <c r="F57" s="1871"/>
      <c r="G57" s="1872"/>
      <c r="H57" s="1875"/>
      <c r="I57" s="1993"/>
      <c r="J57" s="1875"/>
      <c r="K57" s="1993"/>
      <c r="L57" s="1875"/>
      <c r="M57" s="1993"/>
      <c r="N57" s="1875"/>
      <c r="O57" s="1993"/>
      <c r="P57" s="1875"/>
      <c r="Q57" s="1993"/>
      <c r="R57" s="1875"/>
      <c r="S57" s="1993"/>
    </row>
    <row r="58" spans="1:19">
      <c r="A58" s="1867"/>
      <c r="B58" s="1868"/>
      <c r="C58" s="1869"/>
      <c r="D58" s="1869"/>
      <c r="E58" s="1870"/>
      <c r="F58" s="1871" t="s">
        <v>628</v>
      </c>
      <c r="G58" s="1872"/>
      <c r="H58" s="1877"/>
      <c r="I58" s="1994">
        <f>SUM(I54:I56)</f>
        <v>0</v>
      </c>
      <c r="J58" s="1877"/>
      <c r="K58" s="1994">
        <f>SUM(K54:K56)</f>
        <v>0</v>
      </c>
      <c r="L58" s="1877"/>
      <c r="M58" s="1994">
        <f>SUM(M54:M56)</f>
        <v>0</v>
      </c>
      <c r="N58" s="1877"/>
      <c r="O58" s="1994">
        <f>SUM(O54:O56)</f>
        <v>0</v>
      </c>
      <c r="P58" s="1877"/>
      <c r="Q58" s="1994">
        <f>SUM(Q54:Q56)</f>
        <v>0</v>
      </c>
      <c r="R58" s="1877"/>
      <c r="S58" s="1994">
        <f>SUM(S54:S56)</f>
        <v>0</v>
      </c>
    </row>
    <row r="59" spans="1:19">
      <c r="A59" s="1867"/>
      <c r="B59" s="1868"/>
      <c r="C59" s="1869"/>
      <c r="D59" s="1869"/>
      <c r="E59" s="1870"/>
      <c r="F59" s="1879" t="s">
        <v>629</v>
      </c>
      <c r="G59" s="1880"/>
      <c r="H59" s="1881"/>
      <c r="I59" s="1882" t="e">
        <f>I58/'Area Calculations'!$I$4</f>
        <v>#DIV/0!</v>
      </c>
      <c r="J59" s="1881"/>
      <c r="K59" s="1882" t="e">
        <f>K58/'Area Calculations'!$I$4</f>
        <v>#DIV/0!</v>
      </c>
      <c r="L59" s="1881"/>
      <c r="M59" s="1882" t="e">
        <f>M58/'Area Calculations'!$I$4</f>
        <v>#DIV/0!</v>
      </c>
      <c r="N59" s="1881"/>
      <c r="O59" s="1882" t="e">
        <f>O58/'Area Calculations'!$I$4</f>
        <v>#DIV/0!</v>
      </c>
      <c r="P59" s="1881"/>
      <c r="Q59" s="1882" t="e">
        <f>Q58/'Area Calculations'!$I$4</f>
        <v>#DIV/0!</v>
      </c>
      <c r="R59" s="1881"/>
      <c r="S59" s="1882" t="e">
        <f>S58/'Area Calculations'!$I$4</f>
        <v>#DIV/0!</v>
      </c>
    </row>
    <row r="60" spans="1:19">
      <c r="A60" s="1867"/>
      <c r="B60" s="1868"/>
      <c r="C60" s="1869"/>
      <c r="D60" s="1869"/>
      <c r="E60" s="1870"/>
      <c r="F60" s="1879" t="s">
        <v>630</v>
      </c>
      <c r="G60" s="1883"/>
      <c r="H60" s="1881"/>
      <c r="I60" s="1882" t="e">
        <f>I58/'Area Calculations'!#REF!</f>
        <v>#REF!</v>
      </c>
      <c r="J60" s="1881"/>
      <c r="K60" s="1882" t="e">
        <f>K58/'Area Calculations'!#REF!</f>
        <v>#REF!</v>
      </c>
      <c r="L60" s="1881"/>
      <c r="M60" s="1882" t="e">
        <f>M58/'Area Calculations'!#REF!</f>
        <v>#REF!</v>
      </c>
      <c r="N60" s="1881"/>
      <c r="O60" s="1882" t="e">
        <f>O58/'Area Calculations'!#REF!</f>
        <v>#REF!</v>
      </c>
      <c r="P60" s="1881"/>
      <c r="Q60" s="1882" t="e">
        <f>Q58/'Area Calculations'!#REF!</f>
        <v>#REF!</v>
      </c>
      <c r="R60" s="1881"/>
      <c r="S60" s="1882" t="e">
        <f>S58/'Area Calculations'!#REF!</f>
        <v>#REF!</v>
      </c>
    </row>
    <row r="61" spans="1:19" ht="15.75" thickBot="1">
      <c r="A61" s="1867"/>
      <c r="B61" s="1868"/>
      <c r="C61" s="1869"/>
      <c r="D61" s="1869"/>
      <c r="E61" s="1870"/>
      <c r="F61" s="1871"/>
      <c r="G61" s="1884"/>
      <c r="H61" s="1885"/>
      <c r="I61" s="1886"/>
      <c r="J61" s="1885"/>
      <c r="K61" s="1886"/>
      <c r="L61" s="1885"/>
      <c r="M61" s="1886"/>
      <c r="N61" s="1885"/>
      <c r="O61" s="1886"/>
      <c r="P61" s="1885"/>
      <c r="Q61" s="1886"/>
      <c r="R61" s="1885"/>
      <c r="S61" s="1886"/>
    </row>
    <row r="62" spans="1:19" ht="16.5" thickTop="1" thickBot="1">
      <c r="A62" s="652" t="s">
        <v>631</v>
      </c>
      <c r="B62" s="653"/>
      <c r="C62" s="12"/>
      <c r="D62" s="12"/>
      <c r="E62" s="12"/>
      <c r="F62" s="12"/>
      <c r="G62" s="54"/>
      <c r="H62" s="52"/>
      <c r="I62" s="21"/>
      <c r="J62" s="21"/>
      <c r="K62" s="21"/>
      <c r="L62" s="21"/>
      <c r="M62" s="21"/>
      <c r="N62" s="21"/>
      <c r="O62" s="21"/>
      <c r="P62" s="21"/>
      <c r="Q62" s="21"/>
      <c r="R62" s="21"/>
      <c r="S62" s="21"/>
    </row>
    <row r="63" spans="1:19" ht="15.75" thickTop="1">
      <c r="A63" s="2238"/>
      <c r="B63" s="1907"/>
      <c r="C63" s="2239"/>
      <c r="D63" s="2239"/>
      <c r="E63" s="2239"/>
      <c r="F63" s="2239"/>
      <c r="G63" s="2250"/>
      <c r="H63" s="2251"/>
      <c r="I63" s="2241"/>
      <c r="J63" s="2241"/>
      <c r="K63" s="2241"/>
      <c r="L63" s="2241"/>
      <c r="M63" s="2241"/>
      <c r="N63" s="2241"/>
      <c r="O63" s="2241"/>
      <c r="P63" s="2241"/>
      <c r="Q63" s="2241"/>
      <c r="R63" s="2241"/>
      <c r="S63" s="2241"/>
    </row>
    <row r="64" spans="1:19" s="2" customFormat="1">
      <c r="A64" s="2238"/>
      <c r="B64" s="1907"/>
      <c r="C64" s="2239"/>
      <c r="D64" s="2239"/>
      <c r="E64" s="2239"/>
      <c r="F64" s="2239"/>
      <c r="G64" s="2250"/>
      <c r="H64" s="2251"/>
      <c r="I64" s="2241"/>
      <c r="J64" s="2241"/>
      <c r="K64" s="2241"/>
      <c r="L64" s="2241"/>
      <c r="M64" s="2241"/>
      <c r="N64" s="2241"/>
      <c r="O64" s="2241"/>
      <c r="P64" s="2241"/>
      <c r="Q64" s="2241"/>
      <c r="R64" s="2241"/>
      <c r="S64" s="2241"/>
    </row>
    <row r="65" spans="1:19" s="2" customFormat="1" ht="15.75" thickBot="1">
      <c r="A65" s="2238"/>
      <c r="B65" s="1907"/>
      <c r="C65" s="2239"/>
      <c r="D65" s="2239"/>
      <c r="E65" s="2239"/>
      <c r="F65" s="2239"/>
      <c r="G65" s="2250"/>
      <c r="H65" s="2251"/>
      <c r="I65" s="2241"/>
      <c r="J65" s="2241"/>
      <c r="K65" s="2241"/>
      <c r="L65" s="2241"/>
      <c r="M65" s="2241"/>
      <c r="N65" s="2241"/>
      <c r="O65" s="2241"/>
      <c r="P65" s="2241"/>
      <c r="Q65" s="2241"/>
      <c r="R65" s="2241"/>
      <c r="S65" s="2241"/>
    </row>
    <row r="66" spans="1:19" ht="16.5" thickTop="1" thickBot="1">
      <c r="A66" s="652" t="s">
        <v>632</v>
      </c>
      <c r="B66" s="653"/>
      <c r="C66" s="12"/>
      <c r="D66" s="12"/>
      <c r="E66" s="12"/>
      <c r="F66" s="12"/>
      <c r="G66" s="54"/>
      <c r="H66" s="52"/>
      <c r="I66" s="21"/>
      <c r="J66" s="21"/>
      <c r="K66" s="21"/>
      <c r="L66" s="21"/>
      <c r="M66" s="21"/>
      <c r="N66" s="21"/>
      <c r="O66" s="21"/>
      <c r="P66" s="21"/>
      <c r="Q66" s="21"/>
      <c r="R66" s="21"/>
      <c r="S66" s="21"/>
    </row>
    <row r="67" spans="1:19" s="2" customFormat="1" ht="15.75" thickTop="1">
      <c r="A67" s="2238"/>
      <c r="B67" s="1907"/>
      <c r="C67" s="2239"/>
      <c r="D67" s="2239"/>
      <c r="E67" s="2239"/>
      <c r="F67" s="2239"/>
      <c r="G67" s="2250"/>
      <c r="H67" s="2251"/>
      <c r="I67" s="2241"/>
      <c r="J67" s="2241"/>
      <c r="K67" s="2241"/>
      <c r="L67" s="2241"/>
      <c r="M67" s="2241"/>
      <c r="N67" s="2241"/>
      <c r="O67" s="2241"/>
      <c r="P67" s="2241"/>
      <c r="Q67" s="2241"/>
      <c r="R67" s="2241"/>
      <c r="S67" s="2241"/>
    </row>
    <row r="68" spans="1:19" s="2" customFormat="1">
      <c r="A68" s="2238"/>
      <c r="B68" s="1907"/>
      <c r="C68" s="2239"/>
      <c r="D68" s="2239"/>
      <c r="E68" s="2239"/>
      <c r="F68" s="2239"/>
      <c r="G68" s="2250"/>
      <c r="H68" s="2251"/>
      <c r="I68" s="2241"/>
      <c r="J68" s="2241"/>
      <c r="K68" s="2241"/>
      <c r="L68" s="2241"/>
      <c r="M68" s="2241"/>
      <c r="N68" s="2241"/>
      <c r="O68" s="2241"/>
      <c r="P68" s="2241"/>
      <c r="Q68" s="2241"/>
      <c r="R68" s="2241"/>
      <c r="S68" s="2241"/>
    </row>
    <row r="69" spans="1:19" ht="15.75" thickBot="1">
      <c r="A69" s="2238"/>
      <c r="B69" s="1907"/>
      <c r="C69" s="2239"/>
      <c r="D69" s="2239"/>
      <c r="E69" s="2239"/>
      <c r="F69" s="2239"/>
      <c r="G69" s="2250"/>
      <c r="H69" s="2251"/>
      <c r="I69" s="2241"/>
      <c r="J69" s="2241"/>
      <c r="K69" s="2241"/>
      <c r="L69" s="2241"/>
      <c r="M69" s="2241"/>
      <c r="N69" s="2241"/>
      <c r="O69" s="2241"/>
      <c r="P69" s="2241"/>
      <c r="Q69" s="2241"/>
      <c r="R69" s="2241"/>
      <c r="S69" s="2241"/>
    </row>
    <row r="70" spans="1:19" ht="16.5" thickTop="1" thickBot="1">
      <c r="A70" s="652" t="s">
        <v>633</v>
      </c>
      <c r="B70" s="653"/>
      <c r="C70" s="12"/>
      <c r="D70" s="12"/>
      <c r="E70" s="12"/>
      <c r="F70" s="12"/>
      <c r="G70" s="54"/>
      <c r="H70" s="52"/>
      <c r="I70" s="21"/>
      <c r="J70" s="21"/>
      <c r="K70" s="21"/>
      <c r="L70" s="21"/>
      <c r="M70" s="21"/>
      <c r="N70" s="21"/>
      <c r="O70" s="21"/>
      <c r="P70" s="21"/>
      <c r="Q70" s="21"/>
      <c r="R70" s="21"/>
      <c r="S70" s="21"/>
    </row>
    <row r="71" spans="1:19" ht="15.75" thickTop="1">
      <c r="A71" s="2238"/>
      <c r="B71" s="1907"/>
      <c r="C71" s="2239"/>
      <c r="D71" s="2239"/>
      <c r="E71" s="2239"/>
      <c r="F71" s="2239"/>
      <c r="G71" s="2250"/>
      <c r="H71" s="2251"/>
      <c r="I71" s="2241"/>
      <c r="J71" s="2241"/>
      <c r="K71" s="2241"/>
      <c r="L71" s="2241"/>
      <c r="M71" s="2241"/>
      <c r="N71" s="2241"/>
      <c r="O71" s="2241"/>
      <c r="P71" s="2241"/>
      <c r="Q71" s="2241"/>
      <c r="R71" s="2241"/>
      <c r="S71" s="2241"/>
    </row>
    <row r="72" spans="1:19">
      <c r="A72" s="1920"/>
      <c r="B72" s="1907"/>
      <c r="C72" s="1908"/>
      <c r="D72" s="1908"/>
      <c r="E72" s="1908"/>
      <c r="F72" s="1908"/>
      <c r="G72" s="2031"/>
      <c r="H72" s="1999"/>
      <c r="I72" s="1888"/>
      <c r="J72" s="1888"/>
      <c r="K72" s="1888"/>
      <c r="L72" s="1888"/>
      <c r="M72" s="1888"/>
      <c r="N72" s="1888"/>
      <c r="O72" s="1888"/>
      <c r="P72" s="1888"/>
      <c r="Q72" s="1888"/>
      <c r="R72" s="1888"/>
      <c r="S72" s="1888"/>
    </row>
    <row r="73" spans="1:19" ht="15.75" thickBot="1">
      <c r="A73" s="1889"/>
      <c r="B73" s="1890"/>
      <c r="C73" s="1908"/>
      <c r="D73" s="1908"/>
      <c r="E73" s="1908"/>
      <c r="F73" s="1908"/>
      <c r="G73" s="2031"/>
      <c r="H73" s="2000"/>
      <c r="I73" s="1891"/>
      <c r="J73" s="1891"/>
      <c r="K73" s="1891"/>
      <c r="L73" s="1891"/>
      <c r="M73" s="1891"/>
      <c r="N73" s="1891"/>
      <c r="O73" s="1891"/>
      <c r="P73" s="1891"/>
      <c r="Q73" s="1891"/>
      <c r="R73" s="1891"/>
      <c r="S73" s="1891"/>
    </row>
    <row r="74" spans="1:19" ht="16.5" thickTop="1" thickBot="1">
      <c r="A74" s="652" t="s">
        <v>634</v>
      </c>
      <c r="B74" s="653"/>
      <c r="C74" s="12"/>
      <c r="D74" s="12"/>
      <c r="E74" s="12"/>
      <c r="F74" s="12"/>
      <c r="G74" s="54"/>
      <c r="H74" s="52"/>
      <c r="I74" s="21"/>
      <c r="J74" s="21"/>
      <c r="K74" s="21"/>
      <c r="L74" s="21"/>
      <c r="M74" s="21"/>
      <c r="N74" s="21"/>
      <c r="O74" s="21"/>
      <c r="P74" s="21"/>
      <c r="Q74" s="21"/>
      <c r="R74" s="21"/>
      <c r="S74" s="21"/>
    </row>
    <row r="75" spans="1:19" ht="15.75" thickTop="1">
      <c r="A75" s="2242"/>
      <c r="B75" s="2243"/>
      <c r="C75" s="2239"/>
      <c r="D75" s="2239"/>
      <c r="E75" s="2239"/>
      <c r="F75" s="2239"/>
      <c r="G75" s="2250"/>
      <c r="H75" s="2251"/>
      <c r="I75" s="2241"/>
      <c r="J75" s="2241"/>
      <c r="K75" s="2241"/>
      <c r="L75" s="2241"/>
      <c r="M75" s="2241"/>
      <c r="N75" s="2241"/>
      <c r="O75" s="2241"/>
      <c r="P75" s="2241"/>
      <c r="Q75" s="2241"/>
      <c r="R75" s="2241"/>
      <c r="S75" s="2241"/>
    </row>
    <row r="76" spans="1:19">
      <c r="A76" s="1889"/>
      <c r="B76" s="1890"/>
      <c r="C76" s="1908"/>
      <c r="D76" s="1908"/>
      <c r="E76" s="1908"/>
      <c r="F76" s="1908"/>
      <c r="G76" s="2031"/>
      <c r="H76" s="2001"/>
      <c r="I76" s="1892"/>
      <c r="J76" s="1892"/>
      <c r="K76" s="1892"/>
      <c r="L76" s="1892"/>
      <c r="M76" s="1892"/>
      <c r="N76" s="1892"/>
      <c r="O76" s="1892"/>
      <c r="P76" s="1892"/>
      <c r="Q76" s="1892"/>
      <c r="R76" s="1892"/>
      <c r="S76" s="1892"/>
    </row>
    <row r="77" spans="1:19" ht="15.75" thickBot="1">
      <c r="A77" s="1889"/>
      <c r="B77" s="1890"/>
      <c r="C77" s="1908"/>
      <c r="D77" s="1908"/>
      <c r="E77" s="1908"/>
      <c r="F77" s="1908"/>
      <c r="G77" s="2031"/>
      <c r="H77" s="2001"/>
      <c r="I77" s="1892"/>
      <c r="J77" s="1892"/>
      <c r="K77" s="1892"/>
      <c r="L77" s="1892"/>
      <c r="M77" s="1892"/>
      <c r="N77" s="1892"/>
      <c r="O77" s="1892"/>
      <c r="P77" s="1892"/>
      <c r="Q77" s="1892"/>
      <c r="R77" s="1892"/>
      <c r="S77" s="1892"/>
    </row>
    <row r="78" spans="1:19" ht="16.5" thickTop="1" thickBot="1">
      <c r="A78" s="652" t="s">
        <v>635</v>
      </c>
      <c r="B78" s="653"/>
      <c r="C78" s="12"/>
      <c r="D78" s="12"/>
      <c r="E78" s="12"/>
      <c r="F78" s="12"/>
      <c r="G78" s="54"/>
      <c r="H78" s="52"/>
      <c r="I78" s="21"/>
      <c r="J78" s="21"/>
      <c r="K78" s="21"/>
      <c r="L78" s="21"/>
      <c r="M78" s="21"/>
      <c r="N78" s="21"/>
      <c r="O78" s="21"/>
      <c r="P78" s="21"/>
      <c r="Q78" s="21"/>
      <c r="R78" s="21"/>
      <c r="S78" s="21"/>
    </row>
    <row r="79" spans="1:19" ht="15.75" thickTop="1">
      <c r="A79" s="1920"/>
      <c r="B79" s="1907" t="s">
        <v>636</v>
      </c>
      <c r="C79" s="1908"/>
      <c r="D79" s="1908"/>
      <c r="E79" s="1908"/>
      <c r="F79" s="1908"/>
      <c r="G79" s="2031"/>
      <c r="H79" s="2001"/>
      <c r="I79" s="1892"/>
      <c r="J79" s="1892"/>
      <c r="K79" s="1892"/>
      <c r="L79" s="1892"/>
      <c r="M79" s="1892"/>
      <c r="N79" s="1892"/>
      <c r="O79" s="1892"/>
      <c r="P79" s="1892"/>
      <c r="Q79" s="1892"/>
      <c r="R79" s="1892"/>
      <c r="S79" s="1892"/>
    </row>
    <row r="80" spans="1:19">
      <c r="A80" s="1920"/>
      <c r="B80" s="1907" t="s">
        <v>637</v>
      </c>
      <c r="C80" s="1908"/>
      <c r="D80" s="1908"/>
      <c r="E80" s="1908"/>
      <c r="F80" s="1908"/>
      <c r="G80" s="2031"/>
      <c r="H80" s="2001"/>
      <c r="I80" s="1892"/>
      <c r="J80" s="1892"/>
      <c r="K80" s="1892"/>
      <c r="L80" s="1892"/>
      <c r="M80" s="1892"/>
      <c r="N80" s="1892"/>
      <c r="O80" s="1892"/>
      <c r="P80" s="1892"/>
      <c r="Q80" s="1892"/>
      <c r="R80" s="1892"/>
      <c r="S80" s="1892"/>
    </row>
    <row r="81" spans="1:19">
      <c r="A81" s="1920"/>
      <c r="B81" s="1907" t="s">
        <v>638</v>
      </c>
      <c r="C81" s="1908"/>
      <c r="D81" s="1908"/>
      <c r="E81" s="1908"/>
      <c r="F81" s="1908"/>
      <c r="G81" s="2031"/>
      <c r="H81" s="2001"/>
      <c r="I81" s="1892"/>
      <c r="J81" s="1892"/>
      <c r="K81" s="1892"/>
      <c r="L81" s="1892"/>
      <c r="M81" s="1892"/>
      <c r="N81" s="1892"/>
      <c r="O81" s="1892"/>
      <c r="P81" s="1892"/>
      <c r="Q81" s="1892"/>
      <c r="R81" s="1892"/>
      <c r="S81" s="1892"/>
    </row>
    <row r="82" spans="1:19">
      <c r="A82" s="1920"/>
      <c r="B82" s="1907" t="s">
        <v>639</v>
      </c>
      <c r="C82" s="1908"/>
      <c r="D82" s="1908"/>
      <c r="E82" s="1908"/>
      <c r="F82" s="1908"/>
      <c r="G82" s="2031"/>
      <c r="H82" s="2001"/>
      <c r="I82" s="1892"/>
      <c r="J82" s="1892"/>
      <c r="K82" s="1892"/>
      <c r="L82" s="1892"/>
      <c r="M82" s="1892"/>
      <c r="N82" s="1892"/>
      <c r="O82" s="1892"/>
      <c r="P82" s="1892"/>
      <c r="Q82" s="1892"/>
      <c r="R82" s="1892"/>
      <c r="S82" s="1892"/>
    </row>
    <row r="83" spans="1:19" ht="15.75" thickBot="1">
      <c r="A83" s="358"/>
      <c r="B83" s="357"/>
      <c r="C83" s="188"/>
      <c r="D83" s="188"/>
      <c r="E83" s="188"/>
      <c r="F83" s="188"/>
      <c r="G83" s="55"/>
      <c r="H83" s="53"/>
      <c r="I83" s="300"/>
      <c r="J83" s="300"/>
      <c r="K83" s="300"/>
      <c r="L83" s="300"/>
      <c r="M83" s="300"/>
      <c r="N83" s="300"/>
      <c r="O83" s="300"/>
      <c r="P83" s="300"/>
      <c r="Q83" s="300"/>
      <c r="R83" s="300"/>
      <c r="S83" s="300"/>
    </row>
    <row r="84" spans="1:19" ht="16.5" thickTop="1" thickBot="1">
      <c r="A84" s="7" t="s">
        <v>640</v>
      </c>
      <c r="B84" s="8"/>
      <c r="C84" s="12"/>
      <c r="D84" s="12"/>
      <c r="E84" s="12"/>
      <c r="F84" s="12"/>
      <c r="G84" s="54"/>
      <c r="H84" s="52"/>
      <c r="I84" s="21"/>
      <c r="J84" s="21"/>
      <c r="K84" s="21"/>
      <c r="L84" s="21"/>
      <c r="M84" s="21"/>
      <c r="N84" s="21"/>
      <c r="O84" s="21"/>
      <c r="P84" s="21"/>
      <c r="Q84" s="21"/>
      <c r="R84" s="21"/>
      <c r="S84" s="21"/>
    </row>
    <row r="85" spans="1:19" ht="15.75" thickTop="1">
      <c r="A85" s="2238"/>
      <c r="B85" s="2244" t="s">
        <v>641</v>
      </c>
      <c r="C85" s="2239"/>
      <c r="D85" s="2239"/>
      <c r="E85" s="2239"/>
      <c r="F85" s="2239"/>
      <c r="G85" s="2250"/>
      <c r="H85" s="2249"/>
      <c r="I85" s="2245"/>
      <c r="J85" s="2245"/>
      <c r="K85" s="2245"/>
      <c r="L85" s="2245"/>
      <c r="M85" s="2245"/>
      <c r="N85" s="2245"/>
      <c r="O85" s="2245"/>
      <c r="P85" s="2245"/>
      <c r="Q85" s="2245"/>
      <c r="R85" s="2245"/>
      <c r="S85" s="2245"/>
    </row>
    <row r="86" spans="1:19">
      <c r="A86" s="1920"/>
      <c r="B86" s="1907" t="s">
        <v>642</v>
      </c>
      <c r="C86" s="1908"/>
      <c r="D86" s="1908"/>
      <c r="E86" s="1908"/>
      <c r="F86" s="1908"/>
      <c r="G86" s="2031"/>
      <c r="H86" s="2002"/>
      <c r="I86" s="1893"/>
      <c r="J86" s="1893"/>
      <c r="K86" s="1893"/>
      <c r="L86" s="1893"/>
      <c r="M86" s="1893"/>
      <c r="N86" s="1893"/>
      <c r="O86" s="1893"/>
      <c r="P86" s="1893"/>
      <c r="Q86" s="1893"/>
      <c r="R86" s="1893"/>
      <c r="S86" s="1893"/>
    </row>
    <row r="87" spans="1:19" ht="15.75" thickBot="1">
      <c r="A87" s="1894"/>
      <c r="B87" s="1895" t="s">
        <v>643</v>
      </c>
      <c r="C87" s="1896"/>
      <c r="D87" s="1896"/>
      <c r="E87" s="1896"/>
      <c r="F87" s="1896"/>
      <c r="G87" s="2032"/>
      <c r="H87" s="2003"/>
      <c r="I87" s="1898"/>
      <c r="J87" s="1898"/>
      <c r="K87" s="1898"/>
      <c r="L87" s="1898"/>
      <c r="M87" s="1898"/>
      <c r="N87" s="1898"/>
      <c r="O87" s="1898"/>
      <c r="P87" s="1898"/>
      <c r="Q87" s="1898"/>
      <c r="R87" s="1898"/>
      <c r="S87" s="1898"/>
    </row>
    <row r="88" spans="1:19" ht="16.5" thickTop="1" thickBot="1"/>
    <row r="89" spans="1:19" ht="16.5" thickTop="1" thickBot="1">
      <c r="A89" s="94" t="s">
        <v>644</v>
      </c>
      <c r="B89" s="96"/>
    </row>
    <row r="90" spans="1:19" ht="15.75" thickTop="1">
      <c r="A90" s="95" t="s">
        <v>542</v>
      </c>
      <c r="B90" s="1899"/>
    </row>
    <row r="91" spans="1:19">
      <c r="A91" s="1900" t="s">
        <v>546</v>
      </c>
      <c r="B91" s="1899"/>
    </row>
    <row r="92" spans="1:19">
      <c r="A92" s="1901" t="s">
        <v>549</v>
      </c>
      <c r="B92" s="1902"/>
    </row>
    <row r="93" spans="1:19">
      <c r="A93" s="1901" t="s">
        <v>552</v>
      </c>
      <c r="B93" s="1903"/>
    </row>
    <row r="94" spans="1:19" ht="15.75" thickBot="1">
      <c r="A94" s="1904" t="s">
        <v>645</v>
      </c>
      <c r="B94" s="1905"/>
    </row>
    <row r="95" spans="1:19" ht="15.75" thickTop="1"/>
    <row r="96" spans="1:19">
      <c r="A96" s="97"/>
      <c r="B96" s="1" t="s">
        <v>646</v>
      </c>
    </row>
    <row r="97" spans="1:2">
      <c r="A97" s="98"/>
      <c r="B97" s="1" t="s">
        <v>647</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rgb="FF92D050"/>
  </sheetPr>
  <dimension ref="A1:S104"/>
  <sheetViews>
    <sheetView zoomScale="112" zoomScaleNormal="112" workbookViewId="0">
      <pane xSplit="2" ySplit="19" topLeftCell="C20" activePane="bottomRight" state="frozen"/>
      <selection pane="bottomRight" activeCell="B33" sqref="B33"/>
      <selection pane="bottomLeft" activeCell="A21" sqref="A21"/>
      <selection pane="topRight" activeCell="C1" sqref="C1"/>
    </sheetView>
  </sheetViews>
  <sheetFormatPr defaultRowHeight="15"/>
  <cols>
    <col min="1" max="1" width="11" customWidth="1"/>
    <col min="2" max="2" width="70.7109375" style="1" customWidth="1"/>
    <col min="3" max="3" width="10.85546875" style="2" bestFit="1" customWidth="1"/>
    <col min="4" max="4" width="12.5703125" style="2" bestFit="1" customWidth="1"/>
    <col min="5" max="5" width="7.5703125" style="2" customWidth="1"/>
    <col min="6" max="6" width="10.285156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2252"/>
      <c r="I2" s="2252"/>
      <c r="J2" s="674"/>
      <c r="K2" s="674"/>
      <c r="L2" s="647"/>
      <c r="M2" s="647"/>
      <c r="N2" s="647"/>
      <c r="O2" s="647"/>
      <c r="P2" s="647"/>
      <c r="Q2" s="647"/>
      <c r="R2" s="647"/>
      <c r="S2" s="647"/>
    </row>
    <row r="3" spans="1:19" ht="21" thickBot="1">
      <c r="B3" s="164" t="s">
        <v>532</v>
      </c>
      <c r="E3" s="179"/>
      <c r="F3" s="151" t="s">
        <v>533</v>
      </c>
      <c r="G3" s="150" t="s">
        <v>534</v>
      </c>
      <c r="H3" s="694" t="s">
        <v>678</v>
      </c>
      <c r="I3" s="695"/>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55"/>
      <c r="I4" s="656"/>
      <c r="J4" s="648"/>
      <c r="K4" s="649"/>
      <c r="L4" s="648"/>
      <c r="M4" s="649"/>
      <c r="N4" s="648"/>
      <c r="O4" s="649"/>
      <c r="P4" s="648"/>
      <c r="Q4" s="649"/>
      <c r="R4" s="648"/>
      <c r="S4" s="649"/>
    </row>
    <row r="5" spans="1:19">
      <c r="A5" s="1906" t="s">
        <v>544</v>
      </c>
      <c r="B5" s="1907" t="s">
        <v>466</v>
      </c>
      <c r="C5" s="1908"/>
      <c r="D5" s="1908"/>
      <c r="E5" s="1908"/>
      <c r="F5" s="1908"/>
      <c r="G5" s="1909" t="s">
        <v>546</v>
      </c>
      <c r="H5" s="2253"/>
      <c r="I5" s="2254"/>
      <c r="J5" s="1910"/>
      <c r="K5" s="1911"/>
      <c r="L5" s="1910"/>
      <c r="M5" s="1911"/>
      <c r="N5" s="1910"/>
      <c r="O5" s="1911"/>
      <c r="P5" s="1910"/>
      <c r="Q5" s="1911"/>
      <c r="R5" s="1910"/>
      <c r="S5" s="1911"/>
    </row>
    <row r="6" spans="1:19">
      <c r="A6" s="1906" t="s">
        <v>548</v>
      </c>
      <c r="B6" s="1912" t="s">
        <v>465</v>
      </c>
      <c r="C6" s="1908"/>
      <c r="D6" s="1908"/>
      <c r="E6" s="1908"/>
      <c r="F6" s="1908"/>
      <c r="G6" s="1909" t="s">
        <v>549</v>
      </c>
      <c r="H6" s="2253"/>
      <c r="I6" s="2254"/>
      <c r="J6" s="1913"/>
      <c r="K6" s="1914"/>
      <c r="L6" s="1913"/>
      <c r="M6" s="1914"/>
      <c r="N6" s="1913"/>
      <c r="O6" s="1914"/>
      <c r="P6" s="1913"/>
      <c r="Q6" s="1914"/>
      <c r="R6" s="1913"/>
      <c r="S6" s="1914"/>
    </row>
    <row r="7" spans="1:19">
      <c r="A7" s="1906" t="s">
        <v>551</v>
      </c>
      <c r="B7" s="1915"/>
      <c r="C7" s="1908"/>
      <c r="D7" s="1908"/>
      <c r="E7" s="1908"/>
      <c r="F7" s="1908"/>
      <c r="G7" s="1909" t="s">
        <v>552</v>
      </c>
      <c r="H7" s="2255"/>
      <c r="I7" s="2256"/>
      <c r="J7" s="2257"/>
      <c r="K7" s="2258"/>
      <c r="L7" s="2257"/>
      <c r="M7" s="2258"/>
      <c r="N7" s="2257"/>
      <c r="O7" s="2258"/>
      <c r="P7" s="2259"/>
      <c r="Q7" s="2260"/>
      <c r="R7" s="2259"/>
      <c r="S7" s="2260"/>
    </row>
    <row r="8" spans="1:19" ht="15.75" thickBot="1">
      <c r="A8" s="356" t="s">
        <v>554</v>
      </c>
      <c r="B8" s="357"/>
      <c r="C8" s="188"/>
      <c r="D8" s="188"/>
      <c r="E8" s="188"/>
      <c r="F8" s="188"/>
      <c r="G8" s="298" t="s">
        <v>554</v>
      </c>
      <c r="H8" s="2261">
        <f>I65</f>
        <v>0</v>
      </c>
      <c r="I8" s="2262"/>
      <c r="J8" s="1961">
        <f>K65</f>
        <v>0</v>
      </c>
      <c r="K8" s="1962"/>
      <c r="L8" s="1961">
        <f>M65</f>
        <v>0</v>
      </c>
      <c r="M8" s="1962"/>
      <c r="N8" s="1961">
        <f>O65</f>
        <v>0</v>
      </c>
      <c r="O8" s="1962"/>
      <c r="P8" s="1961">
        <f>Q65</f>
        <v>0</v>
      </c>
      <c r="Q8" s="1962"/>
      <c r="R8" s="1961">
        <f>S65</f>
        <v>0</v>
      </c>
      <c r="S8" s="1962"/>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246"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20"/>
      <c r="B21" s="1925" t="s">
        <v>466</v>
      </c>
      <c r="C21" s="1923"/>
      <c r="D21" s="1908"/>
      <c r="E21" s="1908"/>
      <c r="F21" s="1908"/>
      <c r="G21" s="1921"/>
      <c r="H21" s="1924"/>
      <c r="I21" s="1922"/>
      <c r="J21" s="1924"/>
      <c r="K21" s="1922"/>
      <c r="L21" s="1924"/>
      <c r="M21" s="1922"/>
      <c r="N21" s="1924"/>
      <c r="O21" s="1922"/>
      <c r="P21" s="1924"/>
      <c r="Q21" s="1922"/>
      <c r="R21" s="1924"/>
      <c r="S21" s="1922"/>
    </row>
    <row r="22" spans="1:19">
      <c r="A22" s="2247"/>
      <c r="B22" s="1848" t="s">
        <v>567</v>
      </c>
      <c r="C22" s="1923"/>
      <c r="D22" s="1908"/>
      <c r="E22" s="1908"/>
      <c r="F22" s="1908"/>
      <c r="G22" s="1921"/>
      <c r="H22" s="1924"/>
      <c r="I22" s="2249"/>
      <c r="J22" s="1924"/>
      <c r="K22" s="2249"/>
      <c r="L22" s="1924"/>
      <c r="M22" s="2249"/>
      <c r="N22" s="1924"/>
      <c r="O22" s="2249"/>
      <c r="P22" s="1924"/>
      <c r="Q22" s="2249"/>
      <c r="R22" s="1924"/>
      <c r="S22" s="2249"/>
    </row>
    <row r="23" spans="1:19">
      <c r="A23" s="2247"/>
      <c r="B23" s="2230" t="s">
        <v>568</v>
      </c>
      <c r="C23" s="1923"/>
      <c r="D23" s="1908"/>
      <c r="E23" s="1908"/>
      <c r="F23" s="1908"/>
      <c r="G23" s="1921"/>
      <c r="H23" s="1924"/>
      <c r="I23" s="407"/>
      <c r="J23" s="1924"/>
      <c r="K23" s="2249"/>
      <c r="L23" s="1924"/>
      <c r="M23" s="2249"/>
      <c r="N23" s="1924"/>
      <c r="O23" s="2249"/>
      <c r="P23" s="1924"/>
      <c r="Q23" s="2249"/>
      <c r="R23" s="1924"/>
      <c r="S23" s="2249"/>
    </row>
    <row r="24" spans="1:19">
      <c r="A24" s="2247"/>
      <c r="B24" s="2230" t="s">
        <v>569</v>
      </c>
      <c r="C24" s="1966"/>
      <c r="D24" s="1908"/>
      <c r="E24" s="1908"/>
      <c r="F24" s="1908"/>
      <c r="G24" s="1921"/>
      <c r="H24" s="1924"/>
      <c r="I24" s="407"/>
      <c r="J24" s="1924"/>
      <c r="K24" s="2249"/>
      <c r="L24" s="1924"/>
      <c r="M24" s="2249"/>
      <c r="N24" s="1924"/>
      <c r="O24" s="2249"/>
      <c r="P24" s="1924"/>
      <c r="Q24" s="2249"/>
      <c r="R24" s="1924"/>
      <c r="S24" s="2249"/>
    </row>
    <row r="25" spans="1:19">
      <c r="A25" s="2247"/>
      <c r="B25" s="2231" t="s">
        <v>570</v>
      </c>
      <c r="C25" s="1966"/>
      <c r="D25" s="1908"/>
      <c r="E25" s="1908"/>
      <c r="F25" s="1908"/>
      <c r="G25" s="1921"/>
      <c r="H25" s="1924"/>
      <c r="I25" s="407"/>
      <c r="J25" s="1924"/>
      <c r="K25" s="2249"/>
      <c r="L25" s="1924"/>
      <c r="M25" s="2249"/>
      <c r="N25" s="1924"/>
      <c r="O25" s="2249"/>
      <c r="P25" s="1924"/>
      <c r="Q25" s="2249"/>
      <c r="R25" s="1924"/>
      <c r="S25" s="2249"/>
    </row>
    <row r="26" spans="1:19" s="93" customFormat="1">
      <c r="A26" s="2150"/>
      <c r="B26" s="2231" t="s">
        <v>571</v>
      </c>
      <c r="C26" s="1968"/>
      <c r="D26" s="1969"/>
      <c r="E26" s="1969"/>
      <c r="F26" s="1969"/>
      <c r="G26" s="1968"/>
      <c r="H26" s="1924"/>
      <c r="I26" s="407"/>
      <c r="J26" s="1924"/>
      <c r="K26" s="413"/>
      <c r="L26" s="1924"/>
      <c r="M26" s="413"/>
      <c r="N26" s="1924"/>
      <c r="O26" s="413"/>
      <c r="P26" s="1924"/>
      <c r="Q26" s="413"/>
      <c r="R26" s="1924"/>
      <c r="S26" s="413"/>
    </row>
    <row r="27" spans="1:19" s="93" customFormat="1">
      <c r="A27" s="2150"/>
      <c r="B27" s="2231" t="s">
        <v>572</v>
      </c>
      <c r="C27" s="1968"/>
      <c r="D27" s="1969"/>
      <c r="E27" s="1969"/>
      <c r="F27" s="1969"/>
      <c r="G27" s="1968"/>
      <c r="H27" s="1924"/>
      <c r="I27" s="407"/>
      <c r="J27" s="1924"/>
      <c r="K27" s="413"/>
      <c r="L27" s="1924"/>
      <c r="M27" s="413"/>
      <c r="N27" s="1924"/>
      <c r="O27" s="413"/>
      <c r="P27" s="1924"/>
      <c r="Q27" s="413"/>
      <c r="R27" s="1924"/>
      <c r="S27" s="413"/>
    </row>
    <row r="28" spans="1:19" s="93" customFormat="1">
      <c r="A28" s="2150"/>
      <c r="B28" s="2231" t="s">
        <v>573</v>
      </c>
      <c r="C28" s="1968"/>
      <c r="D28" s="1969"/>
      <c r="E28" s="1969"/>
      <c r="F28" s="1969"/>
      <c r="G28" s="1968"/>
      <c r="H28" s="1924" t="s">
        <v>579</v>
      </c>
      <c r="I28" s="407"/>
      <c r="J28" s="1924"/>
      <c r="K28" s="413"/>
      <c r="L28" s="1924"/>
      <c r="M28" s="413"/>
      <c r="N28" s="1924"/>
      <c r="O28" s="413"/>
      <c r="P28" s="1924"/>
      <c r="Q28" s="413"/>
      <c r="R28" s="1924"/>
      <c r="S28" s="413"/>
    </row>
    <row r="29" spans="1:19" s="93" customFormat="1">
      <c r="A29" s="2150"/>
      <c r="B29" s="2231" t="s">
        <v>648</v>
      </c>
      <c r="C29" s="1968"/>
      <c r="D29" s="1969"/>
      <c r="E29" s="1969"/>
      <c r="F29" s="1969"/>
      <c r="G29" s="1968"/>
      <c r="H29" s="1924"/>
      <c r="I29" s="407"/>
      <c r="J29" s="1924"/>
      <c r="K29" s="413"/>
      <c r="L29" s="1924"/>
      <c r="M29" s="413"/>
      <c r="N29" s="1924"/>
      <c r="O29" s="413"/>
      <c r="P29" s="1924"/>
      <c r="Q29" s="413"/>
      <c r="R29" s="1924"/>
      <c r="S29" s="413"/>
    </row>
    <row r="30" spans="1:19" s="93" customFormat="1">
      <c r="A30" s="2150"/>
      <c r="B30" s="2232" t="s">
        <v>574</v>
      </c>
      <c r="C30" s="1968"/>
      <c r="D30" s="1969"/>
      <c r="E30" s="1969"/>
      <c r="F30" s="1969"/>
      <c r="G30" s="1968"/>
      <c r="H30" s="1924"/>
      <c r="I30" s="407"/>
      <c r="J30" s="1924"/>
      <c r="K30" s="413"/>
      <c r="L30" s="1924"/>
      <c r="M30" s="413"/>
      <c r="N30" s="1924"/>
      <c r="O30" s="413"/>
      <c r="P30" s="1924"/>
      <c r="Q30" s="413"/>
      <c r="R30" s="1924"/>
      <c r="S30" s="413"/>
    </row>
    <row r="31" spans="1:19" s="93" customFormat="1">
      <c r="A31" s="2150"/>
      <c r="B31" s="2233" t="s">
        <v>575</v>
      </c>
      <c r="C31" s="1970"/>
      <c r="D31" s="2223"/>
      <c r="E31" s="1971"/>
      <c r="F31" s="2263"/>
      <c r="G31" s="2264"/>
      <c r="H31" s="1974"/>
      <c r="I31" s="408"/>
      <c r="J31" s="1978"/>
      <c r="K31" s="414"/>
      <c r="L31" s="1978"/>
      <c r="M31" s="414"/>
      <c r="N31" s="414"/>
      <c r="O31" s="414"/>
      <c r="P31" s="414"/>
      <c r="Q31" s="414"/>
      <c r="R31" s="414"/>
      <c r="S31" s="414"/>
    </row>
    <row r="32" spans="1:19" s="93" customFormat="1">
      <c r="A32" s="2150"/>
      <c r="B32" s="2265" t="s">
        <v>706</v>
      </c>
      <c r="C32" s="1968"/>
      <c r="D32" s="2034"/>
      <c r="E32" s="1969"/>
      <c r="F32" s="2266"/>
      <c r="G32" s="2267"/>
      <c r="H32" s="2023"/>
      <c r="I32" s="407"/>
      <c r="J32" s="1924"/>
      <c r="K32" s="413"/>
      <c r="L32" s="1924"/>
      <c r="M32" s="413"/>
      <c r="N32" s="1924"/>
      <c r="O32" s="413"/>
      <c r="P32" s="1924"/>
      <c r="Q32" s="413"/>
      <c r="R32" s="1924"/>
      <c r="S32" s="413"/>
    </row>
    <row r="33" spans="1:19" s="93" customFormat="1">
      <c r="A33" s="2150"/>
      <c r="B33" s="2265"/>
      <c r="C33" s="1968"/>
      <c r="D33" s="2034"/>
      <c r="E33" s="1969"/>
      <c r="F33" s="2266"/>
      <c r="G33" s="2267"/>
      <c r="H33" s="1924"/>
      <c r="I33" s="407"/>
      <c r="J33" s="1924"/>
      <c r="K33" s="413"/>
      <c r="L33" s="1924"/>
      <c r="M33" s="413"/>
      <c r="N33" s="1924"/>
      <c r="O33" s="413"/>
      <c r="P33" s="1924"/>
      <c r="Q33" s="413"/>
      <c r="R33" s="1924"/>
      <c r="S33" s="413"/>
    </row>
    <row r="34" spans="1:19" s="93" customFormat="1">
      <c r="A34" s="2111"/>
      <c r="B34" s="2268"/>
      <c r="C34" s="1988"/>
      <c r="D34" s="2034"/>
      <c r="E34" s="1969"/>
      <c r="F34" s="2266"/>
      <c r="G34" s="2267"/>
      <c r="H34" s="1924"/>
      <c r="I34" s="407"/>
      <c r="J34" s="1924"/>
      <c r="K34" s="413"/>
      <c r="L34" s="1924"/>
      <c r="M34" s="413"/>
      <c r="N34" s="1924"/>
      <c r="O34" s="413"/>
      <c r="P34" s="1924"/>
      <c r="Q34" s="413"/>
      <c r="R34" s="1924"/>
      <c r="S34" s="413"/>
    </row>
    <row r="35" spans="1:19" s="93" customFormat="1">
      <c r="A35" s="2111"/>
      <c r="B35" s="2268" t="s">
        <v>986</v>
      </c>
      <c r="C35" s="1988"/>
      <c r="D35" s="1969"/>
      <c r="E35" s="1969"/>
      <c r="F35" s="1969"/>
      <c r="G35" s="1968"/>
      <c r="H35" s="1924"/>
      <c r="I35" s="407"/>
      <c r="J35" s="1924"/>
      <c r="K35" s="413"/>
      <c r="L35" s="1924"/>
      <c r="M35" s="413"/>
      <c r="N35" s="1924"/>
      <c r="O35" s="413"/>
      <c r="P35" s="1924"/>
      <c r="Q35" s="413"/>
      <c r="R35" s="1924"/>
      <c r="S35" s="413"/>
    </row>
    <row r="36" spans="1:19" s="93" customFormat="1">
      <c r="A36" s="2111"/>
      <c r="B36" s="2268"/>
      <c r="C36" s="1988"/>
      <c r="D36" s="1969"/>
      <c r="E36" s="1969"/>
      <c r="F36" s="1969"/>
      <c r="G36" s="1968"/>
      <c r="H36" s="1924"/>
      <c r="I36" s="407"/>
      <c r="J36" s="1924"/>
      <c r="K36" s="413"/>
      <c r="L36" s="1924"/>
      <c r="M36" s="413"/>
      <c r="N36" s="1924"/>
      <c r="O36" s="413"/>
      <c r="P36" s="1924"/>
      <c r="Q36" s="413"/>
      <c r="R36" s="1924"/>
      <c r="S36" s="413"/>
    </row>
    <row r="37" spans="1:19" s="93" customFormat="1">
      <c r="A37" s="2111"/>
      <c r="B37" s="2269" t="s">
        <v>642</v>
      </c>
      <c r="C37" s="1988"/>
      <c r="D37" s="1969"/>
      <c r="E37" s="1969"/>
      <c r="F37" s="1969"/>
      <c r="G37" s="1968"/>
      <c r="H37" s="1924"/>
      <c r="I37" s="407"/>
      <c r="J37" s="1924"/>
      <c r="K37" s="413"/>
      <c r="L37" s="1924"/>
      <c r="M37" s="413"/>
      <c r="N37" s="1924"/>
      <c r="O37" s="413"/>
      <c r="P37" s="1924"/>
      <c r="Q37" s="413"/>
      <c r="R37" s="1924"/>
      <c r="S37" s="413"/>
    </row>
    <row r="38" spans="1:19" s="93" customFormat="1">
      <c r="A38" s="2111"/>
      <c r="B38" s="2269" t="s">
        <v>987</v>
      </c>
      <c r="C38" s="1988"/>
      <c r="D38" s="1969"/>
      <c r="E38" s="2015"/>
      <c r="F38" s="2016"/>
      <c r="G38" s="1968"/>
      <c r="H38" s="1924"/>
      <c r="I38" s="407"/>
      <c r="J38" s="1924"/>
      <c r="K38" s="413"/>
      <c r="L38" s="1924"/>
      <c r="M38" s="413"/>
      <c r="N38" s="1924"/>
      <c r="O38" s="413"/>
      <c r="P38" s="1924"/>
      <c r="Q38" s="413"/>
      <c r="R38" s="1924"/>
      <c r="S38" s="413"/>
    </row>
    <row r="39" spans="1:19" s="93" customFormat="1">
      <c r="A39" s="2111"/>
      <c r="B39" s="2270" t="s">
        <v>988</v>
      </c>
      <c r="C39" s="1988"/>
      <c r="D39" s="1969"/>
      <c r="E39" s="2015"/>
      <c r="F39" s="2016"/>
      <c r="G39" s="1968"/>
      <c r="H39" s="1924"/>
      <c r="I39" s="407"/>
      <c r="J39" s="1924"/>
      <c r="K39" s="413"/>
      <c r="L39" s="1924"/>
      <c r="M39" s="413"/>
      <c r="N39" s="1924"/>
      <c r="O39" s="413"/>
      <c r="P39" s="1924"/>
      <c r="Q39" s="413"/>
      <c r="R39" s="1924"/>
      <c r="S39" s="413"/>
    </row>
    <row r="40" spans="1:19" s="93" customFormat="1">
      <c r="A40" s="2111"/>
      <c r="B40" s="2268" t="s">
        <v>989</v>
      </c>
      <c r="C40" s="1988"/>
      <c r="D40" s="1969"/>
      <c r="E40" s="2015"/>
      <c r="F40" s="2016"/>
      <c r="G40" s="1968"/>
      <c r="H40" s="1924"/>
      <c r="I40" s="407"/>
      <c r="J40" s="1924"/>
      <c r="K40" s="413"/>
      <c r="L40" s="1924"/>
      <c r="M40" s="413"/>
      <c r="N40" s="1924"/>
      <c r="O40" s="413"/>
      <c r="P40" s="1924"/>
      <c r="Q40" s="413"/>
      <c r="R40" s="1924"/>
      <c r="S40" s="413"/>
    </row>
    <row r="41" spans="1:19" s="93" customFormat="1">
      <c r="A41" s="2111"/>
      <c r="B41" s="2268" t="s">
        <v>990</v>
      </c>
      <c r="C41" s="1988"/>
      <c r="D41" s="1969"/>
      <c r="E41" s="2015"/>
      <c r="F41" s="2016"/>
      <c r="G41" s="1968"/>
      <c r="H41" s="1924"/>
      <c r="I41" s="407"/>
      <c r="J41" s="1924"/>
      <c r="K41" s="413"/>
      <c r="L41" s="1924"/>
      <c r="M41" s="413"/>
      <c r="N41" s="1924"/>
      <c r="O41" s="413"/>
      <c r="P41" s="1924"/>
      <c r="Q41" s="413"/>
      <c r="R41" s="1924"/>
      <c r="S41" s="413"/>
    </row>
    <row r="42" spans="1:19" s="93" customFormat="1">
      <c r="A42" s="2111"/>
      <c r="B42" s="2268" t="s">
        <v>991</v>
      </c>
      <c r="C42" s="1988"/>
      <c r="D42" s="1969"/>
      <c r="E42" s="2015"/>
      <c r="F42" s="2016"/>
      <c r="G42" s="1968"/>
      <c r="H42" s="1924"/>
      <c r="I42" s="407"/>
      <c r="J42" s="1924"/>
      <c r="K42" s="413"/>
      <c r="L42" s="1924"/>
      <c r="M42" s="413"/>
      <c r="N42" s="1924"/>
      <c r="O42" s="413"/>
      <c r="P42" s="1924"/>
      <c r="Q42" s="413"/>
      <c r="R42" s="1924"/>
      <c r="S42" s="413"/>
    </row>
    <row r="43" spans="1:19" s="93" customFormat="1">
      <c r="A43" s="2111"/>
      <c r="B43" s="2268" t="s">
        <v>992</v>
      </c>
      <c r="C43" s="1988"/>
      <c r="D43" s="1969"/>
      <c r="E43" s="2015"/>
      <c r="F43" s="2016"/>
      <c r="G43" s="1968"/>
      <c r="H43" s="1924"/>
      <c r="I43" s="407"/>
      <c r="J43" s="1924"/>
      <c r="K43" s="413"/>
      <c r="L43" s="1924"/>
      <c r="M43" s="413"/>
      <c r="N43" s="1924"/>
      <c r="O43" s="413"/>
      <c r="P43" s="1924"/>
      <c r="Q43" s="413"/>
      <c r="R43" s="1924"/>
      <c r="S43" s="413"/>
    </row>
    <row r="44" spans="1:19" s="93" customFormat="1">
      <c r="A44" s="2111"/>
      <c r="B44" s="2268" t="s">
        <v>993</v>
      </c>
      <c r="C44" s="1988"/>
      <c r="D44" s="1969"/>
      <c r="E44" s="2015"/>
      <c r="F44" s="2016"/>
      <c r="G44" s="1968"/>
      <c r="H44" s="1924"/>
      <c r="I44" s="407"/>
      <c r="J44" s="1924"/>
      <c r="K44" s="413"/>
      <c r="L44" s="1924"/>
      <c r="M44" s="413"/>
      <c r="N44" s="1924"/>
      <c r="O44" s="413"/>
      <c r="P44" s="1924"/>
      <c r="Q44" s="413"/>
      <c r="R44" s="1924"/>
      <c r="S44" s="413"/>
    </row>
    <row r="45" spans="1:19" s="93" customFormat="1">
      <c r="A45" s="2111"/>
      <c r="B45" s="2268" t="s">
        <v>994</v>
      </c>
      <c r="C45" s="1988"/>
      <c r="D45" s="1969"/>
      <c r="E45" s="2015"/>
      <c r="F45" s="2016"/>
      <c r="G45" s="1968"/>
      <c r="H45" s="1924"/>
      <c r="I45" s="407"/>
      <c r="J45" s="1924"/>
      <c r="K45" s="413"/>
      <c r="L45" s="1924"/>
      <c r="M45" s="413"/>
      <c r="N45" s="1924"/>
      <c r="O45" s="413"/>
      <c r="P45" s="1924"/>
      <c r="Q45" s="413"/>
      <c r="R45" s="1924"/>
      <c r="S45" s="413"/>
    </row>
    <row r="46" spans="1:19" s="93" customFormat="1">
      <c r="A46" s="2111"/>
      <c r="B46" s="2268" t="s">
        <v>995</v>
      </c>
      <c r="C46" s="1988"/>
      <c r="D46" s="1969"/>
      <c r="E46" s="2015"/>
      <c r="F46" s="2016"/>
      <c r="G46" s="1968"/>
      <c r="H46" s="1924"/>
      <c r="I46" s="407"/>
      <c r="J46" s="1924"/>
      <c r="K46" s="413"/>
      <c r="L46" s="1924"/>
      <c r="M46" s="413"/>
      <c r="N46" s="1924"/>
      <c r="O46" s="413"/>
      <c r="P46" s="1924"/>
      <c r="Q46" s="413"/>
      <c r="R46" s="1924"/>
      <c r="S46" s="413"/>
    </row>
    <row r="47" spans="1:19" s="93" customFormat="1">
      <c r="A47" s="2111"/>
      <c r="B47" s="2268" t="s">
        <v>996</v>
      </c>
      <c r="C47" s="1988"/>
      <c r="D47" s="1969"/>
      <c r="E47" s="2015"/>
      <c r="F47" s="2016"/>
      <c r="G47" s="1968"/>
      <c r="H47" s="1924"/>
      <c r="I47" s="407"/>
      <c r="J47" s="1924"/>
      <c r="K47" s="413"/>
      <c r="L47" s="1924"/>
      <c r="M47" s="413"/>
      <c r="N47" s="1924"/>
      <c r="O47" s="413"/>
      <c r="P47" s="1924"/>
      <c r="Q47" s="413"/>
      <c r="R47" s="1924"/>
      <c r="S47" s="413"/>
    </row>
    <row r="48" spans="1:19" s="93" customFormat="1">
      <c r="A48" s="2111"/>
      <c r="B48" s="2268" t="s">
        <v>997</v>
      </c>
      <c r="C48" s="1988"/>
      <c r="D48" s="1969"/>
      <c r="E48" s="2015"/>
      <c r="F48" s="2016"/>
      <c r="G48" s="1968"/>
      <c r="H48" s="1924"/>
      <c r="I48" s="407"/>
      <c r="J48" s="1924"/>
      <c r="K48" s="413"/>
      <c r="L48" s="1924"/>
      <c r="M48" s="413"/>
      <c r="N48" s="1924"/>
      <c r="O48" s="413"/>
      <c r="P48" s="1924"/>
      <c r="Q48" s="413"/>
      <c r="R48" s="1924"/>
      <c r="S48" s="413"/>
    </row>
    <row r="49" spans="1:19" s="93" customFormat="1">
      <c r="A49" s="2111"/>
      <c r="B49" s="2268" t="s">
        <v>998</v>
      </c>
      <c r="C49" s="1988"/>
      <c r="D49" s="1969"/>
      <c r="E49" s="2015"/>
      <c r="F49" s="2016"/>
      <c r="G49" s="1968"/>
      <c r="H49" s="1924"/>
      <c r="I49" s="407"/>
      <c r="J49" s="1924"/>
      <c r="K49" s="413"/>
      <c r="L49" s="1924"/>
      <c r="M49" s="413"/>
      <c r="N49" s="1924"/>
      <c r="O49" s="413"/>
      <c r="P49" s="1924"/>
      <c r="Q49" s="413"/>
      <c r="R49" s="1924"/>
      <c r="S49" s="413"/>
    </row>
    <row r="50" spans="1:19" s="93" customFormat="1">
      <c r="A50" s="2111"/>
      <c r="B50" s="2268" t="s">
        <v>999</v>
      </c>
      <c r="C50" s="1988"/>
      <c r="D50" s="1969"/>
      <c r="E50" s="2015"/>
      <c r="F50" s="2016"/>
      <c r="G50" s="1968"/>
      <c r="H50" s="1924"/>
      <c r="I50" s="407"/>
      <c r="J50" s="1924"/>
      <c r="K50" s="413"/>
      <c r="L50" s="1924"/>
      <c r="M50" s="413"/>
      <c r="N50" s="1924"/>
      <c r="O50" s="413"/>
      <c r="P50" s="1924"/>
      <c r="Q50" s="413"/>
      <c r="R50" s="1924"/>
      <c r="S50" s="413"/>
    </row>
    <row r="51" spans="1:19" s="93" customFormat="1">
      <c r="A51" s="2111"/>
      <c r="B51" s="2268" t="s">
        <v>1000</v>
      </c>
      <c r="C51" s="1988"/>
      <c r="D51" s="1969"/>
      <c r="E51" s="2015"/>
      <c r="F51" s="2016"/>
      <c r="G51" s="1968"/>
      <c r="H51" s="1924"/>
      <c r="I51" s="407"/>
      <c r="J51" s="1924"/>
      <c r="K51" s="413"/>
      <c r="L51" s="1924"/>
      <c r="M51" s="413"/>
      <c r="N51" s="1924"/>
      <c r="O51" s="413"/>
      <c r="P51" s="1924"/>
      <c r="Q51" s="413"/>
      <c r="R51" s="1924"/>
      <c r="S51" s="413"/>
    </row>
    <row r="52" spans="1:19" s="93" customFormat="1">
      <c r="A52" s="2111"/>
      <c r="B52" s="2268" t="s">
        <v>1001</v>
      </c>
      <c r="C52" s="1988"/>
      <c r="D52" s="1969"/>
      <c r="E52" s="2015"/>
      <c r="F52" s="2016"/>
      <c r="G52" s="1968"/>
      <c r="H52" s="1924"/>
      <c r="I52" s="407"/>
      <c r="J52" s="1924"/>
      <c r="K52" s="413"/>
      <c r="L52" s="1924"/>
      <c r="M52" s="413"/>
      <c r="N52" s="1924"/>
      <c r="O52" s="413"/>
      <c r="P52" s="1924"/>
      <c r="Q52" s="413"/>
      <c r="R52" s="1924"/>
      <c r="S52" s="413"/>
    </row>
    <row r="53" spans="1:19" s="93" customFormat="1">
      <c r="A53" s="2111"/>
      <c r="B53" s="2268" t="s">
        <v>1002</v>
      </c>
      <c r="C53" s="1988"/>
      <c r="D53" s="1969"/>
      <c r="E53" s="2015"/>
      <c r="F53" s="2016"/>
      <c r="G53" s="1968"/>
      <c r="H53" s="1924"/>
      <c r="I53" s="407"/>
      <c r="J53" s="1924"/>
      <c r="K53" s="413"/>
      <c r="L53" s="1924"/>
      <c r="M53" s="413"/>
      <c r="N53" s="1924"/>
      <c r="O53" s="413"/>
      <c r="P53" s="1924"/>
      <c r="Q53" s="413"/>
      <c r="R53" s="1924"/>
      <c r="S53" s="413"/>
    </row>
    <row r="54" spans="1:19" s="93" customFormat="1">
      <c r="A54" s="2111"/>
      <c r="B54" s="2268" t="s">
        <v>1003</v>
      </c>
      <c r="C54" s="1988"/>
      <c r="D54" s="1969"/>
      <c r="E54" s="2015"/>
      <c r="F54" s="2016"/>
      <c r="G54" s="1968"/>
      <c r="H54" s="1924"/>
      <c r="I54" s="407"/>
      <c r="J54" s="1924"/>
      <c r="K54" s="413"/>
      <c r="L54" s="1924"/>
      <c r="M54" s="413"/>
      <c r="N54" s="1924"/>
      <c r="O54" s="413"/>
      <c r="P54" s="1924"/>
      <c r="Q54" s="413"/>
      <c r="R54" s="1924"/>
      <c r="S54" s="413"/>
    </row>
    <row r="55" spans="1:19" s="93" customFormat="1">
      <c r="A55" s="2111"/>
      <c r="B55" s="2268" t="s">
        <v>1004</v>
      </c>
      <c r="C55" s="1988"/>
      <c r="D55" s="1969"/>
      <c r="E55" s="2015"/>
      <c r="F55" s="2016"/>
      <c r="G55" s="1968"/>
      <c r="H55" s="1924"/>
      <c r="I55" s="407"/>
      <c r="J55" s="1924"/>
      <c r="K55" s="413"/>
      <c r="L55" s="1924"/>
      <c r="M55" s="413"/>
      <c r="N55" s="1924"/>
      <c r="O55" s="413"/>
      <c r="P55" s="1924"/>
      <c r="Q55" s="413"/>
      <c r="R55" s="1924"/>
      <c r="S55" s="413"/>
    </row>
    <row r="56" spans="1:19" s="93" customFormat="1">
      <c r="A56" s="2111"/>
      <c r="B56" s="2268" t="s">
        <v>827</v>
      </c>
      <c r="C56" s="1988"/>
      <c r="D56" s="1969"/>
      <c r="E56" s="2015"/>
      <c r="F56" s="2016"/>
      <c r="G56" s="1968"/>
      <c r="H56" s="1924"/>
      <c r="I56" s="407"/>
      <c r="J56" s="1924"/>
      <c r="K56" s="413"/>
      <c r="L56" s="1924"/>
      <c r="M56" s="413"/>
      <c r="N56" s="1924"/>
      <c r="O56" s="413"/>
      <c r="P56" s="1924"/>
      <c r="Q56" s="413"/>
      <c r="R56" s="1924"/>
      <c r="S56" s="413"/>
    </row>
    <row r="57" spans="1:19" s="93" customFormat="1">
      <c r="A57" s="2111"/>
      <c r="B57" s="2268" t="s">
        <v>1005</v>
      </c>
      <c r="C57" s="1988"/>
      <c r="D57" s="1969"/>
      <c r="E57" s="2015"/>
      <c r="F57" s="2016"/>
      <c r="G57" s="1968"/>
      <c r="H57" s="1924"/>
      <c r="I57" s="407"/>
      <c r="J57" s="1924"/>
      <c r="K57" s="413"/>
      <c r="L57" s="1924"/>
      <c r="M57" s="413"/>
      <c r="N57" s="1924"/>
      <c r="O57" s="413"/>
      <c r="P57" s="1924"/>
      <c r="Q57" s="413"/>
      <c r="R57" s="1924"/>
      <c r="S57" s="413"/>
    </row>
    <row r="58" spans="1:19" s="93" customFormat="1">
      <c r="A58" s="2111"/>
      <c r="B58" s="2014"/>
      <c r="C58" s="1988"/>
      <c r="D58" s="1969"/>
      <c r="E58" s="2015"/>
      <c r="F58" s="2016"/>
      <c r="G58" s="1968"/>
      <c r="H58" s="1924"/>
      <c r="I58" s="407"/>
      <c r="J58" s="1924"/>
      <c r="K58" s="413"/>
      <c r="L58" s="1924"/>
      <c r="M58" s="413"/>
      <c r="N58" s="1924"/>
      <c r="O58" s="413"/>
      <c r="P58" s="1924"/>
      <c r="Q58" s="413"/>
      <c r="R58" s="1924"/>
      <c r="S58" s="413"/>
    </row>
    <row r="59" spans="1:19">
      <c r="A59" s="2271"/>
      <c r="B59" s="2272" t="s">
        <v>823</v>
      </c>
      <c r="C59" s="1968"/>
      <c r="D59" s="1908"/>
      <c r="E59" s="1908"/>
      <c r="F59" s="1908"/>
      <c r="G59" s="1921"/>
      <c r="H59" s="1924"/>
      <c r="I59" s="407"/>
      <c r="J59" s="1924"/>
      <c r="K59" s="2249"/>
      <c r="L59" s="1924"/>
      <c r="M59" s="2249"/>
      <c r="N59" s="1924"/>
      <c r="O59" s="2249"/>
      <c r="P59" s="1924"/>
      <c r="Q59" s="2249"/>
      <c r="R59" s="1924"/>
      <c r="S59" s="2249"/>
    </row>
    <row r="60" spans="1:19">
      <c r="A60" s="2273"/>
      <c r="B60" s="2274"/>
      <c r="C60" s="371"/>
      <c r="D60" s="188"/>
      <c r="E60" s="188"/>
      <c r="F60" s="188"/>
      <c r="G60" s="359"/>
      <c r="H60" s="1924"/>
      <c r="I60" s="2249"/>
      <c r="J60" s="1924"/>
      <c r="K60" s="2249"/>
      <c r="L60" s="1924"/>
      <c r="M60" s="2249"/>
      <c r="N60" s="1924"/>
      <c r="O60" s="2249"/>
      <c r="P60" s="1924"/>
      <c r="Q60" s="2249"/>
      <c r="R60" s="1924"/>
      <c r="S60" s="2249"/>
    </row>
    <row r="61" spans="1:19" ht="15.75" thickTop="1">
      <c r="A61" s="14"/>
      <c r="B61" s="15"/>
      <c r="C61" s="16"/>
      <c r="D61" s="16"/>
      <c r="E61" s="17"/>
      <c r="F61" s="18" t="s">
        <v>625</v>
      </c>
      <c r="G61" s="19"/>
      <c r="H61" s="20"/>
      <c r="I61" s="62">
        <f>SUM(I23:I60)</f>
        <v>0</v>
      </c>
      <c r="J61" s="20"/>
      <c r="K61" s="62">
        <f>SUM(K23:K60)</f>
        <v>0</v>
      </c>
      <c r="L61" s="20"/>
      <c r="M61" s="62">
        <f>SUM(M23:M60)</f>
        <v>0</v>
      </c>
      <c r="N61" s="20"/>
      <c r="O61" s="62">
        <f>SUM(O23:O60)</f>
        <v>0</v>
      </c>
      <c r="P61" s="20"/>
      <c r="Q61" s="62">
        <f>SUM(Q23:Q60)</f>
        <v>0</v>
      </c>
      <c r="R61" s="20"/>
      <c r="S61" s="62">
        <f>SUM(S23:S60)</f>
        <v>0</v>
      </c>
    </row>
    <row r="62" spans="1:19">
      <c r="A62" s="1867"/>
      <c r="B62" s="1868"/>
      <c r="C62" s="1869"/>
      <c r="D62" s="1869"/>
      <c r="E62" s="1870"/>
      <c r="F62" s="1871" t="s">
        <v>626</v>
      </c>
      <c r="G62" s="1872"/>
      <c r="H62" s="1873">
        <v>0</v>
      </c>
      <c r="I62" s="1989"/>
      <c r="J62" s="1873">
        <v>0</v>
      </c>
      <c r="K62" s="1989"/>
      <c r="L62" s="1873">
        <v>0</v>
      </c>
      <c r="M62" s="1989"/>
      <c r="N62" s="1873">
        <v>0</v>
      </c>
      <c r="O62" s="1989"/>
      <c r="P62" s="1873">
        <v>0</v>
      </c>
      <c r="Q62" s="1989"/>
      <c r="R62" s="1873">
        <v>0</v>
      </c>
      <c r="S62" s="1989"/>
    </row>
    <row r="63" spans="1:19">
      <c r="A63" s="1867"/>
      <c r="B63" s="1868"/>
      <c r="C63" s="1869"/>
      <c r="D63" s="1869"/>
      <c r="E63" s="1870"/>
      <c r="F63" s="1871" t="s">
        <v>627</v>
      </c>
      <c r="G63" s="1872"/>
      <c r="H63" s="1875"/>
      <c r="I63" s="1991">
        <f>H62*I61</f>
        <v>0</v>
      </c>
      <c r="J63" s="1875"/>
      <c r="K63" s="1991">
        <f>J62*K61</f>
        <v>0</v>
      </c>
      <c r="L63" s="1875"/>
      <c r="M63" s="1991">
        <f>L62*M61</f>
        <v>0</v>
      </c>
      <c r="N63" s="1875"/>
      <c r="O63" s="1991">
        <f>N62*O61</f>
        <v>0</v>
      </c>
      <c r="P63" s="1875"/>
      <c r="Q63" s="1991">
        <f>P62*Q61</f>
        <v>0</v>
      </c>
      <c r="R63" s="1875"/>
      <c r="S63" s="1991">
        <f>R62*S61</f>
        <v>0</v>
      </c>
    </row>
    <row r="64" spans="1:19">
      <c r="A64" s="1867"/>
      <c r="B64" s="1868"/>
      <c r="C64" s="1869"/>
      <c r="D64" s="1869"/>
      <c r="E64" s="1870"/>
      <c r="F64" s="1871"/>
      <c r="G64" s="1872"/>
      <c r="H64" s="1875"/>
      <c r="I64" s="1993"/>
      <c r="J64" s="1875"/>
      <c r="K64" s="1993"/>
      <c r="L64" s="1875"/>
      <c r="M64" s="1993"/>
      <c r="N64" s="1875"/>
      <c r="O64" s="1993"/>
      <c r="P64" s="1875"/>
      <c r="Q64" s="1993"/>
      <c r="R64" s="1875"/>
      <c r="S64" s="1993"/>
    </row>
    <row r="65" spans="1:19">
      <c r="A65" s="1867"/>
      <c r="B65" s="1868"/>
      <c r="C65" s="1869"/>
      <c r="D65" s="1869"/>
      <c r="E65" s="1870"/>
      <c r="F65" s="1871" t="s">
        <v>628</v>
      </c>
      <c r="G65" s="1872"/>
      <c r="H65" s="1877"/>
      <c r="I65" s="1994">
        <f>SUM(I61:I63)</f>
        <v>0</v>
      </c>
      <c r="J65" s="1877"/>
      <c r="K65" s="1994">
        <f>SUM(K61:K63)</f>
        <v>0</v>
      </c>
      <c r="L65" s="1877"/>
      <c r="M65" s="1994">
        <f>SUM(M61:M63)</f>
        <v>0</v>
      </c>
      <c r="N65" s="1877"/>
      <c r="O65" s="1994">
        <f>SUM(O61:O63)</f>
        <v>0</v>
      </c>
      <c r="P65" s="1877"/>
      <c r="Q65" s="1994">
        <f>SUM(Q61:Q63)</f>
        <v>0</v>
      </c>
      <c r="R65" s="1877"/>
      <c r="S65" s="1994">
        <f>SUM(S61:S63)</f>
        <v>0</v>
      </c>
    </row>
    <row r="66" spans="1:19">
      <c r="A66" s="1867"/>
      <c r="B66" s="1868"/>
      <c r="C66" s="1869"/>
      <c r="D66" s="1869"/>
      <c r="E66" s="1870"/>
      <c r="F66" s="1879" t="s">
        <v>629</v>
      </c>
      <c r="G66" s="1880"/>
      <c r="H66" s="1881"/>
      <c r="I66" s="1882" t="e">
        <f>I65/'Area Calculations'!$I$4</f>
        <v>#DIV/0!</v>
      </c>
      <c r="J66" s="1881"/>
      <c r="K66" s="1882" t="e">
        <f>K65/'Area Calculations'!$I$4</f>
        <v>#DIV/0!</v>
      </c>
      <c r="L66" s="1881"/>
      <c r="M66" s="1882" t="e">
        <f>M65/'Area Calculations'!$I$4</f>
        <v>#DIV/0!</v>
      </c>
      <c r="N66" s="1881"/>
      <c r="O66" s="1882" t="e">
        <f>O65/'Area Calculations'!$I$4</f>
        <v>#DIV/0!</v>
      </c>
      <c r="P66" s="1881"/>
      <c r="Q66" s="1882" t="e">
        <f>Q65/'Area Calculations'!$I$4</f>
        <v>#DIV/0!</v>
      </c>
      <c r="R66" s="1881"/>
      <c r="S66" s="1882" t="e">
        <f>S65/'Area Calculations'!$I$4</f>
        <v>#DIV/0!</v>
      </c>
    </row>
    <row r="67" spans="1:19">
      <c r="A67" s="1867"/>
      <c r="B67" s="1868"/>
      <c r="C67" s="1869"/>
      <c r="D67" s="1869"/>
      <c r="E67" s="1870"/>
      <c r="F67" s="1879" t="s">
        <v>630</v>
      </c>
      <c r="G67" s="1883"/>
      <c r="H67" s="1881"/>
      <c r="I67" s="1882" t="e">
        <f>I65/'Area Calculations'!#REF!</f>
        <v>#REF!</v>
      </c>
      <c r="J67" s="1881"/>
      <c r="K67" s="1882" t="e">
        <f>K65/'Area Calculations'!#REF!</f>
        <v>#REF!</v>
      </c>
      <c r="L67" s="1881"/>
      <c r="M67" s="1882" t="e">
        <f>M65/'Area Calculations'!#REF!</f>
        <v>#REF!</v>
      </c>
      <c r="N67" s="1881"/>
      <c r="O67" s="1882" t="e">
        <f>O65/'Area Calculations'!#REF!</f>
        <v>#REF!</v>
      </c>
      <c r="P67" s="1881"/>
      <c r="Q67" s="1882" t="e">
        <f>Q65/'Area Calculations'!#REF!</f>
        <v>#REF!</v>
      </c>
      <c r="R67" s="1881"/>
      <c r="S67" s="1882" t="e">
        <f>S65/'Area Calculations'!#REF!</f>
        <v>#REF!</v>
      </c>
    </row>
    <row r="68" spans="1:19" ht="15.75" thickBot="1">
      <c r="A68" s="1867"/>
      <c r="B68" s="1868"/>
      <c r="C68" s="1869"/>
      <c r="D68" s="1869"/>
      <c r="E68" s="1870"/>
      <c r="F68" s="1871"/>
      <c r="G68" s="1884"/>
      <c r="H68" s="1885"/>
      <c r="I68" s="1886"/>
      <c r="J68" s="1885"/>
      <c r="K68" s="1886"/>
      <c r="L68" s="1885"/>
      <c r="M68" s="1886"/>
      <c r="N68" s="1885"/>
      <c r="O68" s="1886"/>
      <c r="P68" s="1885"/>
      <c r="Q68" s="1886"/>
      <c r="R68" s="1885"/>
      <c r="S68" s="1886"/>
    </row>
    <row r="69" spans="1:19" ht="16.5" thickTop="1" thickBot="1">
      <c r="A69" s="652" t="s">
        <v>631</v>
      </c>
      <c r="B69" s="653"/>
      <c r="C69" s="12"/>
      <c r="D69" s="12"/>
      <c r="E69" s="12"/>
      <c r="F69" s="12"/>
      <c r="G69" s="13"/>
      <c r="H69" s="21"/>
      <c r="I69" s="21"/>
      <c r="J69" s="21"/>
      <c r="K69" s="21"/>
      <c r="L69" s="21"/>
      <c r="M69" s="21"/>
      <c r="N69" s="21"/>
      <c r="O69" s="21"/>
      <c r="P69" s="21"/>
      <c r="Q69" s="21"/>
      <c r="R69" s="21"/>
      <c r="S69" s="21"/>
    </row>
    <row r="70" spans="1:19" ht="15.75" thickTop="1">
      <c r="A70" s="2138"/>
      <c r="B70" s="1907"/>
      <c r="C70" s="2115"/>
      <c r="D70" s="2115"/>
      <c r="E70" s="2115"/>
      <c r="F70" s="2115"/>
      <c r="G70" s="2116"/>
      <c r="H70" s="2211"/>
      <c r="I70" s="2211"/>
      <c r="J70" s="2211"/>
      <c r="K70" s="2211"/>
      <c r="L70" s="2211"/>
      <c r="M70" s="2211"/>
      <c r="N70" s="2211"/>
      <c r="O70" s="2211"/>
      <c r="P70" s="2211"/>
      <c r="Q70" s="2211"/>
      <c r="R70" s="2211"/>
      <c r="S70" s="2211"/>
    </row>
    <row r="71" spans="1:19" s="2" customFormat="1">
      <c r="A71" s="2138"/>
      <c r="B71" s="1907"/>
      <c r="C71" s="2115"/>
      <c r="D71" s="2115"/>
      <c r="E71" s="2115"/>
      <c r="F71" s="2115"/>
      <c r="G71" s="2116"/>
      <c r="H71" s="2211"/>
      <c r="I71" s="2211"/>
      <c r="J71" s="2211"/>
      <c r="K71" s="2211"/>
      <c r="L71" s="2211"/>
      <c r="M71" s="2211"/>
      <c r="N71" s="2211"/>
      <c r="O71" s="2211"/>
      <c r="P71" s="2211"/>
      <c r="Q71" s="2211"/>
      <c r="R71" s="2211"/>
      <c r="S71" s="2211"/>
    </row>
    <row r="72" spans="1:19" s="2" customFormat="1" ht="15.75" thickBot="1">
      <c r="A72" s="2138"/>
      <c r="B72" s="1907"/>
      <c r="C72" s="2115"/>
      <c r="D72" s="2115"/>
      <c r="E72" s="2115"/>
      <c r="F72" s="2115"/>
      <c r="G72" s="2116"/>
      <c r="H72" s="2211"/>
      <c r="I72" s="2211"/>
      <c r="J72" s="2211"/>
      <c r="K72" s="2211"/>
      <c r="L72" s="2211"/>
      <c r="M72" s="2211"/>
      <c r="N72" s="2211"/>
      <c r="O72" s="2211"/>
      <c r="P72" s="2211"/>
      <c r="Q72" s="2211"/>
      <c r="R72" s="2211"/>
      <c r="S72" s="2211"/>
    </row>
    <row r="73" spans="1:19" ht="16.5" thickTop="1" thickBot="1">
      <c r="A73" s="652" t="s">
        <v>632</v>
      </c>
      <c r="B73" s="653"/>
      <c r="C73" s="12"/>
      <c r="D73" s="12"/>
      <c r="E73" s="12"/>
      <c r="F73" s="12"/>
      <c r="G73" s="13"/>
      <c r="H73" s="21"/>
      <c r="I73" s="21"/>
      <c r="J73" s="21"/>
      <c r="K73" s="21"/>
      <c r="L73" s="21"/>
      <c r="M73" s="21"/>
      <c r="N73" s="21"/>
      <c r="O73" s="21"/>
      <c r="P73" s="21"/>
      <c r="Q73" s="21"/>
      <c r="R73" s="21"/>
      <c r="S73" s="21"/>
    </row>
    <row r="74" spans="1:19" s="2" customFormat="1" ht="15.75" thickTop="1">
      <c r="A74" s="2138"/>
      <c r="B74" s="1907"/>
      <c r="C74" s="2115"/>
      <c r="D74" s="2115"/>
      <c r="E74" s="2115"/>
      <c r="F74" s="2115"/>
      <c r="G74" s="2116"/>
      <c r="H74" s="2211"/>
      <c r="I74" s="2211"/>
      <c r="J74" s="2211"/>
      <c r="K74" s="2211"/>
      <c r="L74" s="2211"/>
      <c r="M74" s="2211"/>
      <c r="N74" s="2211"/>
      <c r="O74" s="2211"/>
      <c r="P74" s="2211"/>
      <c r="Q74" s="2211"/>
      <c r="R74" s="2211"/>
      <c r="S74" s="2211"/>
    </row>
    <row r="75" spans="1:19" s="2" customFormat="1">
      <c r="A75" s="2138"/>
      <c r="B75" s="1907"/>
      <c r="C75" s="2115"/>
      <c r="D75" s="2115"/>
      <c r="E75" s="2115"/>
      <c r="F75" s="2115"/>
      <c r="G75" s="2116"/>
      <c r="H75" s="2211"/>
      <c r="I75" s="2211"/>
      <c r="J75" s="2211"/>
      <c r="K75" s="2211"/>
      <c r="L75" s="2211"/>
      <c r="M75" s="2211"/>
      <c r="N75" s="2211"/>
      <c r="O75" s="2211"/>
      <c r="P75" s="2211"/>
      <c r="Q75" s="2211"/>
      <c r="R75" s="2211"/>
      <c r="S75" s="2211"/>
    </row>
    <row r="76" spans="1:19" ht="15.75" thickBot="1">
      <c r="A76" s="2138"/>
      <c r="B76" s="1907"/>
      <c r="C76" s="2115"/>
      <c r="D76" s="2115"/>
      <c r="E76" s="2115"/>
      <c r="F76" s="2115"/>
      <c r="G76" s="2116"/>
      <c r="H76" s="2211"/>
      <c r="I76" s="2211"/>
      <c r="J76" s="2211"/>
      <c r="K76" s="2211"/>
      <c r="L76" s="2211"/>
      <c r="M76" s="2211"/>
      <c r="N76" s="2211"/>
      <c r="O76" s="2211"/>
      <c r="P76" s="2211"/>
      <c r="Q76" s="2211"/>
      <c r="R76" s="2211"/>
      <c r="S76" s="2211"/>
    </row>
    <row r="77" spans="1:19" ht="16.5" thickTop="1" thickBot="1">
      <c r="A77" s="652" t="s">
        <v>633</v>
      </c>
      <c r="B77" s="653"/>
      <c r="C77" s="12"/>
      <c r="D77" s="12"/>
      <c r="E77" s="12"/>
      <c r="F77" s="12"/>
      <c r="G77" s="13"/>
      <c r="H77" s="21"/>
      <c r="I77" s="21"/>
      <c r="J77" s="21"/>
      <c r="K77" s="21"/>
      <c r="L77" s="21"/>
      <c r="M77" s="21"/>
      <c r="N77" s="21"/>
      <c r="O77" s="21"/>
      <c r="P77" s="21"/>
      <c r="Q77" s="21"/>
      <c r="R77" s="21"/>
      <c r="S77" s="21"/>
    </row>
    <row r="78" spans="1:19" ht="15.75" thickTop="1">
      <c r="A78" s="2138"/>
      <c r="B78" s="1907"/>
      <c r="C78" s="2115"/>
      <c r="D78" s="2115"/>
      <c r="E78" s="2115"/>
      <c r="F78" s="2115"/>
      <c r="G78" s="2116"/>
      <c r="H78" s="2211"/>
      <c r="I78" s="2211"/>
      <c r="J78" s="2211"/>
      <c r="K78" s="2211"/>
      <c r="L78" s="2211"/>
      <c r="M78" s="2211"/>
      <c r="N78" s="2211"/>
      <c r="O78" s="2211"/>
      <c r="P78" s="2211"/>
      <c r="Q78" s="2211"/>
      <c r="R78" s="2211"/>
      <c r="S78" s="2211"/>
    </row>
    <row r="79" spans="1:19">
      <c r="A79" s="1920"/>
      <c r="B79" s="1907"/>
      <c r="C79" s="1908"/>
      <c r="D79" s="1908"/>
      <c r="E79" s="1908"/>
      <c r="F79" s="1908"/>
      <c r="G79" s="1921"/>
      <c r="H79" s="1888"/>
      <c r="I79" s="1888"/>
      <c r="J79" s="1888"/>
      <c r="K79" s="1888"/>
      <c r="L79" s="1888"/>
      <c r="M79" s="1888"/>
      <c r="N79" s="1888"/>
      <c r="O79" s="1888"/>
      <c r="P79" s="1888"/>
      <c r="Q79" s="1888"/>
      <c r="R79" s="1888"/>
      <c r="S79" s="1888"/>
    </row>
    <row r="80" spans="1:19" ht="15.75" thickBot="1">
      <c r="A80" s="1889"/>
      <c r="B80" s="1890"/>
      <c r="C80" s="1908"/>
      <c r="D80" s="1908"/>
      <c r="E80" s="1908"/>
      <c r="F80" s="1908"/>
      <c r="G80" s="1921"/>
      <c r="H80" s="1891"/>
      <c r="I80" s="1891"/>
      <c r="J80" s="1891"/>
      <c r="K80" s="1891"/>
      <c r="L80" s="1891"/>
      <c r="M80" s="1891"/>
      <c r="N80" s="1891"/>
      <c r="O80" s="1891"/>
      <c r="P80" s="1891"/>
      <c r="Q80" s="1891"/>
      <c r="R80" s="1891"/>
      <c r="S80" s="1891"/>
    </row>
    <row r="81" spans="1:19" ht="16.5" thickTop="1" thickBot="1">
      <c r="A81" s="652" t="s">
        <v>634</v>
      </c>
      <c r="B81" s="653"/>
      <c r="C81" s="12"/>
      <c r="D81" s="12"/>
      <c r="E81" s="12"/>
      <c r="F81" s="12"/>
      <c r="G81" s="13"/>
      <c r="H81" s="21"/>
      <c r="I81" s="21"/>
      <c r="J81" s="21"/>
      <c r="K81" s="21"/>
      <c r="L81" s="21"/>
      <c r="M81" s="21"/>
      <c r="N81" s="21"/>
      <c r="O81" s="21"/>
      <c r="P81" s="21"/>
      <c r="Q81" s="21"/>
      <c r="R81" s="21"/>
      <c r="S81" s="21"/>
    </row>
    <row r="82" spans="1:19" ht="15.75" thickTop="1">
      <c r="A82" s="2142"/>
      <c r="B82" s="2119"/>
      <c r="C82" s="2115"/>
      <c r="D82" s="2115"/>
      <c r="E82" s="2115"/>
      <c r="F82" s="2115"/>
      <c r="G82" s="2116"/>
      <c r="H82" s="2211"/>
      <c r="I82" s="2211"/>
      <c r="J82" s="2211"/>
      <c r="K82" s="2211"/>
      <c r="L82" s="2211"/>
      <c r="M82" s="2211"/>
      <c r="N82" s="2211"/>
      <c r="O82" s="2211"/>
      <c r="P82" s="2211"/>
      <c r="Q82" s="2211"/>
      <c r="R82" s="2211"/>
      <c r="S82" s="2211"/>
    </row>
    <row r="83" spans="1:19">
      <c r="A83" s="1889"/>
      <c r="B83" s="1890"/>
      <c r="C83" s="1908"/>
      <c r="D83" s="1908"/>
      <c r="E83" s="1908"/>
      <c r="F83" s="1908"/>
      <c r="G83" s="1921"/>
      <c r="H83" s="1892"/>
      <c r="I83" s="1892"/>
      <c r="J83" s="1892"/>
      <c r="K83" s="1892"/>
      <c r="L83" s="1892"/>
      <c r="M83" s="1892"/>
      <c r="N83" s="1892"/>
      <c r="O83" s="1892"/>
      <c r="P83" s="1892"/>
      <c r="Q83" s="1892"/>
      <c r="R83" s="1892"/>
      <c r="S83" s="1892"/>
    </row>
    <row r="84" spans="1:19" ht="15.75" thickBot="1">
      <c r="A84" s="1889"/>
      <c r="B84" s="1890"/>
      <c r="C84" s="1908"/>
      <c r="D84" s="1908"/>
      <c r="E84" s="1908"/>
      <c r="F84" s="1908"/>
      <c r="G84" s="1921"/>
      <c r="H84" s="1892"/>
      <c r="I84" s="1892"/>
      <c r="J84" s="1892"/>
      <c r="K84" s="1892"/>
      <c r="L84" s="1892"/>
      <c r="M84" s="1892"/>
      <c r="N84" s="1892"/>
      <c r="O84" s="1892"/>
      <c r="P84" s="1892"/>
      <c r="Q84" s="1892"/>
      <c r="R84" s="1892"/>
      <c r="S84" s="1892"/>
    </row>
    <row r="85" spans="1:19" ht="16.5" thickTop="1" thickBot="1">
      <c r="A85" s="652" t="s">
        <v>635</v>
      </c>
      <c r="B85" s="653"/>
      <c r="C85" s="12"/>
      <c r="D85" s="12"/>
      <c r="E85" s="12"/>
      <c r="F85" s="12"/>
      <c r="G85" s="13"/>
      <c r="H85" s="21"/>
      <c r="I85" s="21"/>
      <c r="J85" s="21"/>
      <c r="K85" s="21"/>
      <c r="L85" s="21"/>
      <c r="M85" s="21"/>
      <c r="N85" s="21"/>
      <c r="O85" s="21"/>
      <c r="P85" s="21"/>
      <c r="Q85" s="21"/>
      <c r="R85" s="21"/>
      <c r="S85" s="21"/>
    </row>
    <row r="86" spans="1:19" ht="15.75" thickTop="1">
      <c r="A86" s="1920"/>
      <c r="B86" s="1907" t="s">
        <v>636</v>
      </c>
      <c r="C86" s="1908"/>
      <c r="D86" s="1908"/>
      <c r="E86" s="1908"/>
      <c r="F86" s="1908"/>
      <c r="G86" s="1921"/>
      <c r="H86" s="1892"/>
      <c r="I86" s="1892"/>
      <c r="J86" s="1892"/>
      <c r="K86" s="1892"/>
      <c r="L86" s="1892"/>
      <c r="M86" s="1892"/>
      <c r="N86" s="1892"/>
      <c r="O86" s="1892"/>
      <c r="P86" s="1892"/>
      <c r="Q86" s="1892"/>
      <c r="R86" s="1892"/>
      <c r="S86" s="1892"/>
    </row>
    <row r="87" spans="1:19">
      <c r="A87" s="1920"/>
      <c r="B87" s="1907" t="s">
        <v>637</v>
      </c>
      <c r="C87" s="1908"/>
      <c r="D87" s="1908"/>
      <c r="E87" s="1908"/>
      <c r="F87" s="1908"/>
      <c r="G87" s="1921"/>
      <c r="H87" s="1892"/>
      <c r="I87" s="1892"/>
      <c r="J87" s="1892"/>
      <c r="K87" s="1892"/>
      <c r="L87" s="1892"/>
      <c r="M87" s="1892"/>
      <c r="N87" s="1892"/>
      <c r="O87" s="1892"/>
      <c r="P87" s="1892"/>
      <c r="Q87" s="1892"/>
      <c r="R87" s="1892"/>
      <c r="S87" s="1892"/>
    </row>
    <row r="88" spans="1:19">
      <c r="A88" s="1920"/>
      <c r="B88" s="1907" t="s">
        <v>638</v>
      </c>
      <c r="C88" s="1908"/>
      <c r="D88" s="1908"/>
      <c r="E88" s="1908"/>
      <c r="F88" s="1908"/>
      <c r="G88" s="1921"/>
      <c r="H88" s="1892"/>
      <c r="I88" s="1892"/>
      <c r="J88" s="1892"/>
      <c r="K88" s="1892"/>
      <c r="L88" s="1892"/>
      <c r="M88" s="1892"/>
      <c r="N88" s="1892"/>
      <c r="O88" s="1892"/>
      <c r="P88" s="1892"/>
      <c r="Q88" s="1892"/>
      <c r="R88" s="1892"/>
      <c r="S88" s="1892"/>
    </row>
    <row r="89" spans="1:19">
      <c r="A89" s="1920"/>
      <c r="B89" s="1907" t="s">
        <v>639</v>
      </c>
      <c r="C89" s="1908"/>
      <c r="D89" s="1908"/>
      <c r="E89" s="1908"/>
      <c r="F89" s="1908"/>
      <c r="G89" s="1921"/>
      <c r="H89" s="1892"/>
      <c r="I89" s="1892"/>
      <c r="J89" s="1892"/>
      <c r="K89" s="1892"/>
      <c r="L89" s="1892"/>
      <c r="M89" s="1892"/>
      <c r="N89" s="1892"/>
      <c r="O89" s="1892"/>
      <c r="P89" s="1892"/>
      <c r="Q89" s="1892"/>
      <c r="R89" s="1892"/>
      <c r="S89" s="1892"/>
    </row>
    <row r="90" spans="1:19" ht="15.75" thickBot="1">
      <c r="A90" s="358"/>
      <c r="B90" s="357"/>
      <c r="C90" s="188"/>
      <c r="D90" s="188"/>
      <c r="E90" s="188"/>
      <c r="F90" s="188"/>
      <c r="G90" s="359"/>
      <c r="H90" s="300"/>
      <c r="I90" s="300"/>
      <c r="J90" s="300"/>
      <c r="K90" s="300"/>
      <c r="L90" s="300"/>
      <c r="M90" s="300"/>
      <c r="N90" s="300"/>
      <c r="O90" s="300"/>
      <c r="P90" s="300"/>
      <c r="Q90" s="300"/>
      <c r="R90" s="300"/>
      <c r="S90" s="300"/>
    </row>
    <row r="91" spans="1:19" ht="16.5" thickTop="1" thickBot="1">
      <c r="A91" s="7" t="s">
        <v>640</v>
      </c>
      <c r="B91" s="8"/>
      <c r="C91" s="12"/>
      <c r="D91" s="12"/>
      <c r="E91" s="12"/>
      <c r="F91" s="12"/>
      <c r="G91" s="13"/>
      <c r="H91" s="21"/>
      <c r="I91" s="21"/>
      <c r="J91" s="21"/>
      <c r="K91" s="21"/>
      <c r="L91" s="21"/>
      <c r="M91" s="21"/>
      <c r="N91" s="21"/>
      <c r="O91" s="21"/>
      <c r="P91" s="21"/>
      <c r="Q91" s="21"/>
      <c r="R91" s="21"/>
      <c r="S91" s="21"/>
    </row>
    <row r="92" spans="1:19" ht="15.75" thickTop="1">
      <c r="A92" s="2138"/>
      <c r="B92" s="2120" t="s">
        <v>641</v>
      </c>
      <c r="C92" s="2115"/>
      <c r="D92" s="2115"/>
      <c r="E92" s="2115"/>
      <c r="F92" s="2115"/>
      <c r="G92" s="2116"/>
      <c r="H92" s="2221"/>
      <c r="I92" s="2221"/>
      <c r="J92" s="2221"/>
      <c r="K92" s="2221"/>
      <c r="L92" s="2221"/>
      <c r="M92" s="2221"/>
      <c r="N92" s="2221"/>
      <c r="O92" s="2221"/>
      <c r="P92" s="2221"/>
      <c r="Q92" s="2221"/>
      <c r="R92" s="2221"/>
      <c r="S92" s="2221"/>
    </row>
    <row r="93" spans="1:19">
      <c r="A93" s="1920"/>
      <c r="B93" s="1907" t="s">
        <v>642</v>
      </c>
      <c r="C93" s="1908"/>
      <c r="D93" s="1908"/>
      <c r="E93" s="1908"/>
      <c r="F93" s="1908"/>
      <c r="G93" s="1921"/>
      <c r="H93" s="1893"/>
      <c r="I93" s="1893"/>
      <c r="J93" s="1893"/>
      <c r="K93" s="1893"/>
      <c r="L93" s="1893"/>
      <c r="M93" s="1893"/>
      <c r="N93" s="1893"/>
      <c r="O93" s="1893"/>
      <c r="P93" s="1893"/>
      <c r="Q93" s="1893"/>
      <c r="R93" s="1893"/>
      <c r="S93" s="1893"/>
    </row>
    <row r="94" spans="1:19" ht="15.75" thickBot="1">
      <c r="A94" s="1894"/>
      <c r="B94" s="1895" t="s">
        <v>643</v>
      </c>
      <c r="C94" s="1896"/>
      <c r="D94" s="1896"/>
      <c r="E94" s="1896"/>
      <c r="F94" s="1896"/>
      <c r="G94" s="1897"/>
      <c r="H94" s="1898"/>
      <c r="I94" s="1898"/>
      <c r="J94" s="1898"/>
      <c r="K94" s="1898"/>
      <c r="L94" s="1898"/>
      <c r="M94" s="1898"/>
      <c r="N94" s="1898"/>
      <c r="O94" s="1898"/>
      <c r="P94" s="1898"/>
      <c r="Q94" s="1898"/>
      <c r="R94" s="1898"/>
      <c r="S94" s="1898"/>
    </row>
    <row r="95" spans="1:19" ht="16.5" thickTop="1" thickBot="1"/>
    <row r="96" spans="1:19" ht="16.5" thickTop="1" thickBot="1">
      <c r="A96" s="94" t="s">
        <v>644</v>
      </c>
      <c r="B96" s="96"/>
    </row>
    <row r="97" spans="1:2" ht="15.75" thickTop="1">
      <c r="A97" s="95" t="s">
        <v>542</v>
      </c>
      <c r="B97" s="1899"/>
    </row>
    <row r="98" spans="1:2">
      <c r="A98" s="1900" t="s">
        <v>546</v>
      </c>
      <c r="B98" s="1899"/>
    </row>
    <row r="99" spans="1:2">
      <c r="A99" s="1901" t="s">
        <v>549</v>
      </c>
      <c r="B99" s="1902"/>
    </row>
    <row r="100" spans="1:2">
      <c r="A100" s="1901" t="s">
        <v>552</v>
      </c>
      <c r="B100" s="1903"/>
    </row>
    <row r="101" spans="1:2" ht="15.75" thickBot="1">
      <c r="A101" s="1904" t="s">
        <v>645</v>
      </c>
      <c r="B101" s="1905"/>
    </row>
    <row r="102" spans="1:2" ht="15.75" thickTop="1"/>
    <row r="103" spans="1:2">
      <c r="A103" s="97"/>
      <c r="B103" s="1" t="s">
        <v>646</v>
      </c>
    </row>
    <row r="104" spans="1:2">
      <c r="A104" s="98"/>
      <c r="B104" s="1" t="s">
        <v>647</v>
      </c>
    </row>
  </sheetData>
  <mergeCells count="47">
    <mergeCell ref="A69:B69"/>
    <mergeCell ref="A73:B73"/>
    <mergeCell ref="A77:B77"/>
    <mergeCell ref="A81:B81"/>
    <mergeCell ref="A85:B85"/>
    <mergeCell ref="H3:I3"/>
    <mergeCell ref="J3:K3"/>
    <mergeCell ref="L3:M3"/>
    <mergeCell ref="N3:O3"/>
    <mergeCell ref="P3:Q3"/>
    <mergeCell ref="H2:I2"/>
    <mergeCell ref="J2:K2"/>
    <mergeCell ref="L2:M2"/>
    <mergeCell ref="N2:O2"/>
    <mergeCell ref="P2:Q2"/>
    <mergeCell ref="H8:I8"/>
    <mergeCell ref="H5:I5"/>
    <mergeCell ref="J5:K5"/>
    <mergeCell ref="L5:M5"/>
    <mergeCell ref="N5:O5"/>
    <mergeCell ref="H7:I7"/>
    <mergeCell ref="J7:K7"/>
    <mergeCell ref="L7:M7"/>
    <mergeCell ref="N7:O7"/>
    <mergeCell ref="H6:I6"/>
    <mergeCell ref="J6:K6"/>
    <mergeCell ref="L6:M6"/>
    <mergeCell ref="N6:O6"/>
    <mergeCell ref="P5:Q5"/>
    <mergeCell ref="H4:I4"/>
    <mergeCell ref="J4:K4"/>
    <mergeCell ref="L4:M4"/>
    <mergeCell ref="N4:O4"/>
    <mergeCell ref="P4:Q4"/>
    <mergeCell ref="P7:Q7"/>
    <mergeCell ref="P6:Q6"/>
    <mergeCell ref="J8:K8"/>
    <mergeCell ref="L8:M8"/>
    <mergeCell ref="N8:O8"/>
    <mergeCell ref="P8:Q8"/>
    <mergeCell ref="R7:S7"/>
    <mergeCell ref="R8:S8"/>
    <mergeCell ref="R2:S2"/>
    <mergeCell ref="R3:S3"/>
    <mergeCell ref="R4:S4"/>
    <mergeCell ref="R5:S5"/>
    <mergeCell ref="R6:S6"/>
  </mergeCells>
  <conditionalFormatting sqref="H8">
    <cfRule type="cellIs" dxfId="403" priority="25" operator="equal">
      <formula>"X"</formula>
    </cfRule>
    <cfRule type="cellIs" dxfId="402" priority="26" operator="equal">
      <formula>"I"</formula>
    </cfRule>
  </conditionalFormatting>
  <conditionalFormatting sqref="H20:H30">
    <cfRule type="cellIs" dxfId="401" priority="23" operator="equal">
      <formula>"X"</formula>
    </cfRule>
    <cfRule type="cellIs" dxfId="400" priority="24" operator="equal">
      <formula>"I"</formula>
    </cfRule>
  </conditionalFormatting>
  <conditionalFormatting sqref="H33:H60">
    <cfRule type="cellIs" dxfId="399" priority="1" operator="equal">
      <formula>"X"</formula>
    </cfRule>
    <cfRule type="cellIs" dxfId="398" priority="2" operator="equal">
      <formula>"I"</formula>
    </cfRule>
  </conditionalFormatting>
  <conditionalFormatting sqref="J20:J30">
    <cfRule type="cellIs" dxfId="397" priority="21" operator="equal">
      <formula>"X"</formula>
    </cfRule>
    <cfRule type="cellIs" dxfId="396" priority="22" operator="equal">
      <formula>"I"</formula>
    </cfRule>
  </conditionalFormatting>
  <conditionalFormatting sqref="J32:J60">
    <cfRule type="cellIs" dxfId="395" priority="3" operator="equal">
      <formula>"X"</formula>
    </cfRule>
    <cfRule type="cellIs" dxfId="394" priority="4" operator="equal">
      <formula>"I"</formula>
    </cfRule>
  </conditionalFormatting>
  <conditionalFormatting sqref="L20:L30">
    <cfRule type="cellIs" dxfId="393" priority="19" operator="equal">
      <formula>"X"</formula>
    </cfRule>
    <cfRule type="cellIs" dxfId="392" priority="20" operator="equal">
      <formula>"I"</formula>
    </cfRule>
  </conditionalFormatting>
  <conditionalFormatting sqref="L32:L60">
    <cfRule type="cellIs" dxfId="391" priority="5" operator="equal">
      <formula>"X"</formula>
    </cfRule>
    <cfRule type="cellIs" dxfId="390" priority="6" operator="equal">
      <formula>"I"</formula>
    </cfRule>
  </conditionalFormatting>
  <conditionalFormatting sqref="N20:N30">
    <cfRule type="cellIs" dxfId="389" priority="17" operator="equal">
      <formula>"X"</formula>
    </cfRule>
    <cfRule type="cellIs" dxfId="388" priority="18" operator="equal">
      <formula>"I"</formula>
    </cfRule>
  </conditionalFormatting>
  <conditionalFormatting sqref="N32:N60">
    <cfRule type="cellIs" dxfId="387" priority="7" operator="equal">
      <formula>"X"</formula>
    </cfRule>
    <cfRule type="cellIs" dxfId="386" priority="8" operator="equal">
      <formula>"I"</formula>
    </cfRule>
  </conditionalFormatting>
  <conditionalFormatting sqref="P20:P30">
    <cfRule type="cellIs" dxfId="385" priority="15" operator="equal">
      <formula>"X"</formula>
    </cfRule>
    <cfRule type="cellIs" dxfId="384" priority="16" operator="equal">
      <formula>"I"</formula>
    </cfRule>
  </conditionalFormatting>
  <conditionalFormatting sqref="P32:P60">
    <cfRule type="cellIs" dxfId="383" priority="9" operator="equal">
      <formula>"X"</formula>
    </cfRule>
    <cfRule type="cellIs" dxfId="382" priority="10" operator="equal">
      <formula>"I"</formula>
    </cfRule>
  </conditionalFormatting>
  <conditionalFormatting sqref="R20:R30">
    <cfRule type="cellIs" dxfId="381" priority="13" operator="equal">
      <formula>"X"</formula>
    </cfRule>
    <cfRule type="cellIs" dxfId="380" priority="14" operator="equal">
      <formula>"I"</formula>
    </cfRule>
  </conditionalFormatting>
  <conditionalFormatting sqref="R32:R60">
    <cfRule type="cellIs" dxfId="379" priority="11" operator="equal">
      <formula>"X"</formula>
    </cfRule>
    <cfRule type="cellIs" dxfId="378" priority="12" operator="equal">
      <formula>"I"</formula>
    </cfRule>
  </conditionalFormatting>
  <hyperlinks>
    <hyperlink ref="B3" location="'Cost Summary'!A1" display="BACK TO SUMMARY SHEET" xr:uid="{6F7E3EE0-DC9D-4602-A943-4F9D980679B6}"/>
  </hyperlinks>
  <pageMargins left="0.7" right="0.7" top="0.75" bottom="0.75" header="0.3" footer="0.3"/>
  <pageSetup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92D050"/>
  </sheetPr>
  <dimension ref="A1:S130"/>
  <sheetViews>
    <sheetView workbookViewId="0">
      <pane xSplit="2" ySplit="9" topLeftCell="C25" activePane="bottomRight" state="frozen"/>
      <selection pane="bottomRight" activeCell="B5" sqref="B5"/>
      <selection pane="bottomLeft" activeCell="A11" sqref="A11"/>
      <selection pane="topRight" activeCell="C1" sqref="C1"/>
    </sheetView>
  </sheetViews>
  <sheetFormatPr defaultRowHeight="15"/>
  <cols>
    <col min="1" max="1" width="11" customWidth="1"/>
    <col min="2" max="2" width="70.7109375" style="1" customWidth="1"/>
    <col min="3" max="3" width="12.140625" style="2" customWidth="1"/>
    <col min="4" max="4" width="6.5703125" style="2" customWidth="1"/>
    <col min="5" max="5" width="9.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74"/>
      <c r="I2" s="674"/>
      <c r="J2" s="674"/>
      <c r="K2" s="674"/>
      <c r="L2" s="674"/>
      <c r="M2" s="674"/>
      <c r="N2" s="647"/>
      <c r="O2" s="647"/>
      <c r="P2" s="647"/>
      <c r="Q2" s="647"/>
      <c r="R2" s="647"/>
      <c r="S2" s="647"/>
    </row>
    <row r="3" spans="1:19" ht="21" thickBot="1">
      <c r="B3" s="164" t="s">
        <v>532</v>
      </c>
      <c r="E3" s="179"/>
      <c r="F3" s="151" t="s">
        <v>533</v>
      </c>
      <c r="G3" s="150" t="s">
        <v>534</v>
      </c>
      <c r="H3" s="650" t="s">
        <v>535</v>
      </c>
      <c r="I3" s="651"/>
      <c r="J3" s="650" t="s">
        <v>678</v>
      </c>
      <c r="K3" s="651"/>
      <c r="L3" s="650" t="s">
        <v>1006</v>
      </c>
      <c r="M3" s="651"/>
      <c r="N3" s="650" t="s">
        <v>819</v>
      </c>
      <c r="O3" s="651"/>
      <c r="P3" s="650" t="s">
        <v>539</v>
      </c>
      <c r="Q3" s="651"/>
      <c r="R3" s="650" t="s">
        <v>680</v>
      </c>
      <c r="S3" s="651"/>
    </row>
    <row r="4" spans="1:19" ht="15.75" thickTop="1">
      <c r="A4" s="3" t="s">
        <v>541</v>
      </c>
      <c r="B4" s="4" t="str">
        <f>'Area Calculations'!B4</f>
        <v>Project Name</v>
      </c>
      <c r="C4" s="5"/>
      <c r="D4" s="5"/>
      <c r="E4" s="5"/>
      <c r="F4" s="5"/>
      <c r="G4" s="6" t="s">
        <v>542</v>
      </c>
      <c r="H4" s="648"/>
      <c r="I4" s="689"/>
      <c r="J4" s="648"/>
      <c r="K4" s="648"/>
      <c r="L4" s="648"/>
      <c r="M4" s="648"/>
      <c r="N4" s="648"/>
      <c r="O4" s="649"/>
      <c r="P4" s="648"/>
      <c r="Q4" s="649"/>
      <c r="R4" s="648"/>
      <c r="S4" s="649"/>
    </row>
    <row r="5" spans="1:19">
      <c r="A5" s="1906" t="s">
        <v>544</v>
      </c>
      <c r="B5" s="1907" t="s">
        <v>468</v>
      </c>
      <c r="C5" s="1908"/>
      <c r="D5" s="1908"/>
      <c r="E5" s="1908"/>
      <c r="F5" s="1908"/>
      <c r="G5" s="1909" t="s">
        <v>546</v>
      </c>
      <c r="H5" s="1910"/>
      <c r="I5" s="2004"/>
      <c r="J5" s="1910"/>
      <c r="K5" s="1910"/>
      <c r="L5" s="1910"/>
      <c r="M5" s="1910"/>
      <c r="N5" s="1910"/>
      <c r="O5" s="1911"/>
      <c r="P5" s="1910"/>
      <c r="Q5" s="1911"/>
      <c r="R5" s="1910"/>
      <c r="S5" s="1911"/>
    </row>
    <row r="6" spans="1:19">
      <c r="A6" s="1906" t="s">
        <v>548</v>
      </c>
      <c r="B6" s="1912" t="s">
        <v>467</v>
      </c>
      <c r="C6" s="1908"/>
      <c r="D6" s="1908"/>
      <c r="E6" s="1908"/>
      <c r="F6" s="1908"/>
      <c r="G6" s="1909" t="s">
        <v>549</v>
      </c>
      <c r="H6" s="1913"/>
      <c r="I6" s="2005"/>
      <c r="J6" s="1913"/>
      <c r="K6" s="1913"/>
      <c r="L6" s="1913"/>
      <c r="M6" s="1913"/>
      <c r="N6" s="1913"/>
      <c r="O6" s="1914"/>
      <c r="P6" s="1913"/>
      <c r="Q6" s="1914"/>
      <c r="R6" s="1913"/>
      <c r="S6" s="1914"/>
    </row>
    <row r="7" spans="1:19" ht="15" customHeight="1">
      <c r="A7" s="1906" t="s">
        <v>551</v>
      </c>
      <c r="B7" s="1915"/>
      <c r="C7" s="1908"/>
      <c r="D7" s="1908"/>
      <c r="E7" s="1908"/>
      <c r="F7" s="1908"/>
      <c r="G7" s="1909" t="s">
        <v>552</v>
      </c>
      <c r="H7" s="1916"/>
      <c r="I7" s="2006"/>
      <c r="J7" s="1916"/>
      <c r="K7" s="1916"/>
      <c r="L7" s="1916"/>
      <c r="M7" s="1916"/>
      <c r="N7" s="1916"/>
      <c r="O7" s="1917"/>
      <c r="P7" s="2257"/>
      <c r="Q7" s="2258"/>
      <c r="R7" s="2259"/>
      <c r="S7" s="2260"/>
    </row>
    <row r="8" spans="1:19" ht="15.75" thickBot="1">
      <c r="A8" s="356" t="s">
        <v>554</v>
      </c>
      <c r="B8" s="357"/>
      <c r="C8" s="188"/>
      <c r="D8" s="188"/>
      <c r="E8" s="188"/>
      <c r="F8" s="188"/>
      <c r="G8" s="298" t="s">
        <v>554</v>
      </c>
      <c r="H8" s="1918">
        <f>I90</f>
        <v>0</v>
      </c>
      <c r="I8" s="1919"/>
      <c r="J8" s="1918">
        <f>K90</f>
        <v>0</v>
      </c>
      <c r="K8" s="1919"/>
      <c r="L8" s="1918">
        <f>M90</f>
        <v>0</v>
      </c>
      <c r="M8" s="1919"/>
      <c r="N8" s="1918">
        <f>O90</f>
        <v>0</v>
      </c>
      <c r="O8" s="1919"/>
      <c r="P8" s="1918">
        <f>Q90</f>
        <v>0</v>
      </c>
      <c r="Q8" s="1919"/>
      <c r="R8" s="1918">
        <f>S90</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122" t="s">
        <v>563</v>
      </c>
      <c r="C10" s="1908"/>
      <c r="D10" s="1908"/>
      <c r="E10" s="1908"/>
      <c r="F10" s="1908"/>
      <c r="G10" s="1921"/>
      <c r="H10" s="1922"/>
      <c r="I10" s="1922"/>
      <c r="J10" s="1922"/>
      <c r="K10" s="1922"/>
      <c r="L10" s="1922"/>
      <c r="M10" s="1922"/>
      <c r="N10" s="1922"/>
      <c r="O10" s="1922"/>
      <c r="P10" s="1922"/>
      <c r="Q10" s="1922"/>
      <c r="R10" s="1922"/>
      <c r="S10" s="1922"/>
    </row>
    <row r="11" spans="1:19"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t="15.75" hidden="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t="15.75" hidden="1" thickTop="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45.75" hidden="1" thickTop="1">
      <c r="A20" s="2148">
        <v>1</v>
      </c>
      <c r="B20" s="2120" t="s">
        <v>1007</v>
      </c>
      <c r="C20" s="2275" t="s">
        <v>564</v>
      </c>
      <c r="D20" s="2115"/>
      <c r="E20" s="2115"/>
      <c r="F20" s="2115"/>
      <c r="G20" s="2116"/>
      <c r="H20" s="2221"/>
      <c r="I20" s="406"/>
      <c r="J20" s="66"/>
      <c r="K20" s="406"/>
      <c r="L20" s="66"/>
      <c r="M20" s="406"/>
      <c r="N20" s="406"/>
      <c r="O20" s="406"/>
      <c r="P20" s="406"/>
      <c r="Q20" s="406"/>
      <c r="R20" s="406"/>
      <c r="S20" s="406"/>
    </row>
    <row r="21" spans="1:19" ht="45.75" hidden="1" thickTop="1">
      <c r="A21" s="2215">
        <v>2</v>
      </c>
      <c r="B21" s="1907" t="s">
        <v>1008</v>
      </c>
      <c r="C21" s="1923" t="s">
        <v>564</v>
      </c>
      <c r="D21" s="1923"/>
      <c r="E21" s="1908"/>
      <c r="F21" s="1908"/>
      <c r="G21" s="1921"/>
      <c r="H21" s="2221"/>
      <c r="I21" s="406"/>
      <c r="J21" s="1923"/>
      <c r="K21" s="406"/>
      <c r="L21" s="1923"/>
      <c r="M21" s="406"/>
      <c r="N21" s="406"/>
      <c r="O21" s="406"/>
      <c r="P21" s="406"/>
      <c r="Q21" s="406"/>
      <c r="R21" s="406"/>
      <c r="S21" s="406"/>
    </row>
    <row r="22" spans="1:19" ht="75.75" hidden="1" thickTop="1">
      <c r="A22" s="2148">
        <v>3</v>
      </c>
      <c r="B22" s="1907" t="s">
        <v>820</v>
      </c>
      <c r="C22" s="1923" t="s">
        <v>564</v>
      </c>
      <c r="D22" s="1923"/>
      <c r="E22" s="1908"/>
      <c r="F22" s="1908"/>
      <c r="G22" s="1921"/>
      <c r="H22" s="2221"/>
      <c r="I22" s="406"/>
      <c r="J22" s="2221"/>
      <c r="K22" s="406"/>
      <c r="L22" s="2221"/>
      <c r="M22" s="406"/>
      <c r="N22" s="406"/>
      <c r="O22" s="406"/>
      <c r="P22" s="406"/>
      <c r="Q22" s="406"/>
      <c r="R22" s="406"/>
      <c r="S22" s="406"/>
    </row>
    <row r="23" spans="1:19" s="1" customFormat="1" ht="15.75" hidden="1" thickTop="1">
      <c r="A23" s="2276">
        <v>4</v>
      </c>
      <c r="B23" s="2277" t="s">
        <v>1009</v>
      </c>
      <c r="C23" s="2278"/>
      <c r="D23" s="1890"/>
      <c r="E23" s="1890"/>
      <c r="F23" s="1890"/>
      <c r="G23" s="2279"/>
      <c r="H23" s="2023"/>
      <c r="I23" s="440"/>
      <c r="J23" s="2280"/>
      <c r="K23" s="440"/>
      <c r="L23" s="2280"/>
      <c r="M23" s="440"/>
      <c r="N23" s="440"/>
      <c r="O23" s="440"/>
      <c r="P23" s="440"/>
      <c r="Q23" s="440"/>
      <c r="R23" s="440"/>
      <c r="S23" s="440"/>
    </row>
    <row r="24" spans="1:19" s="1" customFormat="1" ht="30.75" hidden="1" thickTop="1">
      <c r="A24" s="2276">
        <v>5</v>
      </c>
      <c r="B24" s="1907" t="s">
        <v>1010</v>
      </c>
      <c r="C24" s="2278"/>
      <c r="D24" s="1890"/>
      <c r="E24" s="1890"/>
      <c r="F24" s="1890"/>
      <c r="G24" s="2279"/>
      <c r="H24" s="2023"/>
      <c r="I24" s="440"/>
      <c r="J24" s="2280"/>
      <c r="K24" s="440"/>
      <c r="L24" s="2280"/>
      <c r="M24" s="440"/>
      <c r="N24" s="440"/>
      <c r="O24" s="440"/>
      <c r="P24" s="440"/>
      <c r="Q24" s="440"/>
      <c r="R24" s="440"/>
      <c r="S24" s="440"/>
    </row>
    <row r="25" spans="1:19" s="1" customFormat="1" ht="15.75" thickTop="1">
      <c r="A25" s="2276"/>
      <c r="B25" s="1907"/>
      <c r="C25" s="2278"/>
      <c r="D25" s="1890"/>
      <c r="E25" s="1890"/>
      <c r="F25" s="1890"/>
      <c r="G25" s="2279"/>
      <c r="H25" s="2023"/>
      <c r="I25" s="440"/>
      <c r="J25" s="2280"/>
      <c r="K25" s="440"/>
      <c r="L25" s="2280"/>
      <c r="M25" s="440"/>
      <c r="N25" s="440"/>
      <c r="O25" s="440"/>
      <c r="P25" s="440"/>
      <c r="Q25" s="440"/>
      <c r="R25" s="440"/>
      <c r="S25" s="440"/>
    </row>
    <row r="26" spans="1:19" s="1" customFormat="1" ht="15.75" thickBot="1">
      <c r="A26" s="2276"/>
      <c r="B26" s="1925" t="s">
        <v>468</v>
      </c>
      <c r="C26" s="2278"/>
      <c r="D26" s="1890"/>
      <c r="E26" s="1890"/>
      <c r="F26" s="1890"/>
      <c r="G26" s="2279"/>
      <c r="H26" s="2023"/>
      <c r="I26" s="440"/>
      <c r="J26" s="2280"/>
      <c r="K26" s="440"/>
      <c r="L26" s="2280"/>
      <c r="M26" s="440"/>
      <c r="N26" s="440"/>
      <c r="O26" s="440"/>
      <c r="P26" s="440"/>
      <c r="Q26" s="440"/>
      <c r="R26" s="440"/>
      <c r="S26" s="440"/>
    </row>
    <row r="27" spans="1:19">
      <c r="A27" s="2148"/>
      <c r="B27" s="1848" t="s">
        <v>567</v>
      </c>
      <c r="C27" s="1923"/>
      <c r="D27" s="1908"/>
      <c r="E27" s="1908"/>
      <c r="F27" s="1908"/>
      <c r="G27" s="1921"/>
      <c r="H27" s="2023"/>
      <c r="I27" s="406"/>
      <c r="J27" s="2221"/>
      <c r="K27" s="406"/>
      <c r="L27" s="2221"/>
      <c r="M27" s="406"/>
      <c r="N27" s="406"/>
      <c r="O27" s="406"/>
      <c r="P27" s="406"/>
      <c r="Q27" s="406"/>
      <c r="R27" s="406"/>
      <c r="S27" s="406"/>
    </row>
    <row r="28" spans="1:19">
      <c r="A28" s="2148"/>
      <c r="B28" s="2230" t="s">
        <v>568</v>
      </c>
      <c r="C28" s="1923"/>
      <c r="D28" s="1908"/>
      <c r="E28" s="1908"/>
      <c r="F28" s="1908"/>
      <c r="G28" s="1921"/>
      <c r="H28" s="1924"/>
      <c r="I28" s="2235"/>
      <c r="J28" s="1924"/>
      <c r="K28" s="2235"/>
      <c r="L28" s="1924"/>
      <c r="M28" s="2235"/>
      <c r="N28" s="1924"/>
      <c r="O28" s="2235"/>
      <c r="P28" s="1924"/>
      <c r="Q28" s="2235"/>
      <c r="R28" s="1924"/>
      <c r="S28" s="2235"/>
    </row>
    <row r="29" spans="1:19">
      <c r="A29" s="2215"/>
      <c r="B29" s="2230" t="s">
        <v>569</v>
      </c>
      <c r="C29" s="1923"/>
      <c r="D29" s="1923"/>
      <c r="E29" s="1908"/>
      <c r="F29" s="1908"/>
      <c r="G29" s="1921"/>
      <c r="H29" s="1924"/>
      <c r="I29" s="2235"/>
      <c r="J29" s="1924"/>
      <c r="K29" s="406"/>
      <c r="L29" s="1924"/>
      <c r="M29" s="406"/>
      <c r="N29" s="1924"/>
      <c r="O29" s="406"/>
      <c r="P29" s="1924"/>
      <c r="Q29" s="406"/>
      <c r="R29" s="1924"/>
      <c r="S29" s="406"/>
    </row>
    <row r="30" spans="1:19">
      <c r="A30" s="2148"/>
      <c r="B30" s="2231" t="s">
        <v>570</v>
      </c>
      <c r="C30" s="1923"/>
      <c r="D30" s="1908"/>
      <c r="E30" s="1908"/>
      <c r="F30" s="1908"/>
      <c r="G30" s="1921"/>
      <c r="H30" s="1924"/>
      <c r="I30" s="406"/>
      <c r="J30" s="1924"/>
      <c r="K30" s="406"/>
      <c r="L30" s="1924"/>
      <c r="M30" s="406"/>
      <c r="N30" s="1924"/>
      <c r="O30" s="406"/>
      <c r="P30" s="1924"/>
      <c r="Q30" s="406"/>
      <c r="R30" s="1924"/>
      <c r="S30" s="406"/>
    </row>
    <row r="31" spans="1:19">
      <c r="A31" s="2148"/>
      <c r="B31" s="2231" t="s">
        <v>571</v>
      </c>
      <c r="C31" s="1923"/>
      <c r="D31" s="1908"/>
      <c r="E31" s="1908"/>
      <c r="F31" s="1908"/>
      <c r="G31" s="1921"/>
      <c r="H31" s="1924"/>
      <c r="I31" s="406"/>
      <c r="J31" s="1924"/>
      <c r="K31" s="406"/>
      <c r="L31" s="1924"/>
      <c r="M31" s="406"/>
      <c r="N31" s="1924"/>
      <c r="O31" s="406"/>
      <c r="P31" s="1924"/>
      <c r="Q31" s="406"/>
      <c r="R31" s="1924"/>
      <c r="S31" s="406"/>
    </row>
    <row r="32" spans="1:19">
      <c r="A32" s="2215"/>
      <c r="B32" s="2231" t="s">
        <v>572</v>
      </c>
      <c r="C32" s="1923"/>
      <c r="D32" s="1908"/>
      <c r="E32" s="1908"/>
      <c r="F32" s="1908"/>
      <c r="G32" s="1921"/>
      <c r="H32" s="1924"/>
      <c r="I32" s="406"/>
      <c r="J32" s="1924"/>
      <c r="K32" s="406"/>
      <c r="L32" s="1924"/>
      <c r="M32" s="406"/>
      <c r="N32" s="1924"/>
      <c r="O32" s="406"/>
      <c r="P32" s="1924"/>
      <c r="Q32" s="406"/>
      <c r="R32" s="1924"/>
      <c r="S32" s="406"/>
    </row>
    <row r="33" spans="1:19">
      <c r="A33" s="2148"/>
      <c r="B33" s="2231" t="s">
        <v>573</v>
      </c>
      <c r="C33" s="1923"/>
      <c r="D33" s="1908"/>
      <c r="E33" s="1908"/>
      <c r="F33" s="1908"/>
      <c r="G33" s="1921"/>
      <c r="H33" s="1924"/>
      <c r="I33" s="406"/>
      <c r="J33" s="1924"/>
      <c r="K33" s="406"/>
      <c r="L33" s="1924"/>
      <c r="M33" s="406"/>
      <c r="N33" s="1924"/>
      <c r="O33" s="406"/>
      <c r="P33" s="1924"/>
      <c r="Q33" s="406"/>
      <c r="R33" s="1924"/>
      <c r="S33" s="406"/>
    </row>
    <row r="34" spans="1:19">
      <c r="A34" s="2148"/>
      <c r="B34" s="2231" t="s">
        <v>648</v>
      </c>
      <c r="C34" s="1923"/>
      <c r="D34" s="1908"/>
      <c r="E34" s="1908"/>
      <c r="F34" s="1908"/>
      <c r="G34" s="1921"/>
      <c r="H34" s="1924"/>
      <c r="I34" s="2249"/>
      <c r="J34" s="1924"/>
      <c r="K34" s="2249"/>
      <c r="L34" s="1924"/>
      <c r="M34" s="2249"/>
      <c r="N34" s="1924"/>
      <c r="O34" s="2249"/>
      <c r="P34" s="1924"/>
      <c r="Q34" s="2249"/>
      <c r="R34" s="1924"/>
      <c r="S34" s="2249"/>
    </row>
    <row r="35" spans="1:19">
      <c r="A35" s="2148"/>
      <c r="B35" s="2232" t="s">
        <v>574</v>
      </c>
      <c r="C35" s="1923"/>
      <c r="D35" s="1908"/>
      <c r="E35" s="1908"/>
      <c r="F35" s="1908"/>
      <c r="G35" s="1921"/>
      <c r="H35" s="1924"/>
      <c r="I35" s="406"/>
      <c r="J35" s="1924"/>
      <c r="K35" s="406"/>
      <c r="L35" s="1924"/>
      <c r="M35" s="406"/>
      <c r="N35" s="1924"/>
      <c r="O35" s="406"/>
      <c r="P35" s="1924"/>
      <c r="Q35" s="406"/>
      <c r="R35" s="1924"/>
      <c r="S35" s="406"/>
    </row>
    <row r="36" spans="1:19">
      <c r="A36" s="2148"/>
      <c r="B36" s="2233" t="s">
        <v>575</v>
      </c>
      <c r="C36" s="1932"/>
      <c r="D36" s="1933"/>
      <c r="E36" s="1933"/>
      <c r="F36" s="1933"/>
      <c r="G36" s="2281"/>
      <c r="H36" s="1974"/>
      <c r="I36" s="2282"/>
      <c r="J36" s="1974"/>
      <c r="K36" s="2282"/>
      <c r="L36" s="1974"/>
      <c r="M36" s="2282"/>
      <c r="N36" s="2283"/>
      <c r="O36" s="2283"/>
      <c r="P36" s="2283"/>
      <c r="Q36" s="2283"/>
      <c r="R36" s="2283"/>
      <c r="S36" s="2283"/>
    </row>
    <row r="37" spans="1:19">
      <c r="A37" s="2284"/>
      <c r="B37" s="2285" t="s">
        <v>706</v>
      </c>
      <c r="C37" s="1923"/>
      <c r="D37" s="1908"/>
      <c r="E37" s="1908"/>
      <c r="F37" s="1908"/>
      <c r="G37" s="1921"/>
      <c r="H37" s="1924"/>
      <c r="I37" s="406"/>
      <c r="J37" s="1924"/>
      <c r="K37" s="406"/>
      <c r="L37" s="1924"/>
      <c r="M37" s="406"/>
      <c r="N37" s="1924"/>
      <c r="O37" s="406"/>
      <c r="P37" s="1924"/>
      <c r="Q37" s="406"/>
      <c r="R37" s="1924"/>
      <c r="S37" s="406"/>
    </row>
    <row r="38" spans="1:19">
      <c r="A38" s="2284"/>
      <c r="B38" s="1940" t="s">
        <v>1011</v>
      </c>
      <c r="C38" s="1923"/>
      <c r="D38" s="1908"/>
      <c r="E38" s="1908"/>
      <c r="F38" s="1908"/>
      <c r="G38" s="2019"/>
      <c r="H38" s="1924"/>
      <c r="I38" s="406"/>
      <c r="J38" s="1924"/>
      <c r="K38" s="406"/>
      <c r="L38" s="1924"/>
      <c r="M38" s="406"/>
      <c r="N38" s="1924"/>
      <c r="O38" s="406"/>
      <c r="P38" s="1924"/>
      <c r="Q38" s="406"/>
      <c r="R38" s="1924"/>
      <c r="S38" s="406"/>
    </row>
    <row r="39" spans="1:19">
      <c r="A39" s="2286"/>
      <c r="B39" s="1941" t="s">
        <v>1012</v>
      </c>
      <c r="C39" s="1923"/>
      <c r="D39" s="1908"/>
      <c r="E39" s="1908"/>
      <c r="F39" s="1908"/>
      <c r="G39" s="2019"/>
      <c r="H39" s="1924"/>
      <c r="I39" s="406"/>
      <c r="J39" s="1924"/>
      <c r="K39" s="406"/>
      <c r="L39" s="1924"/>
      <c r="M39" s="406"/>
      <c r="N39" s="1924"/>
      <c r="O39" s="406"/>
      <c r="P39" s="1924"/>
      <c r="Q39" s="1924"/>
      <c r="R39" s="1924"/>
      <c r="S39" s="406"/>
    </row>
    <row r="40" spans="1:19">
      <c r="A40" s="2286"/>
      <c r="B40" s="1941" t="s">
        <v>1013</v>
      </c>
      <c r="C40" s="2287"/>
      <c r="D40" s="2288"/>
      <c r="E40" s="1908"/>
      <c r="F40" s="1908"/>
      <c r="G40" s="1921"/>
      <c r="H40" s="1924"/>
      <c r="I40" s="406"/>
      <c r="J40" s="1924"/>
      <c r="K40" s="406"/>
      <c r="L40" s="1924"/>
      <c r="M40" s="406"/>
      <c r="N40" s="1924"/>
      <c r="O40" s="406"/>
      <c r="P40" s="1924"/>
      <c r="Q40" s="1924"/>
      <c r="R40" s="1924"/>
      <c r="S40" s="406"/>
    </row>
    <row r="41" spans="1:19">
      <c r="A41" s="2286"/>
      <c r="B41" s="1941" t="s">
        <v>1014</v>
      </c>
      <c r="C41" s="2287"/>
      <c r="D41" s="2288"/>
      <c r="E41" s="1908"/>
      <c r="F41" s="1908"/>
      <c r="G41" s="1921"/>
      <c r="H41" s="1924"/>
      <c r="I41" s="406"/>
      <c r="J41" s="1924"/>
      <c r="K41" s="406"/>
      <c r="L41" s="1924"/>
      <c r="M41" s="406"/>
      <c r="N41" s="1924"/>
      <c r="O41" s="406"/>
      <c r="P41" s="1924"/>
      <c r="Q41" s="1924"/>
      <c r="R41" s="1924"/>
      <c r="S41" s="406"/>
    </row>
    <row r="42" spans="1:19">
      <c r="A42" s="2286"/>
      <c r="B42" s="1941" t="s">
        <v>1015</v>
      </c>
      <c r="C42" s="2287"/>
      <c r="D42" s="1908"/>
      <c r="E42" s="1908"/>
      <c r="F42" s="1908"/>
      <c r="G42" s="1921"/>
      <c r="H42" s="1924"/>
      <c r="I42" s="406"/>
      <c r="J42" s="1924"/>
      <c r="K42" s="406"/>
      <c r="L42" s="1924"/>
      <c r="M42" s="406"/>
      <c r="N42" s="1924"/>
      <c r="O42" s="406"/>
      <c r="P42" s="1924"/>
      <c r="Q42" s="1924"/>
      <c r="R42" s="1924"/>
      <c r="S42" s="406"/>
    </row>
    <row r="43" spans="1:19">
      <c r="A43" s="2286"/>
      <c r="B43" s="1941" t="s">
        <v>833</v>
      </c>
      <c r="C43" s="2287"/>
      <c r="D43" s="1908"/>
      <c r="E43" s="1908"/>
      <c r="F43" s="1908"/>
      <c r="G43" s="1921"/>
      <c r="H43" s="1924"/>
      <c r="I43" s="406"/>
      <c r="J43" s="1924"/>
      <c r="K43" s="406"/>
      <c r="L43" s="1924"/>
      <c r="M43" s="406"/>
      <c r="N43" s="1924"/>
      <c r="O43" s="406"/>
      <c r="P43" s="1924"/>
      <c r="Q43" s="1924"/>
      <c r="R43" s="1924"/>
      <c r="S43" s="406"/>
    </row>
    <row r="44" spans="1:19">
      <c r="A44" s="2286"/>
      <c r="B44" s="1941" t="s">
        <v>834</v>
      </c>
      <c r="C44" s="2287"/>
      <c r="D44" s="1908"/>
      <c r="E44" s="1908"/>
      <c r="F44" s="1908"/>
      <c r="G44" s="1921"/>
      <c r="H44" s="1924"/>
      <c r="I44" s="406"/>
      <c r="J44" s="1924"/>
      <c r="K44" s="406"/>
      <c r="L44" s="1924"/>
      <c r="M44" s="406"/>
      <c r="N44" s="1924"/>
      <c r="O44" s="406"/>
      <c r="P44" s="1924"/>
      <c r="Q44" s="1924"/>
      <c r="R44" s="1924"/>
      <c r="S44" s="406"/>
    </row>
    <row r="45" spans="1:19">
      <c r="A45" s="2286"/>
      <c r="B45" s="1941" t="s">
        <v>835</v>
      </c>
      <c r="C45" s="2289"/>
      <c r="D45" s="1908"/>
      <c r="E45" s="1908"/>
      <c r="F45" s="1908"/>
      <c r="G45" s="1921"/>
      <c r="H45" s="1924"/>
      <c r="I45" s="406"/>
      <c r="J45" s="1924"/>
      <c r="K45" s="406"/>
      <c r="L45" s="1924"/>
      <c r="M45" s="406"/>
      <c r="N45" s="1924"/>
      <c r="O45" s="406"/>
      <c r="P45" s="1924"/>
      <c r="Q45" s="1924"/>
      <c r="R45" s="1924"/>
      <c r="S45" s="406"/>
    </row>
    <row r="46" spans="1:19">
      <c r="A46" s="2286"/>
      <c r="B46" s="2290" t="s">
        <v>168</v>
      </c>
      <c r="C46" s="2289"/>
      <c r="D46" s="1908"/>
      <c r="E46" s="1908"/>
      <c r="F46" s="1908"/>
      <c r="G46" s="1921"/>
      <c r="H46" s="1924"/>
      <c r="I46" s="406"/>
      <c r="J46" s="1924"/>
      <c r="K46" s="406"/>
      <c r="L46" s="1924"/>
      <c r="M46" s="406"/>
      <c r="N46" s="1924"/>
      <c r="O46" s="406"/>
      <c r="P46" s="1924"/>
      <c r="Q46" s="1924"/>
      <c r="R46" s="1924"/>
      <c r="S46" s="406"/>
    </row>
    <row r="47" spans="1:19">
      <c r="A47" s="2286"/>
      <c r="B47" s="2291" t="s">
        <v>1016</v>
      </c>
      <c r="C47" s="2289"/>
      <c r="D47" s="1908"/>
      <c r="E47" s="1908"/>
      <c r="F47" s="1908"/>
      <c r="G47" s="1921"/>
      <c r="H47" s="1924"/>
      <c r="I47" s="406"/>
      <c r="J47" s="1924"/>
      <c r="K47" s="406"/>
      <c r="L47" s="1924"/>
      <c r="M47" s="406"/>
      <c r="N47" s="1924"/>
      <c r="O47" s="406"/>
      <c r="P47" s="1924"/>
      <c r="Q47" s="1924"/>
      <c r="R47" s="1924"/>
      <c r="S47" s="406"/>
    </row>
    <row r="48" spans="1:19">
      <c r="A48" s="2286"/>
      <c r="B48" s="2291" t="s">
        <v>1017</v>
      </c>
      <c r="C48" s="2289"/>
      <c r="D48" s="1908"/>
      <c r="E48" s="1908"/>
      <c r="F48" s="1908"/>
      <c r="G48" s="1921"/>
      <c r="H48" s="1924"/>
      <c r="I48" s="406"/>
      <c r="J48" s="1924"/>
      <c r="K48" s="406"/>
      <c r="L48" s="1924"/>
      <c r="M48" s="406"/>
      <c r="N48" s="1924"/>
      <c r="O48" s="406"/>
      <c r="P48" s="1924"/>
      <c r="Q48" s="1924"/>
      <c r="R48" s="1924"/>
      <c r="S48" s="406"/>
    </row>
    <row r="49" spans="1:19">
      <c r="A49" s="2286"/>
      <c r="B49" s="2292" t="s">
        <v>1018</v>
      </c>
      <c r="C49" s="2289"/>
      <c r="D49" s="1908"/>
      <c r="E49" s="1908"/>
      <c r="F49" s="1908"/>
      <c r="G49" s="1921"/>
      <c r="H49" s="1924"/>
      <c r="I49" s="406"/>
      <c r="J49" s="1924"/>
      <c r="K49" s="406"/>
      <c r="L49" s="1924"/>
      <c r="M49" s="406"/>
      <c r="N49" s="1924"/>
      <c r="O49" s="406"/>
      <c r="P49" s="1924"/>
      <c r="Q49" s="1924"/>
      <c r="R49" s="1924"/>
      <c r="S49" s="406"/>
    </row>
    <row r="50" spans="1:19">
      <c r="A50" s="2286"/>
      <c r="B50" s="2292" t="s">
        <v>1019</v>
      </c>
      <c r="C50" s="2289"/>
      <c r="D50" s="1908"/>
      <c r="E50" s="1908"/>
      <c r="F50" s="1908"/>
      <c r="G50" s="1921"/>
      <c r="H50" s="1924"/>
      <c r="I50" s="406"/>
      <c r="J50" s="1924"/>
      <c r="K50" s="406"/>
      <c r="L50" s="1924"/>
      <c r="M50" s="406"/>
      <c r="N50" s="1924"/>
      <c r="O50" s="406"/>
      <c r="P50" s="1924"/>
      <c r="Q50" s="1924"/>
      <c r="R50" s="1924"/>
      <c r="S50" s="406"/>
    </row>
    <row r="51" spans="1:19">
      <c r="A51" s="2286"/>
      <c r="B51" s="2292" t="s">
        <v>1020</v>
      </c>
      <c r="C51" s="2289"/>
      <c r="D51" s="1908"/>
      <c r="E51" s="1908"/>
      <c r="F51" s="1908"/>
      <c r="G51" s="1921"/>
      <c r="H51" s="1924"/>
      <c r="I51" s="406"/>
      <c r="J51" s="1924"/>
      <c r="K51" s="406"/>
      <c r="L51" s="1924"/>
      <c r="M51" s="406"/>
      <c r="N51" s="1924"/>
      <c r="O51" s="406"/>
      <c r="P51" s="1924"/>
      <c r="Q51" s="1924"/>
      <c r="R51" s="1924"/>
      <c r="S51" s="406"/>
    </row>
    <row r="52" spans="1:19">
      <c r="A52" s="2286"/>
      <c r="B52" s="2292" t="s">
        <v>1021</v>
      </c>
      <c r="C52" s="2289"/>
      <c r="D52" s="1908"/>
      <c r="E52" s="1908"/>
      <c r="F52" s="1908"/>
      <c r="G52" s="1921"/>
      <c r="H52" s="1924"/>
      <c r="I52" s="406"/>
      <c r="J52" s="1924"/>
      <c r="K52" s="406"/>
      <c r="L52" s="1924"/>
      <c r="M52" s="406"/>
      <c r="N52" s="1924"/>
      <c r="O52" s="406"/>
      <c r="P52" s="1924"/>
      <c r="Q52" s="1924"/>
      <c r="R52" s="1924"/>
      <c r="S52" s="406"/>
    </row>
    <row r="53" spans="1:19">
      <c r="A53" s="2286"/>
      <c r="B53" s="2291" t="s">
        <v>1022</v>
      </c>
      <c r="C53" s="2289"/>
      <c r="D53" s="1908"/>
      <c r="E53" s="1908"/>
      <c r="F53" s="1908"/>
      <c r="G53" s="1921"/>
      <c r="H53" s="1924"/>
      <c r="I53" s="406"/>
      <c r="J53" s="1924"/>
      <c r="K53" s="406"/>
      <c r="L53" s="1924"/>
      <c r="M53" s="406"/>
      <c r="N53" s="1924"/>
      <c r="O53" s="406"/>
      <c r="P53" s="1924"/>
      <c r="Q53" s="1924"/>
      <c r="R53" s="1924"/>
      <c r="S53" s="406"/>
    </row>
    <row r="54" spans="1:19">
      <c r="A54" s="2286"/>
      <c r="B54" s="2292" t="s">
        <v>1018</v>
      </c>
      <c r="C54" s="2289"/>
      <c r="D54" s="1908"/>
      <c r="E54" s="1908"/>
      <c r="F54" s="1908"/>
      <c r="G54" s="1921"/>
      <c r="H54" s="1924"/>
      <c r="I54" s="406"/>
      <c r="J54" s="1924"/>
      <c r="K54" s="406"/>
      <c r="L54" s="1924"/>
      <c r="M54" s="406"/>
      <c r="N54" s="1924"/>
      <c r="O54" s="406"/>
      <c r="P54" s="1924"/>
      <c r="Q54" s="1924"/>
      <c r="R54" s="1924"/>
      <c r="S54" s="406"/>
    </row>
    <row r="55" spans="1:19">
      <c r="A55" s="2286"/>
      <c r="B55" s="2292" t="s">
        <v>1019</v>
      </c>
      <c r="C55" s="2289"/>
      <c r="D55" s="1908"/>
      <c r="E55" s="1908"/>
      <c r="F55" s="1908"/>
      <c r="G55" s="1921"/>
      <c r="H55" s="1924"/>
      <c r="I55" s="406"/>
      <c r="J55" s="1924"/>
      <c r="K55" s="406"/>
      <c r="L55" s="1924"/>
      <c r="M55" s="406"/>
      <c r="N55" s="1924"/>
      <c r="O55" s="406"/>
      <c r="P55" s="1924"/>
      <c r="Q55" s="1924"/>
      <c r="R55" s="1924"/>
      <c r="S55" s="406"/>
    </row>
    <row r="56" spans="1:19">
      <c r="A56" s="2286"/>
      <c r="B56" s="2292" t="s">
        <v>1020</v>
      </c>
      <c r="C56" s="2289"/>
      <c r="D56" s="1908"/>
      <c r="E56" s="1908"/>
      <c r="F56" s="1908"/>
      <c r="G56" s="1921"/>
      <c r="H56" s="1924"/>
      <c r="I56" s="406"/>
      <c r="J56" s="1924"/>
      <c r="K56" s="406"/>
      <c r="L56" s="1924"/>
      <c r="M56" s="406"/>
      <c r="N56" s="1924"/>
      <c r="O56" s="406"/>
      <c r="P56" s="1924"/>
      <c r="Q56" s="1924"/>
      <c r="R56" s="1924"/>
      <c r="S56" s="406"/>
    </row>
    <row r="57" spans="1:19">
      <c r="A57" s="2286"/>
      <c r="B57" s="2292" t="s">
        <v>1021</v>
      </c>
      <c r="C57" s="2289"/>
      <c r="D57" s="1908"/>
      <c r="E57" s="1908"/>
      <c r="F57" s="1908"/>
      <c r="G57" s="1921"/>
      <c r="H57" s="1924"/>
      <c r="I57" s="406"/>
      <c r="J57" s="1924"/>
      <c r="K57" s="406"/>
      <c r="L57" s="1924"/>
      <c r="M57" s="406"/>
      <c r="N57" s="1924"/>
      <c r="O57" s="406"/>
      <c r="P57" s="1924"/>
      <c r="Q57" s="1924"/>
      <c r="R57" s="1924"/>
      <c r="S57" s="406"/>
    </row>
    <row r="58" spans="1:19">
      <c r="A58" s="2286"/>
      <c r="B58" s="2292" t="s">
        <v>1023</v>
      </c>
      <c r="C58" s="2289"/>
      <c r="D58" s="1908"/>
      <c r="E58" s="1908"/>
      <c r="F58" s="1908"/>
      <c r="G58" s="1921"/>
      <c r="H58" s="1924"/>
      <c r="I58" s="406"/>
      <c r="J58" s="1924"/>
      <c r="K58" s="406"/>
      <c r="L58" s="1924"/>
      <c r="M58" s="406"/>
      <c r="N58" s="1924"/>
      <c r="O58" s="406"/>
      <c r="P58" s="1924"/>
      <c r="Q58" s="1924"/>
      <c r="R58" s="1924"/>
      <c r="S58" s="406"/>
    </row>
    <row r="59" spans="1:19">
      <c r="A59" s="2286"/>
      <c r="B59" s="2291"/>
      <c r="C59" s="2289"/>
      <c r="D59" s="1908"/>
      <c r="E59" s="1908"/>
      <c r="F59" s="1908"/>
      <c r="G59" s="1921"/>
      <c r="H59" s="1924"/>
      <c r="I59" s="406"/>
      <c r="J59" s="1924"/>
      <c r="K59" s="406"/>
      <c r="L59" s="1924"/>
      <c r="M59" s="406"/>
      <c r="N59" s="1924"/>
      <c r="O59" s="406"/>
      <c r="P59" s="1924"/>
      <c r="Q59" s="1924"/>
      <c r="R59" s="1924"/>
      <c r="S59" s="406"/>
    </row>
    <row r="60" spans="1:19">
      <c r="A60" s="2286"/>
      <c r="B60" s="2291" t="s">
        <v>1024</v>
      </c>
      <c r="C60" s="2289"/>
      <c r="D60" s="1908"/>
      <c r="E60" s="1908"/>
      <c r="F60" s="1908"/>
      <c r="G60" s="1921"/>
      <c r="H60" s="1924"/>
      <c r="I60" s="406"/>
      <c r="J60" s="1924"/>
      <c r="K60" s="406"/>
      <c r="L60" s="1924"/>
      <c r="M60" s="406"/>
      <c r="N60" s="1924"/>
      <c r="O60" s="406"/>
      <c r="P60" s="1924"/>
      <c r="Q60" s="1924"/>
      <c r="R60" s="1924"/>
      <c r="S60" s="406"/>
    </row>
    <row r="61" spans="1:19">
      <c r="A61" s="2286"/>
      <c r="B61" s="2292" t="s">
        <v>1025</v>
      </c>
      <c r="C61" s="2289"/>
      <c r="D61" s="1908"/>
      <c r="E61" s="1908"/>
      <c r="F61" s="1908"/>
      <c r="G61" s="1921"/>
      <c r="H61" s="1924"/>
      <c r="I61" s="406"/>
      <c r="J61" s="1924"/>
      <c r="K61" s="406"/>
      <c r="L61" s="1924"/>
      <c r="M61" s="406"/>
      <c r="N61" s="1924"/>
      <c r="O61" s="406"/>
      <c r="P61" s="1924"/>
      <c r="Q61" s="1924"/>
      <c r="R61" s="1924"/>
      <c r="S61" s="406"/>
    </row>
    <row r="62" spans="1:19">
      <c r="A62" s="2286"/>
      <c r="B62" s="2293" t="s">
        <v>1026</v>
      </c>
      <c r="C62" s="2289"/>
      <c r="D62" s="1908"/>
      <c r="E62" s="1908"/>
      <c r="F62" s="1908"/>
      <c r="G62" s="1921"/>
      <c r="H62" s="1924"/>
      <c r="I62" s="406"/>
      <c r="J62" s="1924"/>
      <c r="K62" s="406"/>
      <c r="L62" s="1924"/>
      <c r="M62" s="406"/>
      <c r="N62" s="1924"/>
      <c r="O62" s="406"/>
      <c r="P62" s="1924"/>
      <c r="Q62" s="1924"/>
      <c r="R62" s="1924"/>
      <c r="S62" s="406"/>
    </row>
    <row r="63" spans="1:19">
      <c r="A63" s="2286"/>
      <c r="B63" s="2293" t="s">
        <v>1027</v>
      </c>
      <c r="C63" s="2289"/>
      <c r="D63" s="1908"/>
      <c r="E63" s="1908"/>
      <c r="F63" s="1908"/>
      <c r="G63" s="1921"/>
      <c r="H63" s="1924"/>
      <c r="I63" s="406"/>
      <c r="J63" s="1924"/>
      <c r="K63" s="406"/>
      <c r="L63" s="1924"/>
      <c r="M63" s="406"/>
      <c r="N63" s="1924"/>
      <c r="O63" s="406"/>
      <c r="P63" s="1924"/>
      <c r="Q63" s="1924"/>
      <c r="R63" s="1924"/>
      <c r="S63" s="406"/>
    </row>
    <row r="64" spans="1:19">
      <c r="A64" s="2286"/>
      <c r="B64" s="2293" t="s">
        <v>1028</v>
      </c>
      <c r="C64" s="2289"/>
      <c r="D64" s="1908"/>
      <c r="E64" s="1908"/>
      <c r="F64" s="1908"/>
      <c r="G64" s="1921"/>
      <c r="H64" s="1924"/>
      <c r="I64" s="406"/>
      <c r="J64" s="1924"/>
      <c r="K64" s="406"/>
      <c r="L64" s="1924"/>
      <c r="M64" s="406"/>
      <c r="N64" s="1924"/>
      <c r="O64" s="406"/>
      <c r="P64" s="1924"/>
      <c r="Q64" s="1924"/>
      <c r="R64" s="1924"/>
      <c r="S64" s="406"/>
    </row>
    <row r="65" spans="1:19">
      <c r="A65" s="2286"/>
      <c r="B65" s="2293" t="s">
        <v>1029</v>
      </c>
      <c r="C65" s="2289"/>
      <c r="D65" s="1908"/>
      <c r="E65" s="1908"/>
      <c r="F65" s="1908"/>
      <c r="G65" s="1921"/>
      <c r="H65" s="1924"/>
      <c r="I65" s="406"/>
      <c r="J65" s="1924"/>
      <c r="K65" s="406"/>
      <c r="L65" s="1924"/>
      <c r="M65" s="406"/>
      <c r="N65" s="1924"/>
      <c r="O65" s="406"/>
      <c r="P65" s="1924"/>
      <c r="Q65" s="1924"/>
      <c r="R65" s="1924"/>
      <c r="S65" s="406"/>
    </row>
    <row r="66" spans="1:19">
      <c r="A66" s="2286"/>
      <c r="B66" s="2293" t="s">
        <v>1030</v>
      </c>
      <c r="C66" s="2289"/>
      <c r="D66" s="1908"/>
      <c r="E66" s="1908"/>
      <c r="F66" s="1908"/>
      <c r="G66" s="1921"/>
      <c r="H66" s="1924"/>
      <c r="I66" s="406"/>
      <c r="J66" s="1924"/>
      <c r="K66" s="406"/>
      <c r="L66" s="1924"/>
      <c r="M66" s="406"/>
      <c r="N66" s="1924"/>
      <c r="O66" s="406"/>
      <c r="P66" s="1924"/>
      <c r="Q66" s="1924"/>
      <c r="R66" s="1924"/>
      <c r="S66" s="406"/>
    </row>
    <row r="67" spans="1:19">
      <c r="A67" s="2286"/>
      <c r="B67" s="2293" t="s">
        <v>1031</v>
      </c>
      <c r="C67" s="2289"/>
      <c r="D67" s="1908"/>
      <c r="E67" s="1908"/>
      <c r="F67" s="1908"/>
      <c r="G67" s="1921"/>
      <c r="H67" s="1924"/>
      <c r="I67" s="406"/>
      <c r="J67" s="1924"/>
      <c r="K67" s="406"/>
      <c r="L67" s="1924"/>
      <c r="M67" s="406"/>
      <c r="N67" s="1924"/>
      <c r="O67" s="406"/>
      <c r="P67" s="1924"/>
      <c r="Q67" s="1924"/>
      <c r="R67" s="1924"/>
      <c r="S67" s="406"/>
    </row>
    <row r="68" spans="1:19">
      <c r="A68" s="2286"/>
      <c r="B68" s="2293" t="s">
        <v>1032</v>
      </c>
      <c r="C68" s="2289"/>
      <c r="D68" s="1908"/>
      <c r="E68" s="1908"/>
      <c r="F68" s="1908"/>
      <c r="G68" s="1921"/>
      <c r="H68" s="1924"/>
      <c r="I68" s="406"/>
      <c r="J68" s="1924"/>
      <c r="K68" s="406"/>
      <c r="L68" s="1924"/>
      <c r="M68" s="406"/>
      <c r="N68" s="1924"/>
      <c r="O68" s="406"/>
      <c r="P68" s="1924"/>
      <c r="Q68" s="1924"/>
      <c r="R68" s="1924"/>
      <c r="S68" s="406"/>
    </row>
    <row r="69" spans="1:19">
      <c r="A69" s="2286"/>
      <c r="B69" s="2293" t="s">
        <v>1033</v>
      </c>
      <c r="C69" s="2289"/>
      <c r="D69" s="1908"/>
      <c r="E69" s="1908"/>
      <c r="F69" s="1908"/>
      <c r="G69" s="1921"/>
      <c r="H69" s="1924"/>
      <c r="I69" s="406"/>
      <c r="J69" s="1924"/>
      <c r="K69" s="406"/>
      <c r="L69" s="1924"/>
      <c r="M69" s="406"/>
      <c r="N69" s="1924"/>
      <c r="O69" s="406"/>
      <c r="P69" s="1924"/>
      <c r="Q69" s="1924"/>
      <c r="R69" s="1924"/>
      <c r="S69" s="406"/>
    </row>
    <row r="70" spans="1:19">
      <c r="A70" s="2286"/>
      <c r="B70" s="2293" t="s">
        <v>1034</v>
      </c>
      <c r="C70" s="2289"/>
      <c r="D70" s="1908"/>
      <c r="E70" s="1908"/>
      <c r="F70" s="1908"/>
      <c r="G70" s="1921"/>
      <c r="H70" s="1924"/>
      <c r="I70" s="406"/>
      <c r="J70" s="1924"/>
      <c r="K70" s="2294"/>
      <c r="L70" s="1924"/>
      <c r="M70" s="2294"/>
      <c r="N70" s="1924"/>
      <c r="O70" s="406"/>
      <c r="P70" s="1924"/>
      <c r="Q70" s="1924"/>
      <c r="R70" s="1924"/>
      <c r="S70" s="406"/>
    </row>
    <row r="71" spans="1:19">
      <c r="A71" s="2286"/>
      <c r="B71" s="2293" t="s">
        <v>1035</v>
      </c>
      <c r="C71" s="2289"/>
      <c r="D71" s="1908"/>
      <c r="E71" s="1908"/>
      <c r="F71" s="1908"/>
      <c r="G71" s="1921"/>
      <c r="H71" s="1924"/>
      <c r="I71" s="406"/>
      <c r="J71" s="1924"/>
      <c r="K71" s="2294"/>
      <c r="L71" s="1924"/>
      <c r="M71" s="2294"/>
      <c r="N71" s="1924"/>
      <c r="O71" s="406"/>
      <c r="P71" s="1924"/>
      <c r="Q71" s="1924"/>
      <c r="R71" s="1924"/>
      <c r="S71" s="406"/>
    </row>
    <row r="72" spans="1:19">
      <c r="A72" s="2286"/>
      <c r="B72" s="2293" t="s">
        <v>1036</v>
      </c>
      <c r="C72" s="2289"/>
      <c r="D72" s="1908"/>
      <c r="E72" s="1908"/>
      <c r="F72" s="1908"/>
      <c r="G72" s="1921"/>
      <c r="H72" s="1924"/>
      <c r="I72" s="2294"/>
      <c r="J72" s="1924"/>
      <c r="K72" s="2294"/>
      <c r="L72" s="1924"/>
      <c r="M72" s="2294"/>
      <c r="N72" s="1924"/>
      <c r="O72" s="406"/>
      <c r="P72" s="1924"/>
      <c r="Q72" s="1924"/>
      <c r="R72" s="1924"/>
      <c r="S72" s="406"/>
    </row>
    <row r="73" spans="1:19">
      <c r="A73" s="2286"/>
      <c r="B73" s="2293" t="s">
        <v>1037</v>
      </c>
      <c r="C73" s="2289"/>
      <c r="D73" s="1908"/>
      <c r="E73" s="1908"/>
      <c r="F73" s="1908"/>
      <c r="G73" s="1921"/>
      <c r="H73" s="1924"/>
      <c r="I73" s="2294"/>
      <c r="J73" s="1924"/>
      <c r="K73" s="406"/>
      <c r="L73" s="1924"/>
      <c r="M73" s="2294"/>
      <c r="N73" s="1924"/>
      <c r="O73" s="406"/>
      <c r="P73" s="1924"/>
      <c r="Q73" s="1924"/>
      <c r="R73" s="1924"/>
      <c r="S73" s="406"/>
    </row>
    <row r="74" spans="1:19">
      <c r="A74" s="2286"/>
      <c r="B74" s="2293" t="s">
        <v>1038</v>
      </c>
      <c r="C74" s="1923"/>
      <c r="D74" s="1908"/>
      <c r="E74" s="1908"/>
      <c r="F74" s="1908"/>
      <c r="G74" s="1921"/>
      <c r="H74" s="1924" t="s">
        <v>579</v>
      </c>
      <c r="I74" s="2294"/>
      <c r="J74" s="1924"/>
      <c r="K74" s="406"/>
      <c r="L74" s="1924"/>
      <c r="M74" s="406"/>
      <c r="N74" s="1924"/>
      <c r="O74" s="406"/>
      <c r="P74" s="1924"/>
      <c r="Q74" s="1924"/>
      <c r="R74" s="1924"/>
      <c r="S74" s="406"/>
    </row>
    <row r="75" spans="1:19">
      <c r="A75" s="2286"/>
      <c r="B75" s="2293" t="s">
        <v>1039</v>
      </c>
      <c r="C75" s="1923"/>
      <c r="D75" s="1908"/>
      <c r="E75" s="1908"/>
      <c r="F75" s="1908"/>
      <c r="G75" s="1921"/>
      <c r="H75" s="1924"/>
      <c r="I75" s="406"/>
      <c r="J75" s="1924"/>
      <c r="K75" s="406"/>
      <c r="L75" s="1924"/>
      <c r="M75" s="406"/>
      <c r="N75" s="1924"/>
      <c r="O75" s="406"/>
      <c r="P75" s="1924"/>
      <c r="Q75" s="1924"/>
      <c r="R75" s="1924"/>
      <c r="S75" s="406"/>
    </row>
    <row r="76" spans="1:19">
      <c r="A76" s="2286"/>
      <c r="B76" s="2293" t="s">
        <v>1040</v>
      </c>
      <c r="C76" s="1923"/>
      <c r="D76" s="1908"/>
      <c r="E76" s="1908"/>
      <c r="F76" s="1908"/>
      <c r="G76" s="2019"/>
      <c r="H76" s="1924"/>
      <c r="I76" s="406"/>
      <c r="J76" s="1924"/>
      <c r="K76" s="406"/>
      <c r="L76" s="1924"/>
      <c r="M76" s="406"/>
      <c r="N76" s="1924"/>
      <c r="O76" s="406"/>
      <c r="P76" s="1924"/>
      <c r="Q76" s="1924"/>
      <c r="R76" s="1924"/>
      <c r="S76" s="406"/>
    </row>
    <row r="77" spans="1:19">
      <c r="A77" s="2286"/>
      <c r="B77" s="2293" t="s">
        <v>1000</v>
      </c>
      <c r="C77" s="1923"/>
      <c r="D77" s="1908"/>
      <c r="E77" s="1908"/>
      <c r="F77" s="2018"/>
      <c r="G77" s="2019"/>
      <c r="H77" s="1924"/>
      <c r="I77" s="406"/>
      <c r="J77" s="1924"/>
      <c r="K77" s="406"/>
      <c r="L77" s="1924"/>
      <c r="M77" s="406"/>
      <c r="N77" s="1924"/>
      <c r="O77" s="406"/>
      <c r="P77" s="1924"/>
      <c r="Q77" s="1924"/>
      <c r="R77" s="1924"/>
      <c r="S77" s="406"/>
    </row>
    <row r="78" spans="1:19">
      <c r="A78" s="2286"/>
      <c r="B78" s="2293" t="s">
        <v>1041</v>
      </c>
      <c r="C78" s="1923"/>
      <c r="D78" s="1908"/>
      <c r="E78" s="1908"/>
      <c r="F78" s="2018"/>
      <c r="G78" s="2019"/>
      <c r="H78" s="1924"/>
      <c r="I78" s="406"/>
      <c r="J78" s="1924"/>
      <c r="K78" s="406"/>
      <c r="L78" s="1924"/>
      <c r="M78" s="406"/>
      <c r="N78" s="1924"/>
      <c r="O78" s="406"/>
      <c r="P78" s="1924"/>
      <c r="Q78" s="1924"/>
      <c r="R78" s="1924"/>
      <c r="S78" s="406"/>
    </row>
    <row r="79" spans="1:19">
      <c r="A79" s="2286"/>
      <c r="B79" s="2293" t="s">
        <v>1042</v>
      </c>
      <c r="C79" s="1923"/>
      <c r="D79" s="1908"/>
      <c r="E79" s="1908"/>
      <c r="F79" s="2018"/>
      <c r="G79" s="2019"/>
      <c r="H79" s="1924"/>
      <c r="I79" s="406"/>
      <c r="J79" s="1924"/>
      <c r="K79" s="406"/>
      <c r="L79" s="1924"/>
      <c r="M79" s="406"/>
      <c r="N79" s="1924"/>
      <c r="O79" s="406"/>
      <c r="P79" s="1924"/>
      <c r="Q79" s="1924"/>
      <c r="R79" s="1924"/>
      <c r="S79" s="406"/>
    </row>
    <row r="80" spans="1:19">
      <c r="A80" s="2286"/>
      <c r="B80" s="2293" t="s">
        <v>1043</v>
      </c>
      <c r="C80" s="1923"/>
      <c r="D80" s="1908"/>
      <c r="E80" s="1908"/>
      <c r="F80" s="2018"/>
      <c r="G80" s="2019"/>
      <c r="H80" s="1924"/>
      <c r="I80" s="406"/>
      <c r="J80" s="1924"/>
      <c r="K80" s="406"/>
      <c r="L80" s="1924"/>
      <c r="M80" s="406"/>
      <c r="N80" s="1924"/>
      <c r="O80" s="406"/>
      <c r="P80" s="1924"/>
      <c r="Q80" s="1924"/>
      <c r="R80" s="1924"/>
      <c r="S80" s="406"/>
    </row>
    <row r="81" spans="1:19">
      <c r="A81" s="2286"/>
      <c r="B81" s="2293" t="s">
        <v>1044</v>
      </c>
      <c r="C81" s="1923"/>
      <c r="D81" s="2295"/>
      <c r="E81" s="1908"/>
      <c r="F81" s="2018"/>
      <c r="G81" s="2296"/>
      <c r="H81" s="1924"/>
      <c r="I81" s="406"/>
      <c r="J81" s="1924"/>
      <c r="K81" s="406"/>
      <c r="L81" s="1924"/>
      <c r="M81" s="406"/>
      <c r="N81" s="1924"/>
      <c r="O81" s="406"/>
      <c r="P81" s="1924"/>
      <c r="Q81" s="1924"/>
      <c r="R81" s="1924"/>
      <c r="S81" s="406"/>
    </row>
    <row r="82" spans="1:19">
      <c r="A82" s="2286"/>
      <c r="B82" s="2290"/>
      <c r="C82" s="1923"/>
      <c r="D82" s="1908"/>
      <c r="E82" s="1908"/>
      <c r="F82" s="1908"/>
      <c r="G82" s="1921"/>
      <c r="H82" s="1924"/>
      <c r="I82" s="406"/>
      <c r="J82" s="1924"/>
      <c r="K82" s="406"/>
      <c r="L82" s="1924"/>
      <c r="M82" s="406"/>
      <c r="N82" s="1924"/>
      <c r="O82" s="406"/>
      <c r="P82" s="1924"/>
      <c r="Q82" s="1924"/>
      <c r="R82" s="1924"/>
      <c r="S82" s="406"/>
    </row>
    <row r="83" spans="1:19">
      <c r="A83" s="2286"/>
      <c r="B83" s="2290"/>
      <c r="C83" s="1923"/>
      <c r="D83" s="1908"/>
      <c r="E83" s="1908"/>
      <c r="F83" s="1908"/>
      <c r="G83" s="1921"/>
      <c r="H83" s="1924"/>
      <c r="I83" s="406"/>
      <c r="J83" s="1924"/>
      <c r="K83" s="406"/>
      <c r="L83" s="1924"/>
      <c r="M83" s="406"/>
      <c r="N83" s="1924"/>
      <c r="O83" s="406"/>
      <c r="P83" s="1924"/>
      <c r="Q83" s="1924"/>
      <c r="R83" s="1924"/>
      <c r="S83" s="406"/>
    </row>
    <row r="84" spans="1:19">
      <c r="A84" s="2286"/>
      <c r="B84" s="2290" t="s">
        <v>823</v>
      </c>
      <c r="C84" s="1923"/>
      <c r="D84" s="1908"/>
      <c r="E84" s="1908"/>
      <c r="F84" s="1908"/>
      <c r="G84" s="1921"/>
      <c r="H84" s="1924"/>
      <c r="I84" s="2297"/>
      <c r="J84" s="1924"/>
      <c r="K84" s="2297"/>
      <c r="L84" s="1924"/>
      <c r="M84" s="2297"/>
      <c r="N84" s="1924"/>
      <c r="O84" s="406"/>
      <c r="P84" s="1924"/>
      <c r="Q84" s="1924"/>
      <c r="R84" s="1924"/>
      <c r="S84" s="406"/>
    </row>
    <row r="85" spans="1:19" ht="15.75" thickBot="1">
      <c r="A85" s="2286"/>
      <c r="B85" s="2290"/>
      <c r="C85" s="1923"/>
      <c r="D85" s="1908"/>
      <c r="E85" s="1908"/>
      <c r="F85" s="1908"/>
      <c r="G85" s="1921"/>
      <c r="H85" s="1924"/>
      <c r="I85" s="406"/>
      <c r="J85" s="1924"/>
      <c r="K85" s="406"/>
      <c r="L85" s="1924"/>
      <c r="M85" s="406"/>
      <c r="N85" s="1924"/>
      <c r="O85" s="406"/>
      <c r="P85" s="1924"/>
      <c r="Q85" s="1924"/>
      <c r="R85" s="1924"/>
      <c r="S85" s="406"/>
    </row>
    <row r="86" spans="1:19" ht="15.75" thickTop="1">
      <c r="A86" s="14"/>
      <c r="B86" s="15"/>
      <c r="C86" s="16"/>
      <c r="D86" s="16"/>
      <c r="E86" s="17"/>
      <c r="F86" s="18" t="s">
        <v>625</v>
      </c>
      <c r="G86" s="19"/>
      <c r="H86" s="20"/>
      <c r="I86" s="62">
        <f>SUM(I28:I85)</f>
        <v>0</v>
      </c>
      <c r="J86" s="20"/>
      <c r="K86" s="62">
        <f>SUM(K28:K85)</f>
        <v>0</v>
      </c>
      <c r="L86" s="20"/>
      <c r="M86" s="62">
        <f>SUM(M28:M85)</f>
        <v>0</v>
      </c>
      <c r="N86" s="20"/>
      <c r="O86" s="62">
        <f>SUM(O28:O85)</f>
        <v>0</v>
      </c>
      <c r="P86" s="20"/>
      <c r="Q86" s="62">
        <f>SUM(Q28:Q85)</f>
        <v>0</v>
      </c>
      <c r="R86" s="20"/>
      <c r="S86" s="62">
        <f>SUM(S28:S85)</f>
        <v>0</v>
      </c>
    </row>
    <row r="87" spans="1:19">
      <c r="A87" s="1867"/>
      <c r="B87" s="1868"/>
      <c r="C87" s="1869"/>
      <c r="D87" s="1869"/>
      <c r="E87" s="1870"/>
      <c r="F87" s="1871" t="s">
        <v>626</v>
      </c>
      <c r="G87" s="1872"/>
      <c r="H87" s="1873">
        <v>0</v>
      </c>
      <c r="I87" s="299"/>
      <c r="J87" s="1873">
        <v>0</v>
      </c>
      <c r="K87" s="299"/>
      <c r="L87" s="1873">
        <v>0</v>
      </c>
      <c r="M87" s="299"/>
      <c r="N87" s="1873">
        <v>0</v>
      </c>
      <c r="O87" s="299"/>
      <c r="P87" s="1873">
        <v>0</v>
      </c>
      <c r="Q87" s="299"/>
      <c r="R87" s="1873">
        <v>0</v>
      </c>
      <c r="S87" s="299"/>
    </row>
    <row r="88" spans="1:19">
      <c r="A88" s="1867"/>
      <c r="B88" s="1868"/>
      <c r="C88" s="1869"/>
      <c r="D88" s="1869"/>
      <c r="E88" s="1870"/>
      <c r="F88" s="1871" t="s">
        <v>627</v>
      </c>
      <c r="G88" s="1872"/>
      <c r="H88" s="1875"/>
      <c r="I88" s="1994">
        <f>I86*H87</f>
        <v>0</v>
      </c>
      <c r="J88" s="1875"/>
      <c r="K88" s="1994">
        <f>K86*J87</f>
        <v>0</v>
      </c>
      <c r="L88" s="1875"/>
      <c r="M88" s="1994">
        <f>M86*L87</f>
        <v>0</v>
      </c>
      <c r="N88" s="1875"/>
      <c r="O88" s="1994">
        <f>O86*N87</f>
        <v>0</v>
      </c>
      <c r="P88" s="1875"/>
      <c r="Q88" s="1994">
        <f>Q86*P87</f>
        <v>0</v>
      </c>
      <c r="R88" s="1875"/>
      <c r="S88" s="1994">
        <f>S86*R87</f>
        <v>0</v>
      </c>
    </row>
    <row r="89" spans="1:19">
      <c r="A89" s="1867"/>
      <c r="B89" s="1868"/>
      <c r="C89" s="1869"/>
      <c r="D89" s="1869"/>
      <c r="E89" s="1870"/>
      <c r="F89" s="1871"/>
      <c r="G89" s="1872"/>
      <c r="H89" s="1875"/>
      <c r="I89" s="1993"/>
      <c r="J89" s="1875"/>
      <c r="K89" s="1993"/>
      <c r="L89" s="1875"/>
      <c r="M89" s="1993"/>
      <c r="N89" s="1875"/>
      <c r="O89" s="1993"/>
      <c r="P89" s="1875"/>
      <c r="Q89" s="1993"/>
      <c r="R89" s="1875"/>
      <c r="S89" s="1993"/>
    </row>
    <row r="90" spans="1:19">
      <c r="A90" s="1867"/>
      <c r="B90" s="1868"/>
      <c r="C90" s="1869"/>
      <c r="D90" s="1869"/>
      <c r="E90" s="1870"/>
      <c r="F90" s="1871" t="s">
        <v>628</v>
      </c>
      <c r="G90" s="1872"/>
      <c r="H90" s="1877"/>
      <c r="I90" s="1994">
        <f>SUM(I86:I88)</f>
        <v>0</v>
      </c>
      <c r="J90" s="1877"/>
      <c r="K90" s="1994">
        <f>SUM(K86:K88)</f>
        <v>0</v>
      </c>
      <c r="L90" s="1877"/>
      <c r="M90" s="1994">
        <f>SUM(M86:M88)</f>
        <v>0</v>
      </c>
      <c r="N90" s="1877"/>
      <c r="O90" s="1994">
        <f>SUM(O86:O88)</f>
        <v>0</v>
      </c>
      <c r="P90" s="1877"/>
      <c r="Q90" s="1994">
        <f>SUM(Q86:Q88)</f>
        <v>0</v>
      </c>
      <c r="R90" s="1877"/>
      <c r="S90" s="1994">
        <f>SUM(S86:S88)</f>
        <v>0</v>
      </c>
    </row>
    <row r="91" spans="1:19">
      <c r="A91" s="1867"/>
      <c r="B91" s="1868"/>
      <c r="C91" s="1869"/>
      <c r="D91" s="1869"/>
      <c r="E91" s="1870"/>
      <c r="F91" s="1879" t="s">
        <v>629</v>
      </c>
      <c r="G91" s="1880"/>
      <c r="H91" s="1881"/>
      <c r="I91" s="1882" t="e">
        <f>I90/'Area Calculations'!$I$4</f>
        <v>#DIV/0!</v>
      </c>
      <c r="J91" s="1881"/>
      <c r="K91" s="1882" t="e">
        <f>K90/'Area Calculations'!$I$4</f>
        <v>#DIV/0!</v>
      </c>
      <c r="L91" s="1881"/>
      <c r="M91" s="1882" t="e">
        <f>M90/'Area Calculations'!$I$4</f>
        <v>#DIV/0!</v>
      </c>
      <c r="N91" s="1881"/>
      <c r="O91" s="1882" t="e">
        <f>O90/'Area Calculations'!$I$4</f>
        <v>#DIV/0!</v>
      </c>
      <c r="P91" s="1881"/>
      <c r="Q91" s="1882" t="e">
        <f>Q90/'Area Calculations'!$I$4</f>
        <v>#DIV/0!</v>
      </c>
      <c r="R91" s="1881"/>
      <c r="S91" s="1882" t="e">
        <f>S90/'Area Calculations'!$I$4</f>
        <v>#DIV/0!</v>
      </c>
    </row>
    <row r="92" spans="1:19">
      <c r="A92" s="1867"/>
      <c r="B92" s="1868"/>
      <c r="C92" s="1869"/>
      <c r="D92" s="1869"/>
      <c r="E92" s="1870"/>
      <c r="F92" s="1879" t="s">
        <v>630</v>
      </c>
      <c r="G92" s="1883"/>
      <c r="H92" s="1881"/>
      <c r="I92" s="1882" t="e">
        <f>I90/'Area Calculations'!#REF!</f>
        <v>#REF!</v>
      </c>
      <c r="J92" s="1881"/>
      <c r="K92" s="1882" t="e">
        <f>K90/'Area Calculations'!#REF!</f>
        <v>#REF!</v>
      </c>
      <c r="L92" s="1881"/>
      <c r="M92" s="1882" t="e">
        <f>M90/'Area Calculations'!#REF!</f>
        <v>#REF!</v>
      </c>
      <c r="N92" s="1881"/>
      <c r="O92" s="1882" t="e">
        <f>O90/'Area Calculations'!#REF!</f>
        <v>#REF!</v>
      </c>
      <c r="P92" s="1881"/>
      <c r="Q92" s="1882" t="e">
        <f>Q90/'Area Calculations'!#REF!</f>
        <v>#REF!</v>
      </c>
      <c r="R92" s="1881"/>
      <c r="S92" s="1882" t="e">
        <f>S90/'Area Calculations'!#REF!</f>
        <v>#REF!</v>
      </c>
    </row>
    <row r="93" spans="1:19">
      <c r="A93" s="1867"/>
      <c r="B93" s="1868"/>
      <c r="C93" s="1869"/>
      <c r="D93" s="1869"/>
      <c r="E93" s="1870"/>
      <c r="F93" s="1879"/>
      <c r="G93" s="1883"/>
      <c r="H93" s="1881"/>
      <c r="I93" s="2298"/>
      <c r="J93" s="1881"/>
      <c r="K93" s="2298"/>
      <c r="L93" s="1881"/>
      <c r="M93" s="2298"/>
      <c r="N93" s="1881"/>
      <c r="O93" s="2298"/>
      <c r="P93" s="1881"/>
      <c r="Q93" s="2298"/>
      <c r="R93" s="1881"/>
      <c r="S93" s="2298"/>
    </row>
    <row r="94" spans="1:19" ht="15.75" thickBot="1">
      <c r="A94" s="1867"/>
      <c r="B94" s="1868"/>
      <c r="C94" s="1869"/>
      <c r="D94" s="1869"/>
      <c r="E94" s="1870"/>
      <c r="F94" s="1871"/>
      <c r="G94" s="1884"/>
      <c r="H94" s="1887"/>
      <c r="I94" s="2299"/>
      <c r="J94" s="1887"/>
      <c r="K94" s="2299"/>
      <c r="L94" s="1887"/>
      <c r="M94" s="2299"/>
      <c r="N94" s="1887"/>
      <c r="O94" s="2299"/>
      <c r="P94" s="1887"/>
      <c r="Q94" s="2299"/>
      <c r="R94" s="1887"/>
      <c r="S94" s="2299"/>
    </row>
    <row r="95" spans="1:19" ht="16.5" thickTop="1" thickBot="1">
      <c r="A95" s="652" t="s">
        <v>631</v>
      </c>
      <c r="B95" s="653"/>
      <c r="C95" s="12"/>
      <c r="D95" s="12"/>
      <c r="E95" s="12"/>
      <c r="F95" s="12"/>
      <c r="G95" s="13"/>
      <c r="H95" s="21"/>
      <c r="I95" s="21"/>
      <c r="J95" s="52"/>
      <c r="K95" s="21"/>
      <c r="L95" s="52"/>
      <c r="M95" s="21"/>
      <c r="N95" s="21"/>
      <c r="O95" s="21"/>
      <c r="P95" s="21"/>
      <c r="Q95" s="21"/>
      <c r="R95" s="21"/>
      <c r="S95" s="21"/>
    </row>
    <row r="96" spans="1:19" ht="15.75" thickTop="1">
      <c r="A96" s="2300"/>
      <c r="B96" s="1907"/>
      <c r="C96" s="2115"/>
      <c r="D96" s="2115"/>
      <c r="E96" s="2115"/>
      <c r="F96" s="2115"/>
      <c r="G96" s="2116"/>
      <c r="H96" s="2301"/>
      <c r="I96" s="2301"/>
      <c r="J96" s="2302"/>
      <c r="K96" s="2301"/>
      <c r="L96" s="2302"/>
      <c r="M96" s="2301"/>
      <c r="N96" s="2301"/>
      <c r="O96" s="2301"/>
      <c r="P96" s="2301"/>
      <c r="Q96" s="2301"/>
      <c r="R96" s="2301"/>
      <c r="S96" s="2301"/>
    </row>
    <row r="97" spans="1:19">
      <c r="A97" s="2300"/>
      <c r="B97" s="1907"/>
      <c r="C97" s="2303"/>
      <c r="D97" s="2303"/>
      <c r="E97" s="2303"/>
      <c r="F97" s="2303"/>
      <c r="G97" s="2116"/>
      <c r="H97" s="2301"/>
      <c r="I97" s="2301"/>
      <c r="J97" s="2302"/>
      <c r="K97" s="2301"/>
      <c r="L97" s="2302"/>
      <c r="M97" s="2301"/>
      <c r="N97" s="2301"/>
      <c r="O97" s="2301"/>
      <c r="P97" s="2301"/>
      <c r="Q97" s="2301"/>
      <c r="R97" s="2301"/>
      <c r="S97" s="2301"/>
    </row>
    <row r="98" spans="1:19" ht="15.75" thickBot="1">
      <c r="A98" s="2300"/>
      <c r="B98" s="1907"/>
      <c r="C98" s="2303"/>
      <c r="D98" s="2303"/>
      <c r="E98" s="2303"/>
      <c r="F98" s="2303"/>
      <c r="G98" s="2116"/>
      <c r="H98" s="2301"/>
      <c r="I98" s="2301"/>
      <c r="J98" s="2302"/>
      <c r="K98" s="2301"/>
      <c r="L98" s="2302"/>
      <c r="M98" s="2301"/>
      <c r="N98" s="2301"/>
      <c r="O98" s="2301"/>
      <c r="P98" s="2301"/>
      <c r="Q98" s="2301"/>
      <c r="R98" s="2301"/>
      <c r="S98" s="2301"/>
    </row>
    <row r="99" spans="1:19" s="2" customFormat="1" ht="16.5" thickTop="1" thickBot="1">
      <c r="A99" s="652" t="s">
        <v>632</v>
      </c>
      <c r="B99" s="653"/>
      <c r="C99" s="12"/>
      <c r="D99" s="12"/>
      <c r="E99" s="12"/>
      <c r="F99" s="12"/>
      <c r="G99" s="13"/>
      <c r="H99" s="21"/>
      <c r="I99" s="21"/>
      <c r="J99" s="52"/>
      <c r="K99" s="21"/>
      <c r="L99" s="52"/>
      <c r="M99" s="21"/>
      <c r="N99" s="21"/>
      <c r="O99" s="21"/>
      <c r="P99" s="21"/>
      <c r="Q99" s="21"/>
      <c r="R99" s="21"/>
      <c r="S99" s="21"/>
    </row>
    <row r="100" spans="1:19" s="2" customFormat="1" ht="15.75" thickTop="1">
      <c r="A100" s="2300"/>
      <c r="B100" s="1907"/>
      <c r="C100" s="2303"/>
      <c r="D100" s="2303"/>
      <c r="E100" s="2303"/>
      <c r="F100" s="2303"/>
      <c r="G100" s="2116"/>
      <c r="H100" s="2301"/>
      <c r="I100" s="2301"/>
      <c r="J100" s="2302"/>
      <c r="K100" s="2301"/>
      <c r="L100" s="2302"/>
      <c r="M100" s="2301"/>
      <c r="N100" s="2301"/>
      <c r="O100" s="2301"/>
      <c r="P100" s="2301"/>
      <c r="Q100" s="2301"/>
      <c r="R100" s="2301"/>
      <c r="S100" s="2301"/>
    </row>
    <row r="101" spans="1:19" s="2" customFormat="1">
      <c r="A101" s="2300"/>
      <c r="B101" s="1907"/>
      <c r="C101" s="2303"/>
      <c r="D101" s="2303"/>
      <c r="E101" s="2303"/>
      <c r="F101" s="2303"/>
      <c r="G101" s="2116"/>
      <c r="H101" s="2301"/>
      <c r="I101" s="2301"/>
      <c r="J101" s="2302"/>
      <c r="K101" s="2301"/>
      <c r="L101" s="2302"/>
      <c r="M101" s="2301"/>
      <c r="N101" s="2301"/>
      <c r="O101" s="2301"/>
      <c r="P101" s="2301"/>
      <c r="Q101" s="2301"/>
      <c r="R101" s="2301"/>
      <c r="S101" s="2301"/>
    </row>
    <row r="102" spans="1:19" ht="15.75" thickBot="1">
      <c r="A102" s="2300"/>
      <c r="B102" s="1907"/>
      <c r="C102" s="2303"/>
      <c r="D102" s="2303"/>
      <c r="E102" s="2303"/>
      <c r="F102" s="2303"/>
      <c r="G102" s="2116"/>
      <c r="H102" s="2301"/>
      <c r="I102" s="2301"/>
      <c r="J102" s="2302"/>
      <c r="K102" s="2301"/>
      <c r="L102" s="2302"/>
      <c r="M102" s="2301"/>
      <c r="N102" s="2301"/>
      <c r="O102" s="2301"/>
      <c r="P102" s="2301"/>
      <c r="Q102" s="2301"/>
      <c r="R102" s="2301"/>
      <c r="S102" s="2301"/>
    </row>
    <row r="103" spans="1:19" s="2" customFormat="1" ht="16.5" thickTop="1" thickBot="1">
      <c r="A103" s="652" t="s">
        <v>633</v>
      </c>
      <c r="B103" s="653"/>
      <c r="C103" s="12"/>
      <c r="D103" s="12"/>
      <c r="E103" s="12"/>
      <c r="F103" s="12"/>
      <c r="G103" s="13"/>
      <c r="H103" s="21"/>
      <c r="I103" s="21"/>
      <c r="J103" s="52"/>
      <c r="K103" s="21"/>
      <c r="L103" s="52"/>
      <c r="M103" s="21"/>
      <c r="N103" s="21"/>
      <c r="O103" s="21"/>
      <c r="P103" s="21"/>
      <c r="Q103" s="21"/>
      <c r="R103" s="21"/>
      <c r="S103" s="21"/>
    </row>
    <row r="104" spans="1:19" s="2" customFormat="1" ht="15.75" thickTop="1">
      <c r="A104" s="2300"/>
      <c r="B104" s="1907"/>
      <c r="C104" s="2303"/>
      <c r="D104" s="2303"/>
      <c r="E104" s="2303"/>
      <c r="F104" s="2303"/>
      <c r="G104" s="2116"/>
      <c r="H104" s="2301"/>
      <c r="I104" s="2301"/>
      <c r="J104" s="2302"/>
      <c r="K104" s="2301"/>
      <c r="L104" s="2302"/>
      <c r="M104" s="2301"/>
      <c r="N104" s="2301"/>
      <c r="O104" s="2301"/>
      <c r="P104" s="2301"/>
      <c r="Q104" s="2301"/>
      <c r="R104" s="2301"/>
      <c r="S104" s="2301"/>
    </row>
    <row r="105" spans="1:19" s="2" customFormat="1">
      <c r="A105" s="1920"/>
      <c r="B105" s="1907"/>
      <c r="C105" s="1908"/>
      <c r="D105" s="1908"/>
      <c r="E105" s="1908"/>
      <c r="F105" s="1908"/>
      <c r="G105" s="1921"/>
      <c r="H105" s="1888"/>
      <c r="I105" s="1888"/>
      <c r="J105" s="1999"/>
      <c r="K105" s="1888"/>
      <c r="L105" s="1999"/>
      <c r="M105" s="1888"/>
      <c r="N105" s="1888"/>
      <c r="O105" s="1888"/>
      <c r="P105" s="1888"/>
      <c r="Q105" s="1888"/>
      <c r="R105" s="1888"/>
      <c r="S105" s="1888"/>
    </row>
    <row r="106" spans="1:19" s="2" customFormat="1" ht="15.75" thickBot="1">
      <c r="A106" s="1889"/>
      <c r="B106" s="1890"/>
      <c r="C106" s="1908"/>
      <c r="D106" s="1908"/>
      <c r="E106" s="1908"/>
      <c r="F106" s="1908"/>
      <c r="G106" s="1921"/>
      <c r="H106" s="1891"/>
      <c r="I106" s="1891"/>
      <c r="J106" s="2000"/>
      <c r="K106" s="1891"/>
      <c r="L106" s="2000"/>
      <c r="M106" s="1891"/>
      <c r="N106" s="1891"/>
      <c r="O106" s="1891"/>
      <c r="P106" s="1891"/>
      <c r="Q106" s="1891"/>
      <c r="R106" s="1891"/>
      <c r="S106" s="1891"/>
    </row>
    <row r="107" spans="1:19" s="2" customFormat="1" ht="16.5" thickTop="1" thickBot="1">
      <c r="A107" s="652" t="s">
        <v>634</v>
      </c>
      <c r="B107" s="653"/>
      <c r="C107" s="12"/>
      <c r="D107" s="12"/>
      <c r="E107" s="12"/>
      <c r="F107" s="12"/>
      <c r="G107" s="13"/>
      <c r="H107" s="21"/>
      <c r="I107" s="21"/>
      <c r="J107" s="52"/>
      <c r="K107" s="21"/>
      <c r="L107" s="52"/>
      <c r="M107" s="21"/>
      <c r="N107" s="21"/>
      <c r="O107" s="21"/>
      <c r="P107" s="21"/>
      <c r="Q107" s="21"/>
      <c r="R107" s="21"/>
      <c r="S107" s="21"/>
    </row>
    <row r="108" spans="1:19" ht="15.75" thickTop="1">
      <c r="A108" s="2304"/>
      <c r="B108" s="2305"/>
      <c r="C108" s="2115"/>
      <c r="D108" s="2115"/>
      <c r="E108" s="2115"/>
      <c r="F108" s="2115"/>
      <c r="G108" s="2116"/>
      <c r="H108" s="2301"/>
      <c r="I108" s="2301"/>
      <c r="J108" s="2302"/>
      <c r="K108" s="2294"/>
      <c r="L108" s="2302"/>
      <c r="M108" s="2294"/>
      <c r="N108" s="2301"/>
      <c r="O108" s="2301"/>
      <c r="P108" s="2301"/>
      <c r="Q108" s="2301"/>
      <c r="R108" s="2301"/>
      <c r="S108" s="2301"/>
    </row>
    <row r="109" spans="1:19">
      <c r="A109" s="1889"/>
      <c r="B109" s="1890"/>
      <c r="C109" s="1908"/>
      <c r="D109" s="1908"/>
      <c r="E109" s="1908"/>
      <c r="F109" s="1908"/>
      <c r="G109" s="1921"/>
      <c r="H109" s="1892"/>
      <c r="I109" s="1892"/>
      <c r="J109" s="2001"/>
      <c r="K109" s="2294"/>
      <c r="L109" s="2001"/>
      <c r="M109" s="2294"/>
      <c r="N109" s="1892"/>
      <c r="O109" s="1892"/>
      <c r="P109" s="1892"/>
      <c r="Q109" s="1892"/>
      <c r="R109" s="1892"/>
      <c r="S109" s="1892"/>
    </row>
    <row r="110" spans="1:19" ht="15.75" thickBot="1">
      <c r="A110" s="1889"/>
      <c r="B110" s="1890"/>
      <c r="C110" s="1908"/>
      <c r="D110" s="1908"/>
      <c r="E110" s="1908"/>
      <c r="F110" s="1908"/>
      <c r="G110" s="1921"/>
      <c r="H110" s="1892"/>
      <c r="I110" s="1892"/>
      <c r="J110" s="2001"/>
      <c r="K110" s="2294"/>
      <c r="L110" s="2001"/>
      <c r="M110" s="2294"/>
      <c r="N110" s="1892"/>
      <c r="O110" s="1892"/>
      <c r="P110" s="1892"/>
      <c r="Q110" s="1892"/>
      <c r="R110" s="1892"/>
      <c r="S110" s="1892"/>
    </row>
    <row r="111" spans="1:19" ht="16.5" thickTop="1" thickBot="1">
      <c r="A111" s="652" t="s">
        <v>635</v>
      </c>
      <c r="B111" s="653"/>
      <c r="C111" s="12"/>
      <c r="D111" s="12"/>
      <c r="E111" s="12"/>
      <c r="F111" s="12"/>
      <c r="G111" s="13"/>
      <c r="H111" s="21"/>
      <c r="I111" s="21"/>
      <c r="J111" s="52"/>
      <c r="K111" s="21"/>
      <c r="L111" s="52"/>
      <c r="M111" s="21"/>
      <c r="N111" s="21"/>
      <c r="O111" s="21"/>
      <c r="P111" s="21"/>
      <c r="Q111" s="21"/>
      <c r="R111" s="21"/>
      <c r="S111" s="21"/>
    </row>
    <row r="112" spans="1:19" ht="15.75" thickTop="1">
      <c r="A112" s="1920"/>
      <c r="B112" s="1907" t="s">
        <v>636</v>
      </c>
      <c r="C112" s="1908"/>
      <c r="D112" s="1908"/>
      <c r="E112" s="1908"/>
      <c r="F112" s="1908"/>
      <c r="G112" s="1921"/>
      <c r="H112" s="1892"/>
      <c r="I112" s="1892"/>
      <c r="J112" s="2001"/>
      <c r="K112" s="1892"/>
      <c r="L112" s="2001"/>
      <c r="M112" s="1892"/>
      <c r="N112" s="1892"/>
      <c r="O112" s="1892"/>
      <c r="P112" s="1892"/>
      <c r="Q112" s="1892"/>
      <c r="R112" s="1892"/>
      <c r="S112" s="1892"/>
    </row>
    <row r="113" spans="1:19">
      <c r="A113" s="1920"/>
      <c r="B113" s="1907" t="s">
        <v>637</v>
      </c>
      <c r="C113" s="1908"/>
      <c r="D113" s="1908"/>
      <c r="E113" s="1908"/>
      <c r="F113" s="1908"/>
      <c r="G113" s="1921"/>
      <c r="H113" s="1892"/>
      <c r="I113" s="1892"/>
      <c r="J113" s="2001"/>
      <c r="K113" s="1892"/>
      <c r="L113" s="2001"/>
      <c r="M113" s="1892"/>
      <c r="N113" s="1892"/>
      <c r="O113" s="1892"/>
      <c r="P113" s="1892"/>
      <c r="Q113" s="1892"/>
      <c r="R113" s="1892"/>
      <c r="S113" s="1892"/>
    </row>
    <row r="114" spans="1:19">
      <c r="A114" s="1920"/>
      <c r="B114" s="1907" t="s">
        <v>638</v>
      </c>
      <c r="C114" s="1908"/>
      <c r="D114" s="1908"/>
      <c r="E114" s="1908"/>
      <c r="F114" s="1908"/>
      <c r="G114" s="1921"/>
      <c r="H114" s="1892"/>
      <c r="I114" s="1892"/>
      <c r="J114" s="2001"/>
      <c r="K114" s="1892"/>
      <c r="L114" s="2001"/>
      <c r="M114" s="1892"/>
      <c r="N114" s="1892"/>
      <c r="O114" s="1892"/>
      <c r="P114" s="1892"/>
      <c r="Q114" s="1892"/>
      <c r="R114" s="1892"/>
      <c r="S114" s="1892"/>
    </row>
    <row r="115" spans="1:19">
      <c r="A115" s="1920"/>
      <c r="B115" s="1907" t="s">
        <v>639</v>
      </c>
      <c r="C115" s="1908"/>
      <c r="D115" s="1908"/>
      <c r="E115" s="1908"/>
      <c r="F115" s="1908"/>
      <c r="G115" s="1921"/>
      <c r="H115" s="1892"/>
      <c r="I115" s="1892"/>
      <c r="J115" s="2001"/>
      <c r="K115" s="1892"/>
      <c r="L115" s="2001"/>
      <c r="M115" s="1892"/>
      <c r="N115" s="1892"/>
      <c r="O115" s="1892"/>
      <c r="P115" s="1892"/>
      <c r="Q115" s="1892"/>
      <c r="R115" s="1892"/>
      <c r="S115" s="1892"/>
    </row>
    <row r="116" spans="1:19" ht="15.75" thickBot="1">
      <c r="A116" s="358"/>
      <c r="B116" s="357"/>
      <c r="C116" s="188"/>
      <c r="D116" s="188"/>
      <c r="E116" s="188"/>
      <c r="F116" s="188"/>
      <c r="G116" s="359"/>
      <c r="H116" s="300"/>
      <c r="I116" s="300"/>
      <c r="J116" s="53"/>
      <c r="K116" s="300"/>
      <c r="L116" s="53"/>
      <c r="M116" s="300"/>
      <c r="N116" s="300"/>
      <c r="O116" s="300"/>
      <c r="P116" s="300"/>
      <c r="Q116" s="300"/>
      <c r="R116" s="300"/>
      <c r="S116" s="300"/>
    </row>
    <row r="117" spans="1:19" ht="16.5" thickTop="1" thickBot="1">
      <c r="A117" s="7" t="s">
        <v>640</v>
      </c>
      <c r="B117" s="8"/>
      <c r="C117" s="12"/>
      <c r="D117" s="12"/>
      <c r="E117" s="12"/>
      <c r="F117" s="12"/>
      <c r="G117" s="13"/>
      <c r="H117" s="21"/>
      <c r="I117" s="21"/>
      <c r="J117" s="52"/>
      <c r="K117" s="21"/>
      <c r="L117" s="52"/>
      <c r="M117" s="21"/>
      <c r="N117" s="21"/>
      <c r="O117" s="21"/>
      <c r="P117" s="21"/>
      <c r="Q117" s="21"/>
      <c r="R117" s="21"/>
      <c r="S117" s="21"/>
    </row>
    <row r="118" spans="1:19" ht="15.75" thickTop="1">
      <c r="A118" s="2300"/>
      <c r="B118" s="2120" t="s">
        <v>641</v>
      </c>
      <c r="C118" s="2115"/>
      <c r="D118" s="2115"/>
      <c r="E118" s="2115"/>
      <c r="F118" s="2115"/>
      <c r="G118" s="2116"/>
      <c r="H118" s="2221"/>
      <c r="I118" s="2221"/>
      <c r="J118" s="406"/>
      <c r="K118" s="2221"/>
      <c r="L118" s="406"/>
      <c r="M118" s="2221"/>
      <c r="N118" s="2221"/>
      <c r="O118" s="2221"/>
      <c r="P118" s="2221"/>
      <c r="Q118" s="2221"/>
      <c r="R118" s="2221"/>
      <c r="S118" s="2221"/>
    </row>
    <row r="119" spans="1:19">
      <c r="A119" s="1920"/>
      <c r="B119" s="1907" t="s">
        <v>642</v>
      </c>
      <c r="C119" s="1908"/>
      <c r="D119" s="1908"/>
      <c r="E119" s="1908"/>
      <c r="F119" s="1908"/>
      <c r="G119" s="1921"/>
      <c r="H119" s="1893"/>
      <c r="I119" s="1893"/>
      <c r="J119" s="2002"/>
      <c r="K119" s="1893"/>
      <c r="L119" s="2002"/>
      <c r="M119" s="1893"/>
      <c r="N119" s="1893"/>
      <c r="O119" s="1893"/>
      <c r="P119" s="1893"/>
      <c r="Q119" s="1893"/>
      <c r="R119" s="1893"/>
      <c r="S119" s="1893"/>
    </row>
    <row r="120" spans="1:19" ht="15.75" thickBot="1">
      <c r="A120" s="1894"/>
      <c r="B120" s="1895" t="s">
        <v>643</v>
      </c>
      <c r="C120" s="1896"/>
      <c r="D120" s="1896"/>
      <c r="E120" s="1896"/>
      <c r="F120" s="1896"/>
      <c r="G120" s="1897"/>
      <c r="H120" s="1898"/>
      <c r="I120" s="1898"/>
      <c r="J120" s="2003"/>
      <c r="K120" s="1898"/>
      <c r="L120" s="2003"/>
      <c r="M120" s="1898"/>
      <c r="N120" s="1898"/>
      <c r="O120" s="1898"/>
      <c r="P120" s="1898"/>
      <c r="Q120" s="1898"/>
      <c r="R120" s="1898"/>
      <c r="S120" s="1898"/>
    </row>
    <row r="121" spans="1:19" ht="16.5" thickTop="1" thickBot="1"/>
    <row r="122" spans="1:19" ht="16.5" thickTop="1" thickBot="1">
      <c r="A122" s="94" t="s">
        <v>644</v>
      </c>
      <c r="B122" s="96"/>
    </row>
    <row r="123" spans="1:19" ht="15.75" thickTop="1">
      <c r="A123" s="95" t="s">
        <v>542</v>
      </c>
      <c r="B123" s="1899"/>
    </row>
    <row r="124" spans="1:19">
      <c r="A124" s="1900" t="s">
        <v>546</v>
      </c>
      <c r="B124" s="1899"/>
    </row>
    <row r="125" spans="1:19">
      <c r="A125" s="1901" t="s">
        <v>549</v>
      </c>
      <c r="B125" s="1902"/>
    </row>
    <row r="126" spans="1:19">
      <c r="A126" s="1901" t="s">
        <v>552</v>
      </c>
      <c r="B126" s="1903"/>
    </row>
    <row r="127" spans="1:19" ht="15.75" thickBot="1">
      <c r="A127" s="1904" t="s">
        <v>645</v>
      </c>
      <c r="B127" s="1905"/>
    </row>
    <row r="128" spans="1:19" ht="15.75" thickTop="1"/>
    <row r="129" spans="1:2">
      <c r="A129" s="97"/>
      <c r="B129" s="1" t="s">
        <v>646</v>
      </c>
    </row>
    <row r="130" spans="1:2">
      <c r="A130" s="98"/>
      <c r="B130" s="1" t="s">
        <v>647</v>
      </c>
    </row>
  </sheetData>
  <mergeCells count="47">
    <mergeCell ref="H2:I2"/>
    <mergeCell ref="H3:I3"/>
    <mergeCell ref="H4:I4"/>
    <mergeCell ref="H5:I5"/>
    <mergeCell ref="A107:B107"/>
    <mergeCell ref="A111:B111"/>
    <mergeCell ref="H6:I6"/>
    <mergeCell ref="H7:I7"/>
    <mergeCell ref="H8:I8"/>
    <mergeCell ref="P8:Q8"/>
    <mergeCell ref="A95:B95"/>
    <mergeCell ref="A99:B99"/>
    <mergeCell ref="A103:B103"/>
    <mergeCell ref="J8:K8"/>
    <mergeCell ref="J6:K6"/>
    <mergeCell ref="J7:K7"/>
    <mergeCell ref="P5:Q5"/>
    <mergeCell ref="L4:M4"/>
    <mergeCell ref="N4:O4"/>
    <mergeCell ref="P4:Q4"/>
    <mergeCell ref="R8:S8"/>
    <mergeCell ref="L8:M8"/>
    <mergeCell ref="R7:S7"/>
    <mergeCell ref="L6:M6"/>
    <mergeCell ref="N6:O6"/>
    <mergeCell ref="P6:Q6"/>
    <mergeCell ref="R6:S6"/>
    <mergeCell ref="L7:M7"/>
    <mergeCell ref="N7:O7"/>
    <mergeCell ref="P7:Q7"/>
    <mergeCell ref="N8:O8"/>
    <mergeCell ref="J4:K4"/>
    <mergeCell ref="J5:K5"/>
    <mergeCell ref="R2:S2"/>
    <mergeCell ref="L3:M3"/>
    <mergeCell ref="N3:O3"/>
    <mergeCell ref="P3:Q3"/>
    <mergeCell ref="R3:S3"/>
    <mergeCell ref="L2:M2"/>
    <mergeCell ref="N2:O2"/>
    <mergeCell ref="P2:Q2"/>
    <mergeCell ref="J2:K2"/>
    <mergeCell ref="J3:K3"/>
    <mergeCell ref="R4:S4"/>
    <mergeCell ref="R5:S5"/>
    <mergeCell ref="L5:M5"/>
    <mergeCell ref="N5:O5"/>
  </mergeCells>
  <conditionalFormatting sqref="H28:H35">
    <cfRule type="cellIs" dxfId="377" priority="1" operator="equal">
      <formula>"X"</formula>
    </cfRule>
    <cfRule type="cellIs" dxfId="376" priority="2" operator="equal">
      <formula>"I"</formula>
    </cfRule>
  </conditionalFormatting>
  <conditionalFormatting sqref="H37:H85">
    <cfRule type="cellIs" dxfId="375" priority="25" operator="equal">
      <formula>"X"</formula>
    </cfRule>
    <cfRule type="cellIs" dxfId="374" priority="26" operator="equal">
      <formula>"I"</formula>
    </cfRule>
  </conditionalFormatting>
  <conditionalFormatting sqref="J28:J35">
    <cfRule type="cellIs" dxfId="373" priority="3" operator="equal">
      <formula>"X"</formula>
    </cfRule>
    <cfRule type="cellIs" dxfId="372" priority="4" operator="equal">
      <formula>"I"</formula>
    </cfRule>
  </conditionalFormatting>
  <conditionalFormatting sqref="J37:J85">
    <cfRule type="cellIs" dxfId="371" priority="23" operator="equal">
      <formula>"X"</formula>
    </cfRule>
    <cfRule type="cellIs" dxfId="370" priority="24" operator="equal">
      <formula>"I"</formula>
    </cfRule>
  </conditionalFormatting>
  <conditionalFormatting sqref="L28:L35">
    <cfRule type="cellIs" dxfId="369" priority="5" operator="equal">
      <formula>"X"</formula>
    </cfRule>
    <cfRule type="cellIs" dxfId="368" priority="6" operator="equal">
      <formula>"I"</formula>
    </cfRule>
  </conditionalFormatting>
  <conditionalFormatting sqref="L37:L85">
    <cfRule type="cellIs" dxfId="367" priority="21" operator="equal">
      <formula>"X"</formula>
    </cfRule>
    <cfRule type="cellIs" dxfId="366" priority="22" operator="equal">
      <formula>"I"</formula>
    </cfRule>
  </conditionalFormatting>
  <conditionalFormatting sqref="N28:N35">
    <cfRule type="cellIs" dxfId="365" priority="7" operator="equal">
      <formula>"X"</formula>
    </cfRule>
    <cfRule type="cellIs" dxfId="364" priority="8" operator="equal">
      <formula>"I"</formula>
    </cfRule>
  </conditionalFormatting>
  <conditionalFormatting sqref="N37:N85">
    <cfRule type="cellIs" dxfId="363" priority="19" operator="equal">
      <formula>"X"</formula>
    </cfRule>
    <cfRule type="cellIs" dxfId="362" priority="20" operator="equal">
      <formula>"I"</formula>
    </cfRule>
  </conditionalFormatting>
  <conditionalFormatting sqref="P28:P35">
    <cfRule type="cellIs" dxfId="361" priority="9" operator="equal">
      <formula>"X"</formula>
    </cfRule>
    <cfRule type="cellIs" dxfId="360" priority="10" operator="equal">
      <formula>"I"</formula>
    </cfRule>
  </conditionalFormatting>
  <conditionalFormatting sqref="P37:P85">
    <cfRule type="cellIs" dxfId="359" priority="17" operator="equal">
      <formula>"X"</formula>
    </cfRule>
    <cfRule type="cellIs" dxfId="358" priority="18" operator="equal">
      <formula>"I"</formula>
    </cfRule>
  </conditionalFormatting>
  <conditionalFormatting sqref="Q39:Q85">
    <cfRule type="cellIs" dxfId="357" priority="15" operator="equal">
      <formula>"X"</formula>
    </cfRule>
    <cfRule type="cellIs" dxfId="356" priority="16" operator="equal">
      <formula>"I"</formula>
    </cfRule>
  </conditionalFormatting>
  <conditionalFormatting sqref="R28:R35">
    <cfRule type="cellIs" dxfId="355" priority="11" operator="equal">
      <formula>"X"</formula>
    </cfRule>
    <cfRule type="cellIs" dxfId="354" priority="12" operator="equal">
      <formula>"I"</formula>
    </cfRule>
  </conditionalFormatting>
  <conditionalFormatting sqref="R37:R85">
    <cfRule type="cellIs" dxfId="353" priority="13" operator="equal">
      <formula>"X"</formula>
    </cfRule>
    <cfRule type="cellIs" dxfId="352" priority="14" operator="equal">
      <formula>"I"</formula>
    </cfRule>
  </conditionalFormatting>
  <hyperlinks>
    <hyperlink ref="B3" location="'Cost Summary'!A1" display="BACK TO SUMMARY SHEET" xr:uid="{29C96B6A-6DF8-456C-859F-76E5CCF39974}"/>
  </hyperlinks>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rgb="FF92D050"/>
    <pageSetUpPr fitToPage="1"/>
  </sheetPr>
  <dimension ref="A1:AA134"/>
  <sheetViews>
    <sheetView zoomScale="96" zoomScaleNormal="96" workbookViewId="0">
      <pane xSplit="2" ySplit="9" topLeftCell="H20" activePane="bottomRight" state="frozen"/>
      <selection pane="bottomRight" activeCell="B35" sqref="B35"/>
      <selection pane="bottomLeft" activeCell="A10" sqref="A10"/>
      <selection pane="topRight" activeCell="C1" sqref="C1"/>
    </sheetView>
  </sheetViews>
  <sheetFormatPr defaultRowHeight="15"/>
  <cols>
    <col min="1" max="1" width="13.140625" customWidth="1"/>
    <col min="2" max="2" width="77.42578125" style="1" bestFit="1" customWidth="1"/>
    <col min="3" max="3" width="15" style="2" bestFit="1" customWidth="1"/>
    <col min="4" max="4" width="8.7109375" style="2" bestFit="1" customWidth="1"/>
    <col min="5" max="5" width="7.5703125" style="2" customWidth="1"/>
    <col min="6" max="6" width="16.5703125" style="2" bestFit="1" customWidth="1"/>
    <col min="7" max="7" width="13.28515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4.85546875" style="2" customWidth="1"/>
    <col min="14" max="14" width="7.42578125" style="2" customWidth="1"/>
    <col min="15" max="15" width="14.85546875" style="2" customWidth="1"/>
    <col min="16" max="16" width="7.42578125" style="157" customWidth="1"/>
    <col min="17" max="17" width="15.7109375" style="2" customWidth="1"/>
    <col min="18" max="18" width="7.42578125" style="2" customWidth="1"/>
    <col min="19" max="19" width="14.85546875" style="2" customWidth="1"/>
    <col min="20" max="20" width="7.42578125" style="2" hidden="1" customWidth="1"/>
    <col min="21" max="21" width="14.85546875" style="2" hidden="1" customWidth="1"/>
    <col min="22" max="22" width="7.42578125" style="2" hidden="1" customWidth="1"/>
    <col min="23" max="23" width="14.85546875" style="2" hidden="1" customWidth="1"/>
    <col min="24" max="25" width="9.140625" hidden="1" customWidth="1"/>
    <col min="26" max="26" width="11" hidden="1" customWidth="1"/>
    <col min="27" max="27" width="0" hidden="1" customWidth="1"/>
  </cols>
  <sheetData>
    <row r="1" spans="1:27">
      <c r="E1" s="179"/>
      <c r="F1" s="152"/>
      <c r="G1" s="150" t="s">
        <v>529</v>
      </c>
    </row>
    <row r="2" spans="1:27" ht="15.75" thickBot="1">
      <c r="E2" s="179"/>
      <c r="F2" s="149" t="s">
        <v>530</v>
      </c>
      <c r="G2" s="150" t="s">
        <v>531</v>
      </c>
      <c r="H2" s="647"/>
      <c r="I2" s="647"/>
      <c r="J2" s="674"/>
      <c r="K2" s="674"/>
      <c r="L2" s="674"/>
      <c r="M2" s="674"/>
      <c r="N2" s="647"/>
      <c r="O2" s="647"/>
      <c r="P2" s="674"/>
      <c r="Q2" s="674"/>
      <c r="R2" s="647"/>
      <c r="S2" s="647"/>
      <c r="T2" s="647"/>
      <c r="U2" s="647"/>
      <c r="V2" s="647"/>
      <c r="W2" s="647"/>
    </row>
    <row r="3" spans="1:27"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c r="T3" s="650" t="s">
        <v>1045</v>
      </c>
      <c r="U3" s="651"/>
      <c r="V3" s="650" t="s">
        <v>536</v>
      </c>
      <c r="W3" s="651"/>
    </row>
    <row r="4" spans="1:27" ht="15.75" thickTop="1">
      <c r="A4" s="3" t="s">
        <v>541</v>
      </c>
      <c r="B4" s="4" t="str">
        <f>'Area Calculations'!B4</f>
        <v>Project Name</v>
      </c>
      <c r="C4" s="5"/>
      <c r="D4" s="5"/>
      <c r="E4" s="5"/>
      <c r="F4" s="5"/>
      <c r="G4" s="6" t="s">
        <v>542</v>
      </c>
      <c r="H4" s="648"/>
      <c r="I4" s="649"/>
      <c r="J4" s="648"/>
      <c r="K4" s="649"/>
      <c r="L4" s="696"/>
      <c r="M4" s="649"/>
      <c r="N4" s="648"/>
      <c r="O4" s="649"/>
      <c r="P4" s="648"/>
      <c r="Q4" s="649"/>
      <c r="R4" s="666"/>
      <c r="S4" s="649"/>
      <c r="T4" s="666" t="s">
        <v>1046</v>
      </c>
      <c r="U4" s="649"/>
      <c r="V4" s="666" t="s">
        <v>1047</v>
      </c>
      <c r="W4" s="649"/>
      <c r="X4" s="666" t="s">
        <v>1048</v>
      </c>
      <c r="Y4" s="649"/>
      <c r="Z4" s="648" t="s">
        <v>1049</v>
      </c>
      <c r="AA4" s="649"/>
    </row>
    <row r="5" spans="1:27">
      <c r="A5" s="1906" t="s">
        <v>544</v>
      </c>
      <c r="B5" s="1907" t="s">
        <v>470</v>
      </c>
      <c r="C5" s="1908"/>
      <c r="D5" s="1908"/>
      <c r="E5" s="1908"/>
      <c r="F5" s="1908"/>
      <c r="G5" s="1909" t="s">
        <v>546</v>
      </c>
      <c r="H5" s="1910"/>
      <c r="I5" s="1911"/>
      <c r="J5" s="1910"/>
      <c r="K5" s="1911"/>
      <c r="L5" s="1910"/>
      <c r="M5" s="1911"/>
      <c r="N5" s="1910"/>
      <c r="O5" s="1911"/>
      <c r="P5" s="1910"/>
      <c r="Q5" s="1911"/>
      <c r="R5" s="1958"/>
      <c r="S5" s="1911"/>
      <c r="T5" s="1958" t="s">
        <v>1050</v>
      </c>
      <c r="U5" s="1911"/>
      <c r="V5" s="1958" t="s">
        <v>1051</v>
      </c>
      <c r="W5" s="1911"/>
      <c r="X5" s="1958" t="s">
        <v>1052</v>
      </c>
      <c r="Y5" s="1911"/>
      <c r="Z5" s="1910" t="s">
        <v>1053</v>
      </c>
      <c r="AA5" s="1911"/>
    </row>
    <row r="6" spans="1:27">
      <c r="A6" s="1906" t="s">
        <v>548</v>
      </c>
      <c r="B6" s="1912" t="s">
        <v>469</v>
      </c>
      <c r="C6" s="1908"/>
      <c r="D6" s="1908"/>
      <c r="E6" s="1908"/>
      <c r="F6" s="1908"/>
      <c r="G6" s="1909" t="s">
        <v>549</v>
      </c>
      <c r="H6" s="1913"/>
      <c r="I6" s="1914"/>
      <c r="J6" s="1913"/>
      <c r="K6" s="1914"/>
      <c r="L6" s="1913"/>
      <c r="M6" s="1914"/>
      <c r="N6" s="1913"/>
      <c r="O6" s="1914"/>
      <c r="P6" s="1913"/>
      <c r="Q6" s="1914"/>
      <c r="R6" s="1959"/>
      <c r="S6" s="1914"/>
      <c r="T6" s="1959">
        <v>9549681288</v>
      </c>
      <c r="U6" s="1914"/>
      <c r="V6" s="1959">
        <v>9549677200</v>
      </c>
      <c r="W6" s="1914"/>
      <c r="X6" s="1959">
        <v>3867602346</v>
      </c>
      <c r="Y6" s="1914"/>
      <c r="Z6" s="1913">
        <v>3058253004</v>
      </c>
      <c r="AA6" s="1914"/>
    </row>
    <row r="7" spans="1:27">
      <c r="A7" s="1906" t="s">
        <v>551</v>
      </c>
      <c r="B7" s="1915"/>
      <c r="C7" s="1908"/>
      <c r="D7" s="1908"/>
      <c r="E7" s="1908"/>
      <c r="F7" s="1908"/>
      <c r="G7" s="1909" t="s">
        <v>552</v>
      </c>
      <c r="H7" s="1916"/>
      <c r="I7" s="1917"/>
      <c r="J7" s="1916"/>
      <c r="K7" s="1917"/>
      <c r="L7" s="1916"/>
      <c r="M7" s="1917"/>
      <c r="N7" s="1916"/>
      <c r="O7" s="1917"/>
      <c r="P7" s="1916"/>
      <c r="Q7" s="1917"/>
      <c r="R7" s="1960"/>
      <c r="S7" s="1917"/>
      <c r="T7" s="1960" t="s">
        <v>1054</v>
      </c>
      <c r="U7" s="1917"/>
      <c r="V7" s="1960" t="s">
        <v>1055</v>
      </c>
      <c r="W7" s="1917"/>
      <c r="X7" s="1960" t="s">
        <v>1056</v>
      </c>
      <c r="Y7" s="1917"/>
      <c r="Z7" s="1916" t="s">
        <v>1057</v>
      </c>
      <c r="AA7" s="1917"/>
    </row>
    <row r="8" spans="1:27" ht="15.75" thickBot="1">
      <c r="A8" s="356" t="s">
        <v>554</v>
      </c>
      <c r="B8" s="357"/>
      <c r="C8" s="188"/>
      <c r="D8" s="188"/>
      <c r="E8" s="188"/>
      <c r="F8" s="188"/>
      <c r="G8" s="298" t="s">
        <v>554</v>
      </c>
      <c r="H8" s="2306">
        <f>I95</f>
        <v>0</v>
      </c>
      <c r="I8" s="2306"/>
      <c r="J8" s="2306">
        <f>K95</f>
        <v>0</v>
      </c>
      <c r="K8" s="2306"/>
      <c r="L8" s="1918">
        <f>M95</f>
        <v>0</v>
      </c>
      <c r="M8" s="2307"/>
      <c r="N8" s="2306">
        <f>O95</f>
        <v>0</v>
      </c>
      <c r="O8" s="2306"/>
      <c r="P8" s="2306">
        <f>Q95</f>
        <v>0</v>
      </c>
      <c r="Q8" s="2306"/>
      <c r="R8" s="2306">
        <f>S95</f>
        <v>0</v>
      </c>
      <c r="S8" s="2306"/>
      <c r="T8" s="2306">
        <v>0</v>
      </c>
      <c r="U8" s="2306"/>
      <c r="V8" s="1918">
        <v>0</v>
      </c>
      <c r="W8" s="2307"/>
      <c r="X8" s="2306">
        <v>0</v>
      </c>
      <c r="Y8" s="2306"/>
    </row>
    <row r="9" spans="1:27"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c r="T9" s="11" t="s">
        <v>561</v>
      </c>
      <c r="U9" s="11" t="s">
        <v>562</v>
      </c>
      <c r="V9" s="11" t="s">
        <v>561</v>
      </c>
      <c r="W9" s="11" t="s">
        <v>562</v>
      </c>
    </row>
    <row r="10" spans="1:27" ht="15.75" hidden="1" thickTop="1">
      <c r="A10" s="1920"/>
      <c r="B10" s="2308" t="s">
        <v>563</v>
      </c>
      <c r="C10" s="1908"/>
      <c r="D10" s="1908"/>
      <c r="E10" s="1908"/>
      <c r="F10" s="1908"/>
      <c r="G10" s="1921"/>
      <c r="H10" s="1922"/>
      <c r="I10" s="1922"/>
      <c r="J10" s="1922"/>
      <c r="K10" s="1922"/>
      <c r="L10" s="1922"/>
      <c r="M10" s="1922"/>
      <c r="N10" s="1922"/>
      <c r="O10" s="1922"/>
      <c r="P10" s="2309"/>
      <c r="Q10" s="1922"/>
      <c r="R10" s="1922"/>
      <c r="S10" s="1922"/>
      <c r="T10" s="1922"/>
      <c r="U10" s="1922"/>
      <c r="V10" s="1922"/>
      <c r="W10" s="1922"/>
    </row>
    <row r="11" spans="1:27" ht="15.75" hidden="1" thickTop="1">
      <c r="A11" s="1920"/>
      <c r="B11" s="1907" t="s">
        <v>1058</v>
      </c>
      <c r="C11" s="1923" t="s">
        <v>564</v>
      </c>
      <c r="D11" s="1908"/>
      <c r="E11" s="1908"/>
      <c r="F11" s="1908"/>
      <c r="G11" s="1921"/>
      <c r="H11" s="1922"/>
      <c r="I11" s="1922"/>
      <c r="J11" s="1922"/>
      <c r="K11" s="1922"/>
      <c r="L11" s="1922"/>
      <c r="M11" s="1922"/>
      <c r="N11" s="1922"/>
      <c r="O11" s="1922"/>
      <c r="P11" s="2309"/>
      <c r="Q11" s="1922"/>
      <c r="R11" s="1922"/>
      <c r="S11" s="1922"/>
      <c r="T11" s="1922"/>
      <c r="U11" s="1922"/>
      <c r="V11" s="1922"/>
      <c r="W11" s="1922"/>
    </row>
    <row r="12" spans="1:27" ht="15.75" hidden="1" thickTop="1">
      <c r="A12" s="1920"/>
      <c r="B12" s="1907" t="s">
        <v>1059</v>
      </c>
      <c r="C12" s="1923" t="s">
        <v>564</v>
      </c>
      <c r="D12" s="1908"/>
      <c r="E12" s="1908"/>
      <c r="F12" s="1908"/>
      <c r="G12" s="1921"/>
      <c r="H12" s="1922"/>
      <c r="I12" s="1922"/>
      <c r="J12" s="1922"/>
      <c r="K12" s="1922"/>
      <c r="L12" s="1922"/>
      <c r="M12" s="1922"/>
      <c r="N12" s="1922"/>
      <c r="O12" s="1922"/>
      <c r="P12" s="2309"/>
      <c r="Q12" s="1922"/>
      <c r="R12" s="1922"/>
      <c r="S12" s="1922"/>
      <c r="T12" s="1922"/>
      <c r="U12" s="1922"/>
      <c r="V12" s="1922"/>
      <c r="W12" s="1922"/>
    </row>
    <row r="13" spans="1:27" ht="15.75" hidden="1" thickTop="1">
      <c r="A13" s="1920"/>
      <c r="B13" s="1907" t="s">
        <v>1060</v>
      </c>
      <c r="C13" s="1923" t="s">
        <v>564</v>
      </c>
      <c r="D13" s="1908"/>
      <c r="E13" s="1908"/>
      <c r="F13" s="1908"/>
      <c r="G13" s="1921"/>
      <c r="H13" s="1922"/>
      <c r="I13" s="1922"/>
      <c r="J13" s="1922"/>
      <c r="K13" s="1922"/>
      <c r="L13" s="1922"/>
      <c r="M13" s="1922"/>
      <c r="N13" s="1922"/>
      <c r="O13" s="1922"/>
      <c r="P13" s="2309"/>
      <c r="Q13" s="1922"/>
      <c r="R13" s="1922"/>
      <c r="S13" s="1922"/>
      <c r="T13" s="1922"/>
      <c r="U13" s="1922"/>
      <c r="V13" s="1922"/>
      <c r="W13" s="1922"/>
    </row>
    <row r="14" spans="1:27" ht="15.75" hidden="1" thickTop="1">
      <c r="A14" s="1920"/>
      <c r="B14" s="1907" t="s">
        <v>1061</v>
      </c>
      <c r="C14" s="1923" t="s">
        <v>564</v>
      </c>
      <c r="D14" s="1908"/>
      <c r="E14" s="1908"/>
      <c r="F14" s="1908"/>
      <c r="G14" s="1921"/>
      <c r="H14" s="1922"/>
      <c r="I14" s="1922"/>
      <c r="J14" s="1922"/>
      <c r="K14" s="1922"/>
      <c r="L14" s="1922"/>
      <c r="M14" s="1922"/>
      <c r="N14" s="1922"/>
      <c r="O14" s="1922"/>
      <c r="P14" s="2309"/>
      <c r="Q14" s="1922"/>
      <c r="R14" s="1922"/>
      <c r="S14" s="1922"/>
      <c r="T14" s="1922"/>
      <c r="U14" s="1922"/>
      <c r="V14" s="1922"/>
      <c r="W14" s="1922"/>
    </row>
    <row r="15" spans="1:27" ht="15.75" hidden="1" thickTop="1">
      <c r="A15" s="1920"/>
      <c r="B15" s="1907" t="s">
        <v>1062</v>
      </c>
      <c r="C15" s="1923" t="s">
        <v>564</v>
      </c>
      <c r="D15" s="1908"/>
      <c r="E15" s="1908"/>
      <c r="F15" s="1908"/>
      <c r="G15" s="1921"/>
      <c r="H15" s="1922"/>
      <c r="I15" s="1922"/>
      <c r="J15" s="1922"/>
      <c r="K15" s="1922"/>
      <c r="L15" s="1922"/>
      <c r="M15" s="1922"/>
      <c r="N15" s="1922"/>
      <c r="O15" s="1922"/>
      <c r="P15" s="2309"/>
      <c r="Q15" s="1922"/>
      <c r="R15" s="1922"/>
      <c r="S15" s="1922"/>
      <c r="T15" s="1922"/>
      <c r="U15" s="1922"/>
      <c r="V15" s="1922"/>
      <c r="W15" s="1922"/>
    </row>
    <row r="16" spans="1:27" ht="15.75" hidden="1" thickTop="1">
      <c r="A16" s="1920"/>
      <c r="B16" s="1907" t="s">
        <v>1063</v>
      </c>
      <c r="C16" s="1923" t="s">
        <v>564</v>
      </c>
      <c r="D16" s="1908"/>
      <c r="E16" s="1908"/>
      <c r="F16" s="1908"/>
      <c r="G16" s="1921"/>
      <c r="H16" s="1922"/>
      <c r="I16" s="1922"/>
      <c r="J16" s="1922"/>
      <c r="K16" s="1922"/>
      <c r="L16" s="1922"/>
      <c r="M16" s="1922"/>
      <c r="N16" s="1922"/>
      <c r="O16" s="1922"/>
      <c r="P16" s="2309"/>
      <c r="Q16" s="1922"/>
      <c r="R16" s="1922"/>
      <c r="S16" s="1922"/>
      <c r="T16" s="1922"/>
      <c r="U16" s="1922"/>
      <c r="V16" s="1922"/>
      <c r="W16" s="1922"/>
    </row>
    <row r="17" spans="1:27"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2309"/>
      <c r="Q17" s="1922"/>
      <c r="R17" s="1922"/>
      <c r="S17" s="1922"/>
      <c r="T17" s="1922"/>
      <c r="U17" s="1922"/>
      <c r="V17" s="1922"/>
      <c r="W17" s="1922"/>
    </row>
    <row r="18" spans="1:27" ht="15.75" hidden="1" thickTop="1">
      <c r="A18" s="1920"/>
      <c r="B18" s="1907" t="s">
        <v>1064</v>
      </c>
      <c r="C18" s="1923" t="s">
        <v>564</v>
      </c>
      <c r="D18" s="1908"/>
      <c r="E18" s="1908"/>
      <c r="F18" s="1908"/>
      <c r="G18" s="1921"/>
      <c r="H18" s="1922"/>
      <c r="I18" s="1922"/>
      <c r="J18" s="1922"/>
      <c r="K18" s="1922"/>
      <c r="L18" s="1922"/>
      <c r="M18" s="1922"/>
      <c r="N18" s="1922"/>
      <c r="O18" s="1922"/>
      <c r="P18" s="2309"/>
      <c r="Q18" s="1922"/>
      <c r="R18" s="1922"/>
      <c r="S18" s="1922"/>
      <c r="T18" s="1922"/>
      <c r="U18" s="1922"/>
      <c r="V18" s="1922"/>
      <c r="W18" s="1922"/>
    </row>
    <row r="19" spans="1:27" ht="15.75" hidden="1" thickTop="1">
      <c r="A19" s="1920"/>
      <c r="B19" s="1907" t="s">
        <v>38</v>
      </c>
      <c r="C19" s="1923" t="s">
        <v>564</v>
      </c>
      <c r="D19" s="1908"/>
      <c r="E19" s="1908"/>
      <c r="F19" s="1908"/>
      <c r="G19" s="1921"/>
      <c r="H19" s="1922"/>
      <c r="I19" s="1922"/>
      <c r="J19" s="1922"/>
      <c r="K19" s="1922"/>
      <c r="L19" s="1922"/>
      <c r="M19" s="1922"/>
      <c r="N19" s="1922"/>
      <c r="O19" s="1922"/>
      <c r="P19" s="2309"/>
      <c r="Q19" s="1922"/>
      <c r="R19" s="1922"/>
      <c r="S19" s="1922"/>
      <c r="T19" s="1922"/>
      <c r="U19" s="1922"/>
      <c r="V19" s="1922"/>
      <c r="W19" s="1922"/>
    </row>
    <row r="20" spans="1:27" ht="15.75" thickTop="1">
      <c r="A20" s="1920"/>
      <c r="B20" s="1907"/>
      <c r="C20" s="1923"/>
      <c r="D20" s="1908"/>
      <c r="E20" s="1908"/>
      <c r="F20" s="1908"/>
      <c r="G20" s="1921"/>
      <c r="H20" s="1924"/>
      <c r="I20" s="1922"/>
      <c r="J20" s="1924"/>
      <c r="K20" s="1922"/>
      <c r="L20" s="1924"/>
      <c r="M20" s="1922"/>
      <c r="N20" s="1924"/>
      <c r="O20" s="1922"/>
      <c r="P20" s="1924"/>
      <c r="Q20" s="1922"/>
      <c r="R20" s="1924"/>
      <c r="S20" s="1922"/>
      <c r="T20" s="1922"/>
      <c r="U20" s="1922"/>
      <c r="V20" s="1922"/>
      <c r="W20" s="1922"/>
    </row>
    <row r="21" spans="1:27" ht="15.75" thickBot="1">
      <c r="A21" s="1920"/>
      <c r="B21" s="1925" t="s">
        <v>470</v>
      </c>
      <c r="C21" s="1923"/>
      <c r="D21" s="1908"/>
      <c r="E21" s="1908"/>
      <c r="F21" s="1908"/>
      <c r="G21" s="1921"/>
      <c r="H21" s="1924"/>
      <c r="I21" s="1922"/>
      <c r="J21" s="1924"/>
      <c r="K21" s="1922"/>
      <c r="L21" s="1924"/>
      <c r="M21" s="1922"/>
      <c r="N21" s="1924"/>
      <c r="O21" s="1922"/>
      <c r="P21" s="1924"/>
      <c r="Q21" s="1922"/>
      <c r="R21" s="1924"/>
      <c r="S21" s="1922"/>
      <c r="T21" s="1922"/>
      <c r="U21" s="1922"/>
      <c r="V21" s="1922"/>
      <c r="W21" s="1922"/>
    </row>
    <row r="22" spans="1:27">
      <c r="A22" s="2310"/>
      <c r="B22" s="1848" t="s">
        <v>567</v>
      </c>
      <c r="C22" s="1923"/>
      <c r="D22" s="1908"/>
      <c r="E22" s="1908"/>
      <c r="F22" s="1908"/>
      <c r="G22" s="1921"/>
      <c r="H22" s="1924"/>
      <c r="I22" s="2311"/>
      <c r="J22" s="1924"/>
      <c r="K22" s="2311"/>
      <c r="L22" s="1924"/>
      <c r="M22" s="2311"/>
      <c r="N22" s="1924"/>
      <c r="O22" s="2311"/>
      <c r="P22" s="1924"/>
      <c r="Q22" s="2311"/>
      <c r="R22" s="1924"/>
      <c r="S22" s="2311"/>
      <c r="T22" s="2311"/>
      <c r="U22" s="2311"/>
      <c r="V22" s="2311"/>
      <c r="W22" s="2311"/>
    </row>
    <row r="23" spans="1:27">
      <c r="A23" s="2310"/>
      <c r="B23" s="2312" t="s">
        <v>568</v>
      </c>
      <c r="C23" s="1923"/>
      <c r="D23" s="2288"/>
      <c r="E23" s="1908"/>
      <c r="F23" s="1908"/>
      <c r="G23" s="1921"/>
      <c r="H23" s="1924"/>
      <c r="I23" s="2311"/>
      <c r="J23" s="1924"/>
      <c r="K23" s="2311"/>
      <c r="L23" s="1924"/>
      <c r="M23" s="2313"/>
      <c r="N23" s="1924"/>
      <c r="O23" s="2311"/>
      <c r="P23" s="1924"/>
      <c r="Q23" s="2311"/>
      <c r="R23" s="1924"/>
      <c r="S23" s="2311"/>
      <c r="T23" s="2311"/>
      <c r="U23" s="2311"/>
      <c r="V23" s="2311"/>
      <c r="W23" s="2311"/>
    </row>
    <row r="24" spans="1:27">
      <c r="A24" s="2310"/>
      <c r="B24" s="2312" t="s">
        <v>569</v>
      </c>
      <c r="C24" s="2314"/>
      <c r="D24" s="2288"/>
      <c r="E24" s="1908"/>
      <c r="F24" s="1908"/>
      <c r="G24" s="1921"/>
      <c r="H24" s="1924"/>
      <c r="I24" s="2313"/>
      <c r="J24" s="1924"/>
      <c r="K24" s="2313"/>
      <c r="L24" s="1924"/>
      <c r="M24" s="2313"/>
      <c r="N24" s="1924"/>
      <c r="O24" s="2313"/>
      <c r="P24" s="1924"/>
      <c r="Q24" s="2313"/>
      <c r="R24" s="1924"/>
      <c r="S24" s="2313"/>
      <c r="T24" s="2311"/>
      <c r="U24" s="2313"/>
      <c r="V24" s="2023" t="s">
        <v>564</v>
      </c>
      <c r="W24" s="2313"/>
    </row>
    <row r="25" spans="1:27">
      <c r="A25" s="2310"/>
      <c r="B25" s="2315" t="s">
        <v>570</v>
      </c>
      <c r="C25" s="2314"/>
      <c r="D25" s="2288"/>
      <c r="E25" s="1908"/>
      <c r="F25" s="1908"/>
      <c r="G25" s="1921"/>
      <c r="H25" s="1924"/>
      <c r="I25" s="2313"/>
      <c r="J25" s="1924"/>
      <c r="K25" s="2313"/>
      <c r="L25" s="1924"/>
      <c r="M25" s="2313"/>
      <c r="N25" s="1924"/>
      <c r="O25" s="2313"/>
      <c r="P25" s="1924"/>
      <c r="Q25" s="2313"/>
      <c r="R25" s="1924"/>
      <c r="S25" s="2313"/>
      <c r="T25" s="2311"/>
      <c r="U25" s="2313"/>
      <c r="V25" s="2023"/>
      <c r="W25" s="2313"/>
    </row>
    <row r="26" spans="1:27">
      <c r="A26" s="2310"/>
      <c r="B26" s="2315" t="s">
        <v>571</v>
      </c>
      <c r="C26" s="2314"/>
      <c r="D26" s="2288"/>
      <c r="E26" s="1908"/>
      <c r="F26" s="1908"/>
      <c r="G26" s="1921"/>
      <c r="H26" s="1924"/>
      <c r="I26" s="2311"/>
      <c r="J26" s="1924"/>
      <c r="K26" s="2311"/>
      <c r="L26" s="1924"/>
      <c r="M26" s="2313"/>
      <c r="N26" s="1924"/>
      <c r="O26" s="2311"/>
      <c r="P26" s="1924"/>
      <c r="Q26" s="2311"/>
      <c r="R26" s="1924"/>
      <c r="S26" s="2311"/>
      <c r="T26" s="2311"/>
      <c r="U26" s="2311"/>
      <c r="V26" s="2023" t="s">
        <v>564</v>
      </c>
      <c r="W26" s="2313"/>
    </row>
    <row r="27" spans="1:27">
      <c r="A27" s="2310"/>
      <c r="B27" s="2315" t="s">
        <v>572</v>
      </c>
      <c r="C27" s="2314"/>
      <c r="D27" s="2288"/>
      <c r="E27" s="1908"/>
      <c r="F27" s="1908"/>
      <c r="G27" s="1921"/>
      <c r="H27" s="1924"/>
      <c r="I27" s="2311"/>
      <c r="J27" s="1924"/>
      <c r="K27" s="2311"/>
      <c r="L27" s="1924"/>
      <c r="M27" s="2311"/>
      <c r="N27" s="1924"/>
      <c r="O27" s="2311"/>
      <c r="P27" s="1924"/>
      <c r="Q27" s="2311"/>
      <c r="R27" s="1924"/>
      <c r="S27" s="2311"/>
      <c r="T27" s="2311"/>
      <c r="U27" s="2311"/>
      <c r="V27" s="2023" t="s">
        <v>564</v>
      </c>
      <c r="W27" s="2311"/>
    </row>
    <row r="28" spans="1:27">
      <c r="A28" s="2310"/>
      <c r="B28" s="2315" t="s">
        <v>573</v>
      </c>
      <c r="C28" s="2314"/>
      <c r="D28" s="2288"/>
      <c r="E28" s="1908"/>
      <c r="F28" s="1908"/>
      <c r="G28" s="1921"/>
      <c r="H28" s="1924"/>
      <c r="I28" s="2311"/>
      <c r="J28" s="1924"/>
      <c r="K28" s="2311"/>
      <c r="L28" s="1924"/>
      <c r="M28" s="2311"/>
      <c r="N28" s="1924"/>
      <c r="O28" s="2311"/>
      <c r="P28" s="1924"/>
      <c r="Q28" s="2311"/>
      <c r="R28" s="1924"/>
      <c r="S28" s="2311"/>
      <c r="T28" s="2311"/>
      <c r="U28" s="2311"/>
      <c r="V28" s="2023" t="s">
        <v>564</v>
      </c>
      <c r="W28" s="2311"/>
    </row>
    <row r="29" spans="1:27">
      <c r="A29" s="2247"/>
      <c r="B29" s="2315" t="s">
        <v>648</v>
      </c>
      <c r="C29" s="2314"/>
      <c r="D29" s="2288"/>
      <c r="E29" s="1908"/>
      <c r="F29" s="1908"/>
      <c r="G29" s="1921"/>
      <c r="H29" s="1924"/>
      <c r="I29" s="2311"/>
      <c r="J29" s="1924"/>
      <c r="K29" s="2311"/>
      <c r="L29" s="1924"/>
      <c r="M29" s="2311"/>
      <c r="N29" s="1924"/>
      <c r="O29" s="2311"/>
      <c r="P29" s="1924"/>
      <c r="Q29" s="2311"/>
      <c r="R29" s="1924"/>
      <c r="S29" s="2311"/>
      <c r="T29" s="2311"/>
      <c r="U29" s="2311"/>
      <c r="V29" s="2023"/>
      <c r="W29" s="2311"/>
    </row>
    <row r="30" spans="1:27">
      <c r="A30" s="2310"/>
      <c r="B30" s="2316" t="s">
        <v>574</v>
      </c>
      <c r="C30" s="2314"/>
      <c r="D30" s="2288"/>
      <c r="E30" s="1908"/>
      <c r="F30" s="1908"/>
      <c r="G30" s="1921"/>
      <c r="H30" s="1924"/>
      <c r="I30" s="2311"/>
      <c r="J30" s="1924"/>
      <c r="K30" s="2311"/>
      <c r="L30" s="1924"/>
      <c r="M30" s="2311"/>
      <c r="N30" s="1924"/>
      <c r="O30" s="2311"/>
      <c r="P30" s="1924"/>
      <c r="Q30" s="2311"/>
      <c r="R30" s="1924"/>
      <c r="S30" s="2311"/>
      <c r="T30" s="2311"/>
      <c r="U30" s="2311"/>
      <c r="V30" s="2023" t="s">
        <v>564</v>
      </c>
      <c r="W30" s="2311"/>
    </row>
    <row r="31" spans="1:27">
      <c r="A31" s="2310"/>
      <c r="B31" s="2317" t="s">
        <v>575</v>
      </c>
      <c r="C31" s="2318"/>
      <c r="D31" s="2319"/>
      <c r="E31" s="1933"/>
      <c r="F31" s="1934"/>
      <c r="G31" s="1935"/>
      <c r="H31" s="2320"/>
      <c r="I31" s="2321"/>
      <c r="J31" s="1974"/>
      <c r="K31" s="2321"/>
      <c r="L31" s="2322"/>
      <c r="M31" s="2321"/>
      <c r="N31" s="2320"/>
      <c r="O31" s="2321"/>
      <c r="P31" s="2323"/>
      <c r="Q31" s="2321"/>
      <c r="R31" s="2283"/>
      <c r="S31" s="2321"/>
      <c r="T31" s="2283"/>
      <c r="U31" s="2283"/>
      <c r="V31" s="1974" t="s">
        <v>564</v>
      </c>
      <c r="W31" s="2283"/>
      <c r="X31" s="191"/>
      <c r="Y31" s="191"/>
      <c r="Z31" s="191"/>
      <c r="AA31" s="191"/>
    </row>
    <row r="32" spans="1:27">
      <c r="A32" s="2310"/>
      <c r="B32" s="2324" t="s">
        <v>706</v>
      </c>
      <c r="C32" s="2314"/>
      <c r="D32" s="2325"/>
      <c r="E32" s="1908"/>
      <c r="F32" s="1938"/>
      <c r="G32" s="1939"/>
      <c r="H32" s="1924"/>
      <c r="I32" s="2311"/>
      <c r="J32" s="1924"/>
      <c r="K32" s="2311"/>
      <c r="L32" s="1924"/>
      <c r="M32" s="2311"/>
      <c r="N32" s="1924"/>
      <c r="O32" s="2311"/>
      <c r="P32" s="1924"/>
      <c r="Q32" s="2311"/>
      <c r="R32" s="1924"/>
      <c r="S32" s="2311"/>
      <c r="T32" s="2311"/>
      <c r="U32" s="2311"/>
      <c r="V32" s="2023" t="s">
        <v>564</v>
      </c>
      <c r="W32" s="2311"/>
    </row>
    <row r="33" spans="1:23">
      <c r="A33" s="2310"/>
      <c r="B33" s="2324"/>
      <c r="C33" s="2314"/>
      <c r="D33" s="2325"/>
      <c r="E33" s="1908"/>
      <c r="F33" s="1938"/>
      <c r="G33" s="1939"/>
      <c r="H33" s="1924"/>
      <c r="I33" s="2311"/>
      <c r="J33" s="1924"/>
      <c r="K33" s="2311"/>
      <c r="L33" s="1924"/>
      <c r="M33" s="2311"/>
      <c r="N33" s="1924"/>
      <c r="O33" s="2311"/>
      <c r="P33" s="1924"/>
      <c r="Q33" s="2311"/>
      <c r="R33" s="1924"/>
      <c r="S33" s="2311"/>
      <c r="T33" s="2311"/>
      <c r="U33" s="2311"/>
      <c r="V33" s="2023"/>
      <c r="W33" s="2311"/>
    </row>
    <row r="34" spans="1:23">
      <c r="A34" s="2310"/>
      <c r="B34" s="2326" t="s">
        <v>21</v>
      </c>
      <c r="C34" s="2314"/>
      <c r="D34" s="2325">
        <v>140</v>
      </c>
      <c r="E34" s="1908" t="s">
        <v>576</v>
      </c>
      <c r="F34" s="1938"/>
      <c r="G34" s="1939"/>
      <c r="H34" s="1924"/>
      <c r="I34" s="2311"/>
      <c r="J34" s="1924"/>
      <c r="K34" s="2311"/>
      <c r="L34" s="1924"/>
      <c r="M34" s="2311"/>
      <c r="N34" s="1924"/>
      <c r="O34" s="2311"/>
      <c r="P34" s="1924"/>
      <c r="Q34" s="2311"/>
      <c r="R34" s="1924"/>
      <c r="S34" s="2311"/>
      <c r="T34" s="2311"/>
      <c r="U34" s="2311"/>
      <c r="V34" s="2023"/>
      <c r="W34" s="2311"/>
    </row>
    <row r="35" spans="1:23">
      <c r="A35" s="2310"/>
      <c r="B35" s="2326" t="s">
        <v>1065</v>
      </c>
      <c r="C35" s="2314"/>
      <c r="D35" s="2325">
        <v>32165</v>
      </c>
      <c r="E35" s="1908" t="s">
        <v>1066</v>
      </c>
      <c r="F35" s="1938"/>
      <c r="G35" s="1939"/>
      <c r="H35" s="1924"/>
      <c r="I35" s="2311"/>
      <c r="J35" s="1924"/>
      <c r="K35" s="2311"/>
      <c r="L35" s="1924"/>
      <c r="M35" s="2311"/>
      <c r="N35" s="1924"/>
      <c r="O35" s="2311"/>
      <c r="P35" s="1924"/>
      <c r="Q35" s="2311"/>
      <c r="R35" s="1924"/>
      <c r="S35" s="2311"/>
      <c r="T35" s="2311"/>
      <c r="U35" s="2311"/>
      <c r="V35" s="2023"/>
      <c r="W35" s="2311"/>
    </row>
    <row r="36" spans="1:23">
      <c r="A36" s="2310"/>
      <c r="B36" s="2326" t="s">
        <v>1067</v>
      </c>
      <c r="C36" s="2314"/>
      <c r="D36" s="2325">
        <v>34767</v>
      </c>
      <c r="E36" s="1908" t="s">
        <v>1066</v>
      </c>
      <c r="F36" s="1938"/>
      <c r="G36" s="1939"/>
      <c r="H36" s="1924"/>
      <c r="I36" s="2311"/>
      <c r="J36" s="1924"/>
      <c r="K36" s="2311"/>
      <c r="L36" s="1924"/>
      <c r="M36" s="2311"/>
      <c r="N36" s="1924"/>
      <c r="O36" s="2311"/>
      <c r="P36" s="1924"/>
      <c r="Q36" s="2311"/>
      <c r="R36" s="1924"/>
      <c r="S36" s="2311"/>
      <c r="T36" s="2311"/>
      <c r="U36" s="2311"/>
      <c r="V36" s="2023"/>
      <c r="W36" s="2311"/>
    </row>
    <row r="37" spans="1:23">
      <c r="A37" s="2271"/>
      <c r="B37" s="2327"/>
      <c r="C37" s="2328"/>
      <c r="D37" s="2325"/>
      <c r="E37" s="1908"/>
      <c r="F37" s="1938"/>
      <c r="G37" s="1939"/>
      <c r="H37" s="1924"/>
      <c r="I37" s="2311"/>
      <c r="J37" s="1924"/>
      <c r="K37" s="2311"/>
      <c r="L37" s="1924"/>
      <c r="M37" s="2311"/>
      <c r="N37" s="1924"/>
      <c r="O37" s="2311"/>
      <c r="P37" s="1924"/>
      <c r="Q37" s="2311"/>
      <c r="R37" s="1924"/>
      <c r="S37" s="2311"/>
      <c r="T37" s="2311"/>
      <c r="U37" s="2311"/>
      <c r="V37" s="2023"/>
      <c r="W37" s="2311"/>
    </row>
    <row r="38" spans="1:23">
      <c r="A38" s="2271"/>
      <c r="B38" s="2329" t="s">
        <v>1068</v>
      </c>
      <c r="C38" s="2328"/>
      <c r="D38" s="2325"/>
      <c r="E38" s="1908"/>
      <c r="F38" s="1938"/>
      <c r="G38" s="1939"/>
      <c r="H38" s="1924"/>
      <c r="I38" s="2311"/>
      <c r="J38" s="1924"/>
      <c r="K38" s="2311"/>
      <c r="L38" s="1924"/>
      <c r="M38" s="2311"/>
      <c r="N38" s="1924"/>
      <c r="O38" s="2311"/>
      <c r="P38" s="1924"/>
      <c r="Q38" s="2311"/>
      <c r="R38" s="1924"/>
      <c r="S38" s="2311"/>
      <c r="T38" s="2311"/>
      <c r="U38" s="2311"/>
      <c r="V38" s="2023"/>
      <c r="W38" s="2311"/>
    </row>
    <row r="39" spans="1:23">
      <c r="A39" s="2271"/>
      <c r="B39" s="2206"/>
      <c r="C39" s="2328"/>
      <c r="D39" s="2325"/>
      <c r="E39" s="1908"/>
      <c r="F39" s="1938"/>
      <c r="G39" s="1939"/>
      <c r="H39" s="1924"/>
      <c r="I39" s="2311"/>
      <c r="J39" s="1924"/>
      <c r="K39" s="2311"/>
      <c r="L39" s="1924"/>
      <c r="M39" s="2311"/>
      <c r="N39" s="1924"/>
      <c r="O39" s="2311"/>
      <c r="P39" s="1924"/>
      <c r="Q39" s="2311"/>
      <c r="R39" s="1924"/>
      <c r="S39" s="2311"/>
      <c r="T39" s="2311"/>
      <c r="U39" s="2311"/>
      <c r="V39" s="2023"/>
      <c r="W39" s="2311"/>
    </row>
    <row r="40" spans="1:23">
      <c r="A40" s="2271"/>
      <c r="B40" s="2206"/>
      <c r="C40" s="2328"/>
      <c r="D40" s="2325"/>
      <c r="E40" s="1908"/>
      <c r="F40" s="1938"/>
      <c r="G40" s="1939"/>
      <c r="H40" s="1924"/>
      <c r="I40" s="2311"/>
      <c r="J40" s="1924"/>
      <c r="K40" s="2311"/>
      <c r="L40" s="1924"/>
      <c r="M40" s="2311"/>
      <c r="N40" s="1924"/>
      <c r="O40" s="2311"/>
      <c r="P40" s="1924"/>
      <c r="Q40" s="2311"/>
      <c r="R40" s="1924"/>
      <c r="S40" s="2311"/>
      <c r="T40" s="2311"/>
      <c r="U40" s="2311"/>
      <c r="V40" s="2023"/>
      <c r="W40" s="2311"/>
    </row>
    <row r="41" spans="1:23">
      <c r="A41" s="2271"/>
      <c r="B41" s="2206"/>
      <c r="C41" s="2328"/>
      <c r="D41" s="2325"/>
      <c r="E41" s="1908"/>
      <c r="F41" s="1938"/>
      <c r="G41" s="1939"/>
      <c r="H41" s="1924"/>
      <c r="I41" s="2311"/>
      <c r="J41" s="1924"/>
      <c r="K41" s="2311"/>
      <c r="L41" s="1924"/>
      <c r="M41" s="2311"/>
      <c r="N41" s="1924"/>
      <c r="O41" s="2311"/>
      <c r="P41" s="1924"/>
      <c r="Q41" s="2311"/>
      <c r="R41" s="1924"/>
      <c r="S41" s="2311"/>
      <c r="T41" s="2311"/>
      <c r="U41" s="2311"/>
      <c r="V41" s="2023"/>
      <c r="W41" s="2311"/>
    </row>
    <row r="42" spans="1:23">
      <c r="A42" s="2271"/>
      <c r="B42" s="2206"/>
      <c r="C42" s="2328"/>
      <c r="D42" s="2325"/>
      <c r="E42" s="1908"/>
      <c r="F42" s="1938"/>
      <c r="G42" s="1939"/>
      <c r="H42" s="1924"/>
      <c r="I42" s="2311"/>
      <c r="J42" s="1924"/>
      <c r="K42" s="2311"/>
      <c r="L42" s="1924"/>
      <c r="M42" s="2311"/>
      <c r="N42" s="1924"/>
      <c r="O42" s="2311"/>
      <c r="P42" s="1924"/>
      <c r="Q42" s="2311"/>
      <c r="R42" s="1924"/>
      <c r="S42" s="2311"/>
      <c r="T42" s="2311"/>
      <c r="U42" s="2311"/>
      <c r="V42" s="2023"/>
      <c r="W42" s="2311"/>
    </row>
    <row r="43" spans="1:23">
      <c r="A43" s="2271"/>
      <c r="B43" s="2206"/>
      <c r="C43" s="2328"/>
      <c r="D43" s="2325"/>
      <c r="E43" s="1908"/>
      <c r="F43" s="1938"/>
      <c r="G43" s="1939"/>
      <c r="H43" s="1924"/>
      <c r="I43" s="2311"/>
      <c r="J43" s="1924"/>
      <c r="K43" s="2311"/>
      <c r="L43" s="1924"/>
      <c r="M43" s="2311"/>
      <c r="N43" s="1924"/>
      <c r="O43" s="2311"/>
      <c r="P43" s="1924"/>
      <c r="Q43" s="2311"/>
      <c r="R43" s="1924"/>
      <c r="S43" s="2311"/>
      <c r="T43" s="2311"/>
      <c r="U43" s="2311"/>
      <c r="V43" s="2023"/>
      <c r="W43" s="2311"/>
    </row>
    <row r="44" spans="1:23">
      <c r="A44" s="2271"/>
      <c r="B44" s="2206"/>
      <c r="C44" s="2328"/>
      <c r="D44" s="2325"/>
      <c r="E44" s="1908"/>
      <c r="F44" s="1938"/>
      <c r="G44" s="1939"/>
      <c r="H44" s="1924"/>
      <c r="I44" s="2311"/>
      <c r="J44" s="1924"/>
      <c r="K44" s="2311"/>
      <c r="L44" s="1924"/>
      <c r="M44" s="2311"/>
      <c r="N44" s="1924"/>
      <c r="O44" s="2311"/>
      <c r="P44" s="1924"/>
      <c r="Q44" s="2311"/>
      <c r="R44" s="1924"/>
      <c r="S44" s="2311"/>
      <c r="T44" s="2311"/>
      <c r="U44" s="2311"/>
      <c r="V44" s="2023"/>
      <c r="W44" s="2311"/>
    </row>
    <row r="45" spans="1:23">
      <c r="A45" s="2271"/>
      <c r="B45" s="2206"/>
      <c r="C45" s="2328"/>
      <c r="D45" s="2325"/>
      <c r="E45" s="1908"/>
      <c r="F45" s="1938"/>
      <c r="G45" s="1939"/>
      <c r="H45" s="1924"/>
      <c r="I45" s="2311"/>
      <c r="J45" s="1924"/>
      <c r="K45" s="2311"/>
      <c r="L45" s="1924"/>
      <c r="M45" s="2311"/>
      <c r="N45" s="1924"/>
      <c r="O45" s="2311"/>
      <c r="P45" s="1924"/>
      <c r="Q45" s="2311"/>
      <c r="R45" s="1924"/>
      <c r="S45" s="2311"/>
      <c r="T45" s="2311"/>
      <c r="U45" s="2311"/>
      <c r="V45" s="2023"/>
      <c r="W45" s="2311"/>
    </row>
    <row r="46" spans="1:23">
      <c r="A46" s="2271"/>
      <c r="B46" s="2206"/>
      <c r="C46" s="2328"/>
      <c r="D46" s="2325"/>
      <c r="E46" s="1908"/>
      <c r="F46" s="1938"/>
      <c r="G46" s="1939"/>
      <c r="H46" s="1924"/>
      <c r="I46" s="2311"/>
      <c r="J46" s="1924"/>
      <c r="K46" s="2311"/>
      <c r="L46" s="1924"/>
      <c r="M46" s="2311"/>
      <c r="N46" s="1924"/>
      <c r="O46" s="2311"/>
      <c r="P46" s="1924"/>
      <c r="Q46" s="2311"/>
      <c r="R46" s="1924"/>
      <c r="S46" s="2311"/>
      <c r="T46" s="2311"/>
      <c r="U46" s="2311"/>
      <c r="V46" s="2023"/>
      <c r="W46" s="2311"/>
    </row>
    <row r="47" spans="1:23">
      <c r="A47" s="2271"/>
      <c r="B47" s="2206"/>
      <c r="C47" s="2328"/>
      <c r="D47" s="2325"/>
      <c r="E47" s="1908"/>
      <c r="F47" s="1938"/>
      <c r="G47" s="1939"/>
      <c r="H47" s="1924"/>
      <c r="I47" s="2311"/>
      <c r="J47" s="1924"/>
      <c r="K47" s="2311"/>
      <c r="L47" s="1924"/>
      <c r="M47" s="2311"/>
      <c r="N47" s="1924"/>
      <c r="O47" s="2311"/>
      <c r="P47" s="1924"/>
      <c r="Q47" s="2311"/>
      <c r="R47" s="1924"/>
      <c r="S47" s="2311"/>
      <c r="T47" s="2311"/>
      <c r="U47" s="2311"/>
      <c r="V47" s="2023"/>
      <c r="W47" s="2311"/>
    </row>
    <row r="48" spans="1:23">
      <c r="A48" s="2271"/>
      <c r="B48" s="2206"/>
      <c r="C48" s="2328"/>
      <c r="D48" s="2325"/>
      <c r="E48" s="1908"/>
      <c r="F48" s="1938"/>
      <c r="G48" s="1939"/>
      <c r="H48" s="1924"/>
      <c r="I48" s="2311"/>
      <c r="J48" s="1924"/>
      <c r="K48" s="2311"/>
      <c r="L48" s="1924"/>
      <c r="M48" s="2311"/>
      <c r="N48" s="1924"/>
      <c r="O48" s="2311"/>
      <c r="P48" s="1924"/>
      <c r="Q48" s="2311"/>
      <c r="R48" s="1924"/>
      <c r="S48" s="2311"/>
      <c r="T48" s="2311"/>
      <c r="U48" s="2311"/>
      <c r="V48" s="2023"/>
      <c r="W48" s="2311"/>
    </row>
    <row r="49" spans="1:23">
      <c r="A49" s="2271"/>
      <c r="B49" s="2329" t="s">
        <v>1069</v>
      </c>
      <c r="C49" s="2328"/>
      <c r="D49" s="2325"/>
      <c r="E49" s="1908"/>
      <c r="F49" s="1938"/>
      <c r="G49" s="1939"/>
      <c r="H49" s="1924"/>
      <c r="I49" s="2311"/>
      <c r="J49" s="1924"/>
      <c r="K49" s="2311"/>
      <c r="L49" s="1924"/>
      <c r="M49" s="2311"/>
      <c r="N49" s="1924"/>
      <c r="O49" s="2311"/>
      <c r="P49" s="1924"/>
      <c r="Q49" s="2311"/>
      <c r="R49" s="1924"/>
      <c r="S49" s="2311"/>
      <c r="T49" s="2311"/>
      <c r="U49" s="2311"/>
      <c r="V49" s="2023"/>
      <c r="W49" s="2311"/>
    </row>
    <row r="50" spans="1:23">
      <c r="A50" s="2271"/>
      <c r="B50" s="2206"/>
      <c r="C50" s="2328"/>
      <c r="D50" s="2325"/>
      <c r="E50" s="1908"/>
      <c r="F50" s="1938"/>
      <c r="G50" s="1939"/>
      <c r="H50" s="1924"/>
      <c r="I50" s="2311"/>
      <c r="J50" s="1924"/>
      <c r="K50" s="2311"/>
      <c r="L50" s="1924"/>
      <c r="M50" s="2311"/>
      <c r="N50" s="1924"/>
      <c r="O50" s="2311"/>
      <c r="P50" s="1924"/>
      <c r="Q50" s="2311"/>
      <c r="R50" s="1924"/>
      <c r="S50" s="2311"/>
      <c r="T50" s="2311"/>
      <c r="U50" s="2311"/>
      <c r="V50" s="2023"/>
      <c r="W50" s="2311"/>
    </row>
    <row r="51" spans="1:23">
      <c r="A51" s="2271"/>
      <c r="B51" s="2206"/>
      <c r="C51" s="2328"/>
      <c r="D51" s="2325"/>
      <c r="E51" s="1908"/>
      <c r="F51" s="1938"/>
      <c r="G51" s="1939"/>
      <c r="H51" s="1924"/>
      <c r="I51" s="2311"/>
      <c r="J51" s="1924"/>
      <c r="K51" s="2311"/>
      <c r="L51" s="1924"/>
      <c r="M51" s="2311"/>
      <c r="N51" s="1924"/>
      <c r="O51" s="2311"/>
      <c r="P51" s="1924"/>
      <c r="Q51" s="2311"/>
      <c r="R51" s="1924"/>
      <c r="S51" s="2311"/>
      <c r="T51" s="2311"/>
      <c r="U51" s="2311"/>
      <c r="V51" s="2023"/>
      <c r="W51" s="2311"/>
    </row>
    <row r="52" spans="1:23">
      <c r="A52" s="2271"/>
      <c r="B52" s="2206"/>
      <c r="C52" s="2328"/>
      <c r="D52" s="2325"/>
      <c r="E52" s="1908"/>
      <c r="F52" s="1938"/>
      <c r="G52" s="1939"/>
      <c r="H52" s="1924"/>
      <c r="I52" s="2311"/>
      <c r="J52" s="1924"/>
      <c r="K52" s="2311"/>
      <c r="L52" s="1924"/>
      <c r="M52" s="2311"/>
      <c r="N52" s="1924"/>
      <c r="O52" s="2311"/>
      <c r="P52" s="1924"/>
      <c r="Q52" s="2311"/>
      <c r="R52" s="1924"/>
      <c r="S52" s="2311"/>
      <c r="T52" s="2311"/>
      <c r="U52" s="2311"/>
      <c r="V52" s="2023"/>
      <c r="W52" s="2311"/>
    </row>
    <row r="53" spans="1:23">
      <c r="A53" s="2271"/>
      <c r="B53" s="2206"/>
      <c r="C53" s="2328"/>
      <c r="D53" s="2325"/>
      <c r="E53" s="1908"/>
      <c r="F53" s="1938"/>
      <c r="G53" s="1939"/>
      <c r="H53" s="1924"/>
      <c r="I53" s="2311"/>
      <c r="J53" s="1924"/>
      <c r="K53" s="2311"/>
      <c r="L53" s="1924"/>
      <c r="M53" s="2311"/>
      <c r="N53" s="1924"/>
      <c r="O53" s="2311"/>
      <c r="P53" s="1924"/>
      <c r="Q53" s="2311"/>
      <c r="R53" s="1924"/>
      <c r="S53" s="2311"/>
      <c r="T53" s="2311"/>
      <c r="U53" s="2311"/>
      <c r="V53" s="2023"/>
      <c r="W53" s="2311"/>
    </row>
    <row r="54" spans="1:23">
      <c r="A54" s="2271"/>
      <c r="B54" s="2206"/>
      <c r="C54" s="2328"/>
      <c r="D54" s="2325"/>
      <c r="E54" s="1908"/>
      <c r="F54" s="1938"/>
      <c r="G54" s="1939"/>
      <c r="H54" s="1924"/>
      <c r="I54" s="2311"/>
      <c r="J54" s="1924"/>
      <c r="K54" s="2311"/>
      <c r="L54" s="1924"/>
      <c r="M54" s="2311"/>
      <c r="N54" s="1924"/>
      <c r="O54" s="2311"/>
      <c r="P54" s="1924"/>
      <c r="Q54" s="2311"/>
      <c r="R54" s="1924"/>
      <c r="S54" s="2311"/>
      <c r="T54" s="2311"/>
      <c r="U54" s="2311"/>
      <c r="V54" s="2023"/>
      <c r="W54" s="2311"/>
    </row>
    <row r="55" spans="1:23">
      <c r="A55" s="2271"/>
      <c r="B55" s="2206"/>
      <c r="C55" s="2328"/>
      <c r="D55" s="2325"/>
      <c r="E55" s="1908"/>
      <c r="F55" s="1938"/>
      <c r="G55" s="1939"/>
      <c r="H55" s="1924"/>
      <c r="I55" s="2311"/>
      <c r="J55" s="1924"/>
      <c r="K55" s="2311"/>
      <c r="L55" s="1924"/>
      <c r="M55" s="2311"/>
      <c r="N55" s="1924"/>
      <c r="O55" s="2311"/>
      <c r="P55" s="1924"/>
      <c r="Q55" s="2311"/>
      <c r="R55" s="1924"/>
      <c r="S55" s="2311"/>
      <c r="T55" s="2311"/>
      <c r="U55" s="2311"/>
      <c r="V55" s="2023"/>
      <c r="W55" s="2311"/>
    </row>
    <row r="56" spans="1:23">
      <c r="A56" s="2271"/>
      <c r="B56" s="2206"/>
      <c r="C56" s="2328"/>
      <c r="D56" s="2325"/>
      <c r="E56" s="1908"/>
      <c r="F56" s="1938"/>
      <c r="G56" s="1939"/>
      <c r="H56" s="1924"/>
      <c r="I56" s="2311"/>
      <c r="J56" s="1924"/>
      <c r="K56" s="2311"/>
      <c r="L56" s="1924"/>
      <c r="M56" s="2311"/>
      <c r="N56" s="1924"/>
      <c r="O56" s="2311"/>
      <c r="P56" s="1924"/>
      <c r="Q56" s="2311"/>
      <c r="R56" s="1924"/>
      <c r="S56" s="2311"/>
      <c r="T56" s="2311"/>
      <c r="U56" s="2311"/>
      <c r="V56" s="2023"/>
      <c r="W56" s="2311"/>
    </row>
    <row r="57" spans="1:23">
      <c r="A57" s="2271"/>
      <c r="B57" s="2206"/>
      <c r="C57" s="2328"/>
      <c r="D57" s="2325"/>
      <c r="E57" s="1908"/>
      <c r="F57" s="1938"/>
      <c r="G57" s="1939"/>
      <c r="H57" s="1924"/>
      <c r="I57" s="2311"/>
      <c r="J57" s="1924"/>
      <c r="K57" s="2311"/>
      <c r="L57" s="1924"/>
      <c r="M57" s="2311"/>
      <c r="N57" s="1924"/>
      <c r="O57" s="2311"/>
      <c r="P57" s="1924"/>
      <c r="Q57" s="2311"/>
      <c r="R57" s="1924"/>
      <c r="S57" s="2311"/>
      <c r="T57" s="2311"/>
      <c r="U57" s="2311"/>
      <c r="V57" s="2023"/>
      <c r="W57" s="2311"/>
    </row>
    <row r="58" spans="1:23">
      <c r="A58" s="2310"/>
      <c r="B58" s="2329" t="s">
        <v>1070</v>
      </c>
      <c r="C58" s="2314"/>
      <c r="D58" s="2325"/>
      <c r="E58" s="1908"/>
      <c r="F58" s="1938"/>
      <c r="G58" s="1939"/>
      <c r="H58" s="1924"/>
      <c r="I58" s="2311"/>
      <c r="J58" s="1924"/>
      <c r="K58" s="2311"/>
      <c r="L58" s="1924"/>
      <c r="M58" s="2311"/>
      <c r="N58" s="1924"/>
      <c r="O58" s="2311"/>
      <c r="P58" s="1924"/>
      <c r="Q58" s="2311"/>
      <c r="R58" s="1924"/>
      <c r="S58" s="2311"/>
      <c r="T58" s="2311"/>
      <c r="U58" s="2311"/>
      <c r="V58" s="2023"/>
      <c r="W58" s="2311"/>
    </row>
    <row r="59" spans="1:23">
      <c r="A59" s="2310"/>
      <c r="B59" s="2206"/>
      <c r="C59" s="2314"/>
      <c r="D59" s="2325"/>
      <c r="E59" s="1908"/>
      <c r="F59" s="1938"/>
      <c r="G59" s="1939"/>
      <c r="H59" s="1924"/>
      <c r="I59" s="2311"/>
      <c r="J59" s="1924"/>
      <c r="K59" s="2311"/>
      <c r="L59" s="1924"/>
      <c r="M59" s="2311"/>
      <c r="N59" s="1924"/>
      <c r="O59" s="2311"/>
      <c r="P59" s="1924"/>
      <c r="Q59" s="2311"/>
      <c r="R59" s="1924"/>
      <c r="S59" s="2311"/>
      <c r="T59" s="2311"/>
      <c r="U59" s="2311"/>
      <c r="V59" s="2023"/>
      <c r="W59" s="2311"/>
    </row>
    <row r="60" spans="1:23">
      <c r="A60" s="2310"/>
      <c r="B60" s="2206"/>
      <c r="C60" s="2314"/>
      <c r="D60" s="2325"/>
      <c r="E60" s="1908"/>
      <c r="F60" s="1938"/>
      <c r="G60" s="1939"/>
      <c r="H60" s="1924"/>
      <c r="I60" s="2311"/>
      <c r="J60" s="1924"/>
      <c r="K60" s="2311"/>
      <c r="L60" s="1924"/>
      <c r="M60" s="2311"/>
      <c r="N60" s="1924"/>
      <c r="O60" s="2311"/>
      <c r="P60" s="1924"/>
      <c r="Q60" s="2311"/>
      <c r="R60" s="1924"/>
      <c r="S60" s="2311"/>
      <c r="T60" s="2311"/>
      <c r="U60" s="2311"/>
      <c r="V60" s="2023"/>
      <c r="W60" s="2311"/>
    </row>
    <row r="61" spans="1:23">
      <c r="A61" s="2310"/>
      <c r="B61" s="2206"/>
      <c r="C61" s="2314"/>
      <c r="D61" s="2325"/>
      <c r="E61" s="1908"/>
      <c r="F61" s="1938"/>
      <c r="G61" s="1939"/>
      <c r="H61" s="1924"/>
      <c r="I61" s="2311"/>
      <c r="J61" s="1924"/>
      <c r="K61" s="2249"/>
      <c r="L61" s="1924"/>
      <c r="M61" s="2249"/>
      <c r="N61" s="1924"/>
      <c r="O61" s="2249"/>
      <c r="P61" s="1924"/>
      <c r="Q61" s="2249"/>
      <c r="R61" s="1924"/>
      <c r="S61" s="2249"/>
      <c r="T61" s="2249"/>
      <c r="U61" s="2249"/>
      <c r="V61" s="2023"/>
      <c r="W61" s="2249"/>
    </row>
    <row r="62" spans="1:23">
      <c r="A62" s="2247"/>
      <c r="B62" s="2290"/>
      <c r="C62" s="2314"/>
      <c r="D62" s="2325"/>
      <c r="E62" s="1908"/>
      <c r="F62" s="1938"/>
      <c r="G62" s="1939"/>
      <c r="H62" s="1924"/>
      <c r="I62" s="2311"/>
      <c r="J62" s="1924"/>
      <c r="K62" s="2311"/>
      <c r="L62" s="1924"/>
      <c r="M62" s="2311"/>
      <c r="N62" s="1924"/>
      <c r="O62" s="2311"/>
      <c r="P62" s="1924"/>
      <c r="Q62" s="2311"/>
      <c r="R62" s="1924"/>
      <c r="S62" s="2311"/>
      <c r="T62" s="2311"/>
      <c r="U62" s="2311"/>
      <c r="V62" s="2023"/>
      <c r="W62" s="2311"/>
    </row>
    <row r="63" spans="1:23">
      <c r="A63" s="2310"/>
      <c r="B63" s="2330"/>
      <c r="C63" s="2314"/>
      <c r="D63" s="2325"/>
      <c r="E63" s="1908"/>
      <c r="F63" s="1938"/>
      <c r="G63" s="1939"/>
      <c r="H63" s="1924"/>
      <c r="I63" s="2311"/>
      <c r="J63" s="1924"/>
      <c r="K63" s="2331"/>
      <c r="L63" s="1924"/>
      <c r="M63" s="2331"/>
      <c r="N63" s="1924"/>
      <c r="O63" s="2331"/>
      <c r="P63" s="1924"/>
      <c r="Q63" s="2331"/>
      <c r="R63" s="1924"/>
      <c r="S63" s="2331"/>
      <c r="T63" s="2331"/>
      <c r="U63" s="2331"/>
      <c r="V63" s="2023"/>
      <c r="W63" s="2331"/>
    </row>
    <row r="64" spans="1:23">
      <c r="A64" s="2332"/>
      <c r="B64" s="2333"/>
      <c r="C64" s="2314"/>
      <c r="D64" s="2325"/>
      <c r="E64" s="1908"/>
      <c r="F64" s="1938"/>
      <c r="G64" s="1939"/>
      <c r="H64" s="1924"/>
      <c r="I64" s="2311"/>
      <c r="J64" s="1924"/>
      <c r="K64" s="2334"/>
      <c r="L64" s="1924"/>
      <c r="M64" s="2334"/>
      <c r="N64" s="1924"/>
      <c r="O64" s="2334"/>
      <c r="P64" s="1924"/>
      <c r="Q64" s="2334"/>
      <c r="R64" s="1924"/>
      <c r="S64" s="2334"/>
      <c r="T64" s="2334"/>
      <c r="U64" s="2334"/>
      <c r="V64" s="2023"/>
      <c r="W64" s="2334"/>
    </row>
    <row r="65" spans="1:23">
      <c r="A65" s="2335"/>
      <c r="B65" s="2336" t="s">
        <v>1071</v>
      </c>
      <c r="C65" s="2314"/>
      <c r="D65" s="2325"/>
      <c r="E65" s="1908"/>
      <c r="F65" s="1938"/>
      <c r="G65" s="1939"/>
      <c r="H65" s="1924"/>
      <c r="I65" s="2311"/>
      <c r="J65" s="1924"/>
      <c r="K65" s="2337"/>
      <c r="L65" s="1924"/>
      <c r="M65" s="2337"/>
      <c r="N65" s="1924"/>
      <c r="O65" s="2337"/>
      <c r="P65" s="1924"/>
      <c r="Q65" s="2337"/>
      <c r="R65" s="1924"/>
      <c r="S65" s="2337"/>
      <c r="T65" s="2337"/>
      <c r="U65" s="2337"/>
      <c r="V65" s="2023"/>
      <c r="W65" s="2337"/>
    </row>
    <row r="66" spans="1:23">
      <c r="A66" s="2338"/>
      <c r="B66" s="2339" t="s">
        <v>1072</v>
      </c>
      <c r="C66" s="2314"/>
      <c r="D66" s="2325"/>
      <c r="E66" s="1908"/>
      <c r="F66" s="1938"/>
      <c r="G66" s="1939"/>
      <c r="H66" s="1924"/>
      <c r="I66" s="2311"/>
      <c r="J66" s="1924"/>
      <c r="K66" s="2340"/>
      <c r="L66" s="1924"/>
      <c r="M66" s="2340"/>
      <c r="N66" s="1924"/>
      <c r="O66" s="2340"/>
      <c r="P66" s="1924"/>
      <c r="Q66" s="2340"/>
      <c r="R66" s="1924"/>
      <c r="S66" s="2340"/>
      <c r="T66" s="2340"/>
      <c r="U66" s="2340"/>
      <c r="V66" s="2023"/>
      <c r="W66" s="2340"/>
    </row>
    <row r="67" spans="1:23">
      <c r="A67" s="2341"/>
      <c r="B67" s="2342" t="s">
        <v>1073</v>
      </c>
      <c r="C67" s="2314"/>
      <c r="D67" s="2325"/>
      <c r="E67" s="1908"/>
      <c r="F67" s="1938"/>
      <c r="G67" s="1939"/>
      <c r="H67" s="1924"/>
      <c r="I67" s="2311"/>
      <c r="J67" s="1924"/>
      <c r="K67" s="2343"/>
      <c r="L67" s="1924"/>
      <c r="M67" s="2343"/>
      <c r="N67" s="1924"/>
      <c r="O67" s="2343"/>
      <c r="P67" s="1924"/>
      <c r="Q67" s="2343"/>
      <c r="R67" s="1924"/>
      <c r="S67" s="2343"/>
      <c r="T67" s="2343"/>
      <c r="U67" s="2343"/>
      <c r="V67" s="2023"/>
      <c r="W67" s="2343"/>
    </row>
    <row r="68" spans="1:23">
      <c r="A68" s="2344"/>
      <c r="B68" s="2345" t="s">
        <v>1074</v>
      </c>
      <c r="C68" s="2314"/>
      <c r="D68" s="2325"/>
      <c r="E68" s="1908"/>
      <c r="F68" s="1938"/>
      <c r="G68" s="1939"/>
      <c r="H68" s="1924"/>
      <c r="I68" s="2311"/>
      <c r="J68" s="1924"/>
      <c r="K68" s="2346"/>
      <c r="L68" s="1924"/>
      <c r="M68" s="2346"/>
      <c r="N68" s="1924"/>
      <c r="O68" s="2346"/>
      <c r="P68" s="1924"/>
      <c r="Q68" s="2346"/>
      <c r="R68" s="1924"/>
      <c r="S68" s="2346"/>
      <c r="T68" s="2346"/>
      <c r="U68" s="2346"/>
      <c r="V68" s="2023"/>
      <c r="W68" s="2346"/>
    </row>
    <row r="69" spans="1:23">
      <c r="A69" s="2347"/>
      <c r="B69" s="2348" t="s">
        <v>1075</v>
      </c>
      <c r="C69" s="2314"/>
      <c r="D69" s="2325"/>
      <c r="E69" s="1908"/>
      <c r="F69" s="1938"/>
      <c r="G69" s="1939"/>
      <c r="H69" s="1924"/>
      <c r="I69" s="2311"/>
      <c r="J69" s="1924"/>
      <c r="K69" s="2349"/>
      <c r="L69" s="1924"/>
      <c r="M69" s="2349"/>
      <c r="N69" s="1924"/>
      <c r="O69" s="2349"/>
      <c r="P69" s="1924"/>
      <c r="Q69" s="2349"/>
      <c r="R69" s="1924"/>
      <c r="S69" s="2349"/>
      <c r="T69" s="2349"/>
      <c r="U69" s="2349"/>
      <c r="V69" s="2023"/>
      <c r="W69" s="2349"/>
    </row>
    <row r="70" spans="1:23">
      <c r="A70" s="2350"/>
      <c r="B70" s="2351" t="s">
        <v>1076</v>
      </c>
      <c r="C70" s="2314"/>
      <c r="D70" s="2325"/>
      <c r="E70" s="1908"/>
      <c r="F70" s="1938"/>
      <c r="G70" s="1939"/>
      <c r="H70" s="1924"/>
      <c r="I70" s="2311"/>
      <c r="J70" s="1924"/>
      <c r="K70" s="2352"/>
      <c r="L70" s="1924"/>
      <c r="M70" s="2352"/>
      <c r="N70" s="1924"/>
      <c r="O70" s="2352"/>
      <c r="P70" s="1924"/>
      <c r="Q70" s="2352"/>
      <c r="R70" s="1924"/>
      <c r="S70" s="2352"/>
      <c r="T70" s="2352"/>
      <c r="U70" s="2352"/>
      <c r="V70" s="2023"/>
      <c r="W70" s="2352"/>
    </row>
    <row r="71" spans="1:23">
      <c r="A71" s="2353"/>
      <c r="B71" s="2351"/>
      <c r="C71" s="2314"/>
      <c r="D71" s="2325"/>
      <c r="E71" s="1908"/>
      <c r="F71" s="1938"/>
      <c r="G71" s="1939"/>
      <c r="H71" s="1924"/>
      <c r="I71" s="2311"/>
      <c r="J71" s="1924"/>
      <c r="K71" s="2352"/>
      <c r="L71" s="1924"/>
      <c r="M71" s="2352"/>
      <c r="N71" s="1924"/>
      <c r="O71" s="2352"/>
      <c r="P71" s="1924"/>
      <c r="Q71" s="2352"/>
      <c r="R71" s="1924"/>
      <c r="S71" s="2352"/>
      <c r="T71" s="2352"/>
      <c r="U71" s="2352"/>
      <c r="V71" s="2023"/>
      <c r="W71" s="2352"/>
    </row>
    <row r="72" spans="1:23">
      <c r="A72" s="2353"/>
      <c r="B72" s="2329" t="s">
        <v>1077</v>
      </c>
      <c r="C72" s="2314"/>
      <c r="D72" s="2325"/>
      <c r="E72" s="1908"/>
      <c r="F72" s="1938"/>
      <c r="G72" s="1939"/>
      <c r="H72" s="1924"/>
      <c r="I72" s="2311"/>
      <c r="J72" s="1924"/>
      <c r="K72" s="2352"/>
      <c r="L72" s="1924"/>
      <c r="M72" s="2352"/>
      <c r="N72" s="1924"/>
      <c r="O72" s="2352"/>
      <c r="P72" s="1924"/>
      <c r="Q72" s="2352"/>
      <c r="R72" s="1924"/>
      <c r="S72" s="2352"/>
      <c r="T72" s="2352"/>
      <c r="U72" s="2352"/>
      <c r="V72" s="2023"/>
      <c r="W72" s="2352"/>
    </row>
    <row r="73" spans="1:23">
      <c r="A73" s="2353"/>
      <c r="B73" s="2339"/>
      <c r="C73" s="2314"/>
      <c r="D73" s="2325"/>
      <c r="E73" s="1908"/>
      <c r="F73" s="1938"/>
      <c r="G73" s="1939"/>
      <c r="H73" s="1924"/>
      <c r="I73" s="2311"/>
      <c r="J73" s="1924"/>
      <c r="K73" s="2352"/>
      <c r="L73" s="1924"/>
      <c r="M73" s="2352"/>
      <c r="N73" s="1924"/>
      <c r="O73" s="2352"/>
      <c r="P73" s="1924"/>
      <c r="Q73" s="2352"/>
      <c r="R73" s="1924"/>
      <c r="S73" s="2352"/>
      <c r="T73" s="2352"/>
      <c r="U73" s="2352"/>
      <c r="V73" s="2023"/>
      <c r="W73" s="2352"/>
    </row>
    <row r="74" spans="1:23">
      <c r="A74" s="2271"/>
      <c r="B74" s="2206"/>
      <c r="C74" s="2328"/>
      <c r="D74" s="2325"/>
      <c r="E74" s="1908"/>
      <c r="F74" s="1938"/>
      <c r="G74" s="1939"/>
      <c r="H74" s="1924"/>
      <c r="I74" s="2311"/>
      <c r="J74" s="1924"/>
      <c r="K74" s="2352"/>
      <c r="L74" s="1924"/>
      <c r="M74" s="2352"/>
      <c r="N74" s="1924"/>
      <c r="O74" s="2352"/>
      <c r="P74" s="1924"/>
      <c r="Q74" s="2352"/>
      <c r="R74" s="1924"/>
      <c r="S74" s="2352"/>
      <c r="T74" s="2352"/>
      <c r="U74" s="2352"/>
      <c r="V74" s="2023"/>
      <c r="W74" s="2352"/>
    </row>
    <row r="75" spans="1:23">
      <c r="A75" s="2271"/>
      <c r="B75" s="2329" t="s">
        <v>1078</v>
      </c>
      <c r="C75" s="2328"/>
      <c r="D75" s="2325"/>
      <c r="E75" s="1908"/>
      <c r="F75" s="1938"/>
      <c r="G75" s="1939"/>
      <c r="H75" s="1924"/>
      <c r="I75" s="2311"/>
      <c r="J75" s="1924"/>
      <c r="K75" s="2352"/>
      <c r="L75" s="1924"/>
      <c r="M75" s="2352"/>
      <c r="N75" s="1924"/>
      <c r="O75" s="2352"/>
      <c r="P75" s="1924"/>
      <c r="Q75" s="2352"/>
      <c r="R75" s="1924"/>
      <c r="S75" s="2352"/>
      <c r="T75" s="2352"/>
      <c r="U75" s="2352"/>
      <c r="V75" s="2023"/>
      <c r="W75" s="2352"/>
    </row>
    <row r="76" spans="1:23">
      <c r="A76" s="2353"/>
      <c r="B76" s="2354" t="s">
        <v>1079</v>
      </c>
      <c r="C76" s="2314"/>
      <c r="D76" s="2325"/>
      <c r="E76" s="1908"/>
      <c r="F76" s="1938"/>
      <c r="G76" s="1939"/>
      <c r="H76" s="1924"/>
      <c r="I76" s="2311"/>
      <c r="J76" s="1924"/>
      <c r="K76" s="2355"/>
      <c r="L76" s="1924"/>
      <c r="M76" s="2355"/>
      <c r="N76" s="1924"/>
      <c r="O76" s="2355"/>
      <c r="P76" s="1924"/>
      <c r="Q76" s="2355"/>
      <c r="R76" s="1924"/>
      <c r="S76" s="2355"/>
      <c r="T76" s="2355"/>
      <c r="U76" s="2355"/>
      <c r="V76" s="2023"/>
      <c r="W76" s="2355"/>
    </row>
    <row r="77" spans="1:23">
      <c r="A77" s="2356"/>
      <c r="B77" s="2354" t="s">
        <v>1080</v>
      </c>
      <c r="C77" s="2314"/>
      <c r="D77" s="2325"/>
      <c r="E77" s="1908"/>
      <c r="F77" s="1938"/>
      <c r="G77" s="1939"/>
      <c r="H77" s="1924"/>
      <c r="I77" s="2311"/>
      <c r="J77" s="1924"/>
      <c r="K77" s="2311"/>
      <c r="L77" s="1924"/>
      <c r="M77" s="2311"/>
      <c r="N77" s="1924"/>
      <c r="O77" s="2311"/>
      <c r="P77" s="1924"/>
      <c r="Q77" s="2311"/>
      <c r="R77" s="1924"/>
      <c r="S77" s="2311"/>
      <c r="T77" s="2311"/>
      <c r="U77" s="2311"/>
      <c r="V77" s="2023"/>
      <c r="W77" s="2311"/>
    </row>
    <row r="78" spans="1:23">
      <c r="A78" s="2356"/>
      <c r="B78" s="2354" t="s">
        <v>1081</v>
      </c>
      <c r="C78" s="2314"/>
      <c r="D78" s="2325"/>
      <c r="E78" s="1908"/>
      <c r="F78" s="1938"/>
      <c r="G78" s="1939"/>
      <c r="H78" s="1924"/>
      <c r="I78" s="2311"/>
      <c r="J78" s="1924"/>
      <c r="K78" s="2355"/>
      <c r="L78" s="1924"/>
      <c r="M78" s="2355"/>
      <c r="N78" s="1924"/>
      <c r="O78" s="2355"/>
      <c r="P78" s="1924"/>
      <c r="Q78" s="2355"/>
      <c r="R78" s="1924"/>
      <c r="S78" s="2355"/>
      <c r="T78" s="2355"/>
      <c r="U78" s="2355"/>
      <c r="V78" s="2023"/>
      <c r="W78" s="2355"/>
    </row>
    <row r="79" spans="1:23">
      <c r="A79" s="2356"/>
      <c r="B79" s="2354" t="s">
        <v>1082</v>
      </c>
      <c r="C79" s="2314"/>
      <c r="D79" s="2325"/>
      <c r="E79" s="1908"/>
      <c r="F79" s="1938"/>
      <c r="G79" s="1939"/>
      <c r="H79" s="1924"/>
      <c r="I79" s="2357"/>
      <c r="J79" s="1924"/>
      <c r="K79" s="2355"/>
      <c r="L79" s="1924"/>
      <c r="M79" s="2355"/>
      <c r="N79" s="1924"/>
      <c r="O79" s="2357"/>
      <c r="P79" s="1924"/>
      <c r="Q79" s="2357"/>
      <c r="R79" s="1924"/>
      <c r="S79" s="2355"/>
      <c r="T79" s="2355"/>
      <c r="U79" s="2355"/>
      <c r="V79" s="2023"/>
      <c r="W79" s="2355"/>
    </row>
    <row r="80" spans="1:23">
      <c r="A80" s="2356"/>
      <c r="B80" s="2354" t="s">
        <v>1083</v>
      </c>
      <c r="C80" s="2314"/>
      <c r="D80" s="2325"/>
      <c r="E80" s="1908"/>
      <c r="F80" s="1938"/>
      <c r="G80" s="1939"/>
      <c r="H80" s="1924"/>
      <c r="I80" s="2311"/>
      <c r="J80" s="1924"/>
      <c r="K80" s="2355"/>
      <c r="L80" s="1924"/>
      <c r="M80" s="2355"/>
      <c r="N80" s="1924"/>
      <c r="O80" s="2357"/>
      <c r="P80" s="1924"/>
      <c r="Q80" s="2357"/>
      <c r="R80" s="1924"/>
      <c r="S80" s="2357"/>
      <c r="T80" s="2355"/>
      <c r="U80" s="2355"/>
      <c r="V80" s="2023"/>
      <c r="W80" s="2355"/>
    </row>
    <row r="81" spans="1:23">
      <c r="A81" s="2356"/>
      <c r="B81" s="2358" t="s">
        <v>1084</v>
      </c>
      <c r="C81" s="2314"/>
      <c r="D81" s="2325"/>
      <c r="E81" s="1908"/>
      <c r="F81" s="1938"/>
      <c r="G81" s="1939"/>
      <c r="H81" s="1924"/>
      <c r="I81" s="2311"/>
      <c r="J81" s="1924"/>
      <c r="K81" s="2355"/>
      <c r="L81" s="1924"/>
      <c r="M81" s="2355"/>
      <c r="N81" s="1924"/>
      <c r="O81" s="2357"/>
      <c r="P81" s="1924"/>
      <c r="Q81" s="2357"/>
      <c r="R81" s="1924"/>
      <c r="S81" s="2357"/>
      <c r="T81" s="2355"/>
      <c r="U81" s="2355"/>
      <c r="V81" s="2023"/>
      <c r="W81" s="2355"/>
    </row>
    <row r="82" spans="1:23">
      <c r="A82" s="2356"/>
      <c r="B82" s="2359" t="s">
        <v>1085</v>
      </c>
      <c r="C82" s="2328" t="s">
        <v>1086</v>
      </c>
      <c r="D82" s="2325"/>
      <c r="E82" s="1908"/>
      <c r="F82" s="1938"/>
      <c r="G82" s="1939"/>
      <c r="H82" s="1924"/>
      <c r="I82" s="2311"/>
      <c r="J82" s="1924"/>
      <c r="K82" s="2311"/>
      <c r="L82" s="1924"/>
      <c r="M82" s="2311"/>
      <c r="N82" s="1924"/>
      <c r="O82" s="2357"/>
      <c r="P82" s="1924"/>
      <c r="Q82" s="2357"/>
      <c r="R82" s="1924"/>
      <c r="S82" s="2357"/>
      <c r="T82" s="2311"/>
      <c r="U82" s="2311"/>
      <c r="V82" s="2023"/>
      <c r="W82" s="2311"/>
    </row>
    <row r="83" spans="1:23">
      <c r="A83" s="2356"/>
      <c r="B83" s="2206" t="s">
        <v>1087</v>
      </c>
      <c r="C83" s="2328" t="s">
        <v>1088</v>
      </c>
      <c r="D83" s="2325"/>
      <c r="E83" s="1908"/>
      <c r="F83" s="1938"/>
      <c r="G83" s="1939"/>
      <c r="H83" s="1924"/>
      <c r="I83" s="2311"/>
      <c r="J83" s="1924"/>
      <c r="K83" s="2331"/>
      <c r="L83" s="1924"/>
      <c r="M83" s="2331"/>
      <c r="N83" s="1924"/>
      <c r="O83" s="2357"/>
      <c r="P83" s="1924"/>
      <c r="Q83" s="2357"/>
      <c r="R83" s="1924"/>
      <c r="S83" s="2357"/>
      <c r="T83" s="2331"/>
      <c r="U83" s="2331"/>
      <c r="V83" s="2023"/>
      <c r="W83" s="2331"/>
    </row>
    <row r="84" spans="1:23">
      <c r="A84" s="2356"/>
      <c r="B84" s="2359" t="s">
        <v>1089</v>
      </c>
      <c r="C84" s="2314" t="s">
        <v>1090</v>
      </c>
      <c r="D84" s="2325"/>
      <c r="E84" s="1908"/>
      <c r="F84" s="1938"/>
      <c r="G84" s="1939"/>
      <c r="H84" s="1924"/>
      <c r="I84" s="2311"/>
      <c r="J84" s="1924"/>
      <c r="K84" s="2355"/>
      <c r="L84" s="1924"/>
      <c r="M84" s="2355"/>
      <c r="N84" s="1924"/>
      <c r="O84" s="2357"/>
      <c r="P84" s="1924"/>
      <c r="Q84" s="2357"/>
      <c r="R84" s="1924"/>
      <c r="S84" s="2357"/>
      <c r="T84" s="2355"/>
      <c r="U84" s="2355"/>
      <c r="V84" s="2023"/>
      <c r="W84" s="2355"/>
    </row>
    <row r="85" spans="1:23">
      <c r="A85" s="2356"/>
      <c r="B85" s="2359" t="s">
        <v>1091</v>
      </c>
      <c r="C85" s="2314" t="s">
        <v>1092</v>
      </c>
      <c r="D85" s="2325"/>
      <c r="E85" s="1908"/>
      <c r="F85" s="1938"/>
      <c r="G85" s="1939"/>
      <c r="H85" s="1924"/>
      <c r="I85" s="2311"/>
      <c r="J85" s="1924"/>
      <c r="K85" s="2331"/>
      <c r="L85" s="1924"/>
      <c r="M85" s="2331"/>
      <c r="N85" s="1924"/>
      <c r="O85" s="2357"/>
      <c r="P85" s="1924"/>
      <c r="Q85" s="2357"/>
      <c r="R85" s="1924"/>
      <c r="S85" s="2357"/>
      <c r="T85" s="2331"/>
      <c r="U85" s="2331"/>
      <c r="V85" s="2023"/>
      <c r="W85" s="2331"/>
    </row>
    <row r="86" spans="1:23">
      <c r="A86" s="2356"/>
      <c r="B86" s="2359" t="s">
        <v>1093</v>
      </c>
      <c r="C86" s="2314" t="s">
        <v>1092</v>
      </c>
      <c r="D86" s="2325"/>
      <c r="E86" s="1908"/>
      <c r="F86" s="1938"/>
      <c r="G86" s="1939"/>
      <c r="H86" s="1924"/>
      <c r="I86" s="2311"/>
      <c r="J86" s="1924"/>
      <c r="K86" s="2331"/>
      <c r="L86" s="1924"/>
      <c r="M86" s="2331"/>
      <c r="N86" s="1924"/>
      <c r="O86" s="2357"/>
      <c r="P86" s="1924"/>
      <c r="Q86" s="2357"/>
      <c r="R86" s="1924"/>
      <c r="S86" s="2357"/>
      <c r="T86" s="2331"/>
      <c r="U86" s="2331"/>
      <c r="V86" s="2023"/>
      <c r="W86" s="2331"/>
    </row>
    <row r="87" spans="1:23">
      <c r="A87" s="2356"/>
      <c r="B87" s="2359" t="s">
        <v>1094</v>
      </c>
      <c r="C87" s="2314"/>
      <c r="D87" s="2325"/>
      <c r="E87" s="1908"/>
      <c r="F87" s="1938"/>
      <c r="G87" s="1939"/>
      <c r="H87" s="1924" t="s">
        <v>581</v>
      </c>
      <c r="I87" s="2311"/>
      <c r="J87" s="1924"/>
      <c r="K87" s="2355"/>
      <c r="L87" s="1924"/>
      <c r="M87" s="2355"/>
      <c r="N87" s="1924"/>
      <c r="O87" s="2357"/>
      <c r="P87" s="1924"/>
      <c r="Q87" s="2357"/>
      <c r="R87" s="1924"/>
      <c r="S87" s="2357"/>
      <c r="T87" s="2355"/>
      <c r="U87" s="2355"/>
      <c r="V87" s="2023"/>
      <c r="W87" s="2355"/>
    </row>
    <row r="88" spans="1:23">
      <c r="A88" s="2356"/>
      <c r="B88" s="2359" t="s">
        <v>1095</v>
      </c>
      <c r="C88" s="2314"/>
      <c r="D88" s="2325"/>
      <c r="E88" s="1908"/>
      <c r="F88" s="1938"/>
      <c r="G88" s="1939"/>
      <c r="H88" s="1924"/>
      <c r="I88" s="2357"/>
      <c r="J88" s="1924"/>
      <c r="K88" s="2355"/>
      <c r="L88" s="1924"/>
      <c r="M88" s="2355"/>
      <c r="N88" s="1924"/>
      <c r="O88" s="2357"/>
      <c r="P88" s="1924"/>
      <c r="Q88" s="2357"/>
      <c r="R88" s="1924"/>
      <c r="S88" s="2357"/>
      <c r="T88" s="2355"/>
      <c r="U88" s="2355"/>
      <c r="V88" s="2023"/>
      <c r="W88" s="2355"/>
    </row>
    <row r="89" spans="1:23">
      <c r="A89" s="2356"/>
      <c r="B89" s="2359" t="s">
        <v>1096</v>
      </c>
      <c r="C89" s="2314"/>
      <c r="D89" s="2325"/>
      <c r="E89" s="1908"/>
      <c r="F89" s="1938"/>
      <c r="G89" s="1939"/>
      <c r="H89" s="1924"/>
      <c r="I89" s="2311"/>
      <c r="J89" s="1924"/>
      <c r="K89" s="2355"/>
      <c r="L89" s="1924"/>
      <c r="M89" s="2355"/>
      <c r="N89" s="1924"/>
      <c r="O89" s="2357"/>
      <c r="P89" s="1924"/>
      <c r="Q89" s="2357"/>
      <c r="R89" s="1924"/>
      <c r="S89" s="2357"/>
      <c r="T89" s="2355"/>
      <c r="U89" s="2355"/>
      <c r="V89" s="2023"/>
      <c r="W89" s="2355"/>
    </row>
    <row r="90" spans="1:23" ht="15.75" thickBot="1">
      <c r="A90" s="2360"/>
      <c r="B90" s="2361" t="s">
        <v>823</v>
      </c>
      <c r="C90" s="2328"/>
      <c r="D90" s="2325"/>
      <c r="E90" s="1908"/>
      <c r="F90" s="1938"/>
      <c r="G90" s="1939"/>
      <c r="H90" s="1924"/>
      <c r="I90" s="2357"/>
      <c r="J90" s="1924"/>
      <c r="K90" s="2311"/>
      <c r="L90" s="1924"/>
      <c r="M90" s="2311"/>
      <c r="N90" s="1924"/>
      <c r="O90" s="2357"/>
      <c r="P90" s="1924"/>
      <c r="Q90" s="2357"/>
      <c r="R90" s="1924"/>
      <c r="S90" s="2357"/>
      <c r="T90" s="2311"/>
      <c r="U90" s="2311"/>
      <c r="V90" s="2023" t="s">
        <v>564</v>
      </c>
      <c r="W90" s="2311"/>
    </row>
    <row r="91" spans="1:23" ht="15.75" thickTop="1">
      <c r="A91" s="14"/>
      <c r="B91" s="15"/>
      <c r="C91" s="16"/>
      <c r="D91" s="16"/>
      <c r="E91" s="17"/>
      <c r="F91" s="18" t="s">
        <v>625</v>
      </c>
      <c r="G91" s="111"/>
      <c r="H91" s="20"/>
      <c r="I91" s="20">
        <f>SUM(I31:I90)</f>
        <v>0</v>
      </c>
      <c r="J91" s="20"/>
      <c r="K91" s="62">
        <f>SUM(K24:K90)</f>
        <v>0</v>
      </c>
      <c r="L91" s="20"/>
      <c r="M91" s="62">
        <f>SUM(M23:M90)</f>
        <v>0</v>
      </c>
      <c r="N91" s="20"/>
      <c r="O91" s="20">
        <f>SUM(O31:O90)</f>
        <v>0</v>
      </c>
      <c r="P91" s="198"/>
      <c r="Q91" s="62">
        <f>SUM(Q24:Q90)</f>
        <v>0</v>
      </c>
      <c r="R91" s="20"/>
      <c r="S91" s="20">
        <f>SUM(S31:S90)</f>
        <v>0</v>
      </c>
      <c r="T91" s="20"/>
      <c r="U91" s="20">
        <v>0</v>
      </c>
      <c r="V91" s="20"/>
      <c r="W91" s="62">
        <v>0</v>
      </c>
    </row>
    <row r="92" spans="1:23">
      <c r="A92" s="2362"/>
      <c r="B92" s="1868"/>
      <c r="C92" s="1869"/>
      <c r="D92" s="1869"/>
      <c r="E92" s="1870"/>
      <c r="F92" s="1871" t="s">
        <v>626</v>
      </c>
      <c r="G92" s="2363"/>
      <c r="H92" s="2364">
        <v>0</v>
      </c>
      <c r="I92" s="1873"/>
      <c r="J92" s="2364">
        <v>0</v>
      </c>
      <c r="K92" s="1989"/>
      <c r="L92" s="2364">
        <v>0</v>
      </c>
      <c r="M92" s="1989"/>
      <c r="N92" s="2364">
        <v>0</v>
      </c>
      <c r="O92" s="1873"/>
      <c r="P92" s="2365">
        <v>0</v>
      </c>
      <c r="Q92" s="1989"/>
      <c r="R92" s="2364">
        <v>0</v>
      </c>
      <c r="S92" s="1873"/>
      <c r="T92" s="2364">
        <v>0.02</v>
      </c>
      <c r="U92" s="1873"/>
      <c r="V92" s="2364">
        <v>0</v>
      </c>
      <c r="W92" s="1989"/>
    </row>
    <row r="93" spans="1:23">
      <c r="A93" s="2362"/>
      <c r="B93" s="1868"/>
      <c r="C93" s="1869"/>
      <c r="D93" s="1869"/>
      <c r="E93" s="1870"/>
      <c r="F93" s="1871" t="s">
        <v>627</v>
      </c>
      <c r="G93" s="2363"/>
      <c r="H93" s="1875"/>
      <c r="I93" s="1991">
        <f>I91*H92</f>
        <v>0</v>
      </c>
      <c r="J93" s="1875"/>
      <c r="K93" s="1991">
        <f>K91*J92</f>
        <v>0</v>
      </c>
      <c r="L93" s="1875"/>
      <c r="M93" s="1991">
        <v>0</v>
      </c>
      <c r="N93" s="1875"/>
      <c r="O93" s="1991">
        <f>O91*N92</f>
        <v>0</v>
      </c>
      <c r="P93" s="2366"/>
      <c r="Q93" s="1991">
        <v>0</v>
      </c>
      <c r="R93" s="1875"/>
      <c r="S93" s="1991">
        <v>0</v>
      </c>
      <c r="T93" s="1875"/>
      <c r="U93" s="1991">
        <v>0</v>
      </c>
      <c r="V93" s="1875"/>
      <c r="W93" s="1991">
        <v>0</v>
      </c>
    </row>
    <row r="94" spans="1:23">
      <c r="A94" s="2362"/>
      <c r="B94" s="1868"/>
      <c r="C94" s="1869"/>
      <c r="D94" s="1869"/>
      <c r="E94" s="1870"/>
      <c r="F94" s="1871"/>
      <c r="G94" s="2363"/>
      <c r="H94" s="1875"/>
      <c r="I94" s="1875"/>
      <c r="J94" s="1875"/>
      <c r="K94" s="1993"/>
      <c r="L94" s="1875"/>
      <c r="M94" s="1993"/>
      <c r="N94" s="1875"/>
      <c r="O94" s="1875"/>
      <c r="P94" s="2366"/>
      <c r="Q94" s="1993"/>
      <c r="R94" s="1875"/>
      <c r="S94" s="1875"/>
      <c r="T94" s="1875"/>
      <c r="U94" s="1875"/>
      <c r="V94" s="1875"/>
      <c r="W94" s="1993"/>
    </row>
    <row r="95" spans="1:23">
      <c r="A95" s="2362"/>
      <c r="B95" s="1868"/>
      <c r="C95" s="1869"/>
      <c r="D95" s="1869"/>
      <c r="E95" s="1870"/>
      <c r="F95" s="1871" t="s">
        <v>628</v>
      </c>
      <c r="G95" s="2363"/>
      <c r="H95" s="1877"/>
      <c r="I95" s="2367">
        <f>SUM(I91:I93)</f>
        <v>0</v>
      </c>
      <c r="J95" s="1877"/>
      <c r="K95" s="1994">
        <f>SUM(K91:K94)</f>
        <v>0</v>
      </c>
      <c r="L95" s="1877"/>
      <c r="M95" s="1994">
        <f>SUM(M91:M94)</f>
        <v>0</v>
      </c>
      <c r="N95" s="1877"/>
      <c r="O95" s="2367">
        <f>SUM(O91:O94)</f>
        <v>0</v>
      </c>
      <c r="P95" s="2368"/>
      <c r="Q95" s="1994">
        <f>SUM(Q91:Q94)</f>
        <v>0</v>
      </c>
      <c r="R95" s="1877"/>
      <c r="S95" s="2367">
        <f>SUM(S91:S93)</f>
        <v>0</v>
      </c>
      <c r="T95" s="1877"/>
      <c r="U95" s="2367">
        <v>0</v>
      </c>
      <c r="V95" s="1877"/>
      <c r="W95" s="1994">
        <v>0</v>
      </c>
    </row>
    <row r="96" spans="1:23">
      <c r="A96" s="2362"/>
      <c r="B96" s="1868"/>
      <c r="C96" s="1869"/>
      <c r="D96" s="1869"/>
      <c r="E96" s="1870"/>
      <c r="F96" s="1879" t="s">
        <v>629</v>
      </c>
      <c r="G96" s="2369"/>
      <c r="H96" s="1881"/>
      <c r="I96" s="1882" t="e">
        <f>I95/'Area Calculations'!$I$4</f>
        <v>#DIV/0!</v>
      </c>
      <c r="J96" s="1881"/>
      <c r="K96" s="1882" t="e">
        <f>K95/'Area Calculations'!$I$4</f>
        <v>#DIV/0!</v>
      </c>
      <c r="L96" s="1881"/>
      <c r="M96" s="1882" t="e">
        <f>M95/'Area Calculations'!$I$4</f>
        <v>#DIV/0!</v>
      </c>
      <c r="N96" s="1881"/>
      <c r="O96" s="1882" t="e">
        <f>O95/'Area Calculations'!$I$4</f>
        <v>#DIV/0!</v>
      </c>
      <c r="P96" s="1881"/>
      <c r="Q96" s="1882" t="e">
        <f>Q95/'Area Calculations'!$I$4</f>
        <v>#DIV/0!</v>
      </c>
      <c r="R96" s="1881"/>
      <c r="S96" s="1882" t="e">
        <f>S95/'Area Calculations'!$I$4</f>
        <v>#DIV/0!</v>
      </c>
      <c r="T96" s="1881"/>
      <c r="U96" s="1881">
        <v>0</v>
      </c>
      <c r="V96" s="1881"/>
      <c r="W96" s="1882">
        <v>0</v>
      </c>
    </row>
    <row r="97" spans="1:23">
      <c r="A97" s="2362"/>
      <c r="B97" s="1868"/>
      <c r="C97" s="1869"/>
      <c r="D97" s="1869"/>
      <c r="E97" s="1870"/>
      <c r="F97" s="1879" t="s">
        <v>630</v>
      </c>
      <c r="G97" s="2370"/>
      <c r="H97" s="1881"/>
      <c r="I97" s="1882" t="e">
        <f>I95/'Area Calculations'!#REF!</f>
        <v>#REF!</v>
      </c>
      <c r="J97" s="1881"/>
      <c r="K97" s="1882" t="e">
        <f>K95/'Area Calculations'!#REF!</f>
        <v>#REF!</v>
      </c>
      <c r="L97" s="1881"/>
      <c r="M97" s="1882" t="e">
        <f>M95/'Area Calculations'!#REF!</f>
        <v>#REF!</v>
      </c>
      <c r="N97" s="1881"/>
      <c r="O97" s="1882" t="e">
        <f>O95/'Area Calculations'!#REF!</f>
        <v>#REF!</v>
      </c>
      <c r="P97" s="1881"/>
      <c r="Q97" s="1882" t="e">
        <f>Q95/'Area Calculations'!#REF!</f>
        <v>#REF!</v>
      </c>
      <c r="R97" s="1881"/>
      <c r="S97" s="1882" t="e">
        <f>S95/'Area Calculations'!#REF!</f>
        <v>#REF!</v>
      </c>
      <c r="T97" s="1881"/>
      <c r="U97" s="1881">
        <v>0</v>
      </c>
      <c r="V97" s="1881"/>
      <c r="W97" s="1882">
        <v>0</v>
      </c>
    </row>
    <row r="98" spans="1:23" ht="15.75" thickBot="1">
      <c r="A98" s="2362"/>
      <c r="B98" s="1868"/>
      <c r="C98" s="1869"/>
      <c r="D98" s="1869"/>
      <c r="E98" s="1870"/>
      <c r="F98" s="1871"/>
      <c r="G98" s="1884"/>
      <c r="H98" s="1887"/>
      <c r="I98" s="1887"/>
      <c r="J98" s="1885"/>
      <c r="K98" s="1885"/>
      <c r="L98" s="1885"/>
      <c r="M98" s="1886"/>
      <c r="N98" s="1887"/>
      <c r="O98" s="1887"/>
      <c r="P98" s="1887"/>
      <c r="Q98" s="1887"/>
      <c r="R98" s="1887"/>
      <c r="S98" s="1887"/>
      <c r="T98" s="1887"/>
      <c r="U98" s="1887"/>
      <c r="V98" s="1887"/>
      <c r="W98" s="1887"/>
    </row>
    <row r="99" spans="1:23" ht="16.5" thickTop="1" thickBot="1">
      <c r="A99" s="652" t="s">
        <v>631</v>
      </c>
      <c r="B99" s="653"/>
      <c r="C99" s="12"/>
      <c r="D99" s="12"/>
      <c r="E99" s="12"/>
      <c r="F99" s="12"/>
      <c r="G99" s="13"/>
      <c r="H99" s="21"/>
      <c r="I99" s="21"/>
      <c r="J99" s="21"/>
      <c r="K99" s="21"/>
      <c r="L99" s="21"/>
      <c r="M99" s="21"/>
      <c r="N99" s="21"/>
      <c r="O99" s="21"/>
      <c r="P99" s="199"/>
      <c r="Q99" s="21"/>
      <c r="R99" s="21"/>
      <c r="S99" s="21"/>
      <c r="T99" s="21"/>
      <c r="U99" s="21"/>
      <c r="V99" s="21"/>
      <c r="W99" s="21"/>
    </row>
    <row r="100" spans="1:23" ht="15.75" thickTop="1">
      <c r="A100" s="2371"/>
      <c r="B100" s="1907"/>
      <c r="C100" s="2372"/>
      <c r="D100" s="2372"/>
      <c r="E100" s="2372"/>
      <c r="F100" s="2372"/>
      <c r="G100" s="2373"/>
      <c r="H100" s="2374"/>
      <c r="I100" s="2374"/>
      <c r="J100" s="2374"/>
      <c r="K100" s="2374"/>
      <c r="L100" s="2374"/>
      <c r="M100" s="2374"/>
      <c r="N100" s="2374"/>
      <c r="O100" s="2374"/>
      <c r="P100" s="2375"/>
      <c r="Q100" s="2374"/>
      <c r="R100" s="2374"/>
      <c r="S100" s="2374"/>
      <c r="T100" s="2374"/>
      <c r="U100" s="2374"/>
      <c r="V100" s="2374"/>
      <c r="W100" s="2374"/>
    </row>
    <row r="101" spans="1:23" hidden="1">
      <c r="A101" s="2371"/>
      <c r="B101" s="1907"/>
      <c r="C101" s="2372"/>
      <c r="D101" s="2372"/>
      <c r="E101" s="2372"/>
      <c r="F101" s="2372"/>
      <c r="G101" s="2373"/>
      <c r="H101" s="2374"/>
      <c r="I101" s="2374"/>
      <c r="J101" s="2374"/>
      <c r="K101" s="2374"/>
      <c r="L101" s="2376" t="s">
        <v>564</v>
      </c>
      <c r="M101" s="2374"/>
      <c r="N101" s="2374"/>
      <c r="O101" s="2374"/>
      <c r="P101" s="2375"/>
      <c r="Q101" s="2374"/>
      <c r="R101" s="2374"/>
      <c r="S101" s="2374"/>
      <c r="T101" s="2374"/>
      <c r="U101" s="2374"/>
      <c r="V101" s="1888"/>
      <c r="W101" s="1888"/>
    </row>
    <row r="102" spans="1:23" hidden="1">
      <c r="A102" s="2371"/>
      <c r="B102" s="1907"/>
      <c r="C102" s="2372"/>
      <c r="D102" s="2372"/>
      <c r="E102" s="2372"/>
      <c r="F102" s="2372"/>
      <c r="G102" s="2373"/>
      <c r="H102" s="2374"/>
      <c r="I102" s="2374"/>
      <c r="J102" s="2374"/>
      <c r="K102" s="2374"/>
      <c r="L102" s="2377"/>
      <c r="M102" s="2374"/>
      <c r="N102" s="2374"/>
      <c r="O102" s="2374"/>
      <c r="P102" s="2375"/>
      <c r="Q102" s="2374"/>
      <c r="R102" s="2374"/>
      <c r="S102" s="2374"/>
      <c r="T102" s="2374"/>
      <c r="U102" s="2374"/>
      <c r="V102" s="1888"/>
      <c r="W102" s="1888"/>
    </row>
    <row r="103" spans="1:23" s="2" customFormat="1" ht="16.5" hidden="1" thickTop="1" thickBot="1">
      <c r="A103" s="652" t="s">
        <v>632</v>
      </c>
      <c r="B103" s="653"/>
      <c r="C103" s="12"/>
      <c r="D103" s="12"/>
      <c r="E103" s="12"/>
      <c r="F103" s="12"/>
      <c r="G103" s="13"/>
      <c r="H103" s="21"/>
      <c r="I103" s="21"/>
      <c r="J103" s="21"/>
      <c r="K103" s="21"/>
      <c r="L103" s="52"/>
      <c r="M103" s="21"/>
      <c r="N103" s="21"/>
      <c r="O103" s="21"/>
      <c r="P103" s="199"/>
      <c r="Q103" s="21"/>
      <c r="R103" s="21"/>
      <c r="S103" s="21"/>
      <c r="T103" s="21"/>
      <c r="U103" s="21"/>
      <c r="V103" s="2378"/>
      <c r="W103" s="2378"/>
    </row>
    <row r="104" spans="1:23" s="2" customFormat="1">
      <c r="A104" s="2371"/>
      <c r="B104" s="1907"/>
      <c r="C104" s="2372"/>
      <c r="D104" s="2372"/>
      <c r="E104" s="2372"/>
      <c r="F104" s="2372"/>
      <c r="G104" s="2373"/>
      <c r="H104" s="2374"/>
      <c r="I104" s="2374"/>
      <c r="J104" s="2374"/>
      <c r="K104" s="2374"/>
      <c r="L104" s="2377"/>
      <c r="M104" s="2374"/>
      <c r="N104" s="2374"/>
      <c r="O104" s="2374"/>
      <c r="P104" s="2375"/>
      <c r="Q104" s="2374"/>
      <c r="R104" s="2374"/>
      <c r="S104" s="2374"/>
      <c r="T104" s="2374"/>
      <c r="U104" s="2374"/>
      <c r="V104" s="1891"/>
      <c r="W104" s="1891"/>
    </row>
    <row r="105" spans="1:23" s="2" customFormat="1" ht="15.75" thickBot="1">
      <c r="A105" s="2371"/>
      <c r="B105" s="1907"/>
      <c r="C105" s="2372"/>
      <c r="D105" s="2372"/>
      <c r="E105" s="2372"/>
      <c r="F105" s="2372"/>
      <c r="G105" s="2373"/>
      <c r="H105" s="2374"/>
      <c r="I105" s="2374"/>
      <c r="J105" s="2374"/>
      <c r="K105" s="2374"/>
      <c r="L105" s="2377"/>
      <c r="M105" s="2374"/>
      <c r="N105" s="2374"/>
      <c r="O105" s="2374"/>
      <c r="P105" s="2375"/>
      <c r="Q105" s="2374"/>
      <c r="R105" s="2374"/>
      <c r="S105" s="2374"/>
      <c r="T105" s="2374"/>
      <c r="U105" s="2374"/>
      <c r="V105" s="1891"/>
      <c r="W105" s="1891"/>
    </row>
    <row r="106" spans="1:23" ht="16.5" thickTop="1" thickBot="1">
      <c r="A106" s="2371"/>
      <c r="B106" s="1907"/>
      <c r="C106" s="2372"/>
      <c r="D106" s="2372"/>
      <c r="E106" s="2372"/>
      <c r="F106" s="2372"/>
      <c r="G106" s="2373"/>
      <c r="H106" s="2374"/>
      <c r="I106" s="2374"/>
      <c r="J106" s="2374"/>
      <c r="K106" s="2374"/>
      <c r="L106" s="2377"/>
      <c r="M106" s="2374"/>
      <c r="N106" s="2374"/>
      <c r="O106" s="2374"/>
      <c r="P106" s="2375"/>
      <c r="Q106" s="2374"/>
      <c r="R106" s="2374"/>
      <c r="S106" s="2374"/>
      <c r="T106" s="2374"/>
      <c r="U106" s="2374"/>
      <c r="V106" s="21"/>
      <c r="W106" s="21"/>
    </row>
    <row r="107" spans="1:23" s="2" customFormat="1" ht="16.5" thickTop="1" thickBot="1">
      <c r="A107" s="652" t="s">
        <v>633</v>
      </c>
      <c r="B107" s="653"/>
      <c r="C107" s="12"/>
      <c r="D107" s="12"/>
      <c r="E107" s="12"/>
      <c r="F107" s="12"/>
      <c r="G107" s="13"/>
      <c r="H107" s="21"/>
      <c r="I107" s="21"/>
      <c r="J107" s="21"/>
      <c r="K107" s="21"/>
      <c r="L107" s="52"/>
      <c r="M107" s="21"/>
      <c r="N107" s="21"/>
      <c r="O107" s="21"/>
      <c r="P107" s="199"/>
      <c r="Q107" s="21"/>
      <c r="R107" s="21"/>
      <c r="S107" s="21"/>
      <c r="T107" s="21"/>
      <c r="U107" s="21"/>
      <c r="V107" s="2374"/>
      <c r="W107" s="2374"/>
    </row>
    <row r="108" spans="1:23" s="2" customFormat="1" ht="15.75" thickTop="1">
      <c r="A108" s="2371"/>
      <c r="B108" s="1907"/>
      <c r="C108" s="2372"/>
      <c r="D108" s="2372"/>
      <c r="E108" s="2372"/>
      <c r="F108" s="2372"/>
      <c r="G108" s="2373"/>
      <c r="H108" s="2374"/>
      <c r="I108" s="2374"/>
      <c r="J108" s="2374"/>
      <c r="K108" s="2374"/>
      <c r="L108" s="2377"/>
      <c r="M108" s="2374"/>
      <c r="N108" s="2374"/>
      <c r="O108" s="2374"/>
      <c r="P108" s="2375"/>
      <c r="Q108" s="2374"/>
      <c r="R108" s="2374"/>
      <c r="S108" s="2374"/>
      <c r="T108" s="2374"/>
      <c r="U108" s="2374"/>
      <c r="V108" s="1892"/>
      <c r="W108" s="1892"/>
    </row>
    <row r="109" spans="1:23" s="2" customFormat="1">
      <c r="A109" s="1920"/>
      <c r="B109" s="1907"/>
      <c r="C109" s="1908"/>
      <c r="D109" s="1908"/>
      <c r="E109" s="1908"/>
      <c r="F109" s="1908"/>
      <c r="G109" s="1921"/>
      <c r="H109" s="1888"/>
      <c r="I109" s="1888"/>
      <c r="J109" s="1888"/>
      <c r="K109" s="1888"/>
      <c r="L109" s="1999"/>
      <c r="M109" s="1888"/>
      <c r="N109" s="1888"/>
      <c r="O109" s="1888"/>
      <c r="P109" s="2379"/>
      <c r="Q109" s="1888"/>
      <c r="R109" s="1888"/>
      <c r="S109" s="1888"/>
      <c r="T109" s="1888"/>
      <c r="U109" s="1888"/>
      <c r="V109" s="1892"/>
      <c r="W109" s="1892"/>
    </row>
    <row r="110" spans="1:23" s="2" customFormat="1" ht="15.75" thickBot="1">
      <c r="A110" s="1889"/>
      <c r="B110" s="1907"/>
      <c r="C110" s="1908"/>
      <c r="D110" s="1908"/>
      <c r="E110" s="1908"/>
      <c r="F110" s="1908"/>
      <c r="G110" s="1921"/>
      <c r="H110" s="1891"/>
      <c r="I110" s="1891"/>
      <c r="J110" s="1891"/>
      <c r="K110" s="1891"/>
      <c r="L110" s="2000"/>
      <c r="M110" s="1891"/>
      <c r="N110" s="1891"/>
      <c r="O110" s="1891"/>
      <c r="P110" s="2380"/>
      <c r="Q110" s="1891"/>
      <c r="R110" s="1891"/>
      <c r="S110" s="1891"/>
      <c r="T110" s="1891"/>
      <c r="U110" s="1891"/>
      <c r="V110" s="1892"/>
      <c r="W110" s="1892"/>
    </row>
    <row r="111" spans="1:23" s="2" customFormat="1" ht="16.5" thickTop="1" thickBot="1">
      <c r="A111" s="652" t="s">
        <v>634</v>
      </c>
      <c r="B111" s="653"/>
      <c r="C111" s="12"/>
      <c r="D111" s="12"/>
      <c r="E111" s="12"/>
      <c r="F111" s="12"/>
      <c r="G111" s="13"/>
      <c r="H111" s="21"/>
      <c r="I111" s="21"/>
      <c r="J111" s="21"/>
      <c r="K111" s="21"/>
      <c r="L111" s="52"/>
      <c r="M111" s="21"/>
      <c r="N111" s="21"/>
      <c r="O111" s="21"/>
      <c r="P111" s="199"/>
      <c r="Q111" s="21"/>
      <c r="R111" s="21"/>
      <c r="S111" s="21"/>
      <c r="T111" s="21"/>
      <c r="U111" s="21"/>
      <c r="V111" s="1892"/>
      <c r="W111" s="1892"/>
    </row>
    <row r="112" spans="1:23" ht="15.75" thickTop="1">
      <c r="A112" s="2381"/>
      <c r="B112" s="2382"/>
      <c r="C112" s="2372"/>
      <c r="D112" s="2372"/>
      <c r="E112" s="2372"/>
      <c r="F112" s="2372"/>
      <c r="G112" s="2373"/>
      <c r="H112" s="2374"/>
      <c r="I112" s="2374"/>
      <c r="J112" s="2374"/>
      <c r="K112" s="2374"/>
      <c r="L112" s="2377"/>
      <c r="M112" s="2374"/>
      <c r="N112" s="2374"/>
      <c r="O112" s="2374"/>
      <c r="P112" s="2375"/>
      <c r="Q112" s="2374"/>
      <c r="R112" s="2374"/>
      <c r="S112" s="2374"/>
      <c r="T112" s="2374"/>
      <c r="U112" s="2374"/>
      <c r="V112" s="2383"/>
      <c r="W112" s="2383"/>
    </row>
    <row r="113" spans="1:23">
      <c r="A113" s="1889"/>
      <c r="B113" s="1890"/>
      <c r="C113" s="1908"/>
      <c r="D113" s="1908"/>
      <c r="E113" s="1908"/>
      <c r="F113" s="1908"/>
      <c r="G113" s="1921"/>
      <c r="H113" s="1892"/>
      <c r="I113" s="1892"/>
      <c r="J113" s="1892"/>
      <c r="K113" s="1892"/>
      <c r="L113" s="2001"/>
      <c r="M113" s="1892"/>
      <c r="N113" s="1892"/>
      <c r="O113" s="1892"/>
      <c r="P113" s="2379"/>
      <c r="Q113" s="1892"/>
      <c r="R113" s="1892"/>
      <c r="S113" s="1892"/>
      <c r="T113" s="1892"/>
      <c r="U113" s="1892"/>
      <c r="V113" s="1892"/>
      <c r="W113" s="1892"/>
    </row>
    <row r="114" spans="1:23" ht="15.75" thickBot="1">
      <c r="A114" s="1889"/>
      <c r="B114" s="1890"/>
      <c r="C114" s="1908"/>
      <c r="D114" s="1908"/>
      <c r="E114" s="1908"/>
      <c r="F114" s="1908"/>
      <c r="G114" s="1921"/>
      <c r="H114" s="1892"/>
      <c r="I114" s="1892"/>
      <c r="J114" s="1892"/>
      <c r="K114" s="1892"/>
      <c r="L114" s="2001"/>
      <c r="M114" s="1892"/>
      <c r="N114" s="1892"/>
      <c r="O114" s="1892"/>
      <c r="P114" s="2379"/>
      <c r="Q114" s="1892"/>
      <c r="R114" s="1892"/>
      <c r="S114" s="1892"/>
      <c r="T114" s="1892"/>
      <c r="U114" s="1892"/>
      <c r="V114" s="1892"/>
      <c r="W114" s="1892"/>
    </row>
    <row r="115" spans="1:23" ht="16.5" thickTop="1" thickBot="1">
      <c r="A115" s="652" t="s">
        <v>635</v>
      </c>
      <c r="B115" s="653"/>
      <c r="C115" s="12"/>
      <c r="D115" s="12"/>
      <c r="E115" s="12"/>
      <c r="F115" s="12"/>
      <c r="G115" s="13"/>
      <c r="H115" s="21"/>
      <c r="I115" s="21"/>
      <c r="J115" s="21"/>
      <c r="K115" s="21"/>
      <c r="L115" s="52"/>
      <c r="M115" s="21"/>
      <c r="N115" s="21"/>
      <c r="O115" s="21"/>
      <c r="P115" s="199"/>
      <c r="Q115" s="21"/>
      <c r="R115" s="21"/>
      <c r="S115" s="21"/>
      <c r="T115" s="21"/>
      <c r="U115" s="21"/>
      <c r="V115" s="1892"/>
      <c r="W115" s="1892"/>
    </row>
    <row r="116" spans="1:23" ht="15.75" thickTop="1">
      <c r="A116" s="1920"/>
      <c r="B116" s="1907" t="s">
        <v>636</v>
      </c>
      <c r="C116" s="1908"/>
      <c r="D116" s="1908"/>
      <c r="E116" s="1908"/>
      <c r="F116" s="1908"/>
      <c r="G116" s="1921"/>
      <c r="H116" s="1892"/>
      <c r="I116" s="1892"/>
      <c r="J116" s="1892"/>
      <c r="K116" s="1892"/>
      <c r="L116" s="2001"/>
      <c r="M116" s="1892"/>
      <c r="N116" s="1892"/>
      <c r="O116" s="1892"/>
      <c r="P116" s="2379"/>
      <c r="Q116" s="1892"/>
      <c r="R116" s="1892"/>
      <c r="S116" s="1892"/>
      <c r="T116" s="1892"/>
      <c r="U116" s="1892"/>
      <c r="V116" s="1892"/>
      <c r="W116" s="1892"/>
    </row>
    <row r="117" spans="1:23" ht="15.75" thickBot="1">
      <c r="A117" s="1920"/>
      <c r="B117" s="1907" t="s">
        <v>637</v>
      </c>
      <c r="C117" s="1908"/>
      <c r="D117" s="1908"/>
      <c r="E117" s="1908"/>
      <c r="F117" s="1908"/>
      <c r="G117" s="1921"/>
      <c r="H117" s="1892"/>
      <c r="I117" s="1892"/>
      <c r="J117" s="1892"/>
      <c r="K117" s="1892"/>
      <c r="L117" s="2001"/>
      <c r="M117" s="1892"/>
      <c r="N117" s="1892"/>
      <c r="O117" s="1892"/>
      <c r="P117" s="2379"/>
      <c r="Q117" s="1892"/>
      <c r="R117" s="1892"/>
      <c r="S117" s="1892"/>
      <c r="T117" s="1892"/>
      <c r="U117" s="1892"/>
      <c r="V117" s="300"/>
      <c r="W117" s="300"/>
    </row>
    <row r="118" spans="1:23" ht="16.5" thickTop="1" thickBot="1">
      <c r="A118" s="1920"/>
      <c r="B118" s="1907" t="s">
        <v>638</v>
      </c>
      <c r="C118" s="1908"/>
      <c r="D118" s="1908"/>
      <c r="E118" s="1908"/>
      <c r="F118" s="1908"/>
      <c r="G118" s="1921"/>
      <c r="H118" s="1892"/>
      <c r="I118" s="1892"/>
      <c r="J118" s="1892"/>
      <c r="K118" s="1892"/>
      <c r="L118" s="2001"/>
      <c r="M118" s="1892"/>
      <c r="N118" s="1892"/>
      <c r="O118" s="1892"/>
      <c r="P118" s="2379"/>
      <c r="Q118" s="1892"/>
      <c r="R118" s="1892"/>
      <c r="S118" s="1892"/>
      <c r="T118" s="1892"/>
      <c r="U118" s="1892"/>
      <c r="V118" s="21"/>
      <c r="W118" s="21"/>
    </row>
    <row r="119" spans="1:23" ht="15.75" thickTop="1">
      <c r="A119" s="1920"/>
      <c r="B119" s="1907" t="s">
        <v>639</v>
      </c>
      <c r="C119" s="1908"/>
      <c r="D119" s="1908"/>
      <c r="E119" s="1908"/>
      <c r="F119" s="1908"/>
      <c r="G119" s="1921"/>
      <c r="H119" s="1892"/>
      <c r="I119" s="1892"/>
      <c r="J119" s="1892"/>
      <c r="K119" s="1892"/>
      <c r="L119" s="2001"/>
      <c r="M119" s="1892"/>
      <c r="N119" s="1892"/>
      <c r="O119" s="1892"/>
      <c r="P119" s="2379"/>
      <c r="Q119" s="1892"/>
      <c r="R119" s="1892"/>
      <c r="S119" s="1892"/>
      <c r="T119" s="1892"/>
      <c r="U119" s="1892"/>
      <c r="V119" s="2384"/>
      <c r="W119" s="2384"/>
    </row>
    <row r="120" spans="1:23" ht="15.75" thickBot="1">
      <c r="A120" s="358"/>
      <c r="B120" s="357"/>
      <c r="C120" s="188"/>
      <c r="D120" s="188"/>
      <c r="E120" s="188"/>
      <c r="F120" s="188"/>
      <c r="G120" s="359"/>
      <c r="H120" s="300"/>
      <c r="I120" s="300"/>
      <c r="J120" s="300"/>
      <c r="K120" s="300"/>
      <c r="L120" s="53"/>
      <c r="M120" s="300"/>
      <c r="N120" s="300"/>
      <c r="O120" s="300"/>
      <c r="P120" s="378"/>
      <c r="Q120" s="300"/>
      <c r="R120" s="300"/>
      <c r="S120" s="300"/>
      <c r="T120" s="300"/>
      <c r="U120" s="300"/>
      <c r="V120" s="1893"/>
      <c r="W120" s="1893"/>
    </row>
    <row r="121" spans="1:23" ht="16.5" thickTop="1" thickBot="1">
      <c r="A121" s="7" t="s">
        <v>640</v>
      </c>
      <c r="B121" s="8"/>
      <c r="C121" s="12"/>
      <c r="D121" s="12"/>
      <c r="E121" s="12"/>
      <c r="F121" s="12"/>
      <c r="G121" s="13"/>
      <c r="H121" s="21"/>
      <c r="I121" s="21"/>
      <c r="J121" s="21"/>
      <c r="K121" s="21"/>
      <c r="L121" s="52"/>
      <c r="M121" s="21"/>
      <c r="N121" s="21"/>
      <c r="O121" s="21"/>
      <c r="P121" s="199"/>
      <c r="Q121" s="21"/>
      <c r="R121" s="21"/>
      <c r="S121" s="21"/>
      <c r="T121" s="21"/>
      <c r="U121" s="21"/>
      <c r="V121" s="1898"/>
      <c r="W121" s="1898"/>
    </row>
    <row r="122" spans="1:23" ht="15.75" thickTop="1">
      <c r="A122" s="2371"/>
      <c r="B122" s="2385" t="s">
        <v>641</v>
      </c>
      <c r="C122" s="2372"/>
      <c r="D122" s="2372"/>
      <c r="E122" s="2372"/>
      <c r="F122" s="2372"/>
      <c r="G122" s="2373"/>
      <c r="H122" s="2384"/>
      <c r="I122" s="2384"/>
      <c r="J122" s="2384"/>
      <c r="K122" s="2384"/>
      <c r="L122" s="2311"/>
      <c r="M122" s="2384"/>
      <c r="N122" s="2384"/>
      <c r="O122" s="2384"/>
      <c r="P122" s="2386"/>
      <c r="Q122" s="2384"/>
      <c r="R122" s="2384"/>
      <c r="S122" s="2384"/>
      <c r="T122" s="2384"/>
      <c r="U122" s="2384"/>
    </row>
    <row r="123" spans="1:23">
      <c r="A123" s="1920"/>
      <c r="B123" s="1907" t="s">
        <v>642</v>
      </c>
      <c r="C123" s="1908"/>
      <c r="D123" s="1908"/>
      <c r="E123" s="1908"/>
      <c r="F123" s="1908"/>
      <c r="G123" s="1921"/>
      <c r="H123" s="1893"/>
      <c r="I123" s="1893"/>
      <c r="J123" s="1893"/>
      <c r="K123" s="1893"/>
      <c r="L123" s="2002"/>
      <c r="M123" s="1893"/>
      <c r="N123" s="1893"/>
      <c r="O123" s="1893"/>
      <c r="P123" s="1899"/>
      <c r="Q123" s="1893"/>
      <c r="R123" s="1893"/>
      <c r="S123" s="1893"/>
      <c r="T123" s="1893"/>
      <c r="U123" s="1893"/>
    </row>
    <row r="124" spans="1:23" ht="15.75" thickBot="1">
      <c r="A124" s="1894"/>
      <c r="B124" s="1895" t="s">
        <v>643</v>
      </c>
      <c r="C124" s="1896"/>
      <c r="D124" s="1896"/>
      <c r="E124" s="1896"/>
      <c r="F124" s="1896"/>
      <c r="G124" s="1897"/>
      <c r="H124" s="1898"/>
      <c r="I124" s="1898"/>
      <c r="J124" s="1898"/>
      <c r="K124" s="1898"/>
      <c r="L124" s="2003"/>
      <c r="M124" s="1898"/>
      <c r="N124" s="1898"/>
      <c r="O124" s="1898"/>
      <c r="P124" s="2387"/>
      <c r="Q124" s="1898"/>
      <c r="R124" s="1898"/>
      <c r="S124" s="1898"/>
      <c r="T124" s="1898"/>
      <c r="U124" s="1898"/>
    </row>
    <row r="125" spans="1:23" ht="16.5" thickTop="1" thickBot="1"/>
    <row r="126" spans="1:23" ht="16.5" thickTop="1" thickBot="1">
      <c r="A126" s="94" t="s">
        <v>644</v>
      </c>
      <c r="B126" s="96"/>
    </row>
    <row r="127" spans="1:23" ht="15.75" thickTop="1">
      <c r="A127" s="95" t="s">
        <v>542</v>
      </c>
      <c r="B127" s="1899"/>
    </row>
    <row r="128" spans="1:23">
      <c r="A128" s="1900" t="s">
        <v>546</v>
      </c>
      <c r="B128" s="1899"/>
    </row>
    <row r="129" spans="1:2">
      <c r="A129" s="1901" t="s">
        <v>549</v>
      </c>
      <c r="B129" s="1902"/>
    </row>
    <row r="130" spans="1:2">
      <c r="A130" s="1901" t="s">
        <v>552</v>
      </c>
      <c r="B130" s="1903"/>
    </row>
    <row r="131" spans="1:2" ht="15.75" thickBot="1">
      <c r="A131" s="1904" t="s">
        <v>645</v>
      </c>
      <c r="B131" s="1905"/>
    </row>
    <row r="132" spans="1:2" ht="15.75" thickTop="1"/>
    <row r="133" spans="1:2">
      <c r="A133" s="97"/>
      <c r="B133" s="1" t="s">
        <v>646</v>
      </c>
    </row>
    <row r="134" spans="1:2">
      <c r="A134" s="98"/>
      <c r="B134" s="1" t="s">
        <v>647</v>
      </c>
    </row>
  </sheetData>
  <mergeCells count="70">
    <mergeCell ref="A99:B99"/>
    <mergeCell ref="A103:B103"/>
    <mergeCell ref="A107:B107"/>
    <mergeCell ref="A111:B111"/>
    <mergeCell ref="A115:B115"/>
    <mergeCell ref="Z4:AA4"/>
    <mergeCell ref="Z5:AA5"/>
    <mergeCell ref="Z6:AA6"/>
    <mergeCell ref="Z7:AA7"/>
    <mergeCell ref="X4:Y4"/>
    <mergeCell ref="X5:Y5"/>
    <mergeCell ref="X6:Y6"/>
    <mergeCell ref="X7:Y7"/>
    <mergeCell ref="X8:Y8"/>
    <mergeCell ref="R2:S2"/>
    <mergeCell ref="L3:M3"/>
    <mergeCell ref="V3:W3"/>
    <mergeCell ref="P3:Q3"/>
    <mergeCell ref="L8:M8"/>
    <mergeCell ref="V4:W4"/>
    <mergeCell ref="V5:W5"/>
    <mergeCell ref="V6:W6"/>
    <mergeCell ref="V7:W7"/>
    <mergeCell ref="V8:W8"/>
    <mergeCell ref="L4:M4"/>
    <mergeCell ref="L5:M5"/>
    <mergeCell ref="L6:M6"/>
    <mergeCell ref="L7:M7"/>
    <mergeCell ref="P8:Q8"/>
    <mergeCell ref="J3:K3"/>
    <mergeCell ref="N3:O3"/>
    <mergeCell ref="L2:M2"/>
    <mergeCell ref="V2:W2"/>
    <mergeCell ref="P2:Q2"/>
    <mergeCell ref="J2:K2"/>
    <mergeCell ref="N2:O2"/>
    <mergeCell ref="R3:S3"/>
    <mergeCell ref="J4:K4"/>
    <mergeCell ref="J5:K5"/>
    <mergeCell ref="J6:K6"/>
    <mergeCell ref="J7:K7"/>
    <mergeCell ref="J8:K8"/>
    <mergeCell ref="P4:Q4"/>
    <mergeCell ref="P5:Q5"/>
    <mergeCell ref="P6:Q6"/>
    <mergeCell ref="P7:Q7"/>
    <mergeCell ref="N8:O8"/>
    <mergeCell ref="N4:O4"/>
    <mergeCell ref="N5:O5"/>
    <mergeCell ref="N6:O6"/>
    <mergeCell ref="N7:O7"/>
    <mergeCell ref="R4:S4"/>
    <mergeCell ref="R5:S5"/>
    <mergeCell ref="R6:S6"/>
    <mergeCell ref="R7:S7"/>
    <mergeCell ref="R8:S8"/>
    <mergeCell ref="T8:U8"/>
    <mergeCell ref="T2:U2"/>
    <mergeCell ref="T3:U3"/>
    <mergeCell ref="T4:U4"/>
    <mergeCell ref="T5:U5"/>
    <mergeCell ref="T6:U6"/>
    <mergeCell ref="T7:U7"/>
    <mergeCell ref="H7:I7"/>
    <mergeCell ref="H8:I8"/>
    <mergeCell ref="H2:I2"/>
    <mergeCell ref="H3:I3"/>
    <mergeCell ref="H4:I4"/>
    <mergeCell ref="H5:I5"/>
    <mergeCell ref="H6:I6"/>
  </mergeCells>
  <conditionalFormatting sqref="H20:H30">
    <cfRule type="cellIs" dxfId="351" priority="11" operator="equal">
      <formula>"X"</formula>
    </cfRule>
    <cfRule type="cellIs" dxfId="350" priority="12" operator="equal">
      <formula>"I"</formula>
    </cfRule>
  </conditionalFormatting>
  <conditionalFormatting sqref="H32:H90">
    <cfRule type="cellIs" dxfId="349" priority="23" operator="equal">
      <formula>"X"</formula>
    </cfRule>
    <cfRule type="cellIs" dxfId="348" priority="24" operator="equal">
      <formula>"I"</formula>
    </cfRule>
  </conditionalFormatting>
  <conditionalFormatting sqref="J20:J30">
    <cfRule type="cellIs" dxfId="347" priority="9" operator="equal">
      <formula>"X"</formula>
    </cfRule>
    <cfRule type="cellIs" dxfId="346" priority="10" operator="equal">
      <formula>"I"</formula>
    </cfRule>
  </conditionalFormatting>
  <conditionalFormatting sqref="J32:J90">
    <cfRule type="cellIs" dxfId="345" priority="21" operator="equal">
      <formula>"X"</formula>
    </cfRule>
    <cfRule type="cellIs" dxfId="344" priority="22" operator="equal">
      <formula>"I"</formula>
    </cfRule>
  </conditionalFormatting>
  <conditionalFormatting sqref="L20:L30">
    <cfRule type="cellIs" dxfId="343" priority="7" operator="equal">
      <formula>"X"</formula>
    </cfRule>
    <cfRule type="cellIs" dxfId="342" priority="8" operator="equal">
      <formula>"I"</formula>
    </cfRule>
  </conditionalFormatting>
  <conditionalFormatting sqref="L32:L90">
    <cfRule type="cellIs" dxfId="341" priority="19" operator="equal">
      <formula>"X"</formula>
    </cfRule>
    <cfRule type="cellIs" dxfId="340" priority="20" operator="equal">
      <formula>"I"</formula>
    </cfRule>
  </conditionalFormatting>
  <conditionalFormatting sqref="N20:N30">
    <cfRule type="cellIs" dxfId="339" priority="5" operator="equal">
      <formula>"X"</formula>
    </cfRule>
    <cfRule type="cellIs" dxfId="338" priority="6" operator="equal">
      <formula>"I"</formula>
    </cfRule>
  </conditionalFormatting>
  <conditionalFormatting sqref="N32:N90">
    <cfRule type="cellIs" dxfId="337" priority="17" operator="equal">
      <formula>"X"</formula>
    </cfRule>
    <cfRule type="cellIs" dxfId="336" priority="18" operator="equal">
      <formula>"I"</formula>
    </cfRule>
  </conditionalFormatting>
  <conditionalFormatting sqref="P20:P30">
    <cfRule type="cellIs" dxfId="335" priority="3" operator="equal">
      <formula>"X"</formula>
    </cfRule>
    <cfRule type="cellIs" dxfId="334" priority="4" operator="equal">
      <formula>"I"</formula>
    </cfRule>
  </conditionalFormatting>
  <conditionalFormatting sqref="P32:P90">
    <cfRule type="cellIs" dxfId="333" priority="15" operator="equal">
      <formula>"X"</formula>
    </cfRule>
    <cfRule type="cellIs" dxfId="332" priority="16" operator="equal">
      <formula>"I"</formula>
    </cfRule>
  </conditionalFormatting>
  <conditionalFormatting sqref="R20:R30">
    <cfRule type="cellIs" dxfId="331" priority="1" operator="equal">
      <formula>"X"</formula>
    </cfRule>
    <cfRule type="cellIs" dxfId="330" priority="2" operator="equal">
      <formula>"I"</formula>
    </cfRule>
  </conditionalFormatting>
  <conditionalFormatting sqref="R32:R90">
    <cfRule type="cellIs" dxfId="329" priority="13" operator="equal">
      <formula>"X"</formula>
    </cfRule>
    <cfRule type="cellIs" dxfId="328" priority="14" operator="equal">
      <formula>"I"</formula>
    </cfRule>
  </conditionalFormatting>
  <hyperlinks>
    <hyperlink ref="T7" r:id="rId1" xr:uid="{E318A2A2-8A3C-4401-A933-82A0079F6CBD}"/>
    <hyperlink ref="V7" r:id="rId2" display="mailto:gschmidt.sms@gmail.com" xr:uid="{5763B4C8-97A4-4A59-BCE2-E1050331D868}"/>
    <hyperlink ref="X7" r:id="rId3" xr:uid="{40986CA0-0865-4A06-9248-1F5FA9BA2156}"/>
    <hyperlink ref="Z7" r:id="rId4" display="mailto:info@mastermechanicalservices.com" xr:uid="{4B2B8E40-AC0A-4C08-B147-F2F050BF06D0}"/>
    <hyperlink ref="B3" location="'Cost Summary'!A1" display="BACK TO SUMMARY SHEET" xr:uid="{E4DB86A9-F814-42BE-B9C7-10010718EB0B}"/>
  </hyperlinks>
  <pageMargins left="0.7" right="0.7" top="0.75" bottom="0.75" header="0.3" footer="0.3"/>
  <pageSetup paperSize="3" scale="46" orientation="portrait" horizontalDpi="1200" verticalDpi="1200" r:id="rId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rgb="FF92D050"/>
    <pageSetUpPr fitToPage="1"/>
  </sheetPr>
  <dimension ref="A1:Q144"/>
  <sheetViews>
    <sheetView zoomScale="96" zoomScaleNormal="96" workbookViewId="0">
      <pane xSplit="2" ySplit="9" topLeftCell="C20" activePane="bottomRight" state="frozen"/>
      <selection pane="bottomRight" activeCell="B6" sqref="B6"/>
      <selection pane="bottomLeft" activeCell="A10" sqref="A10"/>
      <selection pane="topRight" activeCell="C1" sqref="C1"/>
    </sheetView>
  </sheetViews>
  <sheetFormatPr defaultRowHeight="15"/>
  <cols>
    <col min="1" max="1" width="11" customWidth="1"/>
    <col min="2" max="2" width="80.5703125" style="1" customWidth="1"/>
    <col min="3" max="3" width="10.85546875" style="2" bestFit="1" customWidth="1"/>
    <col min="4" max="4" width="11.42578125" style="2" customWidth="1"/>
    <col min="5" max="5" width="7.5703125" style="2" customWidth="1"/>
    <col min="6" max="6" width="10.5703125" style="2" customWidth="1"/>
    <col min="7" max="7" width="13.28515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customWidth="1"/>
    <col min="13" max="13" width="16.7109375" style="2" customWidth="1"/>
    <col min="14" max="14" width="7.42578125" style="2" customWidth="1"/>
    <col min="15" max="15" width="14.85546875" style="2" customWidth="1"/>
    <col min="16" max="16" width="7.42578125" style="2" customWidth="1"/>
    <col min="17" max="17" width="14.85546875" style="2" customWidth="1"/>
  </cols>
  <sheetData>
    <row r="1" spans="1:17">
      <c r="E1" s="179"/>
      <c r="F1" s="152"/>
      <c r="G1" s="150" t="s">
        <v>529</v>
      </c>
    </row>
    <row r="2" spans="1:17" ht="15.75" thickBot="1">
      <c r="E2" s="179"/>
      <c r="F2" s="149" t="s">
        <v>530</v>
      </c>
      <c r="G2" s="150" t="s">
        <v>531</v>
      </c>
      <c r="H2" s="647"/>
      <c r="I2" s="647"/>
      <c r="J2" s="697"/>
      <c r="K2" s="647"/>
      <c r="L2" s="698"/>
      <c r="M2" s="681"/>
      <c r="N2" s="647"/>
      <c r="O2" s="647"/>
      <c r="P2" s="647"/>
      <c r="Q2" s="647"/>
    </row>
    <row r="3" spans="1:17" ht="21.75" thickTop="1" thickBot="1">
      <c r="B3" s="164" t="s">
        <v>532</v>
      </c>
      <c r="F3" s="151" t="s">
        <v>533</v>
      </c>
      <c r="G3" s="150" t="s">
        <v>534</v>
      </c>
      <c r="H3" s="650" t="s">
        <v>705</v>
      </c>
      <c r="I3" s="651"/>
      <c r="J3" s="650" t="s">
        <v>536</v>
      </c>
      <c r="K3" s="651"/>
      <c r="L3" s="699" t="s">
        <v>537</v>
      </c>
      <c r="M3" s="700"/>
      <c r="N3" s="650" t="s">
        <v>679</v>
      </c>
      <c r="O3" s="651"/>
      <c r="P3" s="650" t="s">
        <v>680</v>
      </c>
      <c r="Q3" s="651"/>
    </row>
    <row r="4" spans="1:17" ht="15.75" thickTop="1">
      <c r="A4" s="3" t="s">
        <v>541</v>
      </c>
      <c r="B4" s="4" t="str">
        <f>'Area Calculations'!B4</f>
        <v>Project Name</v>
      </c>
      <c r="C4" s="5"/>
      <c r="D4" s="5"/>
      <c r="E4" s="5"/>
      <c r="F4" s="5"/>
      <c r="G4" s="6" t="s">
        <v>542</v>
      </c>
      <c r="H4" s="648"/>
      <c r="I4" s="649"/>
      <c r="J4" s="648"/>
      <c r="K4" s="649"/>
      <c r="L4" s="648"/>
      <c r="M4" s="649"/>
      <c r="N4" s="648"/>
      <c r="O4" s="649"/>
      <c r="P4" s="648"/>
      <c r="Q4" s="649"/>
    </row>
    <row r="5" spans="1:17">
      <c r="A5" s="1906" t="s">
        <v>544</v>
      </c>
      <c r="B5" s="1907" t="s">
        <v>1097</v>
      </c>
      <c r="C5" s="1908"/>
      <c r="D5" s="1908"/>
      <c r="E5" s="1908"/>
      <c r="F5" s="1908"/>
      <c r="G5" s="1909" t="s">
        <v>546</v>
      </c>
      <c r="H5" s="1910"/>
      <c r="I5" s="1911"/>
      <c r="J5" s="1910"/>
      <c r="K5" s="1911"/>
      <c r="L5" s="1910"/>
      <c r="M5" s="1911"/>
      <c r="N5" s="1910"/>
      <c r="O5" s="1911"/>
      <c r="P5" s="1910"/>
      <c r="Q5" s="1911"/>
    </row>
    <row r="6" spans="1:17">
      <c r="A6" s="1906" t="s">
        <v>548</v>
      </c>
      <c r="B6" s="1912" t="s">
        <v>471</v>
      </c>
      <c r="C6" s="1908"/>
      <c r="D6" s="1908"/>
      <c r="E6" s="1908"/>
      <c r="F6" s="1908"/>
      <c r="G6" s="1909" t="s">
        <v>549</v>
      </c>
      <c r="H6" s="1913"/>
      <c r="I6" s="1914"/>
      <c r="J6" s="1913"/>
      <c r="K6" s="1914"/>
      <c r="L6" s="2388"/>
      <c r="M6" s="1914"/>
      <c r="N6" s="1913"/>
      <c r="O6" s="1914"/>
      <c r="P6" s="1913"/>
      <c r="Q6" s="1914"/>
    </row>
    <row r="7" spans="1:17">
      <c r="A7" s="1906" t="s">
        <v>551</v>
      </c>
      <c r="B7" s="1915"/>
      <c r="C7" s="1908"/>
      <c r="D7" s="1908"/>
      <c r="E7" s="1908"/>
      <c r="F7" s="1908"/>
      <c r="G7" s="1909" t="s">
        <v>552</v>
      </c>
      <c r="H7" s="1916"/>
      <c r="I7" s="1917"/>
      <c r="J7" s="2257"/>
      <c r="K7" s="2258"/>
      <c r="L7" s="1916"/>
      <c r="M7" s="1917"/>
      <c r="N7" s="1916"/>
      <c r="O7" s="1917"/>
      <c r="P7" s="1916"/>
      <c r="Q7" s="1917"/>
    </row>
    <row r="8" spans="1:17" ht="15.75" thickBot="1">
      <c r="A8" s="356" t="s">
        <v>554</v>
      </c>
      <c r="B8" s="357"/>
      <c r="C8" s="188"/>
      <c r="D8" s="188"/>
      <c r="E8" s="188"/>
      <c r="F8" s="188"/>
      <c r="G8" s="298" t="s">
        <v>554</v>
      </c>
      <c r="H8" s="1918">
        <f>I105</f>
        <v>0</v>
      </c>
      <c r="I8" s="1919"/>
      <c r="J8" s="1918">
        <f>K105</f>
        <v>0</v>
      </c>
      <c r="K8" s="1919"/>
      <c r="L8" s="1918">
        <f>M105</f>
        <v>0</v>
      </c>
      <c r="M8" s="1919"/>
      <c r="N8" s="1918">
        <f>O105</f>
        <v>0</v>
      </c>
      <c r="O8" s="1919"/>
      <c r="P8" s="1918">
        <f>Q105</f>
        <v>0</v>
      </c>
      <c r="Q8" s="1919"/>
    </row>
    <row r="9" spans="1:17"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row>
    <row r="10" spans="1:17" ht="15.75" hidden="1" thickTop="1">
      <c r="A10" s="1920"/>
      <c r="B10" s="2389" t="s">
        <v>563</v>
      </c>
      <c r="C10" s="1908"/>
      <c r="D10" s="1908"/>
      <c r="E10" s="1908"/>
      <c r="F10" s="1908"/>
      <c r="G10" s="1921"/>
      <c r="H10" s="1922"/>
      <c r="I10" s="1922"/>
      <c r="J10" s="1922"/>
      <c r="K10" s="1922"/>
      <c r="L10" s="1922"/>
      <c r="M10" s="1922"/>
      <c r="N10" s="1922"/>
      <c r="O10" s="1922"/>
      <c r="P10" s="1922"/>
      <c r="Q10" s="1922"/>
    </row>
    <row r="11" spans="1:17"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row>
    <row r="12" spans="1:17"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row>
    <row r="13" spans="1:17"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row>
    <row r="14" spans="1:17" ht="15" hidden="1" customHeight="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row>
    <row r="15" spans="1:17"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row>
    <row r="16" spans="1:17"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row>
    <row r="17" spans="1:17"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row>
    <row r="18" spans="1:17"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row>
    <row r="19" spans="1:17" ht="15" hidden="1" customHeight="1" thickTop="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row>
    <row r="20" spans="1:17" ht="15" customHeight="1" thickTop="1">
      <c r="A20" s="1920"/>
      <c r="B20" s="1907"/>
      <c r="C20" s="1923"/>
      <c r="D20" s="1908"/>
      <c r="E20" s="1908"/>
      <c r="F20" s="1908"/>
      <c r="G20" s="1921"/>
      <c r="H20" s="1924"/>
      <c r="I20" s="1922"/>
      <c r="J20" s="1924"/>
      <c r="K20" s="1922"/>
      <c r="L20" s="1924"/>
      <c r="M20" s="1922"/>
      <c r="N20" s="1924"/>
      <c r="O20" s="1922"/>
      <c r="P20" s="1924"/>
      <c r="Q20" s="1922"/>
    </row>
    <row r="21" spans="1:17" ht="15" customHeight="1" thickBot="1">
      <c r="A21" s="1920"/>
      <c r="B21" s="1925" t="s">
        <v>1097</v>
      </c>
      <c r="C21" s="1923"/>
      <c r="D21" s="1908"/>
      <c r="E21" s="1908"/>
      <c r="F21" s="1908"/>
      <c r="G21" s="1921"/>
      <c r="H21" s="1924"/>
      <c r="I21" s="1922"/>
      <c r="J21" s="1924"/>
      <c r="K21" s="1922"/>
      <c r="L21" s="1924"/>
      <c r="M21" s="1922"/>
      <c r="N21" s="1924"/>
      <c r="O21" s="1922"/>
      <c r="P21" s="1924"/>
      <c r="Q21" s="1922"/>
    </row>
    <row r="22" spans="1:17" ht="15" hidden="1" customHeight="1" thickBot="1">
      <c r="A22" s="1920"/>
      <c r="B22" s="1907">
        <f>'Area Calculations'!L72</f>
        <v>0</v>
      </c>
      <c r="C22" s="1923" t="s">
        <v>564</v>
      </c>
      <c r="D22" s="1908"/>
      <c r="E22" s="1908"/>
      <c r="F22" s="1908"/>
      <c r="G22" s="1921"/>
      <c r="H22" s="1924"/>
      <c r="I22" s="1922"/>
      <c r="J22" s="1924"/>
      <c r="K22" s="1922"/>
      <c r="L22" s="1924"/>
      <c r="M22" s="1922"/>
      <c r="N22" s="1924"/>
      <c r="O22" s="1922"/>
      <c r="P22" s="1924"/>
      <c r="Q22" s="1922"/>
    </row>
    <row r="23" spans="1:17" ht="15" hidden="1" customHeight="1">
      <c r="A23" s="1920"/>
      <c r="B23" s="1907">
        <f>'Area Calculations'!L73</f>
        <v>0</v>
      </c>
      <c r="C23" s="1923" t="s">
        <v>564</v>
      </c>
      <c r="D23" s="1908"/>
      <c r="E23" s="1908"/>
      <c r="F23" s="1908"/>
      <c r="G23" s="1921"/>
      <c r="H23" s="1924"/>
      <c r="I23" s="1922"/>
      <c r="J23" s="1924"/>
      <c r="K23" s="1922"/>
      <c r="L23" s="1924"/>
      <c r="M23" s="1922"/>
      <c r="N23" s="1924"/>
      <c r="O23" s="1922"/>
      <c r="P23" s="1924"/>
      <c r="Q23" s="1922"/>
    </row>
    <row r="24" spans="1:17" ht="15" hidden="1" customHeight="1">
      <c r="A24" s="1920"/>
      <c r="B24" s="1907">
        <f>'Area Calculations'!L74</f>
        <v>0</v>
      </c>
      <c r="C24" s="1923" t="s">
        <v>564</v>
      </c>
      <c r="D24" s="1908"/>
      <c r="E24" s="1908"/>
      <c r="F24" s="1908"/>
      <c r="G24" s="1921"/>
      <c r="H24" s="1924"/>
      <c r="I24" s="1922"/>
      <c r="J24" s="1924"/>
      <c r="K24" s="1922"/>
      <c r="L24" s="1924"/>
      <c r="M24" s="1922"/>
      <c r="N24" s="1924"/>
      <c r="O24" s="1922"/>
      <c r="P24" s="1924"/>
      <c r="Q24" s="1922"/>
    </row>
    <row r="25" spans="1:17" ht="15.75" hidden="1" thickBot="1">
      <c r="A25" s="1920"/>
      <c r="B25" s="1907">
        <f>'Area Calculations'!L75</f>
        <v>0</v>
      </c>
      <c r="C25" s="1923"/>
      <c r="D25" s="1908"/>
      <c r="E25" s="1908"/>
      <c r="F25" s="1908"/>
      <c r="G25" s="1921"/>
      <c r="H25" s="1924"/>
      <c r="I25" s="1922"/>
      <c r="J25" s="1924"/>
      <c r="K25" s="1922"/>
      <c r="L25" s="1924"/>
      <c r="M25" s="1922"/>
      <c r="N25" s="1924"/>
      <c r="O25" s="1922"/>
      <c r="P25" s="1924"/>
      <c r="Q25" s="1922"/>
    </row>
    <row r="26" spans="1:17" ht="15.75" hidden="1" thickBot="1">
      <c r="A26" s="1920"/>
      <c r="B26" s="1907">
        <f>'Area Calculations'!L76</f>
        <v>0</v>
      </c>
      <c r="C26" s="1923" t="s">
        <v>564</v>
      </c>
      <c r="D26" s="1908"/>
      <c r="E26" s="1908"/>
      <c r="F26" s="1908"/>
      <c r="G26" s="1921"/>
      <c r="H26" s="1924"/>
      <c r="I26" s="1922"/>
      <c r="J26" s="1924"/>
      <c r="K26" s="1922"/>
      <c r="L26" s="1924"/>
      <c r="M26" s="1922"/>
      <c r="N26" s="1924"/>
      <c r="O26" s="1922"/>
      <c r="P26" s="1924"/>
      <c r="Q26" s="1922"/>
    </row>
    <row r="27" spans="1:17" ht="15.75" hidden="1" thickBot="1">
      <c r="A27" s="1920"/>
      <c r="B27" s="1907">
        <f>'Area Calculations'!L77</f>
        <v>0</v>
      </c>
      <c r="C27" s="1923" t="s">
        <v>564</v>
      </c>
      <c r="D27" s="1908"/>
      <c r="E27" s="1908"/>
      <c r="F27" s="1908"/>
      <c r="G27" s="1921"/>
      <c r="H27" s="1924"/>
      <c r="I27" s="1922"/>
      <c r="J27" s="1924"/>
      <c r="K27" s="1922"/>
      <c r="L27" s="1924"/>
      <c r="M27" s="1922"/>
      <c r="N27" s="1924"/>
      <c r="O27" s="1922"/>
      <c r="P27" s="1924"/>
      <c r="Q27" s="1922"/>
    </row>
    <row r="28" spans="1:17" ht="30.75" hidden="1" customHeight="1">
      <c r="A28" s="60"/>
      <c r="B28" s="1907">
        <f>'Area Calculations'!L78</f>
        <v>0</v>
      </c>
      <c r="C28" s="57"/>
      <c r="D28" s="58"/>
      <c r="E28" s="58"/>
      <c r="F28" s="58"/>
      <c r="G28" s="64"/>
      <c r="H28" s="1924"/>
      <c r="I28" s="59"/>
      <c r="J28" s="1924"/>
      <c r="K28" s="59"/>
      <c r="L28" s="1924"/>
      <c r="M28" s="59"/>
      <c r="N28" s="1924"/>
      <c r="O28" s="59"/>
      <c r="P28" s="1924"/>
      <c r="Q28" s="59"/>
    </row>
    <row r="29" spans="1:17">
      <c r="A29" s="2356"/>
      <c r="B29" s="1848" t="s">
        <v>567</v>
      </c>
      <c r="C29" s="1923"/>
      <c r="D29" s="1908"/>
      <c r="E29" s="1908"/>
      <c r="F29" s="1908"/>
      <c r="G29" s="1921"/>
      <c r="H29" s="1924"/>
      <c r="I29" s="2352"/>
      <c r="J29" s="1924"/>
      <c r="K29" s="2352"/>
      <c r="L29" s="1924"/>
      <c r="M29" s="2352"/>
      <c r="N29" s="1924"/>
      <c r="O29" s="2352"/>
      <c r="P29" s="1924"/>
      <c r="Q29" s="2352"/>
    </row>
    <row r="30" spans="1:17">
      <c r="A30" s="2356"/>
      <c r="B30" s="2390" t="s">
        <v>568</v>
      </c>
      <c r="C30" s="1923"/>
      <c r="D30" s="1908"/>
      <c r="E30" s="1908"/>
      <c r="F30" s="1908"/>
      <c r="G30" s="1921"/>
      <c r="H30" s="1924"/>
      <c r="I30" s="2391"/>
      <c r="J30" s="1924"/>
      <c r="K30" s="2391"/>
      <c r="L30" s="1924"/>
      <c r="M30" s="2391"/>
      <c r="N30" s="1924"/>
      <c r="O30" s="2391"/>
      <c r="P30" s="1924"/>
      <c r="Q30" s="2391"/>
    </row>
    <row r="31" spans="1:17">
      <c r="A31" s="2356"/>
      <c r="B31" s="2390" t="s">
        <v>569</v>
      </c>
      <c r="C31" s="1923"/>
      <c r="D31" s="1908"/>
      <c r="E31" s="1908"/>
      <c r="F31" s="1908"/>
      <c r="G31" s="1921"/>
      <c r="H31" s="1924"/>
      <c r="I31" s="2391"/>
      <c r="J31" s="1924"/>
      <c r="K31" s="2391"/>
      <c r="L31" s="1924"/>
      <c r="M31" s="2391"/>
      <c r="N31" s="1924"/>
      <c r="O31" s="2391"/>
      <c r="P31" s="1924"/>
      <c r="Q31" s="2391"/>
    </row>
    <row r="32" spans="1:17">
      <c r="A32" s="2356"/>
      <c r="B32" s="2392" t="s">
        <v>570</v>
      </c>
      <c r="C32" s="1923"/>
      <c r="D32" s="1908"/>
      <c r="E32" s="1908"/>
      <c r="F32" s="1908"/>
      <c r="G32" s="1921"/>
      <c r="H32" s="1924"/>
      <c r="I32" s="2391"/>
      <c r="J32" s="1924"/>
      <c r="K32" s="2391"/>
      <c r="L32" s="1924"/>
      <c r="M32" s="2391"/>
      <c r="N32" s="1924"/>
      <c r="O32" s="2391"/>
      <c r="P32" s="1924"/>
      <c r="Q32" s="2391"/>
    </row>
    <row r="33" spans="1:17">
      <c r="A33" s="2356"/>
      <c r="B33" s="2392" t="s">
        <v>571</v>
      </c>
      <c r="C33" s="1923"/>
      <c r="D33" s="1908"/>
      <c r="E33" s="1908"/>
      <c r="F33" s="1908"/>
      <c r="G33" s="1921"/>
      <c r="H33" s="1924"/>
      <c r="I33" s="2391"/>
      <c r="J33" s="1924"/>
      <c r="K33" s="2391"/>
      <c r="L33" s="1924"/>
      <c r="M33" s="2391"/>
      <c r="N33" s="1924"/>
      <c r="O33" s="2391"/>
      <c r="P33" s="1924"/>
      <c r="Q33" s="2391"/>
    </row>
    <row r="34" spans="1:17">
      <c r="A34" s="2356"/>
      <c r="B34" s="2392" t="s">
        <v>572</v>
      </c>
      <c r="C34" s="1923"/>
      <c r="D34" s="1908"/>
      <c r="E34" s="1908"/>
      <c r="F34" s="1908"/>
      <c r="G34" s="1921"/>
      <c r="H34" s="1924"/>
      <c r="I34" s="2391"/>
      <c r="J34" s="1924"/>
      <c r="K34" s="2391"/>
      <c r="L34" s="1924"/>
      <c r="M34" s="2391"/>
      <c r="N34" s="1924"/>
      <c r="O34" s="2391"/>
      <c r="P34" s="1924"/>
      <c r="Q34" s="2391"/>
    </row>
    <row r="35" spans="1:17">
      <c r="A35" s="2356"/>
      <c r="B35" s="2392" t="s">
        <v>573</v>
      </c>
      <c r="C35" s="1923"/>
      <c r="D35" s="1908"/>
      <c r="E35" s="1908"/>
      <c r="F35" s="1908"/>
      <c r="G35" s="1921"/>
      <c r="H35" s="1924"/>
      <c r="I35" s="2391"/>
      <c r="J35" s="1924"/>
      <c r="K35" s="2391"/>
      <c r="L35" s="1924"/>
      <c r="M35" s="2391"/>
      <c r="N35" s="1924"/>
      <c r="O35" s="2391"/>
      <c r="P35" s="1924"/>
      <c r="Q35" s="2391"/>
    </row>
    <row r="36" spans="1:17">
      <c r="A36" s="2356"/>
      <c r="B36" s="2392" t="s">
        <v>648</v>
      </c>
      <c r="C36" s="1923"/>
      <c r="D36" s="1908"/>
      <c r="E36" s="1908"/>
      <c r="F36" s="1908"/>
      <c r="G36" s="1921"/>
      <c r="H36" s="1924"/>
      <c r="I36" s="2391"/>
      <c r="J36" s="1924"/>
      <c r="K36" s="2391"/>
      <c r="L36" s="1924"/>
      <c r="M36" s="2391"/>
      <c r="N36" s="1924"/>
      <c r="O36" s="2391"/>
      <c r="P36" s="1924"/>
      <c r="Q36" s="2391"/>
    </row>
    <row r="37" spans="1:17">
      <c r="A37" s="2356"/>
      <c r="B37" s="2393" t="s">
        <v>574</v>
      </c>
      <c r="C37" s="1923"/>
      <c r="D37" s="1908"/>
      <c r="E37" s="1908"/>
      <c r="F37" s="1908"/>
      <c r="G37" s="1921"/>
      <c r="H37" s="1924"/>
      <c r="I37" s="2391"/>
      <c r="J37" s="1924"/>
      <c r="K37" s="2391"/>
      <c r="L37" s="1924"/>
      <c r="M37" s="2391"/>
      <c r="N37" s="1924"/>
      <c r="O37" s="2391"/>
      <c r="P37" s="1924"/>
      <c r="Q37" s="2391"/>
    </row>
    <row r="38" spans="1:17">
      <c r="A38" s="2356"/>
      <c r="B38" s="2394" t="s">
        <v>575</v>
      </c>
      <c r="C38" s="1932"/>
      <c r="D38" s="1933"/>
      <c r="E38" s="1933"/>
      <c r="F38" s="1933"/>
      <c r="G38" s="1935"/>
      <c r="H38" s="2395"/>
      <c r="I38" s="2396"/>
      <c r="J38" s="2397"/>
      <c r="K38" s="2396"/>
      <c r="L38" s="2398"/>
      <c r="M38" s="2396"/>
      <c r="N38" s="2397"/>
      <c r="O38" s="2396"/>
      <c r="P38" s="2397"/>
      <c r="Q38" s="2396"/>
    </row>
    <row r="39" spans="1:17">
      <c r="A39" s="2356"/>
      <c r="B39" s="2399" t="s">
        <v>706</v>
      </c>
      <c r="C39" s="1923"/>
      <c r="D39" s="1908"/>
      <c r="E39" s="1908"/>
      <c r="F39" s="1908"/>
      <c r="G39" s="1921"/>
      <c r="H39" s="1924"/>
      <c r="I39" s="2391"/>
      <c r="J39" s="1924"/>
      <c r="K39" s="2391"/>
      <c r="L39" s="1924"/>
      <c r="M39" s="2391"/>
      <c r="N39" s="1924"/>
      <c r="O39" s="2391"/>
      <c r="P39" s="1924"/>
      <c r="Q39" s="2391"/>
    </row>
    <row r="40" spans="1:17">
      <c r="A40" s="2356"/>
      <c r="B40" s="2400"/>
      <c r="C40" s="1923"/>
      <c r="D40" s="1908"/>
      <c r="E40" s="1908"/>
      <c r="F40" s="1908"/>
      <c r="G40" s="1921"/>
      <c r="H40" s="1924"/>
      <c r="I40" s="2391"/>
      <c r="J40" s="1924"/>
      <c r="K40" s="2391"/>
      <c r="L40" s="1924"/>
      <c r="M40" s="2391"/>
      <c r="N40" s="1924"/>
      <c r="O40" s="2391"/>
      <c r="P40" s="1924"/>
      <c r="Q40" s="2391"/>
    </row>
    <row r="41" spans="1:17">
      <c r="A41" s="2356"/>
      <c r="B41" s="2401" t="s">
        <v>1079</v>
      </c>
      <c r="C41" s="1923"/>
      <c r="D41" s="1908"/>
      <c r="E41" s="1908"/>
      <c r="F41" s="1908"/>
      <c r="G41" s="1921"/>
      <c r="H41" s="1924"/>
      <c r="I41" s="2391"/>
      <c r="J41" s="1924"/>
      <c r="K41" s="2391"/>
      <c r="L41" s="1924"/>
      <c r="M41" s="2391"/>
      <c r="N41" s="1924"/>
      <c r="O41" s="2391"/>
      <c r="P41" s="1924"/>
      <c r="Q41" s="2391"/>
    </row>
    <row r="42" spans="1:17">
      <c r="A42" s="2356"/>
      <c r="B42" s="2401" t="s">
        <v>1098</v>
      </c>
      <c r="C42" s="1923"/>
      <c r="D42" s="1908"/>
      <c r="E42" s="1908"/>
      <c r="F42" s="1908"/>
      <c r="G42" s="1921"/>
      <c r="H42" s="1924"/>
      <c r="I42" s="2391"/>
      <c r="J42" s="1924"/>
      <c r="K42" s="2391"/>
      <c r="L42" s="1924"/>
      <c r="M42" s="2391"/>
      <c r="N42" s="1924"/>
      <c r="O42" s="2391"/>
      <c r="P42" s="1924"/>
      <c r="Q42" s="2391"/>
    </row>
    <row r="43" spans="1:17">
      <c r="A43" s="2360"/>
      <c r="B43" s="2401" t="s">
        <v>1099</v>
      </c>
      <c r="C43" s="1923"/>
      <c r="D43" s="1908"/>
      <c r="E43" s="1908"/>
      <c r="F43" s="1908"/>
      <c r="G43" s="1921"/>
      <c r="H43" s="1924"/>
      <c r="I43" s="2391"/>
      <c r="J43" s="1924"/>
      <c r="K43" s="2391"/>
      <c r="L43" s="1924"/>
      <c r="M43" s="2391"/>
      <c r="N43" s="1924"/>
      <c r="O43" s="2391"/>
      <c r="P43" s="1924"/>
      <c r="Q43" s="2391"/>
    </row>
    <row r="44" spans="1:17">
      <c r="A44" s="2356"/>
      <c r="B44" s="2401" t="s">
        <v>1100</v>
      </c>
      <c r="C44" s="1923"/>
      <c r="D44" s="1908"/>
      <c r="E44" s="1908"/>
      <c r="F44" s="1908"/>
      <c r="G44" s="1921"/>
      <c r="H44" s="1924"/>
      <c r="I44" s="2391"/>
      <c r="J44" s="1924"/>
      <c r="K44" s="2391"/>
      <c r="L44" s="1924"/>
      <c r="M44" s="2391"/>
      <c r="N44" s="1924"/>
      <c r="O44" s="2391"/>
      <c r="P44" s="1924"/>
      <c r="Q44" s="2391"/>
    </row>
    <row r="45" spans="1:17">
      <c r="A45" s="2356"/>
      <c r="B45" s="2401" t="s">
        <v>1101</v>
      </c>
      <c r="C45" s="1923"/>
      <c r="D45" s="1908"/>
      <c r="E45" s="1908"/>
      <c r="F45" s="1908"/>
      <c r="G45" s="1921"/>
      <c r="H45" s="1924"/>
      <c r="I45" s="2391"/>
      <c r="J45" s="1924"/>
      <c r="K45" s="2391"/>
      <c r="L45" s="1924"/>
      <c r="M45" s="2391"/>
      <c r="N45" s="1924"/>
      <c r="O45" s="2391"/>
      <c r="P45" s="1924"/>
      <c r="Q45" s="2391"/>
    </row>
    <row r="46" spans="1:17">
      <c r="A46" s="2356"/>
      <c r="B46" s="2401" t="s">
        <v>1102</v>
      </c>
      <c r="C46" s="1923"/>
      <c r="D46" s="1908"/>
      <c r="E46" s="1908"/>
      <c r="F46" s="1908"/>
      <c r="G46" s="1921"/>
      <c r="H46" s="1924"/>
      <c r="I46" s="2391"/>
      <c r="J46" s="1924"/>
      <c r="K46" s="2391"/>
      <c r="L46" s="1924"/>
      <c r="M46" s="2391"/>
      <c r="N46" s="1924"/>
      <c r="O46" s="2391"/>
      <c r="P46" s="1924"/>
      <c r="Q46" s="2391"/>
    </row>
    <row r="47" spans="1:17">
      <c r="A47" s="2356"/>
      <c r="B47" s="2401" t="s">
        <v>1103</v>
      </c>
      <c r="C47" s="1923"/>
      <c r="D47" s="1908"/>
      <c r="E47" s="1908"/>
      <c r="F47" s="1908"/>
      <c r="G47" s="1921"/>
      <c r="H47" s="1924"/>
      <c r="I47" s="2391"/>
      <c r="J47" s="1924"/>
      <c r="K47" s="2391"/>
      <c r="L47" s="1924"/>
      <c r="M47" s="2391"/>
      <c r="N47" s="1924"/>
      <c r="O47" s="2391"/>
      <c r="P47" s="1924"/>
      <c r="Q47" s="2391"/>
    </row>
    <row r="48" spans="1:17">
      <c r="A48" s="2356"/>
      <c r="B48" s="2401" t="s">
        <v>1104</v>
      </c>
      <c r="C48" s="1923"/>
      <c r="D48" s="1908"/>
      <c r="E48" s="1908"/>
      <c r="F48" s="1908"/>
      <c r="G48" s="1921"/>
      <c r="H48" s="1924"/>
      <c r="I48" s="2391"/>
      <c r="J48" s="1924"/>
      <c r="K48" s="2391"/>
      <c r="L48" s="1924"/>
      <c r="M48" s="2391"/>
      <c r="N48" s="1924"/>
      <c r="O48" s="2391"/>
      <c r="P48" s="1924"/>
      <c r="Q48" s="2391"/>
    </row>
    <row r="49" spans="1:17">
      <c r="A49" s="2356"/>
      <c r="B49" s="2401" t="s">
        <v>1105</v>
      </c>
      <c r="C49" s="1923"/>
      <c r="D49" s="1908"/>
      <c r="E49" s="1908"/>
      <c r="F49" s="1908"/>
      <c r="G49" s="1921"/>
      <c r="H49" s="1924"/>
      <c r="I49" s="2391"/>
      <c r="J49" s="1924"/>
      <c r="K49" s="2391"/>
      <c r="L49" s="1924"/>
      <c r="M49" s="2391"/>
      <c r="N49" s="1924"/>
      <c r="O49" s="2391"/>
      <c r="P49" s="1924"/>
      <c r="Q49" s="2391"/>
    </row>
    <row r="50" spans="1:17">
      <c r="A50" s="2356"/>
      <c r="B50" s="2401" t="s">
        <v>1106</v>
      </c>
      <c r="C50" s="1923"/>
      <c r="D50" s="1908"/>
      <c r="E50" s="1908"/>
      <c r="F50" s="1908"/>
      <c r="G50" s="1921"/>
      <c r="H50" s="1924"/>
      <c r="I50" s="2391"/>
      <c r="J50" s="1924"/>
      <c r="K50" s="2391"/>
      <c r="L50" s="1924"/>
      <c r="M50" s="2391"/>
      <c r="N50" s="1924"/>
      <c r="O50" s="2391"/>
      <c r="P50" s="1924"/>
      <c r="Q50" s="2391"/>
    </row>
    <row r="51" spans="1:17">
      <c r="A51" s="2356"/>
      <c r="B51" s="2401" t="s">
        <v>1107</v>
      </c>
      <c r="C51" s="1923"/>
      <c r="D51" s="1908"/>
      <c r="E51" s="1908"/>
      <c r="F51" s="1908"/>
      <c r="G51" s="1921"/>
      <c r="H51" s="1924"/>
      <c r="I51" s="2391"/>
      <c r="J51" s="1924"/>
      <c r="K51" s="2391"/>
      <c r="L51" s="1924"/>
      <c r="M51" s="2391"/>
      <c r="N51" s="1924"/>
      <c r="O51" s="2391"/>
      <c r="P51" s="1924"/>
      <c r="Q51" s="2391"/>
    </row>
    <row r="52" spans="1:17">
      <c r="A52" s="2356"/>
      <c r="B52" s="2401" t="s">
        <v>1108</v>
      </c>
      <c r="C52" s="1923"/>
      <c r="D52" s="1908"/>
      <c r="E52" s="1908"/>
      <c r="F52" s="1908"/>
      <c r="G52" s="1921"/>
      <c r="H52" s="1924"/>
      <c r="I52" s="2391"/>
      <c r="J52" s="1924"/>
      <c r="K52" s="2391"/>
      <c r="L52" s="1924"/>
      <c r="M52" s="2391"/>
      <c r="N52" s="1924"/>
      <c r="O52" s="2391"/>
      <c r="P52" s="1924"/>
      <c r="Q52" s="2391"/>
    </row>
    <row r="53" spans="1:17">
      <c r="A53" s="2356"/>
      <c r="B53" s="2401" t="s">
        <v>1109</v>
      </c>
      <c r="C53" s="1923"/>
      <c r="D53" s="1908"/>
      <c r="E53" s="1908"/>
      <c r="F53" s="1908"/>
      <c r="G53" s="1921"/>
      <c r="H53" s="1924"/>
      <c r="I53" s="2391"/>
      <c r="J53" s="1924"/>
      <c r="K53" s="2391"/>
      <c r="L53" s="1924"/>
      <c r="M53" s="2391"/>
      <c r="N53" s="1924"/>
      <c r="O53" s="2391"/>
      <c r="P53" s="1924"/>
      <c r="Q53" s="2391"/>
    </row>
    <row r="54" spans="1:17">
      <c r="A54" s="2356"/>
      <c r="B54" s="2401" t="s">
        <v>1110</v>
      </c>
      <c r="C54" s="1923"/>
      <c r="D54" s="1908"/>
      <c r="E54" s="1908"/>
      <c r="F54" s="1908"/>
      <c r="G54" s="1921"/>
      <c r="H54" s="1924"/>
      <c r="I54" s="2391"/>
      <c r="J54" s="1924"/>
      <c r="K54" s="2391"/>
      <c r="L54" s="1924"/>
      <c r="M54" s="2391"/>
      <c r="N54" s="1924"/>
      <c r="O54" s="2391"/>
      <c r="P54" s="1924"/>
      <c r="Q54" s="2391"/>
    </row>
    <row r="55" spans="1:17">
      <c r="A55" s="2356"/>
      <c r="B55" s="2401" t="s">
        <v>1111</v>
      </c>
      <c r="C55" s="1923"/>
      <c r="D55" s="1908"/>
      <c r="E55" s="1908"/>
      <c r="F55" s="1908"/>
      <c r="G55" s="1921"/>
      <c r="H55" s="1924"/>
      <c r="I55" s="2391"/>
      <c r="J55" s="1924"/>
      <c r="K55" s="2391"/>
      <c r="L55" s="1924"/>
      <c r="M55" s="2391"/>
      <c r="N55" s="1924"/>
      <c r="O55" s="2391"/>
      <c r="P55" s="1924"/>
      <c r="Q55" s="2391"/>
    </row>
    <row r="56" spans="1:17">
      <c r="A56" s="2356"/>
      <c r="B56" s="2401" t="s">
        <v>1112</v>
      </c>
      <c r="C56" s="1923"/>
      <c r="D56" s="1908"/>
      <c r="E56" s="1908"/>
      <c r="F56" s="1908"/>
      <c r="G56" s="1921"/>
      <c r="H56" s="1924"/>
      <c r="I56" s="2391"/>
      <c r="J56" s="1924"/>
      <c r="K56" s="2391"/>
      <c r="L56" s="1924"/>
      <c r="M56" s="2391"/>
      <c r="N56" s="1924"/>
      <c r="O56" s="2391"/>
      <c r="P56" s="1924"/>
      <c r="Q56" s="2391"/>
    </row>
    <row r="57" spans="1:17">
      <c r="A57" s="2356"/>
      <c r="B57" s="2401" t="s">
        <v>1113</v>
      </c>
      <c r="C57" s="1923"/>
      <c r="D57" s="1908"/>
      <c r="E57" s="1908"/>
      <c r="F57" s="1908"/>
      <c r="G57" s="1921"/>
      <c r="H57" s="1924"/>
      <c r="I57" s="2391"/>
      <c r="J57" s="1924"/>
      <c r="K57" s="2391"/>
      <c r="L57" s="1924"/>
      <c r="M57" s="2391"/>
      <c r="N57" s="1924"/>
      <c r="O57" s="2391"/>
      <c r="P57" s="1924"/>
      <c r="Q57" s="2391"/>
    </row>
    <row r="58" spans="1:17">
      <c r="A58" s="2356"/>
      <c r="B58" s="2401" t="s">
        <v>1114</v>
      </c>
      <c r="C58" s="1923"/>
      <c r="D58" s="1908"/>
      <c r="E58" s="1908"/>
      <c r="F58" s="1908"/>
      <c r="G58" s="1921"/>
      <c r="H58" s="1924"/>
      <c r="I58" s="2391"/>
      <c r="J58" s="1924"/>
      <c r="K58" s="2391"/>
      <c r="L58" s="1924"/>
      <c r="M58" s="2391"/>
      <c r="N58" s="1924"/>
      <c r="O58" s="2391"/>
      <c r="P58" s="1924"/>
      <c r="Q58" s="2391"/>
    </row>
    <row r="59" spans="1:17">
      <c r="A59" s="2356"/>
      <c r="B59" s="2401" t="s">
        <v>1115</v>
      </c>
      <c r="C59" s="1923"/>
      <c r="D59" s="1908"/>
      <c r="E59" s="1908"/>
      <c r="F59" s="1908"/>
      <c r="G59" s="1921"/>
      <c r="H59" s="1924"/>
      <c r="I59" s="2391"/>
      <c r="J59" s="1924"/>
      <c r="K59" s="2391"/>
      <c r="L59" s="1924"/>
      <c r="M59" s="2391"/>
      <c r="N59" s="1924"/>
      <c r="O59" s="2391"/>
      <c r="P59" s="1924"/>
      <c r="Q59" s="2391"/>
    </row>
    <row r="60" spans="1:17">
      <c r="A60" s="2356"/>
      <c r="B60" s="2401" t="s">
        <v>1000</v>
      </c>
      <c r="C60" s="1923"/>
      <c r="D60" s="1908"/>
      <c r="E60" s="1908"/>
      <c r="F60" s="1908"/>
      <c r="G60" s="1921"/>
      <c r="H60" s="1924"/>
      <c r="I60" s="2391"/>
      <c r="J60" s="1924"/>
      <c r="K60" s="2391"/>
      <c r="L60" s="1924"/>
      <c r="M60" s="2391"/>
      <c r="N60" s="1924"/>
      <c r="O60" s="2391"/>
      <c r="P60" s="1924"/>
      <c r="Q60" s="2391"/>
    </row>
    <row r="61" spans="1:17">
      <c r="A61" s="2356"/>
      <c r="B61" s="2401" t="s">
        <v>1116</v>
      </c>
      <c r="C61" s="1923"/>
      <c r="D61" s="1908"/>
      <c r="E61" s="1908"/>
      <c r="F61" s="1908"/>
      <c r="G61" s="1921"/>
      <c r="H61" s="1924"/>
      <c r="I61" s="2391"/>
      <c r="J61" s="1924"/>
      <c r="K61" s="2391"/>
      <c r="L61" s="1924"/>
      <c r="M61" s="2391"/>
      <c r="N61" s="1924"/>
      <c r="O61" s="2391"/>
      <c r="P61" s="1924"/>
      <c r="Q61" s="2391"/>
    </row>
    <row r="62" spans="1:17">
      <c r="A62" s="2356"/>
      <c r="B62" s="2401"/>
      <c r="C62" s="1923"/>
      <c r="D62" s="1908"/>
      <c r="E62" s="1908"/>
      <c r="F62" s="1908"/>
      <c r="G62" s="1921"/>
      <c r="H62" s="1924"/>
      <c r="I62" s="2391"/>
      <c r="J62" s="1924"/>
      <c r="K62" s="2391"/>
      <c r="L62" s="1924"/>
      <c r="M62" s="2391"/>
      <c r="N62" s="1924"/>
      <c r="O62" s="2391"/>
      <c r="P62" s="1924"/>
      <c r="Q62" s="2391"/>
    </row>
    <row r="63" spans="1:17">
      <c r="A63" s="2356"/>
      <c r="B63" s="2402"/>
      <c r="C63" s="1923"/>
      <c r="D63" s="1908"/>
      <c r="E63" s="1908"/>
      <c r="F63" s="1908"/>
      <c r="G63" s="1921"/>
      <c r="H63" s="1924"/>
      <c r="I63" s="2391"/>
      <c r="J63" s="1924"/>
      <c r="K63" s="2391"/>
      <c r="L63" s="1924"/>
      <c r="M63" s="2391"/>
      <c r="N63" s="1924"/>
      <c r="O63" s="2391"/>
      <c r="P63" s="1924"/>
      <c r="Q63" s="2391"/>
    </row>
    <row r="64" spans="1:17">
      <c r="A64" s="2356"/>
      <c r="B64" s="2401" t="s">
        <v>1117</v>
      </c>
      <c r="C64" s="1923"/>
      <c r="D64" s="1908"/>
      <c r="E64" s="1908"/>
      <c r="F64" s="1908"/>
      <c r="G64" s="1921"/>
      <c r="H64" s="1924"/>
      <c r="I64" s="2391"/>
      <c r="J64" s="1924"/>
      <c r="K64" s="2391"/>
      <c r="L64" s="1924"/>
      <c r="M64" s="2391"/>
      <c r="N64" s="1924"/>
      <c r="O64" s="2391"/>
      <c r="P64" s="1924"/>
      <c r="Q64" s="2391"/>
    </row>
    <row r="65" spans="1:17">
      <c r="A65" s="2356"/>
      <c r="B65" s="2403" t="s">
        <v>1118</v>
      </c>
      <c r="C65" s="1923"/>
      <c r="D65" s="1908"/>
      <c r="E65" s="1908"/>
      <c r="F65" s="1908"/>
      <c r="G65" s="1921"/>
      <c r="H65" s="1924"/>
      <c r="I65" s="2391"/>
      <c r="J65" s="1924"/>
      <c r="K65" s="2391"/>
      <c r="L65" s="1924"/>
      <c r="M65" s="2391"/>
      <c r="N65" s="1924"/>
      <c r="O65" s="2391"/>
      <c r="P65" s="1924"/>
      <c r="Q65" s="2391"/>
    </row>
    <row r="66" spans="1:17">
      <c r="A66" s="2356"/>
      <c r="B66" s="2401" t="s">
        <v>1119</v>
      </c>
      <c r="C66" s="1923"/>
      <c r="D66" s="1908"/>
      <c r="E66" s="1908"/>
      <c r="F66" s="1908"/>
      <c r="G66" s="1921"/>
      <c r="H66" s="1924"/>
      <c r="I66" s="2391"/>
      <c r="J66" s="1924"/>
      <c r="K66" s="2391"/>
      <c r="L66" s="1924"/>
      <c r="M66" s="2391"/>
      <c r="N66" s="1924"/>
      <c r="O66" s="2391"/>
      <c r="P66" s="1924"/>
      <c r="Q66" s="2391"/>
    </row>
    <row r="67" spans="1:17">
      <c r="A67" s="2356"/>
      <c r="B67" s="2401" t="s">
        <v>1120</v>
      </c>
      <c r="C67" s="1923"/>
      <c r="D67" s="1908"/>
      <c r="E67" s="1908"/>
      <c r="F67" s="1908"/>
      <c r="G67" s="1921"/>
      <c r="H67" s="1924"/>
      <c r="I67" s="2391"/>
      <c r="J67" s="1924"/>
      <c r="K67" s="2391"/>
      <c r="L67" s="1924"/>
      <c r="M67" s="2391"/>
      <c r="N67" s="1924"/>
      <c r="O67" s="2391"/>
      <c r="P67" s="1924"/>
      <c r="Q67" s="2391"/>
    </row>
    <row r="68" spans="1:17">
      <c r="A68" s="2356"/>
      <c r="B68" s="2401"/>
      <c r="C68" s="1923"/>
      <c r="D68" s="1908"/>
      <c r="E68" s="1908"/>
      <c r="F68" s="1908"/>
      <c r="G68" s="1921"/>
      <c r="H68" s="1924"/>
      <c r="I68" s="2391"/>
      <c r="J68" s="1924"/>
      <c r="K68" s="2391"/>
      <c r="L68" s="1924"/>
      <c r="M68" s="2391"/>
      <c r="N68" s="1924"/>
      <c r="O68" s="2391"/>
      <c r="P68" s="1924"/>
      <c r="Q68" s="2391"/>
    </row>
    <row r="69" spans="1:17">
      <c r="A69" s="2356"/>
      <c r="B69" s="2403" t="s">
        <v>1121</v>
      </c>
      <c r="C69" s="1923"/>
      <c r="D69" s="1908"/>
      <c r="E69" s="1908"/>
      <c r="F69" s="1908"/>
      <c r="G69" s="1921"/>
      <c r="H69" s="1924"/>
      <c r="I69" s="2391"/>
      <c r="J69" s="1924"/>
      <c r="K69" s="2391"/>
      <c r="L69" s="1924"/>
      <c r="M69" s="2391"/>
      <c r="N69" s="1924"/>
      <c r="O69" s="2391"/>
      <c r="P69" s="1924"/>
      <c r="Q69" s="2391"/>
    </row>
    <row r="70" spans="1:17">
      <c r="A70" s="2356"/>
      <c r="B70" s="2401" t="s">
        <v>1122</v>
      </c>
      <c r="C70" s="1923"/>
      <c r="D70" s="1908"/>
      <c r="E70" s="1908"/>
      <c r="F70" s="1908"/>
      <c r="G70" s="1921"/>
      <c r="H70" s="1924"/>
      <c r="I70" s="2391"/>
      <c r="J70" s="1924"/>
      <c r="K70" s="2391"/>
      <c r="L70" s="1924"/>
      <c r="M70" s="2391"/>
      <c r="N70" s="1924"/>
      <c r="O70" s="2391"/>
      <c r="P70" s="1924"/>
      <c r="Q70" s="2391"/>
    </row>
    <row r="71" spans="1:17">
      <c r="A71" s="2356"/>
      <c r="B71" s="2401"/>
      <c r="C71" s="1923"/>
      <c r="D71" s="1908"/>
      <c r="E71" s="1908"/>
      <c r="F71" s="1908"/>
      <c r="G71" s="1921"/>
      <c r="H71" s="1924"/>
      <c r="I71" s="2391"/>
      <c r="J71" s="1924"/>
      <c r="K71" s="2391"/>
      <c r="L71" s="1924"/>
      <c r="M71" s="2391"/>
      <c r="N71" s="1924"/>
      <c r="O71" s="2391"/>
      <c r="P71" s="1924"/>
      <c r="Q71" s="2391"/>
    </row>
    <row r="72" spans="1:17">
      <c r="A72" s="2356"/>
      <c r="B72" s="2404"/>
      <c r="C72" s="1923"/>
      <c r="D72" s="1908"/>
      <c r="E72" s="1908"/>
      <c r="F72" s="1908"/>
      <c r="G72" s="1921"/>
      <c r="H72" s="1924"/>
      <c r="I72" s="2391"/>
      <c r="J72" s="1924"/>
      <c r="K72" s="2391"/>
      <c r="L72" s="1924"/>
      <c r="M72" s="2391"/>
      <c r="N72" s="1924"/>
      <c r="O72" s="2391"/>
      <c r="P72" s="1924"/>
      <c r="Q72" s="2391"/>
    </row>
    <row r="73" spans="1:17">
      <c r="A73" s="2356"/>
      <c r="B73" s="2404"/>
      <c r="C73" s="1923"/>
      <c r="D73" s="1908"/>
      <c r="E73" s="1908"/>
      <c r="F73" s="1908"/>
      <c r="G73" s="1921"/>
      <c r="H73" s="1924"/>
      <c r="I73" s="2391"/>
      <c r="J73" s="1924"/>
      <c r="K73" s="2391"/>
      <c r="L73" s="1924"/>
      <c r="M73" s="2391"/>
      <c r="N73" s="1924"/>
      <c r="O73" s="2391"/>
      <c r="P73" s="1924"/>
      <c r="Q73" s="2391"/>
    </row>
    <row r="74" spans="1:17">
      <c r="A74" s="2356"/>
      <c r="B74" s="2403" t="s">
        <v>1123</v>
      </c>
      <c r="C74" s="1923"/>
      <c r="D74" s="1908"/>
      <c r="E74" s="1908"/>
      <c r="F74" s="1908"/>
      <c r="G74" s="1921"/>
      <c r="H74" s="1924"/>
      <c r="I74" s="2391"/>
      <c r="J74" s="1924"/>
      <c r="K74" s="2391"/>
      <c r="L74" s="1924"/>
      <c r="M74" s="2391"/>
      <c r="N74" s="1924"/>
      <c r="O74" s="2391"/>
      <c r="P74" s="1924"/>
      <c r="Q74" s="2391"/>
    </row>
    <row r="75" spans="1:17">
      <c r="A75" s="2356"/>
      <c r="B75" s="2401" t="s">
        <v>1124</v>
      </c>
      <c r="C75" s="1923"/>
      <c r="D75" s="1908"/>
      <c r="E75" s="1908"/>
      <c r="F75" s="1908"/>
      <c r="G75" s="1921"/>
      <c r="H75" s="1924"/>
      <c r="I75" s="2391"/>
      <c r="J75" s="1924"/>
      <c r="K75" s="2391"/>
      <c r="L75" s="1924"/>
      <c r="M75" s="2391"/>
      <c r="N75" s="1924"/>
      <c r="O75" s="2391"/>
      <c r="P75" s="1924"/>
      <c r="Q75" s="2391"/>
    </row>
    <row r="76" spans="1:17">
      <c r="A76" s="2356"/>
      <c r="B76" s="2401" t="s">
        <v>1125</v>
      </c>
      <c r="C76" s="1923"/>
      <c r="D76" s="1908"/>
      <c r="E76" s="1908"/>
      <c r="F76" s="1908"/>
      <c r="G76" s="1921"/>
      <c r="H76" s="1924"/>
      <c r="I76" s="2391"/>
      <c r="J76" s="1924"/>
      <c r="K76" s="2391"/>
      <c r="L76" s="1924"/>
      <c r="M76" s="2391"/>
      <c r="N76" s="1924"/>
      <c r="O76" s="2391"/>
      <c r="P76" s="1924"/>
      <c r="Q76" s="2391"/>
    </row>
    <row r="77" spans="1:17">
      <c r="A77" s="2356"/>
      <c r="B77" s="2401" t="s">
        <v>1126</v>
      </c>
      <c r="C77" s="1923"/>
      <c r="D77" s="1908"/>
      <c r="E77" s="1908"/>
      <c r="F77" s="1908"/>
      <c r="G77" s="1921"/>
      <c r="H77" s="1924"/>
      <c r="I77" s="2391"/>
      <c r="J77" s="1924"/>
      <c r="K77" s="2391"/>
      <c r="L77" s="1924"/>
      <c r="M77" s="2391"/>
      <c r="N77" s="1924"/>
      <c r="O77" s="2391"/>
      <c r="P77" s="1924"/>
      <c r="Q77" s="2391"/>
    </row>
    <row r="78" spans="1:17">
      <c r="A78" s="2356"/>
      <c r="B78" s="2401" t="s">
        <v>1127</v>
      </c>
      <c r="C78" s="1923"/>
      <c r="D78" s="1908"/>
      <c r="E78" s="1908"/>
      <c r="F78" s="1908"/>
      <c r="G78" s="1921"/>
      <c r="H78" s="1924"/>
      <c r="I78" s="2391"/>
      <c r="J78" s="1924"/>
      <c r="K78" s="2391"/>
      <c r="L78" s="1924"/>
      <c r="M78" s="2391"/>
      <c r="N78" s="1924"/>
      <c r="O78" s="2391"/>
      <c r="P78" s="1924"/>
      <c r="Q78" s="2391"/>
    </row>
    <row r="79" spans="1:17">
      <c r="A79" s="2356"/>
      <c r="B79" s="2401"/>
      <c r="C79" s="1923"/>
      <c r="D79" s="1908"/>
      <c r="E79" s="1908"/>
      <c r="F79" s="1908"/>
      <c r="G79" s="1921"/>
      <c r="H79" s="1924"/>
      <c r="I79" s="2391"/>
      <c r="J79" s="1924"/>
      <c r="K79" s="2391"/>
      <c r="L79" s="1924"/>
      <c r="M79" s="2391"/>
      <c r="N79" s="1924"/>
      <c r="O79" s="2391"/>
      <c r="P79" s="1924"/>
      <c r="Q79" s="2391"/>
    </row>
    <row r="80" spans="1:17">
      <c r="A80" s="2356"/>
      <c r="B80" s="2401"/>
      <c r="C80" s="1923"/>
      <c r="D80" s="1908"/>
      <c r="E80" s="1908"/>
      <c r="F80" s="1908"/>
      <c r="G80" s="1921"/>
      <c r="H80" s="1924"/>
      <c r="I80" s="2391"/>
      <c r="J80" s="1924"/>
      <c r="K80" s="2391"/>
      <c r="L80" s="1924"/>
      <c r="M80" s="2391"/>
      <c r="N80" s="1924"/>
      <c r="O80" s="2391"/>
      <c r="P80" s="1924"/>
      <c r="Q80" s="2391"/>
    </row>
    <row r="81" spans="1:17">
      <c r="A81" s="2356"/>
      <c r="B81" s="2404"/>
      <c r="C81" s="1923"/>
      <c r="D81" s="1908"/>
      <c r="E81" s="1908"/>
      <c r="F81" s="1908"/>
      <c r="G81" s="1921"/>
      <c r="H81" s="1924"/>
      <c r="I81" s="2391"/>
      <c r="J81" s="1924"/>
      <c r="K81" s="2391"/>
      <c r="L81" s="1924"/>
      <c r="M81" s="2391"/>
      <c r="N81" s="1924"/>
      <c r="O81" s="2391"/>
      <c r="P81" s="1924"/>
      <c r="Q81" s="2391"/>
    </row>
    <row r="82" spans="1:17">
      <c r="A82" s="2356"/>
      <c r="B82" s="2405" t="s">
        <v>1128</v>
      </c>
      <c r="C82" s="1923"/>
      <c r="D82" s="1908"/>
      <c r="E82" s="1908"/>
      <c r="F82" s="1908"/>
      <c r="G82" s="1921"/>
      <c r="H82" s="1924"/>
      <c r="I82" s="2391"/>
      <c r="J82" s="1924"/>
      <c r="K82" s="2391"/>
      <c r="L82" s="1924"/>
      <c r="M82" s="2391"/>
      <c r="N82" s="1924"/>
      <c r="O82" s="2391"/>
      <c r="P82" s="1924"/>
      <c r="Q82" s="2391"/>
    </row>
    <row r="83" spans="1:17">
      <c r="A83" s="2356"/>
      <c r="B83" s="2406" t="s">
        <v>1129</v>
      </c>
      <c r="C83" s="1923"/>
      <c r="D83" s="1908"/>
      <c r="E83" s="1908"/>
      <c r="F83" s="1908"/>
      <c r="G83" s="1921"/>
      <c r="H83" s="1924"/>
      <c r="I83" s="2391"/>
      <c r="J83" s="1924"/>
      <c r="K83" s="2391"/>
      <c r="L83" s="1924"/>
      <c r="M83" s="2391"/>
      <c r="N83" s="1924"/>
      <c r="O83" s="2391"/>
      <c r="P83" s="1924"/>
      <c r="Q83" s="2391"/>
    </row>
    <row r="84" spans="1:17">
      <c r="A84" s="2356"/>
      <c r="B84" s="2406" t="s">
        <v>1130</v>
      </c>
      <c r="C84" s="1923"/>
      <c r="D84" s="1908"/>
      <c r="E84" s="1908"/>
      <c r="F84" s="1908"/>
      <c r="G84" s="1939"/>
      <c r="H84" s="1924"/>
      <c r="I84" s="2391"/>
      <c r="J84" s="1924"/>
      <c r="K84" s="2391"/>
      <c r="L84" s="1924"/>
      <c r="M84" s="2391"/>
      <c r="N84" s="1924"/>
      <c r="O84" s="2391"/>
      <c r="P84" s="1924"/>
      <c r="Q84" s="2391"/>
    </row>
    <row r="85" spans="1:17">
      <c r="A85" s="2356"/>
      <c r="B85" s="2406" t="s">
        <v>1131</v>
      </c>
      <c r="C85" s="1923"/>
      <c r="D85" s="1908"/>
      <c r="E85" s="1908"/>
      <c r="F85" s="1908"/>
      <c r="G85" s="1921"/>
      <c r="H85" s="1924"/>
      <c r="I85" s="2391"/>
      <c r="J85" s="1924"/>
      <c r="K85" s="2391"/>
      <c r="L85" s="1924"/>
      <c r="M85" s="2391"/>
      <c r="N85" s="1924"/>
      <c r="O85" s="2391"/>
      <c r="P85" s="1924"/>
      <c r="Q85" s="2391"/>
    </row>
    <row r="86" spans="1:17">
      <c r="A86" s="2356"/>
      <c r="B86" s="2406" t="s">
        <v>1132</v>
      </c>
      <c r="C86" s="1923"/>
      <c r="D86" s="2407"/>
      <c r="E86" s="1908"/>
      <c r="F86" s="1938"/>
      <c r="G86" s="1939"/>
      <c r="H86" s="1924"/>
      <c r="I86" s="2391"/>
      <c r="J86" s="1924"/>
      <c r="K86" s="2391"/>
      <c r="L86" s="1924"/>
      <c r="M86" s="2391"/>
      <c r="N86" s="1924"/>
      <c r="O86" s="2391"/>
      <c r="P86" s="1924"/>
      <c r="Q86" s="2391"/>
    </row>
    <row r="87" spans="1:17">
      <c r="A87" s="2356"/>
      <c r="B87" s="2406" t="s">
        <v>1133</v>
      </c>
      <c r="C87" s="1923"/>
      <c r="D87" s="2407"/>
      <c r="E87" s="1908"/>
      <c r="F87" s="1938"/>
      <c r="G87" s="1939"/>
      <c r="H87" s="1924"/>
      <c r="I87" s="2391"/>
      <c r="J87" s="1924"/>
      <c r="K87" s="2391"/>
      <c r="L87" s="1924"/>
      <c r="M87" s="2391"/>
      <c r="N87" s="1924"/>
      <c r="O87" s="2391"/>
      <c r="P87" s="1924"/>
      <c r="Q87" s="2391"/>
    </row>
    <row r="88" spans="1:17">
      <c r="A88" s="2356"/>
      <c r="B88" s="2406" t="s">
        <v>1134</v>
      </c>
      <c r="C88" s="1923"/>
      <c r="D88" s="2407"/>
      <c r="E88" s="1908"/>
      <c r="F88" s="1938"/>
      <c r="G88" s="1939"/>
      <c r="H88" s="1924"/>
      <c r="I88" s="2391"/>
      <c r="J88" s="1924"/>
      <c r="K88" s="2391"/>
      <c r="L88" s="1924"/>
      <c r="M88" s="2391"/>
      <c r="N88" s="1924"/>
      <c r="O88" s="2391"/>
      <c r="P88" s="1924"/>
      <c r="Q88" s="2391"/>
    </row>
    <row r="89" spans="1:17">
      <c r="A89" s="2356"/>
      <c r="B89" s="2406"/>
      <c r="C89" s="1923"/>
      <c r="D89" s="2407"/>
      <c r="E89" s="1908"/>
      <c r="F89" s="1938"/>
      <c r="G89" s="1939"/>
      <c r="H89" s="1924"/>
      <c r="I89" s="2391"/>
      <c r="J89" s="1924"/>
      <c r="K89" s="2391"/>
      <c r="L89" s="1924"/>
      <c r="M89" s="2391"/>
      <c r="N89" s="1924"/>
      <c r="O89" s="2391"/>
      <c r="P89" s="1924"/>
      <c r="Q89" s="2391"/>
    </row>
    <row r="90" spans="1:17">
      <c r="A90" s="2356"/>
      <c r="B90" s="2408" t="s">
        <v>1078</v>
      </c>
      <c r="C90" s="1923"/>
      <c r="D90" s="2407"/>
      <c r="E90" s="1908"/>
      <c r="F90" s="1938"/>
      <c r="G90" s="1939"/>
      <c r="H90" s="1924"/>
      <c r="I90" s="2391"/>
      <c r="J90" s="1924"/>
      <c r="K90" s="2391"/>
      <c r="L90" s="1924"/>
      <c r="M90" s="2391"/>
      <c r="N90" s="1924"/>
      <c r="O90" s="2391"/>
      <c r="P90" s="1924"/>
      <c r="Q90" s="2391"/>
    </row>
    <row r="91" spans="1:17">
      <c r="A91" s="2356"/>
      <c r="B91" s="2406" t="s">
        <v>1135</v>
      </c>
      <c r="C91" s="1923"/>
      <c r="D91" s="2407"/>
      <c r="E91" s="1908"/>
      <c r="F91" s="1938"/>
      <c r="G91" s="1939"/>
      <c r="H91" s="1924"/>
      <c r="I91" s="2391"/>
      <c r="J91" s="1924"/>
      <c r="K91" s="2391"/>
      <c r="L91" s="1924"/>
      <c r="M91" s="2391"/>
      <c r="N91" s="1924"/>
      <c r="O91" s="2391"/>
      <c r="P91" s="1924"/>
      <c r="Q91" s="2391"/>
    </row>
    <row r="92" spans="1:17">
      <c r="A92" s="2356"/>
      <c r="B92" s="2406" t="s">
        <v>1136</v>
      </c>
      <c r="C92" s="1923"/>
      <c r="D92" s="1908"/>
      <c r="E92" s="1908"/>
      <c r="F92" s="1908"/>
      <c r="G92" s="1921"/>
      <c r="H92" s="1924"/>
      <c r="I92" s="2391"/>
      <c r="J92" s="1924"/>
      <c r="K92" s="2391"/>
      <c r="L92" s="1924"/>
      <c r="M92" s="2391"/>
      <c r="N92" s="1924"/>
      <c r="O92" s="2391"/>
      <c r="P92" s="1924"/>
      <c r="Q92" s="2391"/>
    </row>
    <row r="93" spans="1:17">
      <c r="A93" s="2356"/>
      <c r="B93" s="2406" t="s">
        <v>1137</v>
      </c>
      <c r="C93" s="1923"/>
      <c r="D93" s="1908"/>
      <c r="E93" s="1908"/>
      <c r="F93" s="1908"/>
      <c r="G93" s="1921"/>
      <c r="H93" s="1924" t="s">
        <v>579</v>
      </c>
      <c r="I93" s="2391"/>
      <c r="J93" s="1924"/>
      <c r="K93" s="2391"/>
      <c r="L93" s="1924"/>
      <c r="M93" s="2391"/>
      <c r="N93" s="1924"/>
      <c r="O93" s="2391"/>
      <c r="P93" s="1924"/>
      <c r="Q93" s="2391"/>
    </row>
    <row r="94" spans="1:17">
      <c r="A94" s="2356"/>
      <c r="B94" s="2401" t="s">
        <v>1138</v>
      </c>
      <c r="C94" s="1923"/>
      <c r="D94" s="1908"/>
      <c r="E94" s="1908"/>
      <c r="F94" s="1908"/>
      <c r="G94" s="1921"/>
      <c r="H94" s="1924"/>
      <c r="I94" s="2391"/>
      <c r="J94" s="1924"/>
      <c r="K94" s="2391"/>
      <c r="L94" s="1924"/>
      <c r="M94" s="2391"/>
      <c r="N94" s="1924"/>
      <c r="O94" s="2391"/>
      <c r="P94" s="1924"/>
      <c r="Q94" s="2391"/>
    </row>
    <row r="95" spans="1:17">
      <c r="A95" s="2356"/>
      <c r="B95" s="2406" t="s">
        <v>1139</v>
      </c>
      <c r="C95" s="1923"/>
      <c r="D95" s="1908"/>
      <c r="E95" s="1908"/>
      <c r="F95" s="1908"/>
      <c r="G95" s="1921"/>
      <c r="H95" s="1924"/>
      <c r="I95" s="2391"/>
      <c r="J95" s="1924"/>
      <c r="K95" s="2391"/>
      <c r="L95" s="1924"/>
      <c r="M95" s="2391"/>
      <c r="N95" s="1924"/>
      <c r="O95" s="2391"/>
      <c r="P95" s="1924"/>
      <c r="Q95" s="2391"/>
    </row>
    <row r="96" spans="1:17">
      <c r="A96" s="2356"/>
      <c r="B96" s="2400"/>
      <c r="C96" s="1923"/>
      <c r="D96" s="1908"/>
      <c r="E96" s="1908"/>
      <c r="F96" s="1908"/>
      <c r="G96" s="1921"/>
      <c r="H96" s="1924"/>
      <c r="I96" s="2391"/>
      <c r="J96" s="1924"/>
      <c r="K96" s="2391"/>
      <c r="L96" s="1924"/>
      <c r="M96" s="2391"/>
      <c r="N96" s="1924"/>
      <c r="O96" s="2391"/>
      <c r="P96" s="1924"/>
      <c r="Q96" s="2391"/>
    </row>
    <row r="97" spans="1:17">
      <c r="A97" s="2356"/>
      <c r="B97" s="2400" t="s">
        <v>1140</v>
      </c>
      <c r="C97" s="1923"/>
      <c r="D97" s="1908"/>
      <c r="E97" s="1908"/>
      <c r="F97" s="1908"/>
      <c r="G97" s="1921"/>
      <c r="H97" s="1924"/>
      <c r="I97" s="2391"/>
      <c r="J97" s="1924"/>
      <c r="K97" s="2391"/>
      <c r="L97" s="1924"/>
      <c r="M97" s="2391"/>
      <c r="N97" s="1924"/>
      <c r="O97" s="2391"/>
      <c r="P97" s="1924"/>
      <c r="Q97" s="2391"/>
    </row>
    <row r="98" spans="1:17">
      <c r="A98" s="2356"/>
      <c r="B98" s="2400" t="s">
        <v>1141</v>
      </c>
      <c r="C98" s="1923"/>
      <c r="D98" s="1908"/>
      <c r="E98" s="1908"/>
      <c r="F98" s="1908"/>
      <c r="G98" s="1921"/>
      <c r="H98" s="1924"/>
      <c r="I98" s="2391"/>
      <c r="J98" s="1924"/>
      <c r="K98" s="2391"/>
      <c r="L98" s="1924"/>
      <c r="M98" s="2391"/>
      <c r="N98" s="1924"/>
      <c r="O98" s="2391"/>
      <c r="P98" s="1924"/>
      <c r="Q98" s="2391"/>
    </row>
    <row r="99" spans="1:17">
      <c r="A99" s="2356"/>
      <c r="B99" s="2400" t="s">
        <v>1142</v>
      </c>
      <c r="C99" s="1923"/>
      <c r="D99" s="1908"/>
      <c r="E99" s="1908"/>
      <c r="F99" s="1908"/>
      <c r="G99" s="1921"/>
      <c r="H99" s="1924"/>
      <c r="I99" s="2391"/>
      <c r="J99" s="1924"/>
      <c r="K99" s="2391"/>
      <c r="L99" s="1924"/>
      <c r="M99" s="2391"/>
      <c r="N99" s="1924"/>
      <c r="O99" s="2391"/>
      <c r="P99" s="1924"/>
      <c r="Q99" s="2391"/>
    </row>
    <row r="100" spans="1:17" ht="15.75" thickBot="1">
      <c r="A100" s="2356"/>
      <c r="B100" s="2400" t="s">
        <v>1143</v>
      </c>
      <c r="C100" s="1923"/>
      <c r="D100" s="1908"/>
      <c r="E100" s="1908"/>
      <c r="F100" s="1908"/>
      <c r="G100" s="1921"/>
      <c r="H100" s="1924"/>
      <c r="I100" s="2391"/>
      <c r="J100" s="1924"/>
      <c r="K100" s="2391"/>
      <c r="L100" s="1924"/>
      <c r="M100" s="2391"/>
      <c r="N100" s="1924"/>
      <c r="O100" s="2391"/>
      <c r="P100" s="1924"/>
      <c r="Q100" s="2391"/>
    </row>
    <row r="101" spans="1:17" ht="15.75" thickTop="1">
      <c r="A101" s="14"/>
      <c r="B101" s="15"/>
      <c r="C101" s="16"/>
      <c r="D101" s="16"/>
      <c r="E101" s="17"/>
      <c r="F101" s="18" t="s">
        <v>625</v>
      </c>
      <c r="G101" s="19"/>
      <c r="H101" s="20"/>
      <c r="I101" s="62">
        <f>SUM(I30:I100)</f>
        <v>0</v>
      </c>
      <c r="J101" s="20"/>
      <c r="K101" s="62">
        <f>SUM(K30:K100)</f>
        <v>0</v>
      </c>
      <c r="L101" s="20"/>
      <c r="M101" s="62">
        <f>SUM(M30:M100)</f>
        <v>0</v>
      </c>
      <c r="N101" s="20"/>
      <c r="O101" s="62">
        <f>SUM(O30:O100)</f>
        <v>0</v>
      </c>
      <c r="P101" s="20"/>
      <c r="Q101" s="62">
        <f>SUM(Q30:Q100)</f>
        <v>0</v>
      </c>
    </row>
    <row r="102" spans="1:17">
      <c r="A102" s="1867"/>
      <c r="B102" s="1868"/>
      <c r="C102" s="1869"/>
      <c r="D102" s="1869"/>
      <c r="E102" s="1870"/>
      <c r="F102" s="1871" t="s">
        <v>626</v>
      </c>
      <c r="G102" s="1872"/>
      <c r="H102" s="2364">
        <v>0</v>
      </c>
      <c r="I102" s="299"/>
      <c r="J102" s="2364">
        <v>0</v>
      </c>
      <c r="K102" s="299"/>
      <c r="L102" s="2364">
        <v>0</v>
      </c>
      <c r="M102" s="299"/>
      <c r="N102" s="2364">
        <v>0</v>
      </c>
      <c r="O102" s="299"/>
      <c r="P102" s="2364">
        <v>0</v>
      </c>
      <c r="Q102" s="299"/>
    </row>
    <row r="103" spans="1:17">
      <c r="A103" s="1867"/>
      <c r="B103" s="1868"/>
      <c r="C103" s="1869"/>
      <c r="D103" s="1869"/>
      <c r="E103" s="1870"/>
      <c r="F103" s="1871" t="s">
        <v>627</v>
      </c>
      <c r="G103" s="1872"/>
      <c r="H103" s="1875"/>
      <c r="I103" s="1994">
        <f>I101*H102</f>
        <v>0</v>
      </c>
      <c r="J103" s="1875"/>
      <c r="K103" s="1994">
        <f>K101*J102</f>
        <v>0</v>
      </c>
      <c r="L103" s="1875"/>
      <c r="M103" s="1994">
        <f>M101*L102</f>
        <v>0</v>
      </c>
      <c r="N103" s="1875"/>
      <c r="O103" s="1994">
        <f>O101*N102</f>
        <v>0</v>
      </c>
      <c r="P103" s="1875"/>
      <c r="Q103" s="1994">
        <f>Q101*P102</f>
        <v>0</v>
      </c>
    </row>
    <row r="104" spans="1:17">
      <c r="A104" s="1867"/>
      <c r="B104" s="1868"/>
      <c r="C104" s="1869"/>
      <c r="D104" s="1869"/>
      <c r="E104" s="1870"/>
      <c r="F104" s="1871"/>
      <c r="G104" s="1872"/>
      <c r="H104" s="1875"/>
      <c r="I104" s="1993"/>
      <c r="J104" s="1875"/>
      <c r="K104" s="1993"/>
      <c r="L104" s="1875"/>
      <c r="M104" s="1993"/>
      <c r="N104" s="1875"/>
      <c r="O104" s="1993"/>
      <c r="P104" s="1875"/>
      <c r="Q104" s="1993"/>
    </row>
    <row r="105" spans="1:17">
      <c r="A105" s="1867"/>
      <c r="B105" s="1868"/>
      <c r="C105" s="1869"/>
      <c r="D105" s="1869"/>
      <c r="E105" s="1870"/>
      <c r="F105" s="1871" t="s">
        <v>628</v>
      </c>
      <c r="G105" s="1872"/>
      <c r="H105" s="1877"/>
      <c r="I105" s="1994">
        <f>SUM(I101:I103)</f>
        <v>0</v>
      </c>
      <c r="J105" s="1877"/>
      <c r="K105" s="1994">
        <f>SUM(K101:K103)</f>
        <v>0</v>
      </c>
      <c r="L105" s="1877"/>
      <c r="M105" s="1994">
        <f>SUM(M101:M103)</f>
        <v>0</v>
      </c>
      <c r="N105" s="1877"/>
      <c r="O105" s="1994">
        <f>SUM(O101:O103)</f>
        <v>0</v>
      </c>
      <c r="P105" s="1877"/>
      <c r="Q105" s="1994">
        <f>SUM(Q101:Q103)</f>
        <v>0</v>
      </c>
    </row>
    <row r="106" spans="1:17">
      <c r="A106" s="1867"/>
      <c r="B106" s="1868"/>
      <c r="C106" s="1869"/>
      <c r="D106" s="1869"/>
      <c r="E106" s="1870"/>
      <c r="F106" s="1879" t="s">
        <v>629</v>
      </c>
      <c r="G106" s="1880"/>
      <c r="H106" s="1881"/>
      <c r="I106" s="1882" t="e">
        <f>I105/'Area Calculations'!$I$4</f>
        <v>#DIV/0!</v>
      </c>
      <c r="J106" s="1881"/>
      <c r="K106" s="1882" t="e">
        <f>K105/'Area Calculations'!$I$4</f>
        <v>#DIV/0!</v>
      </c>
      <c r="L106" s="1881"/>
      <c r="M106" s="1882" t="e">
        <f>M105/'Area Calculations'!$I$4</f>
        <v>#DIV/0!</v>
      </c>
      <c r="N106" s="1881"/>
      <c r="O106" s="1882" t="e">
        <f>O105/'Area Calculations'!$I$4</f>
        <v>#DIV/0!</v>
      </c>
      <c r="P106" s="1881"/>
      <c r="Q106" s="1882" t="e">
        <f>Q105/'Area Calculations'!$I$4</f>
        <v>#DIV/0!</v>
      </c>
    </row>
    <row r="107" spans="1:17">
      <c r="A107" s="1867"/>
      <c r="B107" s="1868"/>
      <c r="C107" s="1869"/>
      <c r="D107" s="1869"/>
      <c r="E107" s="1870"/>
      <c r="F107" s="1879" t="s">
        <v>630</v>
      </c>
      <c r="G107" s="1883"/>
      <c r="H107" s="1881"/>
      <c r="I107" s="1882" t="e">
        <f>I105/'Area Calculations'!#REF!</f>
        <v>#REF!</v>
      </c>
      <c r="J107" s="1881"/>
      <c r="K107" s="1882" t="e">
        <f>K105/'Area Calculations'!#REF!</f>
        <v>#REF!</v>
      </c>
      <c r="L107" s="1881"/>
      <c r="M107" s="1882" t="e">
        <f>M105/'Area Calculations'!#REF!</f>
        <v>#REF!</v>
      </c>
      <c r="N107" s="1881"/>
      <c r="O107" s="1882" t="e">
        <f>O105/'Area Calculations'!#REF!</f>
        <v>#REF!</v>
      </c>
      <c r="P107" s="1881"/>
      <c r="Q107" s="1882" t="e">
        <f>Q105/'Area Calculations'!#REF!</f>
        <v>#REF!</v>
      </c>
    </row>
    <row r="108" spans="1:17" ht="15.75" thickBot="1">
      <c r="A108" s="1867"/>
      <c r="B108" s="1868"/>
      <c r="C108" s="1869"/>
      <c r="D108" s="1869"/>
      <c r="E108" s="1870"/>
      <c r="F108" s="1871"/>
      <c r="G108" s="1884"/>
      <c r="H108" s="1885"/>
      <c r="I108" s="1886"/>
      <c r="J108" s="1885"/>
      <c r="K108" s="1886"/>
      <c r="L108" s="1885"/>
      <c r="M108" s="1886"/>
      <c r="N108" s="1885"/>
      <c r="O108" s="1886"/>
      <c r="P108" s="1885"/>
      <c r="Q108" s="1886"/>
    </row>
    <row r="109" spans="1:17" ht="16.5" thickTop="1" thickBot="1">
      <c r="A109" s="652" t="s">
        <v>631</v>
      </c>
      <c r="B109" s="653"/>
      <c r="C109" s="12"/>
      <c r="D109" s="12"/>
      <c r="E109" s="12"/>
      <c r="F109" s="12"/>
      <c r="G109" s="13"/>
      <c r="H109" s="21"/>
      <c r="I109" s="21"/>
      <c r="J109" s="21"/>
      <c r="K109" s="21"/>
      <c r="L109" s="52"/>
      <c r="M109" s="21"/>
      <c r="N109" s="21"/>
      <c r="O109" s="21"/>
      <c r="P109" s="21"/>
      <c r="Q109" s="21"/>
    </row>
    <row r="110" spans="1:17" ht="15.75" thickTop="1">
      <c r="A110" s="2371"/>
      <c r="B110" s="1907"/>
      <c r="C110" s="2372"/>
      <c r="D110" s="2372"/>
      <c r="E110" s="2372"/>
      <c r="F110" s="2372"/>
      <c r="G110" s="2373"/>
      <c r="H110" s="2374"/>
      <c r="I110" s="2374"/>
      <c r="J110" s="2374"/>
      <c r="K110" s="2374"/>
      <c r="L110" s="2409"/>
      <c r="M110" s="2374"/>
      <c r="N110" s="2374"/>
      <c r="O110" s="2374"/>
      <c r="P110" s="2374"/>
      <c r="Q110" s="2374"/>
    </row>
    <row r="111" spans="1:17">
      <c r="A111" s="2371"/>
      <c r="B111" s="1907"/>
      <c r="C111" s="2372"/>
      <c r="D111" s="2372"/>
      <c r="E111" s="2372"/>
      <c r="F111" s="2372"/>
      <c r="G111" s="2373"/>
      <c r="H111" s="2374"/>
      <c r="I111" s="2374"/>
      <c r="J111" s="2374"/>
      <c r="K111" s="2374"/>
      <c r="L111" s="2409"/>
      <c r="M111" s="2374"/>
      <c r="N111" s="2374"/>
      <c r="O111" s="2374"/>
      <c r="P111" s="2374"/>
      <c r="Q111" s="2374"/>
    </row>
    <row r="112" spans="1:17" ht="15.75" thickBot="1">
      <c r="A112" s="2371"/>
      <c r="B112" s="1907"/>
      <c r="C112" s="2372"/>
      <c r="D112" s="2372"/>
      <c r="E112" s="2372"/>
      <c r="F112" s="2372"/>
      <c r="G112" s="2373"/>
      <c r="H112" s="2374"/>
      <c r="I112" s="2374"/>
      <c r="J112" s="2374"/>
      <c r="K112" s="2374"/>
      <c r="L112" s="2409"/>
      <c r="M112" s="2374"/>
      <c r="N112" s="2374"/>
      <c r="O112" s="2374"/>
      <c r="P112" s="2374"/>
      <c r="Q112" s="2374"/>
    </row>
    <row r="113" spans="1:17" s="2" customFormat="1" ht="16.5" thickTop="1" thickBot="1">
      <c r="A113" s="652" t="s">
        <v>632</v>
      </c>
      <c r="B113" s="653"/>
      <c r="C113" s="12"/>
      <c r="D113" s="12"/>
      <c r="E113" s="12"/>
      <c r="F113" s="12"/>
      <c r="G113" s="13"/>
      <c r="H113" s="21"/>
      <c r="I113" s="21"/>
      <c r="J113" s="21"/>
      <c r="K113" s="21"/>
      <c r="L113" s="52"/>
      <c r="M113" s="21"/>
      <c r="N113" s="21"/>
      <c r="O113" s="21"/>
      <c r="P113" s="21"/>
      <c r="Q113" s="21"/>
    </row>
    <row r="114" spans="1:17" s="2" customFormat="1" ht="15.75" thickTop="1">
      <c r="A114" s="2371"/>
      <c r="B114" s="1907"/>
      <c r="C114" s="2372"/>
      <c r="D114" s="2372"/>
      <c r="E114" s="2372"/>
      <c r="F114" s="2372"/>
      <c r="G114" s="2373"/>
      <c r="H114" s="2374"/>
      <c r="I114" s="2374"/>
      <c r="J114" s="2374"/>
      <c r="K114" s="2374"/>
      <c r="L114" s="2409"/>
      <c r="M114" s="2374"/>
      <c r="N114" s="2374"/>
      <c r="O114" s="2374"/>
      <c r="P114" s="2374"/>
      <c r="Q114" s="2374"/>
    </row>
    <row r="115" spans="1:17" s="2" customFormat="1">
      <c r="A115" s="2371"/>
      <c r="B115" s="1907"/>
      <c r="C115" s="2372"/>
      <c r="D115" s="2372"/>
      <c r="E115" s="2372"/>
      <c r="F115" s="2372"/>
      <c r="G115" s="2373"/>
      <c r="H115" s="2374"/>
      <c r="I115" s="2374"/>
      <c r="J115" s="2374"/>
      <c r="K115" s="2374"/>
      <c r="L115" s="2409"/>
      <c r="M115" s="2374"/>
      <c r="N115" s="2374"/>
      <c r="O115" s="2374"/>
      <c r="P115" s="2374"/>
      <c r="Q115" s="2374"/>
    </row>
    <row r="116" spans="1:17" ht="15.75" thickBot="1">
      <c r="A116" s="2371"/>
      <c r="B116" s="1907"/>
      <c r="C116" s="2372"/>
      <c r="D116" s="2372"/>
      <c r="E116" s="2372"/>
      <c r="F116" s="2372"/>
      <c r="G116" s="2373"/>
      <c r="H116" s="2374"/>
      <c r="I116" s="2374"/>
      <c r="J116" s="2374"/>
      <c r="K116" s="2374"/>
      <c r="L116" s="2409"/>
      <c r="M116" s="2374"/>
      <c r="N116" s="2374"/>
      <c r="O116" s="2374"/>
      <c r="P116" s="2374"/>
      <c r="Q116" s="2374"/>
    </row>
    <row r="117" spans="1:17" s="2" customFormat="1" ht="16.5" thickTop="1" thickBot="1">
      <c r="A117" s="652" t="s">
        <v>633</v>
      </c>
      <c r="B117" s="653"/>
      <c r="C117" s="12"/>
      <c r="D117" s="12"/>
      <c r="E117" s="12"/>
      <c r="F117" s="12"/>
      <c r="G117" s="13"/>
      <c r="H117" s="21"/>
      <c r="I117" s="21"/>
      <c r="J117" s="21"/>
      <c r="K117" s="21"/>
      <c r="L117" s="52"/>
      <c r="M117" s="21"/>
      <c r="N117" s="21"/>
      <c r="O117" s="21"/>
      <c r="P117" s="21"/>
      <c r="Q117" s="21"/>
    </row>
    <row r="118" spans="1:17" s="2" customFormat="1" ht="15.75" thickTop="1">
      <c r="A118" s="2371"/>
      <c r="B118" s="1907"/>
      <c r="C118" s="2372"/>
      <c r="D118" s="2372"/>
      <c r="E118" s="2372"/>
      <c r="F118" s="2372"/>
      <c r="G118" s="2373"/>
      <c r="H118" s="2374"/>
      <c r="I118" s="2374"/>
      <c r="J118" s="2374"/>
      <c r="K118" s="2374"/>
      <c r="L118" s="2409"/>
      <c r="M118" s="2374"/>
      <c r="N118" s="2374"/>
      <c r="O118" s="2374"/>
      <c r="P118" s="2374"/>
      <c r="Q118" s="2374"/>
    </row>
    <row r="119" spans="1:17" s="2" customFormat="1">
      <c r="A119" s="1920"/>
      <c r="B119" s="1907"/>
      <c r="C119" s="1908"/>
      <c r="D119" s="1908"/>
      <c r="E119" s="1908"/>
      <c r="F119" s="1908"/>
      <c r="G119" s="1921"/>
      <c r="H119" s="1888"/>
      <c r="I119" s="1888"/>
      <c r="J119" s="1888"/>
      <c r="K119" s="1888"/>
      <c r="L119" s="1999"/>
      <c r="M119" s="1888"/>
      <c r="N119" s="1888"/>
      <c r="O119" s="1888"/>
      <c r="P119" s="1888"/>
      <c r="Q119" s="1888"/>
    </row>
    <row r="120" spans="1:17" s="2" customFormat="1" ht="15.75" thickBot="1">
      <c r="A120" s="1889"/>
      <c r="B120" s="1890"/>
      <c r="C120" s="1908"/>
      <c r="D120" s="1908"/>
      <c r="E120" s="1908"/>
      <c r="F120" s="1908"/>
      <c r="G120" s="1921"/>
      <c r="H120" s="1891"/>
      <c r="I120" s="1891"/>
      <c r="J120" s="1891"/>
      <c r="K120" s="1891"/>
      <c r="L120" s="2000"/>
      <c r="M120" s="1891"/>
      <c r="N120" s="1891"/>
      <c r="O120" s="1891"/>
      <c r="P120" s="1891"/>
      <c r="Q120" s="1891"/>
    </row>
    <row r="121" spans="1:17" s="2" customFormat="1" ht="16.5" thickTop="1" thickBot="1">
      <c r="A121" s="652" t="s">
        <v>634</v>
      </c>
      <c r="B121" s="653"/>
      <c r="C121" s="12"/>
      <c r="D121" s="12"/>
      <c r="E121" s="12"/>
      <c r="F121" s="12"/>
      <c r="G121" s="13"/>
      <c r="H121" s="21"/>
      <c r="I121" s="21"/>
      <c r="J121" s="21"/>
      <c r="K121" s="21"/>
      <c r="L121" s="52"/>
      <c r="M121" s="21"/>
      <c r="N121" s="21"/>
      <c r="O121" s="21"/>
      <c r="P121" s="21"/>
      <c r="Q121" s="21"/>
    </row>
    <row r="122" spans="1:17" ht="15.75" thickTop="1">
      <c r="A122" s="2381"/>
      <c r="B122" s="2382"/>
      <c r="C122" s="2372"/>
      <c r="D122" s="2372"/>
      <c r="E122" s="2372"/>
      <c r="F122" s="2372"/>
      <c r="G122" s="2373"/>
      <c r="H122" s="2374"/>
      <c r="I122" s="2374"/>
      <c r="J122" s="2374"/>
      <c r="K122" s="2374"/>
      <c r="L122" s="2409"/>
      <c r="M122" s="2374"/>
      <c r="N122" s="2374"/>
      <c r="O122" s="2374"/>
      <c r="P122" s="2374"/>
      <c r="Q122" s="2374"/>
    </row>
    <row r="123" spans="1:17">
      <c r="A123" s="1889"/>
      <c r="B123" s="1890"/>
      <c r="C123" s="1908"/>
      <c r="D123" s="1908"/>
      <c r="E123" s="1908"/>
      <c r="F123" s="1908"/>
      <c r="G123" s="1921"/>
      <c r="H123" s="1892"/>
      <c r="I123" s="1892"/>
      <c r="J123" s="1892"/>
      <c r="K123" s="1892"/>
      <c r="L123" s="2001"/>
      <c r="M123" s="1892"/>
      <c r="N123" s="1892"/>
      <c r="O123" s="1892"/>
      <c r="P123" s="1892"/>
      <c r="Q123" s="1892"/>
    </row>
    <row r="124" spans="1:17" ht="15.75" thickBot="1">
      <c r="A124" s="1889"/>
      <c r="B124" s="1890"/>
      <c r="C124" s="1908"/>
      <c r="D124" s="1908"/>
      <c r="E124" s="1908"/>
      <c r="F124" s="1908"/>
      <c r="G124" s="1921"/>
      <c r="H124" s="1892"/>
      <c r="I124" s="1892"/>
      <c r="J124" s="1892"/>
      <c r="K124" s="1892"/>
      <c r="L124" s="2001"/>
      <c r="M124" s="1892"/>
      <c r="N124" s="1892"/>
      <c r="O124" s="1892"/>
      <c r="P124" s="1892"/>
      <c r="Q124" s="1892"/>
    </row>
    <row r="125" spans="1:17" ht="16.5" thickTop="1" thickBot="1">
      <c r="A125" s="652" t="s">
        <v>635</v>
      </c>
      <c r="B125" s="653"/>
      <c r="C125" s="12"/>
      <c r="D125" s="12"/>
      <c r="E125" s="12"/>
      <c r="F125" s="12"/>
      <c r="G125" s="13"/>
      <c r="H125" s="21"/>
      <c r="I125" s="21"/>
      <c r="J125" s="21"/>
      <c r="K125" s="21"/>
      <c r="L125" s="52"/>
      <c r="M125" s="21"/>
      <c r="N125" s="21"/>
      <c r="O125" s="21"/>
      <c r="P125" s="21"/>
      <c r="Q125" s="21"/>
    </row>
    <row r="126" spans="1:17" ht="15.75" thickTop="1">
      <c r="A126" s="1920"/>
      <c r="B126" s="1907" t="s">
        <v>636</v>
      </c>
      <c r="C126" s="1908"/>
      <c r="D126" s="1908"/>
      <c r="E126" s="1908"/>
      <c r="F126" s="1908"/>
      <c r="G126" s="1921"/>
      <c r="H126" s="1892"/>
      <c r="I126" s="1892"/>
      <c r="J126" s="1892"/>
      <c r="K126" s="1892"/>
      <c r="L126" s="2001"/>
      <c r="M126" s="1892"/>
      <c r="N126" s="1892"/>
      <c r="O126" s="1892"/>
      <c r="P126" s="1892"/>
      <c r="Q126" s="1892"/>
    </row>
    <row r="127" spans="1:17">
      <c r="A127" s="1920"/>
      <c r="B127" s="1907" t="s">
        <v>637</v>
      </c>
      <c r="C127" s="1908"/>
      <c r="D127" s="1908"/>
      <c r="E127" s="1908"/>
      <c r="F127" s="1908"/>
      <c r="G127" s="1921"/>
      <c r="H127" s="1892"/>
      <c r="I127" s="1892"/>
      <c r="J127" s="1892"/>
      <c r="K127" s="1892"/>
      <c r="L127" s="2001"/>
      <c r="M127" s="1892"/>
      <c r="N127" s="1892"/>
      <c r="O127" s="1892"/>
      <c r="P127" s="1892"/>
      <c r="Q127" s="1892"/>
    </row>
    <row r="128" spans="1:17">
      <c r="A128" s="1920"/>
      <c r="B128" s="1907" t="s">
        <v>638</v>
      </c>
      <c r="C128" s="1908"/>
      <c r="D128" s="1908"/>
      <c r="E128" s="1908"/>
      <c r="F128" s="1908"/>
      <c r="G128" s="1921"/>
      <c r="H128" s="1892"/>
      <c r="I128" s="1892"/>
      <c r="J128" s="1892"/>
      <c r="K128" s="1892"/>
      <c r="L128" s="2001"/>
      <c r="M128" s="1892"/>
      <c r="N128" s="1892"/>
      <c r="O128" s="1892"/>
      <c r="P128" s="1892"/>
      <c r="Q128" s="1892"/>
    </row>
    <row r="129" spans="1:17">
      <c r="A129" s="1920"/>
      <c r="B129" s="1907" t="s">
        <v>639</v>
      </c>
      <c r="C129" s="1908"/>
      <c r="D129" s="1908"/>
      <c r="E129" s="1908"/>
      <c r="F129" s="1908"/>
      <c r="G129" s="1921"/>
      <c r="H129" s="1892"/>
      <c r="I129" s="1892"/>
      <c r="J129" s="1892"/>
      <c r="K129" s="1892"/>
      <c r="L129" s="2001"/>
      <c r="M129" s="1892"/>
      <c r="N129" s="1892"/>
      <c r="O129" s="1892"/>
      <c r="P129" s="1892"/>
      <c r="Q129" s="1892"/>
    </row>
    <row r="130" spans="1:17" ht="15.75" thickBot="1">
      <c r="A130" s="358"/>
      <c r="B130" s="357"/>
      <c r="C130" s="188"/>
      <c r="D130" s="188"/>
      <c r="E130" s="188"/>
      <c r="F130" s="188"/>
      <c r="G130" s="359"/>
      <c r="H130" s="300"/>
      <c r="I130" s="300"/>
      <c r="J130" s="300"/>
      <c r="K130" s="300"/>
      <c r="L130" s="53"/>
      <c r="M130" s="300"/>
      <c r="N130" s="300"/>
      <c r="O130" s="300"/>
      <c r="P130" s="300"/>
      <c r="Q130" s="300"/>
    </row>
    <row r="131" spans="1:17" ht="16.5" thickTop="1" thickBot="1">
      <c r="A131" s="7" t="s">
        <v>640</v>
      </c>
      <c r="B131" s="8"/>
      <c r="C131" s="12"/>
      <c r="D131" s="12"/>
      <c r="E131" s="12"/>
      <c r="F131" s="12"/>
      <c r="G131" s="13"/>
      <c r="H131" s="21"/>
      <c r="I131" s="21"/>
      <c r="J131" s="21"/>
      <c r="K131" s="21"/>
      <c r="L131" s="52"/>
      <c r="M131" s="21"/>
      <c r="N131" s="21"/>
      <c r="O131" s="21"/>
      <c r="P131" s="21"/>
      <c r="Q131" s="21"/>
    </row>
    <row r="132" spans="1:17" ht="15.75" thickTop="1">
      <c r="A132" s="2371"/>
      <c r="B132" s="2385" t="s">
        <v>641</v>
      </c>
      <c r="C132" s="2372"/>
      <c r="D132" s="2372"/>
      <c r="E132" s="2372"/>
      <c r="F132" s="2372"/>
      <c r="G132" s="2373"/>
      <c r="H132" s="2384"/>
      <c r="I132" s="2384"/>
      <c r="J132" s="2384"/>
      <c r="K132" s="2384"/>
      <c r="L132" s="2352"/>
      <c r="M132" s="2384"/>
      <c r="N132" s="2384"/>
      <c r="O132" s="2384"/>
      <c r="P132" s="2384"/>
      <c r="Q132" s="2384"/>
    </row>
    <row r="133" spans="1:17">
      <c r="A133" s="1920"/>
      <c r="B133" s="1907" t="s">
        <v>642</v>
      </c>
      <c r="C133" s="1908"/>
      <c r="D133" s="1908"/>
      <c r="E133" s="1908"/>
      <c r="F133" s="1908"/>
      <c r="G133" s="1921"/>
      <c r="H133" s="1893"/>
      <c r="I133" s="1893"/>
      <c r="J133" s="1893"/>
      <c r="K133" s="1893"/>
      <c r="L133" s="2002"/>
      <c r="M133" s="1893"/>
      <c r="N133" s="1893"/>
      <c r="O133" s="1893"/>
      <c r="P133" s="1893"/>
      <c r="Q133" s="1893"/>
    </row>
    <row r="134" spans="1:17" ht="15.75" thickBot="1">
      <c r="A134" s="1894"/>
      <c r="B134" s="1895" t="s">
        <v>643</v>
      </c>
      <c r="C134" s="1896"/>
      <c r="D134" s="1896"/>
      <c r="E134" s="1896"/>
      <c r="F134" s="1896"/>
      <c r="G134" s="1897"/>
      <c r="H134" s="1898"/>
      <c r="I134" s="1898"/>
      <c r="J134" s="1898"/>
      <c r="K134" s="1898"/>
      <c r="L134" s="2003"/>
      <c r="M134" s="1898"/>
      <c r="N134" s="1898"/>
      <c r="O134" s="1898"/>
      <c r="P134" s="1898"/>
      <c r="Q134" s="1898"/>
    </row>
    <row r="135" spans="1:17" ht="16.5" thickTop="1" thickBot="1"/>
    <row r="136" spans="1:17" ht="16.5" thickTop="1" thickBot="1">
      <c r="A136" s="94" t="s">
        <v>644</v>
      </c>
      <c r="B136" s="96"/>
    </row>
    <row r="137" spans="1:17" ht="15.75" thickTop="1">
      <c r="A137" s="95" t="s">
        <v>542</v>
      </c>
      <c r="B137" s="1899"/>
    </row>
    <row r="138" spans="1:17">
      <c r="A138" s="1900" t="s">
        <v>546</v>
      </c>
      <c r="B138" s="1899"/>
    </row>
    <row r="139" spans="1:17">
      <c r="A139" s="1901" t="s">
        <v>549</v>
      </c>
      <c r="B139" s="1902"/>
    </row>
    <row r="140" spans="1:17">
      <c r="A140" s="1901" t="s">
        <v>552</v>
      </c>
      <c r="B140" s="1903"/>
    </row>
    <row r="141" spans="1:17" ht="15.75" thickBot="1">
      <c r="A141" s="1904" t="s">
        <v>645</v>
      </c>
      <c r="B141" s="1905"/>
    </row>
    <row r="142" spans="1:17" ht="15.75" thickTop="1"/>
    <row r="143" spans="1:17">
      <c r="A143" s="97"/>
      <c r="B143" s="1" t="s">
        <v>646</v>
      </c>
    </row>
    <row r="144" spans="1:17">
      <c r="A144" s="98"/>
      <c r="B144" s="1" t="s">
        <v>647</v>
      </c>
    </row>
  </sheetData>
  <mergeCells count="40">
    <mergeCell ref="A117:B117"/>
    <mergeCell ref="A121:B121"/>
    <mergeCell ref="A125:B125"/>
    <mergeCell ref="J7:K7"/>
    <mergeCell ref="H7:I7"/>
    <mergeCell ref="L7:M7"/>
    <mergeCell ref="A109:B109"/>
    <mergeCell ref="A113:B113"/>
    <mergeCell ref="N4:O4"/>
    <mergeCell ref="N5:O5"/>
    <mergeCell ref="N6:O6"/>
    <mergeCell ref="H8:I8"/>
    <mergeCell ref="H4:I4"/>
    <mergeCell ref="L8:M8"/>
    <mergeCell ref="J8:K8"/>
    <mergeCell ref="J4:K4"/>
    <mergeCell ref="J5:K5"/>
    <mergeCell ref="J6:K6"/>
    <mergeCell ref="H6:I6"/>
    <mergeCell ref="L6:M6"/>
    <mergeCell ref="P6:Q6"/>
    <mergeCell ref="P7:Q7"/>
    <mergeCell ref="N8:O8"/>
    <mergeCell ref="P8:Q8"/>
    <mergeCell ref="N7:O7"/>
    <mergeCell ref="N2:O2"/>
    <mergeCell ref="N3:O3"/>
    <mergeCell ref="P3:Q3"/>
    <mergeCell ref="H5:I5"/>
    <mergeCell ref="H2:I2"/>
    <mergeCell ref="H3:I3"/>
    <mergeCell ref="J2:K2"/>
    <mergeCell ref="J3:K3"/>
    <mergeCell ref="L2:M2"/>
    <mergeCell ref="L3:M3"/>
    <mergeCell ref="P2:Q2"/>
    <mergeCell ref="L4:M4"/>
    <mergeCell ref="L5:M5"/>
    <mergeCell ref="P4:Q4"/>
    <mergeCell ref="P5:Q5"/>
  </mergeCells>
  <conditionalFormatting sqref="H20:H37">
    <cfRule type="cellIs" dxfId="327" priority="1" operator="equal">
      <formula>"X"</formula>
    </cfRule>
    <cfRule type="cellIs" dxfId="326" priority="2" operator="equal">
      <formula>"I"</formula>
    </cfRule>
  </conditionalFormatting>
  <conditionalFormatting sqref="H39:H100">
    <cfRule type="cellIs" dxfId="325" priority="19" operator="equal">
      <formula>"X"</formula>
    </cfRule>
    <cfRule type="cellIs" dxfId="324" priority="20" operator="equal">
      <formula>"I"</formula>
    </cfRule>
  </conditionalFormatting>
  <conditionalFormatting sqref="J20:J37">
    <cfRule type="cellIs" dxfId="323" priority="3" operator="equal">
      <formula>"X"</formula>
    </cfRule>
    <cfRule type="cellIs" dxfId="322" priority="4" operator="equal">
      <formula>"I"</formula>
    </cfRule>
  </conditionalFormatting>
  <conditionalFormatting sqref="J39:J100">
    <cfRule type="cellIs" dxfId="321" priority="17" operator="equal">
      <formula>"X"</formula>
    </cfRule>
    <cfRule type="cellIs" dxfId="320" priority="18" operator="equal">
      <formula>"I"</formula>
    </cfRule>
  </conditionalFormatting>
  <conditionalFormatting sqref="L20:L37">
    <cfRule type="cellIs" dxfId="319" priority="5" operator="equal">
      <formula>"X"</formula>
    </cfRule>
    <cfRule type="cellIs" dxfId="318" priority="6" operator="equal">
      <formula>"I"</formula>
    </cfRule>
  </conditionalFormatting>
  <conditionalFormatting sqref="L39:L100">
    <cfRule type="cellIs" dxfId="317" priority="15" operator="equal">
      <formula>"X"</formula>
    </cfRule>
    <cfRule type="cellIs" dxfId="316" priority="16" operator="equal">
      <formula>"I"</formula>
    </cfRule>
  </conditionalFormatting>
  <conditionalFormatting sqref="N20:N37">
    <cfRule type="cellIs" dxfId="315" priority="7" operator="equal">
      <formula>"X"</formula>
    </cfRule>
    <cfRule type="cellIs" dxfId="314" priority="8" operator="equal">
      <formula>"I"</formula>
    </cfRule>
  </conditionalFormatting>
  <conditionalFormatting sqref="N39:N100">
    <cfRule type="cellIs" dxfId="313" priority="13" operator="equal">
      <formula>"X"</formula>
    </cfRule>
    <cfRule type="cellIs" dxfId="312" priority="14" operator="equal">
      <formula>"I"</formula>
    </cfRule>
  </conditionalFormatting>
  <conditionalFormatting sqref="P20:P37">
    <cfRule type="cellIs" dxfId="311" priority="9" operator="equal">
      <formula>"X"</formula>
    </cfRule>
    <cfRule type="cellIs" dxfId="310" priority="10" operator="equal">
      <formula>"I"</formula>
    </cfRule>
  </conditionalFormatting>
  <conditionalFormatting sqref="P39:P100">
    <cfRule type="cellIs" dxfId="309" priority="11" operator="equal">
      <formula>"X"</formula>
    </cfRule>
    <cfRule type="cellIs" dxfId="308" priority="12" operator="equal">
      <formula>"I"</formula>
    </cfRule>
  </conditionalFormatting>
  <hyperlinks>
    <hyperlink ref="B3" location="'Cost Summary'!A1" display="BACK TO SUMMARY SHEET" xr:uid="{BC4461EB-D273-4A47-839C-5E1D041E55CF}"/>
  </hyperlinks>
  <printOptions horizontalCentered="1"/>
  <pageMargins left="0.7" right="0.7" top="0.75" bottom="0.75" header="0.3" footer="0.3"/>
  <pageSetup paperSize="3" scale="57" orientation="portrait"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032-A882-4FFA-88F8-D0C9F91C5E8E}">
  <sheetPr>
    <tabColor rgb="FF92D050"/>
  </sheetPr>
  <dimension ref="A1:S91"/>
  <sheetViews>
    <sheetView workbookViewId="0">
      <pane xSplit="2" ySplit="9" topLeftCell="H21" activePane="bottomRight" state="frozen"/>
      <selection pane="bottomRight" activeCell="B28" sqref="B2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74"/>
      <c r="K2" s="674"/>
      <c r="L2" s="647"/>
      <c r="M2" s="647"/>
      <c r="N2" s="647"/>
      <c r="O2" s="647"/>
      <c r="P2" s="647"/>
      <c r="Q2" s="647"/>
      <c r="R2" s="647"/>
      <c r="S2" s="647"/>
    </row>
    <row r="3" spans="1:19" ht="19.5" thickBot="1">
      <c r="B3" s="153"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1144</v>
      </c>
      <c r="C5" s="1908"/>
      <c r="D5" s="1908"/>
      <c r="E5" s="1908"/>
      <c r="F5" s="1908"/>
      <c r="G5" s="1909" t="s">
        <v>546</v>
      </c>
      <c r="H5" s="1910"/>
      <c r="I5" s="1911"/>
      <c r="J5" s="1910"/>
      <c r="K5" s="1911"/>
      <c r="L5" s="1910"/>
      <c r="M5" s="1911"/>
      <c r="N5" s="1910"/>
      <c r="O5" s="1911"/>
      <c r="P5" s="1910"/>
      <c r="Q5" s="1911"/>
      <c r="R5" s="1910"/>
      <c r="S5" s="1911"/>
    </row>
    <row r="6" spans="1:19">
      <c r="A6" s="1906" t="s">
        <v>548</v>
      </c>
      <c r="B6" s="1912" t="s">
        <v>473</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257"/>
      <c r="I7" s="2258"/>
      <c r="J7" s="2257"/>
      <c r="K7" s="2258"/>
      <c r="L7" s="2257"/>
      <c r="M7" s="2258"/>
      <c r="N7" s="2257"/>
      <c r="O7" s="2258"/>
      <c r="P7" s="2257"/>
      <c r="Q7" s="2258"/>
      <c r="R7" s="2257"/>
      <c r="S7" s="2258"/>
    </row>
    <row r="8" spans="1:19" ht="15.75" thickBot="1">
      <c r="A8" s="356" t="s">
        <v>554</v>
      </c>
      <c r="B8" s="357"/>
      <c r="C8" s="188"/>
      <c r="D8" s="188"/>
      <c r="E8" s="188"/>
      <c r="F8" s="188"/>
      <c r="G8" s="298" t="s">
        <v>554</v>
      </c>
      <c r="H8" s="1918"/>
      <c r="I8" s="1919"/>
      <c r="J8" s="1918"/>
      <c r="K8" s="1919"/>
      <c r="L8" s="1918"/>
      <c r="M8" s="1919"/>
      <c r="N8" s="1918"/>
      <c r="O8" s="1919"/>
      <c r="P8" s="1918"/>
      <c r="Q8" s="1919"/>
      <c r="R8" s="1918"/>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389" t="s">
        <v>563</v>
      </c>
      <c r="C10" s="1908"/>
      <c r="D10" s="1908"/>
      <c r="E10" s="1908"/>
      <c r="F10" s="1908"/>
      <c r="G10" s="1921"/>
      <c r="H10" s="1924"/>
      <c r="I10" s="1922"/>
      <c r="J10" s="1924"/>
      <c r="K10" s="1922"/>
      <c r="L10" s="1924"/>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4"/>
      <c r="I11" s="1922"/>
      <c r="J11" s="1924"/>
      <c r="K11" s="1922"/>
      <c r="L11" s="1924"/>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4"/>
      <c r="I12" s="1922"/>
      <c r="J12" s="1924"/>
      <c r="K12" s="1922"/>
      <c r="L12" s="1924"/>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4"/>
      <c r="I13" s="1922"/>
      <c r="J13" s="1924"/>
      <c r="K13" s="1922"/>
      <c r="L13" s="1924"/>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4"/>
      <c r="I14" s="1922"/>
      <c r="J14" s="1924"/>
      <c r="K14" s="1922"/>
      <c r="L14" s="1924"/>
      <c r="M14" s="1922"/>
      <c r="N14" s="1924"/>
      <c r="O14" s="1922"/>
      <c r="P14" s="1924"/>
      <c r="Q14" s="1922"/>
      <c r="R14" s="1924"/>
      <c r="S14" s="1922"/>
    </row>
    <row r="15" spans="1:19" hidden="1">
      <c r="A15" s="1920"/>
      <c r="B15" s="1907" t="str">
        <f>'Area Calculations'!L66</f>
        <v>Land scape Drawings by</v>
      </c>
      <c r="C15" s="1923" t="s">
        <v>564</v>
      </c>
      <c r="D15" s="1908"/>
      <c r="E15" s="1908"/>
      <c r="F15" s="1908"/>
      <c r="G15" s="1921"/>
      <c r="H15" s="1924"/>
      <c r="I15" s="1922"/>
      <c r="J15" s="1924"/>
      <c r="K15" s="1922"/>
      <c r="L15" s="1924"/>
      <c r="M15" s="1922"/>
      <c r="N15" s="1924"/>
      <c r="O15" s="1922"/>
      <c r="P15" s="1924"/>
      <c r="Q15" s="1922"/>
      <c r="R15" s="1924"/>
      <c r="S15" s="1922"/>
    </row>
    <row r="16" spans="1:19" hidden="1">
      <c r="A16" s="1920"/>
      <c r="B16" s="1907" t="str">
        <f>'Area Calculations'!L67</f>
        <v>Kitchen Drawings by</v>
      </c>
      <c r="C16" s="1923" t="s">
        <v>564</v>
      </c>
      <c r="D16" s="1908"/>
      <c r="E16" s="1908"/>
      <c r="F16" s="1908"/>
      <c r="G16" s="1921"/>
      <c r="H16" s="1924"/>
      <c r="I16" s="1922"/>
      <c r="J16" s="1924"/>
      <c r="K16" s="1922"/>
      <c r="L16" s="1924"/>
      <c r="M16" s="1922"/>
      <c r="N16" s="1924"/>
      <c r="O16" s="1922"/>
      <c r="P16" s="1924"/>
      <c r="Q16" s="1922"/>
      <c r="R16" s="1924"/>
      <c r="S16" s="1922"/>
    </row>
    <row r="17" spans="1:19" hidden="1">
      <c r="A17" s="1920"/>
      <c r="B17" s="1907" t="str">
        <f>'Area Calculations'!L68</f>
        <v>Storefront Designer by</v>
      </c>
      <c r="C17" s="1923" t="s">
        <v>564</v>
      </c>
      <c r="D17" s="1908"/>
      <c r="E17" s="1908"/>
      <c r="F17" s="1908"/>
      <c r="G17" s="1921"/>
      <c r="H17" s="1924"/>
      <c r="I17" s="1922"/>
      <c r="J17" s="1924"/>
      <c r="K17" s="1922"/>
      <c r="L17" s="1924"/>
      <c r="M17" s="1922"/>
      <c r="N17" s="1924"/>
      <c r="O17" s="1922"/>
      <c r="P17" s="1924"/>
      <c r="Q17" s="1922"/>
      <c r="R17" s="1924"/>
      <c r="S17" s="1922"/>
    </row>
    <row r="18" spans="1:19" hidden="1">
      <c r="A18" s="1920"/>
      <c r="B18" s="1907" t="str">
        <f>'Area Calculations'!L69</f>
        <v>Geotech report by</v>
      </c>
      <c r="C18" s="1923" t="s">
        <v>564</v>
      </c>
      <c r="D18" s="1908"/>
      <c r="E18" s="1908"/>
      <c r="F18" s="1908"/>
      <c r="G18" s="1921"/>
      <c r="H18" s="1924"/>
      <c r="I18" s="1922"/>
      <c r="J18" s="1924"/>
      <c r="K18" s="1922"/>
      <c r="L18" s="1924"/>
      <c r="M18" s="1922"/>
      <c r="N18" s="1924"/>
      <c r="O18" s="1922"/>
      <c r="P18" s="1924"/>
      <c r="Q18" s="1922"/>
      <c r="R18" s="1924"/>
      <c r="S18" s="1922"/>
    </row>
    <row r="19" spans="1:19" hidden="1">
      <c r="A19" s="1920"/>
      <c r="B19" s="1907" t="str">
        <f>'Area Calculations'!L70</f>
        <v>Specifications</v>
      </c>
      <c r="C19" s="1923" t="s">
        <v>564</v>
      </c>
      <c r="D19" s="1908"/>
      <c r="E19" s="1908"/>
      <c r="F19" s="1908"/>
      <c r="G19" s="1921"/>
      <c r="H19" s="1924"/>
      <c r="I19" s="1922"/>
      <c r="J19" s="1924"/>
      <c r="K19" s="1922"/>
      <c r="L19" s="1924"/>
      <c r="M19" s="1922"/>
      <c r="N19" s="1924"/>
      <c r="O19" s="1922"/>
      <c r="P19" s="1924"/>
      <c r="Q19" s="1922"/>
      <c r="R19" s="1924"/>
      <c r="S19" s="1922"/>
    </row>
    <row r="20" spans="1:19" hidden="1">
      <c r="A20" s="1920"/>
      <c r="B20" s="1907"/>
      <c r="C20" s="1923"/>
      <c r="D20" s="1908"/>
      <c r="E20" s="1908"/>
      <c r="F20" s="1908"/>
      <c r="G20" s="1921"/>
      <c r="H20" s="1924"/>
      <c r="I20" s="1922"/>
      <c r="J20" s="1924"/>
      <c r="K20" s="1922"/>
      <c r="L20" s="1924"/>
      <c r="M20" s="1922"/>
      <c r="N20" s="1924"/>
      <c r="O20" s="1922"/>
      <c r="P20" s="1924"/>
      <c r="Q20" s="1922"/>
      <c r="R20" s="1924"/>
      <c r="S20" s="1922"/>
    </row>
    <row r="21" spans="1:19" ht="16.5" thickTop="1" thickBot="1">
      <c r="A21" s="60"/>
      <c r="B21" s="1925" t="s">
        <v>1144</v>
      </c>
      <c r="C21" s="57"/>
      <c r="D21" s="58"/>
      <c r="E21" s="58"/>
      <c r="F21" s="58"/>
      <c r="G21" s="64"/>
      <c r="H21" s="1924"/>
      <c r="I21" s="2410"/>
      <c r="J21" s="1924"/>
      <c r="K21" s="2349"/>
      <c r="L21" s="1924"/>
      <c r="M21" s="2349"/>
      <c r="N21" s="1924"/>
      <c r="O21" s="2349"/>
      <c r="P21" s="1924"/>
      <c r="Q21" s="2349"/>
      <c r="R21" s="1924"/>
      <c r="S21" s="2349"/>
    </row>
    <row r="22" spans="1:19">
      <c r="A22" s="2356"/>
      <c r="B22" s="1848" t="s">
        <v>567</v>
      </c>
      <c r="C22" s="1923"/>
      <c r="D22" s="1908"/>
      <c r="E22" s="1908"/>
      <c r="F22" s="1908"/>
      <c r="G22" s="1921"/>
      <c r="H22" s="1924"/>
      <c r="I22" s="2410"/>
      <c r="J22" s="1924"/>
      <c r="K22" s="2349"/>
      <c r="L22" s="1924"/>
      <c r="M22" s="2349"/>
      <c r="N22" s="1924"/>
      <c r="O22" s="2349"/>
      <c r="P22" s="1924"/>
      <c r="Q22" s="2349"/>
      <c r="R22" s="1924"/>
      <c r="S22" s="2349"/>
    </row>
    <row r="23" spans="1:19">
      <c r="A23" s="2356"/>
      <c r="B23" s="2411" t="s">
        <v>568</v>
      </c>
      <c r="C23" s="1923"/>
      <c r="D23" s="1908"/>
      <c r="E23" s="1908"/>
      <c r="F23" s="1908"/>
      <c r="G23" s="1921"/>
      <c r="H23" s="1924"/>
      <c r="I23" s="2410"/>
      <c r="J23" s="1924"/>
      <c r="K23" s="2349"/>
      <c r="L23" s="1924"/>
      <c r="M23" s="2349"/>
      <c r="N23" s="1924"/>
      <c r="O23" s="2349"/>
      <c r="P23" s="1924"/>
      <c r="Q23" s="2349"/>
      <c r="R23" s="1924"/>
      <c r="S23" s="2349"/>
    </row>
    <row r="24" spans="1:19">
      <c r="A24" s="2356"/>
      <c r="B24" s="2411" t="s">
        <v>569</v>
      </c>
      <c r="C24" s="1923"/>
      <c r="D24" s="1908"/>
      <c r="E24" s="1908"/>
      <c r="F24" s="1908"/>
      <c r="G24" s="1921"/>
      <c r="H24" s="1924"/>
      <c r="I24" s="2410"/>
      <c r="J24" s="1924"/>
      <c r="K24" s="2349"/>
      <c r="L24" s="1924"/>
      <c r="M24" s="2349"/>
      <c r="N24" s="1924"/>
      <c r="O24" s="2349"/>
      <c r="P24" s="1924"/>
      <c r="Q24" s="2349"/>
      <c r="R24" s="1924"/>
      <c r="S24" s="2349"/>
    </row>
    <row r="25" spans="1:19">
      <c r="A25" s="2215"/>
      <c r="B25" s="2412" t="s">
        <v>570</v>
      </c>
      <c r="C25" s="1923"/>
      <c r="D25" s="1908"/>
      <c r="E25" s="1908"/>
      <c r="F25" s="1908"/>
      <c r="G25" s="1921"/>
      <c r="H25" s="1924"/>
      <c r="I25" s="2410"/>
      <c r="J25" s="1924"/>
      <c r="K25" s="2349"/>
      <c r="L25" s="1924"/>
      <c r="M25" s="2349"/>
      <c r="N25" s="1924"/>
      <c r="O25" s="2349"/>
      <c r="P25" s="1924"/>
      <c r="Q25" s="2349"/>
      <c r="R25" s="1924"/>
      <c r="S25" s="2349"/>
    </row>
    <row r="26" spans="1:19">
      <c r="A26" s="2356"/>
      <c r="B26" s="2412" t="s">
        <v>571</v>
      </c>
      <c r="C26" s="1923"/>
      <c r="D26" s="1908"/>
      <c r="E26" s="1908"/>
      <c r="F26" s="1908"/>
      <c r="G26" s="1921"/>
      <c r="H26" s="1924"/>
      <c r="I26" s="2410"/>
      <c r="J26" s="1924"/>
      <c r="K26" s="2349"/>
      <c r="L26" s="1924"/>
      <c r="M26" s="2349"/>
      <c r="N26" s="1924"/>
      <c r="O26" s="2349"/>
      <c r="P26" s="1924"/>
      <c r="Q26" s="2349"/>
      <c r="R26" s="1924"/>
      <c r="S26" s="2349"/>
    </row>
    <row r="27" spans="1:19">
      <c r="A27" s="2215"/>
      <c r="B27" s="2412" t="s">
        <v>1145</v>
      </c>
      <c r="C27" s="1923"/>
      <c r="D27" s="1908"/>
      <c r="E27" s="1908"/>
      <c r="F27" s="1908"/>
      <c r="G27" s="1921"/>
      <c r="H27" s="1924"/>
      <c r="I27" s="2410"/>
      <c r="J27" s="1924"/>
      <c r="K27" s="2349"/>
      <c r="L27" s="1924"/>
      <c r="M27" s="2413"/>
      <c r="N27" s="1924"/>
      <c r="O27" s="2349"/>
      <c r="P27" s="1924"/>
      <c r="Q27" s="2349"/>
      <c r="R27" s="1924"/>
      <c r="S27" s="2349"/>
    </row>
    <row r="28" spans="1:19">
      <c r="A28" s="2215"/>
      <c r="B28" s="2412" t="s">
        <v>572</v>
      </c>
      <c r="C28" s="1923"/>
      <c r="D28" s="1908"/>
      <c r="E28" s="1908"/>
      <c r="F28" s="1908"/>
      <c r="G28" s="1921"/>
      <c r="H28" s="1924"/>
      <c r="I28" s="2410"/>
      <c r="J28" s="1924"/>
      <c r="K28" s="2349"/>
      <c r="L28" s="1924"/>
      <c r="M28" s="2349"/>
      <c r="N28" s="1924"/>
      <c r="O28" s="2349"/>
      <c r="P28" s="1924"/>
      <c r="Q28" s="2349"/>
      <c r="R28" s="1924"/>
      <c r="S28" s="2349"/>
    </row>
    <row r="29" spans="1:19">
      <c r="A29" s="2414"/>
      <c r="B29" s="2415" t="s">
        <v>648</v>
      </c>
      <c r="C29" s="1923"/>
      <c r="D29" s="1908"/>
      <c r="E29" s="1908"/>
      <c r="F29" s="1908"/>
      <c r="G29" s="1921"/>
      <c r="H29" s="1924"/>
      <c r="I29" s="2416"/>
      <c r="J29" s="1924"/>
      <c r="K29" s="2417"/>
      <c r="L29" s="1924"/>
      <c r="M29" s="2417"/>
      <c r="N29" s="1924"/>
      <c r="O29" s="2417"/>
      <c r="P29" s="1924"/>
      <c r="Q29" s="2417"/>
      <c r="R29" s="1924"/>
      <c r="S29" s="2417"/>
    </row>
    <row r="30" spans="1:19" ht="20.25" customHeight="1">
      <c r="A30" s="2356"/>
      <c r="B30" s="2418" t="s">
        <v>573</v>
      </c>
      <c r="C30" s="1923"/>
      <c r="D30" s="1908"/>
      <c r="E30" s="1908"/>
      <c r="F30" s="1908"/>
      <c r="G30" s="1921"/>
      <c r="H30" s="1924"/>
      <c r="I30" s="2410"/>
      <c r="J30" s="1924"/>
      <c r="K30" s="2349"/>
      <c r="L30" s="1924"/>
      <c r="M30" s="2349"/>
      <c r="N30" s="1924"/>
      <c r="O30" s="2349"/>
      <c r="P30" s="1924"/>
      <c r="Q30" s="2349"/>
      <c r="R30" s="1924"/>
      <c r="S30" s="2349"/>
    </row>
    <row r="31" spans="1:19">
      <c r="A31" s="2215"/>
      <c r="B31" s="2419" t="s">
        <v>575</v>
      </c>
      <c r="C31" s="2420"/>
      <c r="D31" s="1933"/>
      <c r="E31" s="1933"/>
      <c r="F31" s="1933"/>
      <c r="G31" s="1935"/>
      <c r="H31" s="2421"/>
      <c r="I31" s="2422"/>
      <c r="J31" s="2422"/>
      <c r="K31" s="2422"/>
      <c r="L31" s="2423"/>
      <c r="M31" s="2424"/>
      <c r="N31" s="2422"/>
      <c r="O31" s="2422"/>
      <c r="P31" s="2422"/>
      <c r="Q31" s="2422"/>
      <c r="R31" s="1974"/>
      <c r="S31" s="2424"/>
    </row>
    <row r="32" spans="1:19">
      <c r="A32" s="2215"/>
      <c r="B32" s="2425"/>
      <c r="C32" s="1923"/>
      <c r="D32" s="1908"/>
      <c r="E32" s="1908"/>
      <c r="F32" s="1908"/>
      <c r="G32" s="1921"/>
      <c r="H32" s="1924"/>
      <c r="I32" s="2410"/>
      <c r="J32" s="1924"/>
      <c r="K32" s="2349"/>
      <c r="L32" s="1924"/>
      <c r="M32" s="2349"/>
      <c r="N32" s="1924"/>
      <c r="O32" s="2349"/>
      <c r="P32" s="1924"/>
      <c r="Q32" s="2349"/>
      <c r="R32" s="1924"/>
      <c r="S32" s="2349"/>
    </row>
    <row r="33" spans="1:19">
      <c r="A33" s="2356"/>
      <c r="B33" s="2425"/>
      <c r="C33" s="1923"/>
      <c r="D33" s="1908"/>
      <c r="E33" s="1908"/>
      <c r="F33" s="1908"/>
      <c r="G33" s="1921"/>
      <c r="H33" s="1924"/>
      <c r="I33" s="2410"/>
      <c r="J33" s="1924"/>
      <c r="K33" s="2349"/>
      <c r="L33" s="1924"/>
      <c r="M33" s="2349"/>
      <c r="N33" s="1924"/>
      <c r="O33" s="2349"/>
      <c r="P33" s="1924"/>
      <c r="Q33" s="2349"/>
      <c r="R33" s="1924"/>
      <c r="S33" s="2349"/>
    </row>
    <row r="34" spans="1:19">
      <c r="A34" s="2215"/>
      <c r="B34" s="2425"/>
      <c r="C34" s="1923"/>
      <c r="D34" s="1908"/>
      <c r="E34" s="1908"/>
      <c r="F34" s="1908"/>
      <c r="G34" s="1921"/>
      <c r="H34" s="1924"/>
      <c r="I34" s="2410"/>
      <c r="J34" s="1924"/>
      <c r="K34" s="2349"/>
      <c r="L34" s="1924"/>
      <c r="M34" s="2349"/>
      <c r="N34" s="1924"/>
      <c r="O34" s="2349"/>
      <c r="P34" s="1924"/>
      <c r="Q34" s="2349"/>
      <c r="R34" s="1924"/>
      <c r="S34" s="2349"/>
    </row>
    <row r="35" spans="1:19">
      <c r="A35" s="2356"/>
      <c r="B35" s="2426"/>
      <c r="C35" s="1923"/>
      <c r="D35" s="1908"/>
      <c r="E35" s="1908"/>
      <c r="F35" s="1908"/>
      <c r="G35" s="1921"/>
      <c r="H35" s="1924"/>
      <c r="I35" s="2410"/>
      <c r="J35" s="1924"/>
      <c r="K35" s="2349"/>
      <c r="L35" s="1924"/>
      <c r="M35" s="2349"/>
      <c r="N35" s="1924"/>
      <c r="O35" s="2349"/>
      <c r="P35" s="1924"/>
      <c r="Q35" s="2349"/>
      <c r="R35" s="1924"/>
      <c r="S35" s="2349"/>
    </row>
    <row r="36" spans="1:19">
      <c r="A36" s="2356"/>
      <c r="B36" s="2426"/>
      <c r="C36" s="1923"/>
      <c r="D36" s="1908"/>
      <c r="E36" s="1908"/>
      <c r="F36" s="1908"/>
      <c r="G36" s="1921"/>
      <c r="H36" s="1924"/>
      <c r="I36" s="2410"/>
      <c r="J36" s="1924"/>
      <c r="K36" s="2349"/>
      <c r="L36" s="1924"/>
      <c r="M36" s="2349"/>
      <c r="N36" s="1924"/>
      <c r="O36" s="2349"/>
      <c r="P36" s="1924"/>
      <c r="Q36" s="2349"/>
      <c r="R36" s="1924"/>
      <c r="S36" s="2349"/>
    </row>
    <row r="37" spans="1:19">
      <c r="A37" s="2215"/>
      <c r="B37" s="2427"/>
      <c r="C37" s="1923"/>
      <c r="D37" s="1908"/>
      <c r="E37" s="1908"/>
      <c r="F37" s="1908"/>
      <c r="G37" s="1921"/>
      <c r="H37" s="1924"/>
      <c r="I37" s="2413"/>
      <c r="J37" s="1924"/>
      <c r="K37" s="2413"/>
      <c r="L37" s="1924"/>
      <c r="M37" s="2413"/>
      <c r="N37" s="1924"/>
      <c r="O37" s="2349"/>
      <c r="P37" s="1924"/>
      <c r="Q37" s="2349"/>
      <c r="R37" s="1924"/>
      <c r="S37" s="2349"/>
    </row>
    <row r="38" spans="1:19">
      <c r="A38" s="2356"/>
      <c r="B38" s="2427"/>
      <c r="C38" s="1923"/>
      <c r="D38" s="1908"/>
      <c r="E38" s="1908"/>
      <c r="F38" s="1908"/>
      <c r="G38" s="1921"/>
      <c r="H38" s="1924"/>
      <c r="I38" s="2413"/>
      <c r="J38" s="1924"/>
      <c r="K38" s="2413"/>
      <c r="L38" s="1924"/>
      <c r="M38" s="2413"/>
      <c r="N38" s="1924"/>
      <c r="O38" s="2349"/>
      <c r="P38" s="1924"/>
      <c r="Q38" s="2349"/>
      <c r="R38" s="1924"/>
      <c r="S38" s="2349"/>
    </row>
    <row r="39" spans="1:19">
      <c r="A39" s="2215"/>
      <c r="B39" s="2427"/>
      <c r="C39" s="1923"/>
      <c r="D39" s="1908"/>
      <c r="E39" s="1908"/>
      <c r="F39" s="1908"/>
      <c r="G39" s="1921"/>
      <c r="H39" s="1924"/>
      <c r="I39" s="2413"/>
      <c r="J39" s="1924"/>
      <c r="K39" s="2413"/>
      <c r="L39" s="1924"/>
      <c r="M39" s="2413"/>
      <c r="N39" s="1924"/>
      <c r="O39" s="2349"/>
      <c r="P39" s="1924"/>
      <c r="Q39" s="2349"/>
      <c r="R39" s="1924"/>
      <c r="S39" s="2349"/>
    </row>
    <row r="40" spans="1:19">
      <c r="A40" s="2356"/>
      <c r="B40" s="2427"/>
      <c r="C40" s="1923"/>
      <c r="D40" s="1908"/>
      <c r="E40" s="1908"/>
      <c r="F40" s="1908"/>
      <c r="G40" s="1921"/>
      <c r="H40" s="1924"/>
      <c r="I40" s="2413"/>
      <c r="J40" s="1924"/>
      <c r="K40" s="2413"/>
      <c r="L40" s="1924"/>
      <c r="M40" s="2413"/>
      <c r="N40" s="1924"/>
      <c r="O40" s="2349"/>
      <c r="P40" s="1924"/>
      <c r="Q40" s="2349"/>
      <c r="R40" s="1924"/>
      <c r="S40" s="2349"/>
    </row>
    <row r="41" spans="1:19">
      <c r="A41" s="2215"/>
      <c r="B41" s="2427"/>
      <c r="C41" s="1923"/>
      <c r="D41" s="1908"/>
      <c r="E41" s="1908"/>
      <c r="F41" s="1908"/>
      <c r="G41" s="1921"/>
      <c r="H41" s="1924"/>
      <c r="I41" s="2413"/>
      <c r="J41" s="1924"/>
      <c r="K41" s="2413"/>
      <c r="L41" s="1924"/>
      <c r="M41" s="2413"/>
      <c r="N41" s="1924"/>
      <c r="O41" s="2349"/>
      <c r="P41" s="1924"/>
      <c r="Q41" s="2349"/>
      <c r="R41" s="1924"/>
      <c r="S41" s="2349"/>
    </row>
    <row r="42" spans="1:19" ht="18.600000000000001" customHeight="1">
      <c r="A42" s="2356"/>
      <c r="B42" s="2428"/>
      <c r="C42" s="1923"/>
      <c r="D42" s="1908"/>
      <c r="E42" s="1908"/>
      <c r="F42" s="1908"/>
      <c r="G42" s="1921"/>
      <c r="H42" s="1924"/>
      <c r="I42" s="2410"/>
      <c r="J42" s="1924"/>
      <c r="K42" s="2349"/>
      <c r="L42" s="1924"/>
      <c r="M42" s="2349"/>
      <c r="N42" s="1924"/>
      <c r="O42" s="2349"/>
      <c r="P42" s="1924"/>
      <c r="Q42" s="2349"/>
      <c r="R42" s="1924"/>
      <c r="S42" s="2349"/>
    </row>
    <row r="43" spans="1:19">
      <c r="A43" s="2215"/>
      <c r="B43" s="372"/>
      <c r="C43" s="373"/>
      <c r="D43" s="373"/>
      <c r="E43" s="373"/>
      <c r="F43" s="373"/>
      <c r="G43" s="374"/>
      <c r="H43" s="1924"/>
      <c r="I43" s="2417"/>
      <c r="J43" s="1924"/>
      <c r="K43" s="2349"/>
      <c r="L43" s="1924"/>
      <c r="M43" s="2349"/>
      <c r="N43" s="1924"/>
      <c r="O43" s="2349"/>
      <c r="P43" s="1924"/>
      <c r="Q43" s="2349"/>
      <c r="R43" s="1924"/>
      <c r="S43" s="2349"/>
    </row>
    <row r="44" spans="1:19">
      <c r="A44" s="2356"/>
      <c r="B44" s="375"/>
      <c r="C44" s="376"/>
      <c r="D44" s="376"/>
      <c r="E44" s="376"/>
      <c r="F44" s="376"/>
      <c r="G44" s="377"/>
      <c r="H44" s="1924"/>
      <c r="I44" s="2417"/>
      <c r="J44" s="1924"/>
      <c r="K44" s="2349"/>
      <c r="L44" s="1924"/>
      <c r="M44" s="2349"/>
      <c r="N44" s="1924"/>
      <c r="O44" s="2349"/>
      <c r="P44" s="1924"/>
      <c r="Q44" s="2349"/>
      <c r="R44" s="1924"/>
      <c r="S44" s="2349"/>
    </row>
    <row r="45" spans="1:19">
      <c r="A45" s="2215"/>
      <c r="B45" s="2429"/>
      <c r="C45" s="2430"/>
      <c r="D45" s="2431"/>
      <c r="E45" s="2431"/>
      <c r="F45" s="2431"/>
      <c r="G45" s="2432"/>
      <c r="H45" s="1924"/>
      <c r="I45" s="2417"/>
      <c r="J45" s="1924"/>
      <c r="K45" s="2349"/>
      <c r="L45" s="1924"/>
      <c r="M45" s="2349"/>
      <c r="N45" s="1924"/>
      <c r="O45" s="2349"/>
      <c r="P45" s="1924"/>
      <c r="Q45" s="2349"/>
      <c r="R45" s="1924"/>
      <c r="S45" s="2349"/>
    </row>
    <row r="46" spans="1:19">
      <c r="A46" s="2356"/>
      <c r="B46" s="2216"/>
      <c r="C46" s="1923"/>
      <c r="D46" s="1908"/>
      <c r="E46" s="1908"/>
      <c r="F46" s="1908"/>
      <c r="G46" s="1921"/>
      <c r="H46" s="1924"/>
      <c r="I46" s="2417"/>
      <c r="J46" s="1924"/>
      <c r="K46" s="2349"/>
      <c r="L46" s="1924"/>
      <c r="M46" s="2349"/>
      <c r="N46" s="1924"/>
      <c r="O46" s="2349"/>
      <c r="P46" s="1924"/>
      <c r="Q46" s="2349"/>
      <c r="R46" s="1924"/>
      <c r="S46" s="2349"/>
    </row>
    <row r="47" spans="1:19" ht="15.75" thickBot="1">
      <c r="A47" s="2215"/>
      <c r="B47" s="2216"/>
      <c r="C47" s="1923"/>
      <c r="D47" s="1908"/>
      <c r="E47" s="1908"/>
      <c r="F47" s="1908"/>
      <c r="G47" s="1921"/>
      <c r="H47" s="1924"/>
      <c r="I47" s="2417"/>
      <c r="J47" s="1924"/>
      <c r="K47" s="2349"/>
      <c r="L47" s="1924"/>
      <c r="M47" s="2349"/>
      <c r="N47" s="1924"/>
      <c r="O47" s="2349"/>
      <c r="P47" s="1924"/>
      <c r="Q47" s="2349"/>
      <c r="R47" s="1924"/>
      <c r="S47" s="2349"/>
    </row>
    <row r="48" spans="1:19" ht="15.75" thickTop="1">
      <c r="A48" s="14"/>
      <c r="B48" s="15"/>
      <c r="C48" s="16"/>
      <c r="D48" s="16"/>
      <c r="E48" s="17"/>
      <c r="F48" s="18" t="s">
        <v>625</v>
      </c>
      <c r="G48" s="19" t="s">
        <v>645</v>
      </c>
      <c r="H48" s="20"/>
      <c r="I48" s="62">
        <f>SUM(I23:I47)</f>
        <v>0</v>
      </c>
      <c r="J48" s="20"/>
      <c r="K48" s="62">
        <f>SUM(K23:K47)</f>
        <v>0</v>
      </c>
      <c r="L48" s="20"/>
      <c r="M48" s="62">
        <f>SUM(M23:M47)</f>
        <v>0</v>
      </c>
      <c r="N48" s="20"/>
      <c r="O48" s="62">
        <f>SUM(O23:O47)</f>
        <v>0</v>
      </c>
      <c r="P48" s="20"/>
      <c r="Q48" s="62">
        <f>SUM(Q23:Q47)</f>
        <v>0</v>
      </c>
      <c r="R48" s="20"/>
      <c r="S48" s="62">
        <f>SUM(S23:S47)</f>
        <v>0</v>
      </c>
    </row>
    <row r="49" spans="1:19">
      <c r="A49" s="1867"/>
      <c r="B49" s="1868"/>
      <c r="C49" s="1869"/>
      <c r="D49" s="1869"/>
      <c r="E49" s="1870"/>
      <c r="F49" s="1871" t="s">
        <v>626</v>
      </c>
      <c r="G49" s="1872"/>
      <c r="H49" s="1873">
        <v>0</v>
      </c>
      <c r="I49" s="299"/>
      <c r="J49" s="1873">
        <v>0</v>
      </c>
      <c r="K49" s="299"/>
      <c r="L49" s="1873">
        <v>0</v>
      </c>
      <c r="M49" s="299"/>
      <c r="N49" s="1873">
        <v>0</v>
      </c>
      <c r="O49" s="299"/>
      <c r="P49" s="1873">
        <v>0</v>
      </c>
      <c r="Q49" s="299"/>
      <c r="R49" s="1873">
        <v>0</v>
      </c>
      <c r="S49" s="299"/>
    </row>
    <row r="50" spans="1:19">
      <c r="A50" s="1867"/>
      <c r="B50" s="1868"/>
      <c r="C50" s="1869"/>
      <c r="D50" s="1869"/>
      <c r="E50" s="1870"/>
      <c r="F50" s="1871" t="s">
        <v>627</v>
      </c>
      <c r="G50" s="1872"/>
      <c r="H50" s="1875"/>
      <c r="I50" s="1994">
        <f>I48*H49</f>
        <v>0</v>
      </c>
      <c r="J50" s="1875"/>
      <c r="K50" s="1994">
        <f>K48*J49</f>
        <v>0</v>
      </c>
      <c r="L50" s="1875"/>
      <c r="M50" s="1994">
        <f>M48*L49</f>
        <v>0</v>
      </c>
      <c r="N50" s="1875"/>
      <c r="O50" s="1994">
        <f>O48*N49</f>
        <v>0</v>
      </c>
      <c r="P50" s="1875"/>
      <c r="Q50" s="1994">
        <f>Q48*P49</f>
        <v>0</v>
      </c>
      <c r="R50" s="1875"/>
      <c r="S50" s="1994">
        <f>S48*R49</f>
        <v>0</v>
      </c>
    </row>
    <row r="51" spans="1:19">
      <c r="A51" s="1867"/>
      <c r="B51" s="1868"/>
      <c r="C51" s="1869"/>
      <c r="D51" s="1869"/>
      <c r="E51" s="1870"/>
      <c r="F51" s="1871"/>
      <c r="G51" s="1872"/>
      <c r="H51" s="1875"/>
      <c r="I51" s="1993"/>
      <c r="J51" s="1875"/>
      <c r="K51" s="1993"/>
      <c r="L51" s="1875"/>
      <c r="M51" s="1993"/>
      <c r="N51" s="1875"/>
      <c r="O51" s="1993"/>
      <c r="P51" s="1875"/>
      <c r="Q51" s="1993"/>
      <c r="R51" s="1875"/>
      <c r="S51" s="1993"/>
    </row>
    <row r="52" spans="1:19">
      <c r="A52" s="1867"/>
      <c r="B52" s="1868"/>
      <c r="C52" s="1869"/>
      <c r="D52" s="1869"/>
      <c r="E52" s="1870"/>
      <c r="F52" s="1871" t="s">
        <v>628</v>
      </c>
      <c r="G52" s="1872"/>
      <c r="H52" s="1877"/>
      <c r="I52" s="1994">
        <f>SUM(I48:I50)</f>
        <v>0</v>
      </c>
      <c r="J52" s="1877"/>
      <c r="K52" s="1994">
        <f>SUM(K48:K50)</f>
        <v>0</v>
      </c>
      <c r="L52" s="1877"/>
      <c r="M52" s="1994">
        <f>SUM(M48:M50)</f>
        <v>0</v>
      </c>
      <c r="N52" s="1877"/>
      <c r="O52" s="1994">
        <f>SUM(O48:O50)</f>
        <v>0</v>
      </c>
      <c r="P52" s="1877"/>
      <c r="Q52" s="1994">
        <f>SUM(Q48:Q50)</f>
        <v>0</v>
      </c>
      <c r="R52" s="1877"/>
      <c r="S52" s="1994">
        <f>SUM(S48:S50)</f>
        <v>0</v>
      </c>
    </row>
    <row r="53" spans="1:19">
      <c r="A53" s="1867"/>
      <c r="B53" s="1868"/>
      <c r="C53" s="1869"/>
      <c r="D53" s="1869"/>
      <c r="E53" s="1870"/>
      <c r="F53" s="1879" t="s">
        <v>629</v>
      </c>
      <c r="G53" s="1880"/>
      <c r="H53" s="1881"/>
      <c r="I53" s="1882" t="e">
        <f>I52/'Area Calculations'!$I$4</f>
        <v>#DIV/0!</v>
      </c>
      <c r="J53" s="1881"/>
      <c r="K53" s="1882" t="e">
        <f>K52/'Area Calculations'!$I$4</f>
        <v>#DIV/0!</v>
      </c>
      <c r="L53" s="1881"/>
      <c r="M53" s="1882" t="e">
        <f>M52/'Area Calculations'!$I$4</f>
        <v>#DIV/0!</v>
      </c>
      <c r="N53" s="1881"/>
      <c r="O53" s="1882" t="e">
        <f>O52/'Area Calculations'!$I$4</f>
        <v>#DIV/0!</v>
      </c>
      <c r="P53" s="1881"/>
      <c r="Q53" s="1882" t="e">
        <f>Q52/'Area Calculations'!$I$4</f>
        <v>#DIV/0!</v>
      </c>
      <c r="R53" s="1881"/>
      <c r="S53" s="1882" t="e">
        <f>S52/'Area Calculations'!$I$4</f>
        <v>#DIV/0!</v>
      </c>
    </row>
    <row r="54" spans="1:19">
      <c r="A54" s="1867"/>
      <c r="B54" s="1868"/>
      <c r="C54" s="1869"/>
      <c r="D54" s="1869"/>
      <c r="E54" s="1870"/>
      <c r="F54" s="1879" t="s">
        <v>630</v>
      </c>
      <c r="G54" s="1883"/>
      <c r="H54" s="1881"/>
      <c r="I54" s="1882" t="e">
        <f>I52/'Area Calculations'!#REF!</f>
        <v>#REF!</v>
      </c>
      <c r="J54" s="1881"/>
      <c r="K54" s="1882" t="e">
        <f>K52/'Area Calculations'!#REF!</f>
        <v>#REF!</v>
      </c>
      <c r="L54" s="1881"/>
      <c r="M54" s="1882" t="e">
        <f>M52/'Area Calculations'!#REF!</f>
        <v>#REF!</v>
      </c>
      <c r="N54" s="1881"/>
      <c r="O54" s="1882" t="e">
        <f>O52/'Area Calculations'!#REF!</f>
        <v>#REF!</v>
      </c>
      <c r="P54" s="1881"/>
      <c r="Q54" s="1882" t="e">
        <f>Q52/'Area Calculations'!#REF!</f>
        <v>#REF!</v>
      </c>
      <c r="R54" s="1881"/>
      <c r="S54" s="1882" t="e">
        <f>S52/'Area Calculations'!#REF!</f>
        <v>#REF!</v>
      </c>
    </row>
    <row r="55" spans="1:19" ht="15.75" thickBot="1">
      <c r="A55" s="1867"/>
      <c r="B55" s="1868" t="s">
        <v>1146</v>
      </c>
      <c r="C55" s="1869"/>
      <c r="D55" s="1869"/>
      <c r="E55" s="1870"/>
      <c r="F55" s="1871"/>
      <c r="G55" s="1884">
        <v>2.2000000000000001E-3</v>
      </c>
      <c r="H55" s="1885"/>
      <c r="I55" s="1886">
        <f>I51*$G$46</f>
        <v>0</v>
      </c>
      <c r="J55" s="1885"/>
      <c r="K55" s="1886">
        <f>K51*$G$46</f>
        <v>0</v>
      </c>
      <c r="L55" s="1885"/>
      <c r="M55" s="1886">
        <f>M51*$G$46</f>
        <v>0</v>
      </c>
      <c r="N55" s="1885"/>
      <c r="O55" s="1886">
        <f>O51*$G$46</f>
        <v>0</v>
      </c>
      <c r="P55" s="1885"/>
      <c r="Q55" s="1886">
        <f>Q51*$G$46</f>
        <v>0</v>
      </c>
      <c r="R55" s="1885"/>
      <c r="S55" s="1886">
        <f>S51*$G$46</f>
        <v>0</v>
      </c>
    </row>
    <row r="56" spans="1:19" ht="16.5" thickTop="1" thickBot="1">
      <c r="A56" s="652" t="s">
        <v>631</v>
      </c>
      <c r="B56" s="653"/>
      <c r="C56" s="12"/>
      <c r="D56" s="12"/>
      <c r="E56" s="12"/>
      <c r="F56" s="12"/>
      <c r="G56" s="13"/>
      <c r="H56" s="21"/>
      <c r="I56" s="21"/>
      <c r="J56" s="21"/>
      <c r="K56" s="21"/>
      <c r="L56" s="21"/>
      <c r="M56" s="21"/>
      <c r="N56" s="21"/>
      <c r="O56" s="21"/>
      <c r="P56" s="21"/>
      <c r="Q56" s="21"/>
      <c r="R56" s="21"/>
      <c r="S56" s="21"/>
    </row>
    <row r="57" spans="1:19" ht="15.75" thickTop="1">
      <c r="A57" s="2433"/>
      <c r="B57" s="1907"/>
      <c r="C57" s="2434"/>
      <c r="D57" s="2434"/>
      <c r="E57" s="2434"/>
      <c r="F57" s="2434"/>
      <c r="G57" s="2435"/>
      <c r="H57" s="2436"/>
      <c r="I57" s="2436"/>
      <c r="J57" s="2436"/>
      <c r="K57" s="2436"/>
      <c r="L57" s="2436"/>
      <c r="M57" s="2436"/>
      <c r="N57" s="2436"/>
      <c r="O57" s="2436"/>
      <c r="P57" s="2436"/>
      <c r="Q57" s="2436"/>
      <c r="R57" s="2436"/>
      <c r="S57" s="2436"/>
    </row>
    <row r="58" spans="1:19">
      <c r="A58" s="2433"/>
      <c r="B58" s="1907"/>
      <c r="C58" s="2434"/>
      <c r="D58" s="2434"/>
      <c r="E58" s="2434"/>
      <c r="F58" s="2434"/>
      <c r="G58" s="2435"/>
      <c r="H58" s="2436"/>
      <c r="I58" s="2436"/>
      <c r="J58" s="2436"/>
      <c r="K58" s="2436"/>
      <c r="L58" s="2436"/>
      <c r="M58" s="2436"/>
      <c r="N58" s="2436"/>
      <c r="O58" s="2436"/>
      <c r="P58" s="2436"/>
      <c r="Q58" s="2436"/>
      <c r="R58" s="2436"/>
      <c r="S58" s="2436"/>
    </row>
    <row r="59" spans="1:19" ht="15.75" thickBot="1">
      <c r="A59" s="2433"/>
      <c r="B59" s="1907"/>
      <c r="C59" s="2434"/>
      <c r="D59" s="2434"/>
      <c r="E59" s="2434"/>
      <c r="F59" s="2434"/>
      <c r="G59" s="2435"/>
      <c r="H59" s="2436"/>
      <c r="I59" s="2436"/>
      <c r="J59" s="2436"/>
      <c r="K59" s="2436"/>
      <c r="L59" s="2436"/>
      <c r="M59" s="2436"/>
      <c r="N59" s="2436"/>
      <c r="O59" s="2436"/>
      <c r="P59" s="2436"/>
      <c r="Q59" s="2436"/>
      <c r="R59" s="2436"/>
      <c r="S59" s="2436"/>
    </row>
    <row r="60" spans="1:19" s="2" customFormat="1" ht="16.5" thickTop="1" thickBot="1">
      <c r="A60" s="652" t="s">
        <v>632</v>
      </c>
      <c r="B60" s="653"/>
      <c r="C60" s="12"/>
      <c r="D60" s="12"/>
      <c r="E60" s="12"/>
      <c r="F60" s="12"/>
      <c r="G60" s="13"/>
      <c r="H60" s="21"/>
      <c r="I60" s="21"/>
      <c r="J60" s="21"/>
      <c r="K60" s="21"/>
      <c r="L60" s="21"/>
      <c r="M60" s="21"/>
      <c r="N60" s="21"/>
      <c r="O60" s="21"/>
      <c r="P60" s="21"/>
      <c r="Q60" s="21"/>
      <c r="R60" s="21"/>
      <c r="S60" s="21"/>
    </row>
    <row r="61" spans="1:19" s="2" customFormat="1" ht="15.75" thickTop="1">
      <c r="A61" s="2433"/>
      <c r="B61" s="1907"/>
      <c r="C61" s="2434"/>
      <c r="D61" s="2434"/>
      <c r="E61" s="2434"/>
      <c r="F61" s="2434"/>
      <c r="G61" s="2435"/>
      <c r="H61" s="2436"/>
      <c r="I61" s="2436"/>
      <c r="J61" s="2436"/>
      <c r="K61" s="2436"/>
      <c r="L61" s="2436"/>
      <c r="M61" s="2436"/>
      <c r="N61" s="2436"/>
      <c r="O61" s="2436"/>
      <c r="P61" s="2436"/>
      <c r="Q61" s="2436"/>
      <c r="R61" s="2436"/>
      <c r="S61" s="2436"/>
    </row>
    <row r="62" spans="1:19" s="2" customFormat="1">
      <c r="A62" s="2433"/>
      <c r="B62" s="1907"/>
      <c r="C62" s="2434"/>
      <c r="D62" s="2434"/>
      <c r="E62" s="2434"/>
      <c r="F62" s="2434"/>
      <c r="G62" s="2435"/>
      <c r="H62" s="2436"/>
      <c r="I62" s="2436"/>
      <c r="J62" s="2436"/>
      <c r="K62" s="2436"/>
      <c r="L62" s="2436"/>
      <c r="M62" s="2436"/>
      <c r="N62" s="2436"/>
      <c r="O62" s="2436"/>
      <c r="P62" s="2436"/>
      <c r="Q62" s="2436"/>
      <c r="R62" s="2436"/>
      <c r="S62" s="2436"/>
    </row>
    <row r="63" spans="1:19" ht="15.75" thickBot="1">
      <c r="A63" s="2433"/>
      <c r="B63" s="1907"/>
      <c r="C63" s="2434"/>
      <c r="D63" s="2434"/>
      <c r="E63" s="2434"/>
      <c r="F63" s="2434"/>
      <c r="G63" s="2435"/>
      <c r="H63" s="2436"/>
      <c r="I63" s="2436"/>
      <c r="J63" s="2436"/>
      <c r="K63" s="2436"/>
      <c r="L63" s="2436"/>
      <c r="M63" s="2436"/>
      <c r="N63" s="2436"/>
      <c r="O63" s="2436"/>
      <c r="P63" s="2436"/>
      <c r="Q63" s="2436"/>
      <c r="R63" s="2436"/>
      <c r="S63" s="2436"/>
    </row>
    <row r="64" spans="1:19" s="2" customFormat="1" ht="16.5" thickTop="1" thickBot="1">
      <c r="A64" s="652" t="s">
        <v>633</v>
      </c>
      <c r="B64" s="653"/>
      <c r="C64" s="12"/>
      <c r="D64" s="12"/>
      <c r="E64" s="12"/>
      <c r="F64" s="12"/>
      <c r="G64" s="13"/>
      <c r="H64" s="21"/>
      <c r="I64" s="21"/>
      <c r="J64" s="21"/>
      <c r="K64" s="21"/>
      <c r="L64" s="21"/>
      <c r="M64" s="21"/>
      <c r="N64" s="21"/>
      <c r="O64" s="21"/>
      <c r="P64" s="21"/>
      <c r="Q64" s="21"/>
      <c r="R64" s="21"/>
      <c r="S64" s="21"/>
    </row>
    <row r="65" spans="1:19" s="2" customFormat="1" ht="15.75" thickTop="1">
      <c r="A65" s="2433"/>
      <c r="B65" s="1907"/>
      <c r="C65" s="2434"/>
      <c r="D65" s="2434"/>
      <c r="E65" s="2434"/>
      <c r="F65" s="2434"/>
      <c r="G65" s="2435"/>
      <c r="H65" s="2436"/>
      <c r="I65" s="2436"/>
      <c r="J65" s="2436"/>
      <c r="K65" s="2436"/>
      <c r="L65" s="2436"/>
      <c r="M65" s="2436"/>
      <c r="N65" s="2436"/>
      <c r="O65" s="2436"/>
      <c r="P65" s="2436"/>
      <c r="Q65" s="2436"/>
      <c r="R65" s="2436"/>
      <c r="S65" s="2436"/>
    </row>
    <row r="66" spans="1:19" s="2" customFormat="1">
      <c r="A66" s="1920"/>
      <c r="B66" s="1907"/>
      <c r="C66" s="1908"/>
      <c r="D66" s="1908"/>
      <c r="E66" s="1908"/>
      <c r="F66" s="1908"/>
      <c r="G66" s="1921"/>
      <c r="H66" s="1888"/>
      <c r="I66" s="1888"/>
      <c r="J66" s="1888"/>
      <c r="K66" s="1888"/>
      <c r="L66" s="1888"/>
      <c r="M66" s="1888"/>
      <c r="N66" s="1888"/>
      <c r="O66" s="1888"/>
      <c r="P66" s="1888"/>
      <c r="Q66" s="1888"/>
      <c r="R66" s="1888"/>
      <c r="S66" s="1888"/>
    </row>
    <row r="67" spans="1:19" s="2" customFormat="1" ht="15.75" thickBot="1">
      <c r="A67" s="1889"/>
      <c r="B67" s="1890"/>
      <c r="C67" s="1908"/>
      <c r="D67" s="1908"/>
      <c r="E67" s="1908"/>
      <c r="F67" s="1908"/>
      <c r="G67" s="1921"/>
      <c r="H67" s="1891"/>
      <c r="I67" s="1891"/>
      <c r="J67" s="1891"/>
      <c r="K67" s="1891"/>
      <c r="L67" s="1891"/>
      <c r="M67" s="1891"/>
      <c r="N67" s="1891"/>
      <c r="O67" s="1891"/>
      <c r="P67" s="1891"/>
      <c r="Q67" s="1891"/>
      <c r="R67" s="1891"/>
      <c r="S67" s="1891"/>
    </row>
    <row r="68" spans="1:19" s="2" customFormat="1" ht="16.5" thickTop="1" thickBot="1">
      <c r="A68" s="652" t="s">
        <v>634</v>
      </c>
      <c r="B68" s="653"/>
      <c r="C68" s="12"/>
      <c r="D68" s="12"/>
      <c r="E68" s="12"/>
      <c r="F68" s="12"/>
      <c r="G68" s="13"/>
      <c r="H68" s="21"/>
      <c r="I68" s="21"/>
      <c r="J68" s="21"/>
      <c r="K68" s="21"/>
      <c r="L68" s="21"/>
      <c r="M68" s="21"/>
      <c r="N68" s="21"/>
      <c r="O68" s="21"/>
      <c r="P68" s="21"/>
      <c r="Q68" s="21"/>
      <c r="R68" s="21"/>
      <c r="S68" s="21"/>
    </row>
    <row r="69" spans="1:19" ht="15.75" thickTop="1">
      <c r="A69" s="2437"/>
      <c r="B69" s="2438"/>
      <c r="C69" s="2434"/>
      <c r="D69" s="2434"/>
      <c r="E69" s="2434"/>
      <c r="F69" s="2434"/>
      <c r="G69" s="2435"/>
      <c r="H69" s="2436"/>
      <c r="I69" s="2436"/>
      <c r="J69" s="2436"/>
      <c r="K69" s="2436"/>
      <c r="L69" s="2436"/>
      <c r="M69" s="2436"/>
      <c r="N69" s="2436"/>
      <c r="O69" s="2436"/>
      <c r="P69" s="2436"/>
      <c r="Q69" s="2436"/>
      <c r="R69" s="2436"/>
      <c r="S69" s="2436"/>
    </row>
    <row r="70" spans="1:19">
      <c r="A70" s="1889"/>
      <c r="B70" s="1890"/>
      <c r="C70" s="1908"/>
      <c r="D70" s="1908"/>
      <c r="E70" s="1908"/>
      <c r="F70" s="1908"/>
      <c r="G70" s="1921"/>
      <c r="H70" s="1892"/>
      <c r="I70" s="1892"/>
      <c r="J70" s="1892"/>
      <c r="K70" s="1892"/>
      <c r="L70" s="1892"/>
      <c r="M70" s="1892"/>
      <c r="N70" s="1892"/>
      <c r="O70" s="1892"/>
      <c r="P70" s="1892"/>
      <c r="Q70" s="1892"/>
      <c r="R70" s="1892"/>
      <c r="S70" s="1892"/>
    </row>
    <row r="71" spans="1:19" ht="15.75" thickBot="1">
      <c r="A71" s="1889"/>
      <c r="B71" s="1890"/>
      <c r="C71" s="1908"/>
      <c r="D71" s="1908"/>
      <c r="E71" s="1908"/>
      <c r="F71" s="1908"/>
      <c r="G71" s="1921"/>
      <c r="H71" s="1892"/>
      <c r="I71" s="1892"/>
      <c r="J71" s="1892"/>
      <c r="K71" s="1892"/>
      <c r="L71" s="1892"/>
      <c r="M71" s="1892"/>
      <c r="N71" s="1892"/>
      <c r="O71" s="1892"/>
      <c r="P71" s="1892"/>
      <c r="Q71" s="1892"/>
      <c r="R71" s="1892"/>
      <c r="S71" s="1892"/>
    </row>
    <row r="72" spans="1:19" ht="16.5" thickTop="1" thickBot="1">
      <c r="A72" s="652" t="s">
        <v>635</v>
      </c>
      <c r="B72" s="653"/>
      <c r="C72" s="12"/>
      <c r="D72" s="12"/>
      <c r="E72" s="12"/>
      <c r="F72" s="12"/>
      <c r="G72" s="13"/>
      <c r="H72" s="21"/>
      <c r="I72" s="21"/>
      <c r="J72" s="21"/>
      <c r="K72" s="21"/>
      <c r="L72" s="21"/>
      <c r="M72" s="21"/>
      <c r="N72" s="21"/>
      <c r="O72" s="21"/>
      <c r="P72" s="21"/>
      <c r="Q72" s="21"/>
      <c r="R72" s="21"/>
      <c r="S72" s="21"/>
    </row>
    <row r="73" spans="1:19" ht="15.75" thickTop="1">
      <c r="A73" s="1920"/>
      <c r="B73" s="1907" t="s">
        <v>636</v>
      </c>
      <c r="C73" s="1908"/>
      <c r="D73" s="1908"/>
      <c r="E73" s="1908"/>
      <c r="F73" s="1908"/>
      <c r="G73" s="1921"/>
      <c r="H73" s="1892"/>
      <c r="I73" s="1892"/>
      <c r="J73" s="1892"/>
      <c r="K73" s="1892"/>
      <c r="L73" s="1892"/>
      <c r="M73" s="1892"/>
      <c r="N73" s="1892"/>
      <c r="O73" s="1892"/>
      <c r="P73" s="1892"/>
      <c r="Q73" s="1892"/>
      <c r="R73" s="1892"/>
      <c r="S73" s="1892"/>
    </row>
    <row r="74" spans="1:19">
      <c r="A74" s="1920"/>
      <c r="B74" s="1907" t="s">
        <v>637</v>
      </c>
      <c r="C74" s="1908"/>
      <c r="D74" s="1908"/>
      <c r="E74" s="1908"/>
      <c r="F74" s="1908"/>
      <c r="G74" s="1921"/>
      <c r="H74" s="1892"/>
      <c r="I74" s="1892"/>
      <c r="J74" s="1892"/>
      <c r="K74" s="1892"/>
      <c r="L74" s="1892"/>
      <c r="M74" s="1892"/>
      <c r="N74" s="1892"/>
      <c r="O74" s="1892"/>
      <c r="P74" s="1892"/>
      <c r="Q74" s="1892"/>
      <c r="R74" s="1892"/>
      <c r="S74" s="1892"/>
    </row>
    <row r="75" spans="1:19">
      <c r="A75" s="1920"/>
      <c r="B75" s="1907" t="s">
        <v>638</v>
      </c>
      <c r="C75" s="1908"/>
      <c r="D75" s="1908"/>
      <c r="E75" s="1908"/>
      <c r="F75" s="1908"/>
      <c r="G75" s="1921"/>
      <c r="H75" s="1892"/>
      <c r="I75" s="1892"/>
      <c r="J75" s="1892"/>
      <c r="K75" s="1892"/>
      <c r="L75" s="1892"/>
      <c r="M75" s="1892"/>
      <c r="N75" s="1892"/>
      <c r="O75" s="1892"/>
      <c r="P75" s="1892"/>
      <c r="Q75" s="1892"/>
      <c r="R75" s="1892"/>
      <c r="S75" s="1892"/>
    </row>
    <row r="76" spans="1:19">
      <c r="A76" s="1920"/>
      <c r="B76" s="1907" t="s">
        <v>639</v>
      </c>
      <c r="C76" s="1908"/>
      <c r="D76" s="1908"/>
      <c r="E76" s="1908"/>
      <c r="F76" s="1908"/>
      <c r="G76" s="1921"/>
      <c r="H76" s="1892"/>
      <c r="I76" s="1892"/>
      <c r="J76" s="1892"/>
      <c r="K76" s="1892"/>
      <c r="L76" s="1892"/>
      <c r="M76" s="1892"/>
      <c r="N76" s="1892"/>
      <c r="O76" s="1892"/>
      <c r="P76" s="1892"/>
      <c r="Q76" s="1892"/>
      <c r="R76" s="1892"/>
      <c r="S76" s="1892"/>
    </row>
    <row r="77" spans="1:19" ht="15.75" thickBot="1">
      <c r="A77" s="358"/>
      <c r="B77" s="357"/>
      <c r="C77" s="188"/>
      <c r="D77" s="188"/>
      <c r="E77" s="188"/>
      <c r="F77" s="188"/>
      <c r="G77" s="359"/>
      <c r="H77" s="300"/>
      <c r="I77" s="300"/>
      <c r="J77" s="300"/>
      <c r="K77" s="300"/>
      <c r="L77" s="300"/>
      <c r="M77" s="300"/>
      <c r="N77" s="300"/>
      <c r="O77" s="300"/>
      <c r="P77" s="300"/>
      <c r="Q77" s="300"/>
      <c r="R77" s="300"/>
      <c r="S77" s="300"/>
    </row>
    <row r="78" spans="1:19" ht="16.5" thickTop="1" thickBot="1">
      <c r="A78" s="7" t="s">
        <v>640</v>
      </c>
      <c r="B78" s="8"/>
      <c r="C78" s="12"/>
      <c r="D78" s="12"/>
      <c r="E78" s="12"/>
      <c r="F78" s="12"/>
      <c r="G78" s="13"/>
      <c r="H78" s="21"/>
      <c r="I78" s="21"/>
      <c r="J78" s="21"/>
      <c r="K78" s="21"/>
      <c r="L78" s="21"/>
      <c r="M78" s="21"/>
      <c r="N78" s="21"/>
      <c r="O78" s="21"/>
      <c r="P78" s="21"/>
      <c r="Q78" s="21"/>
      <c r="R78" s="21"/>
      <c r="S78" s="21"/>
    </row>
    <row r="79" spans="1:19" ht="15.75" thickTop="1">
      <c r="A79" s="2433"/>
      <c r="B79" s="2439" t="s">
        <v>641</v>
      </c>
      <c r="C79" s="2434"/>
      <c r="D79" s="2434"/>
      <c r="E79" s="2434"/>
      <c r="F79" s="2434"/>
      <c r="G79" s="2435"/>
      <c r="H79" s="2440"/>
      <c r="I79" s="2440"/>
      <c r="J79" s="2440"/>
      <c r="K79" s="2440"/>
      <c r="L79" s="2440"/>
      <c r="M79" s="2440"/>
      <c r="N79" s="2440"/>
      <c r="O79" s="2440"/>
      <c r="P79" s="2440"/>
      <c r="Q79" s="2440"/>
      <c r="R79" s="2440"/>
      <c r="S79" s="2440"/>
    </row>
    <row r="80" spans="1:19">
      <c r="A80" s="1920"/>
      <c r="B80" s="1907" t="s">
        <v>642</v>
      </c>
      <c r="C80" s="1908"/>
      <c r="D80" s="1908"/>
      <c r="E80" s="1908"/>
      <c r="F80" s="1908"/>
      <c r="G80" s="1921"/>
      <c r="H80" s="1893"/>
      <c r="I80" s="1893"/>
      <c r="J80" s="1893"/>
      <c r="K80" s="1893"/>
      <c r="L80" s="1893"/>
      <c r="M80" s="1893"/>
      <c r="N80" s="1893"/>
      <c r="O80" s="1893"/>
      <c r="P80" s="1893"/>
      <c r="Q80" s="1893"/>
      <c r="R80" s="1893"/>
      <c r="S80" s="1893"/>
    </row>
    <row r="81" spans="1:19" ht="15.75" thickBot="1">
      <c r="A81" s="1894"/>
      <c r="B81" s="1895" t="s">
        <v>643</v>
      </c>
      <c r="C81" s="1896"/>
      <c r="D81" s="1896"/>
      <c r="E81" s="1896"/>
      <c r="F81" s="1896"/>
      <c r="G81" s="1897"/>
      <c r="H81" s="1898"/>
      <c r="I81" s="1898"/>
      <c r="J81" s="1898"/>
      <c r="K81" s="1898"/>
      <c r="L81" s="1898"/>
      <c r="M81" s="1898"/>
      <c r="N81" s="1898"/>
      <c r="O81" s="1898"/>
      <c r="P81" s="1898"/>
      <c r="Q81" s="1898"/>
      <c r="R81" s="1898"/>
      <c r="S81" s="1898"/>
    </row>
    <row r="82" spans="1:19" ht="16.5" thickTop="1" thickBot="1"/>
    <row r="83" spans="1:19" ht="16.5" thickTop="1" thickBot="1">
      <c r="A83" s="94" t="s">
        <v>644</v>
      </c>
      <c r="B83" s="96"/>
    </row>
    <row r="84" spans="1:19" ht="16.5" thickTop="1" thickBot="1">
      <c r="A84" s="95" t="s">
        <v>542</v>
      </c>
      <c r="B84" s="96"/>
    </row>
    <row r="85" spans="1:19" ht="15.75" thickTop="1">
      <c r="A85" s="1900" t="s">
        <v>546</v>
      </c>
      <c r="B85" s="1899"/>
    </row>
    <row r="86" spans="1:19">
      <c r="A86" s="1901" t="s">
        <v>549</v>
      </c>
      <c r="B86" s="1902"/>
    </row>
    <row r="87" spans="1:19">
      <c r="A87" s="1901" t="s">
        <v>552</v>
      </c>
      <c r="B87" s="1903"/>
    </row>
    <row r="88" spans="1:19" ht="15.75" thickBot="1">
      <c r="A88" s="1904" t="s">
        <v>645</v>
      </c>
      <c r="B88" s="1905"/>
    </row>
    <row r="89" spans="1:19" ht="15.75" thickTop="1"/>
    <row r="90" spans="1:19">
      <c r="A90" s="97"/>
      <c r="B90" s="1" t="s">
        <v>646</v>
      </c>
    </row>
    <row r="91" spans="1:19">
      <c r="A91" s="98"/>
      <c r="B91" s="1" t="s">
        <v>647</v>
      </c>
    </row>
  </sheetData>
  <mergeCells count="47">
    <mergeCell ref="A56:B56"/>
    <mergeCell ref="A60:B60"/>
    <mergeCell ref="A64:B64"/>
    <mergeCell ref="A68:B68"/>
    <mergeCell ref="A72:B72"/>
    <mergeCell ref="H4:I4"/>
    <mergeCell ref="J4:K4"/>
    <mergeCell ref="L4:M4"/>
    <mergeCell ref="N5:O5"/>
    <mergeCell ref="N6:O6"/>
    <mergeCell ref="H5:I5"/>
    <mergeCell ref="J5:K5"/>
    <mergeCell ref="L5:M5"/>
    <mergeCell ref="N4:O4"/>
    <mergeCell ref="N7:O7"/>
    <mergeCell ref="H8:I8"/>
    <mergeCell ref="J8:K8"/>
    <mergeCell ref="L8:M8"/>
    <mergeCell ref="H6:I6"/>
    <mergeCell ref="J6:K6"/>
    <mergeCell ref="L6:M6"/>
    <mergeCell ref="H7:I7"/>
    <mergeCell ref="J7:K7"/>
    <mergeCell ref="L7:M7"/>
    <mergeCell ref="N8:O8"/>
    <mergeCell ref="R3:S3"/>
    <mergeCell ref="H2:I2"/>
    <mergeCell ref="J2:K2"/>
    <mergeCell ref="L2:M2"/>
    <mergeCell ref="N2:O2"/>
    <mergeCell ref="P2:Q2"/>
    <mergeCell ref="R2:S2"/>
    <mergeCell ref="H3:I3"/>
    <mergeCell ref="J3:K3"/>
    <mergeCell ref="L3:M3"/>
    <mergeCell ref="N3:O3"/>
    <mergeCell ref="P3:Q3"/>
    <mergeCell ref="P4:Q4"/>
    <mergeCell ref="P5:Q5"/>
    <mergeCell ref="P6:Q6"/>
    <mergeCell ref="P7:Q7"/>
    <mergeCell ref="P8:Q8"/>
    <mergeCell ref="R4:S4"/>
    <mergeCell ref="R5:S5"/>
    <mergeCell ref="R6:S6"/>
    <mergeCell ref="R7:S7"/>
    <mergeCell ref="R8:S8"/>
  </mergeCells>
  <conditionalFormatting sqref="H10:H30">
    <cfRule type="cellIs" dxfId="307" priority="11" operator="equal">
      <formula>"X"</formula>
    </cfRule>
    <cfRule type="cellIs" dxfId="306" priority="12" operator="equal">
      <formula>"I"</formula>
    </cfRule>
  </conditionalFormatting>
  <conditionalFormatting sqref="H32:H47">
    <cfRule type="cellIs" dxfId="305" priority="23" operator="equal">
      <formula>"X"</formula>
    </cfRule>
    <cfRule type="cellIs" dxfId="304" priority="24" operator="equal">
      <formula>"I"</formula>
    </cfRule>
  </conditionalFormatting>
  <conditionalFormatting sqref="J10:J30">
    <cfRule type="cellIs" dxfId="303" priority="9" operator="equal">
      <formula>"X"</formula>
    </cfRule>
    <cfRule type="cellIs" dxfId="302" priority="10" operator="equal">
      <formula>"I"</formula>
    </cfRule>
  </conditionalFormatting>
  <conditionalFormatting sqref="J32:J47">
    <cfRule type="cellIs" dxfId="301" priority="21" operator="equal">
      <formula>"X"</formula>
    </cfRule>
    <cfRule type="cellIs" dxfId="300" priority="22" operator="equal">
      <formula>"I"</formula>
    </cfRule>
  </conditionalFormatting>
  <conditionalFormatting sqref="L10:L30">
    <cfRule type="cellIs" dxfId="299" priority="7" operator="equal">
      <formula>"X"</formula>
    </cfRule>
    <cfRule type="cellIs" dxfId="298" priority="8" operator="equal">
      <formula>"I"</formula>
    </cfRule>
  </conditionalFormatting>
  <conditionalFormatting sqref="L32:L47">
    <cfRule type="cellIs" dxfId="297" priority="19" operator="equal">
      <formula>"X"</formula>
    </cfRule>
    <cfRule type="cellIs" dxfId="296" priority="20" operator="equal">
      <formula>"I"</formula>
    </cfRule>
  </conditionalFormatting>
  <conditionalFormatting sqref="N14:N30">
    <cfRule type="cellIs" dxfId="295" priority="5" operator="equal">
      <formula>"X"</formula>
    </cfRule>
    <cfRule type="cellIs" dxfId="294" priority="6" operator="equal">
      <formula>"I"</formula>
    </cfRule>
  </conditionalFormatting>
  <conditionalFormatting sqref="N32:N47">
    <cfRule type="cellIs" dxfId="293" priority="17" operator="equal">
      <formula>"X"</formula>
    </cfRule>
    <cfRule type="cellIs" dxfId="292" priority="18" operator="equal">
      <formula>"I"</formula>
    </cfRule>
  </conditionalFormatting>
  <conditionalFormatting sqref="P14:P30">
    <cfRule type="cellIs" dxfId="291" priority="3" operator="equal">
      <formula>"X"</formula>
    </cfRule>
    <cfRule type="cellIs" dxfId="290" priority="4" operator="equal">
      <formula>"I"</formula>
    </cfRule>
  </conditionalFormatting>
  <conditionalFormatting sqref="P32:P47">
    <cfRule type="cellIs" dxfId="289" priority="15" operator="equal">
      <formula>"X"</formula>
    </cfRule>
    <cfRule type="cellIs" dxfId="288" priority="16" operator="equal">
      <formula>"I"</formula>
    </cfRule>
  </conditionalFormatting>
  <conditionalFormatting sqref="R14:R30">
    <cfRule type="cellIs" dxfId="287" priority="1" operator="equal">
      <formula>"X"</formula>
    </cfRule>
    <cfRule type="cellIs" dxfId="286" priority="2" operator="equal">
      <formula>"I"</formula>
    </cfRule>
  </conditionalFormatting>
  <conditionalFormatting sqref="R32:R47">
    <cfRule type="cellIs" dxfId="285" priority="13" operator="equal">
      <formula>"X"</formula>
    </cfRule>
    <cfRule type="cellIs" dxfId="284" priority="14" operator="equal">
      <formula>"I"</formula>
    </cfRule>
  </conditionalFormatting>
  <hyperlinks>
    <hyperlink ref="B3" location="'Cost Summary'!A1" display="BACK TO SUMMARY SHEET" xr:uid="{131C3927-9F3A-45D4-9D6A-8E329E811B45}"/>
  </hyperlinks>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79D-48E8-4400-B363-C4675EA23D3B}">
  <sheetPr>
    <tabColor rgb="FF92D050"/>
  </sheetPr>
  <dimension ref="A1:S90"/>
  <sheetViews>
    <sheetView zoomScaleNormal="100" workbookViewId="0">
      <pane xSplit="2" ySplit="9" topLeftCell="C20" activePane="bottomRight" state="frozen"/>
      <selection pane="bottomRight" activeCell="B6" sqref="B6"/>
      <selection pane="bottomLeft" activeCell="A10" sqref="A10"/>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476</v>
      </c>
      <c r="C5" s="1908"/>
      <c r="D5" s="1908"/>
      <c r="E5" s="1908"/>
      <c r="F5" s="1908"/>
      <c r="G5" s="1909" t="s">
        <v>546</v>
      </c>
      <c r="H5" s="1910"/>
      <c r="I5" s="1911"/>
      <c r="J5" s="1910"/>
      <c r="K5" s="1911"/>
      <c r="L5" s="1910"/>
      <c r="M5" s="1911"/>
      <c r="N5" s="1910"/>
      <c r="O5" s="1911"/>
      <c r="P5" s="1910"/>
      <c r="Q5" s="1911"/>
      <c r="R5" s="1910"/>
      <c r="S5" s="1911"/>
    </row>
    <row r="6" spans="1:19">
      <c r="A6" s="1906" t="s">
        <v>548</v>
      </c>
      <c r="B6" s="1912" t="s">
        <v>475</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441"/>
      <c r="I7" s="2442"/>
      <c r="J7" s="2441"/>
      <c r="K7" s="2442"/>
      <c r="L7" s="2441"/>
      <c r="M7" s="2442"/>
      <c r="N7" s="2441"/>
      <c r="O7" s="2442"/>
      <c r="P7" s="2441"/>
      <c r="Q7" s="2442"/>
      <c r="R7" s="2441"/>
      <c r="S7" s="2442"/>
    </row>
    <row r="8" spans="1:19" ht="15.75" thickBot="1">
      <c r="A8" s="356" t="s">
        <v>554</v>
      </c>
      <c r="B8" s="357"/>
      <c r="C8" s="188"/>
      <c r="D8" s="188"/>
      <c r="E8" s="188"/>
      <c r="F8" s="188"/>
      <c r="G8" s="298" t="s">
        <v>554</v>
      </c>
      <c r="H8" s="1918"/>
      <c r="I8" s="1919"/>
      <c r="J8" s="1918"/>
      <c r="K8" s="1919"/>
      <c r="L8" s="1918"/>
      <c r="M8" s="1919"/>
      <c r="N8" s="1918">
        <f>O51</f>
        <v>0</v>
      </c>
      <c r="O8" s="1919"/>
      <c r="P8" s="1918">
        <f>Q51</f>
        <v>0</v>
      </c>
      <c r="Q8" s="1919"/>
      <c r="R8" s="1918">
        <f>S51</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443"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2444"/>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2444"/>
      <c r="B21" s="1925" t="s">
        <v>476</v>
      </c>
      <c r="C21" s="57"/>
      <c r="D21" s="58"/>
      <c r="E21" s="58"/>
      <c r="F21" s="58"/>
      <c r="G21" s="64"/>
      <c r="H21" s="1924"/>
      <c r="I21" s="2416"/>
      <c r="J21" s="1924" t="s">
        <v>579</v>
      </c>
      <c r="K21" s="2445"/>
      <c r="L21" s="1924"/>
      <c r="M21" s="2417"/>
      <c r="N21" s="1924"/>
      <c r="O21" s="2417"/>
      <c r="P21" s="1924"/>
      <c r="Q21" s="2417"/>
      <c r="R21" s="1924" t="s">
        <v>579</v>
      </c>
      <c r="S21" s="2417"/>
    </row>
    <row r="22" spans="1:19">
      <c r="A22" s="2444"/>
      <c r="B22" s="1848" t="s">
        <v>567</v>
      </c>
      <c r="C22" s="1923"/>
      <c r="D22" s="1908"/>
      <c r="E22" s="1908"/>
      <c r="F22" s="1908"/>
      <c r="G22" s="1921"/>
      <c r="H22" s="1924" t="s">
        <v>579</v>
      </c>
      <c r="I22" s="2445"/>
      <c r="J22" s="1924"/>
      <c r="K22" s="2445"/>
      <c r="L22" s="1924"/>
      <c r="M22" s="2417"/>
      <c r="N22" s="1924"/>
      <c r="O22" s="2417"/>
      <c r="P22" s="1924"/>
      <c r="Q22" s="2417"/>
      <c r="R22" s="1924"/>
      <c r="S22" s="2417"/>
    </row>
    <row r="23" spans="1:19">
      <c r="A23" s="2444"/>
      <c r="B23" s="2446" t="s">
        <v>568</v>
      </c>
      <c r="C23" s="1923"/>
      <c r="D23" s="1908"/>
      <c r="E23" s="1908"/>
      <c r="F23" s="1908"/>
      <c r="G23" s="1921"/>
      <c r="H23" s="1924"/>
      <c r="I23" s="2416"/>
      <c r="J23" s="1924"/>
      <c r="K23" s="2445"/>
      <c r="L23" s="1924"/>
      <c r="M23" s="2417"/>
      <c r="N23" s="1924"/>
      <c r="O23" s="2417"/>
      <c r="P23" s="1924"/>
      <c r="Q23" s="2417"/>
      <c r="R23" s="1924"/>
      <c r="S23" s="2417"/>
    </row>
    <row r="24" spans="1:19">
      <c r="A24" s="2444"/>
      <c r="B24" s="2446" t="s">
        <v>569</v>
      </c>
      <c r="C24" s="1923"/>
      <c r="D24" s="1908"/>
      <c r="E24" s="1908"/>
      <c r="F24" s="1908"/>
      <c r="G24" s="1921"/>
      <c r="H24" s="1924"/>
      <c r="I24" s="2445"/>
      <c r="J24" s="1924"/>
      <c r="K24" s="2445"/>
      <c r="L24" s="1924"/>
      <c r="M24" s="2417"/>
      <c r="N24" s="1924"/>
      <c r="O24" s="2417"/>
      <c r="P24" s="1924"/>
      <c r="Q24" s="2417"/>
      <c r="R24" s="1924"/>
      <c r="S24" s="2417"/>
    </row>
    <row r="25" spans="1:19">
      <c r="A25" s="2444"/>
      <c r="B25" s="2447" t="s">
        <v>570</v>
      </c>
      <c r="C25" s="1923"/>
      <c r="D25" s="1908"/>
      <c r="E25" s="1908"/>
      <c r="F25" s="1908"/>
      <c r="G25" s="1921"/>
      <c r="H25" s="1924"/>
      <c r="I25" s="2445"/>
      <c r="J25" s="1924"/>
      <c r="K25" s="2445"/>
      <c r="L25" s="1924"/>
      <c r="M25" s="2417"/>
      <c r="N25" s="1924"/>
      <c r="O25" s="2445"/>
      <c r="P25" s="1924"/>
      <c r="Q25" s="2417"/>
      <c r="R25" s="1924"/>
      <c r="S25" s="2417"/>
    </row>
    <row r="26" spans="1:19">
      <c r="A26" s="2444"/>
      <c r="B26" s="2447" t="s">
        <v>571</v>
      </c>
      <c r="C26" s="1923"/>
      <c r="D26" s="1908"/>
      <c r="E26" s="1908"/>
      <c r="F26" s="1908"/>
      <c r="G26" s="1921"/>
      <c r="H26" s="1924"/>
      <c r="I26" s="2445"/>
      <c r="J26" s="1924"/>
      <c r="K26" s="2445"/>
      <c r="L26" s="1924"/>
      <c r="M26" s="2417"/>
      <c r="N26" s="1924"/>
      <c r="O26" s="2445"/>
      <c r="P26" s="1924"/>
      <c r="Q26" s="2417"/>
      <c r="R26" s="1924"/>
      <c r="S26" s="2417"/>
    </row>
    <row r="27" spans="1:19">
      <c r="A27" s="2444"/>
      <c r="B27" s="2447" t="s">
        <v>572</v>
      </c>
      <c r="C27" s="1923"/>
      <c r="D27" s="1908"/>
      <c r="E27" s="1908"/>
      <c r="F27" s="1908"/>
      <c r="G27" s="1921"/>
      <c r="H27" s="1924"/>
      <c r="I27" s="2445"/>
      <c r="J27" s="1924"/>
      <c r="K27" s="2445"/>
      <c r="L27" s="1924"/>
      <c r="M27" s="2417"/>
      <c r="N27" s="1924"/>
      <c r="O27" s="2445"/>
      <c r="P27" s="1924"/>
      <c r="Q27" s="2417"/>
      <c r="R27" s="1924"/>
      <c r="S27" s="2417"/>
    </row>
    <row r="28" spans="1:19">
      <c r="A28" s="2444"/>
      <c r="B28" s="2447" t="s">
        <v>573</v>
      </c>
      <c r="C28" s="1923"/>
      <c r="D28" s="1908"/>
      <c r="E28" s="1908"/>
      <c r="F28" s="1908"/>
      <c r="G28" s="1921"/>
      <c r="H28" s="1924"/>
      <c r="I28" s="2445"/>
      <c r="J28" s="1924"/>
      <c r="K28" s="2445"/>
      <c r="L28" s="1924"/>
      <c r="M28" s="2417"/>
      <c r="N28" s="1924"/>
      <c r="O28" s="2445"/>
      <c r="P28" s="1924"/>
      <c r="Q28" s="2417"/>
      <c r="R28" s="1924"/>
      <c r="S28" s="2417"/>
    </row>
    <row r="29" spans="1:19">
      <c r="A29" s="2444"/>
      <c r="B29" s="2447" t="s">
        <v>648</v>
      </c>
      <c r="C29" s="1923"/>
      <c r="D29" s="1908"/>
      <c r="E29" s="1908"/>
      <c r="F29" s="1908"/>
      <c r="G29" s="1921"/>
      <c r="H29" s="1924"/>
      <c r="I29" s="2445"/>
      <c r="J29" s="1924"/>
      <c r="K29" s="2445"/>
      <c r="L29" s="1924"/>
      <c r="M29" s="2417"/>
      <c r="N29" s="1924"/>
      <c r="O29" s="2445"/>
      <c r="P29" s="1924"/>
      <c r="Q29" s="2417"/>
      <c r="R29" s="1924"/>
      <c r="S29" s="2417"/>
    </row>
    <row r="30" spans="1:19">
      <c r="A30" s="2444"/>
      <c r="B30" s="2448" t="s">
        <v>574</v>
      </c>
      <c r="C30" s="1923"/>
      <c r="D30" s="1908"/>
      <c r="E30" s="1908"/>
      <c r="F30" s="1908"/>
      <c r="G30" s="1921"/>
      <c r="H30" s="1924"/>
      <c r="I30" s="2416"/>
      <c r="J30" s="1924"/>
      <c r="K30" s="2445"/>
      <c r="L30" s="1924"/>
      <c r="M30" s="2417"/>
      <c r="N30" s="1924"/>
      <c r="O30" s="2445"/>
      <c r="P30" s="1924"/>
      <c r="Q30" s="2417"/>
      <c r="R30" s="1924"/>
      <c r="S30" s="2417"/>
    </row>
    <row r="31" spans="1:19">
      <c r="A31" s="2444"/>
      <c r="B31" s="190" t="s">
        <v>575</v>
      </c>
      <c r="C31" s="1932"/>
      <c r="D31" s="2449"/>
      <c r="E31" s="1933"/>
      <c r="F31" s="1934"/>
      <c r="G31" s="1935"/>
      <c r="H31" s="1974"/>
      <c r="I31" s="2450"/>
      <c r="J31" s="1974"/>
      <c r="K31" s="2451"/>
      <c r="L31" s="1974"/>
      <c r="M31" s="2452"/>
      <c r="N31" s="1974"/>
      <c r="O31" s="2451"/>
      <c r="P31" s="2452"/>
      <c r="Q31" s="2452"/>
      <c r="R31" s="2452"/>
      <c r="S31" s="2452"/>
    </row>
    <row r="32" spans="1:19">
      <c r="A32" s="2444"/>
      <c r="B32" s="2453" t="s">
        <v>706</v>
      </c>
      <c r="C32" s="1923"/>
      <c r="D32" s="2407"/>
      <c r="E32" s="1908"/>
      <c r="F32" s="1938"/>
      <c r="G32" s="1939"/>
      <c r="H32" s="1924"/>
      <c r="I32" s="2416"/>
      <c r="J32" s="1924"/>
      <c r="K32" s="2445"/>
      <c r="L32" s="1924"/>
      <c r="M32" s="2417"/>
      <c r="N32" s="1924"/>
      <c r="O32" s="2445"/>
      <c r="P32" s="1924"/>
      <c r="Q32" s="1924"/>
      <c r="R32" s="1924"/>
      <c r="S32" s="2417"/>
    </row>
    <row r="33" spans="1:19">
      <c r="A33" s="2444"/>
      <c r="B33" s="2453"/>
      <c r="C33" s="1923"/>
      <c r="D33" s="2407"/>
      <c r="E33" s="1908"/>
      <c r="F33" s="1938"/>
      <c r="G33" s="1939"/>
      <c r="H33" s="1924"/>
      <c r="I33" s="2416"/>
      <c r="J33" s="1924"/>
      <c r="K33" s="2445"/>
      <c r="L33" s="1924"/>
      <c r="M33" s="2417"/>
      <c r="N33" s="1924"/>
      <c r="O33" s="2445"/>
      <c r="P33" s="1924"/>
      <c r="Q33" s="1924"/>
      <c r="R33" s="1924"/>
      <c r="S33" s="2417"/>
    </row>
    <row r="34" spans="1:19">
      <c r="A34" s="2444"/>
      <c r="B34" s="2453"/>
      <c r="C34" s="1923"/>
      <c r="D34" s="2407"/>
      <c r="E34" s="1908"/>
      <c r="F34" s="1938"/>
      <c r="G34" s="1939"/>
      <c r="H34" s="1924"/>
      <c r="I34" s="2416"/>
      <c r="J34" s="1924"/>
      <c r="K34" s="2445"/>
      <c r="L34" s="1924"/>
      <c r="M34" s="2417"/>
      <c r="N34" s="1924"/>
      <c r="O34" s="2445"/>
      <c r="P34" s="1924"/>
      <c r="Q34" s="1924"/>
      <c r="R34" s="1924"/>
      <c r="S34" s="2417"/>
    </row>
    <row r="35" spans="1:19">
      <c r="A35" s="2444"/>
      <c r="B35" s="2453"/>
      <c r="C35" s="1923"/>
      <c r="D35" s="2407"/>
      <c r="E35" s="1908"/>
      <c r="F35" s="1938"/>
      <c r="G35" s="1939"/>
      <c r="H35" s="1924"/>
      <c r="I35" s="2416"/>
      <c r="J35" s="1924"/>
      <c r="K35" s="2445"/>
      <c r="L35" s="1924"/>
      <c r="M35" s="2417"/>
      <c r="N35" s="1924"/>
      <c r="O35" s="2445"/>
      <c r="P35" s="1924"/>
      <c r="Q35" s="1924"/>
      <c r="R35" s="1924"/>
      <c r="S35" s="2417"/>
    </row>
    <row r="36" spans="1:19">
      <c r="A36" s="2444"/>
      <c r="B36" s="2453"/>
      <c r="C36" s="1923"/>
      <c r="D36" s="2407"/>
      <c r="E36" s="1908"/>
      <c r="F36" s="1938"/>
      <c r="G36" s="1939"/>
      <c r="H36" s="1924"/>
      <c r="I36" s="2416"/>
      <c r="J36" s="1924"/>
      <c r="K36" s="2445"/>
      <c r="L36" s="1924"/>
      <c r="M36" s="2417"/>
      <c r="N36" s="1924"/>
      <c r="O36" s="2445"/>
      <c r="P36" s="1924"/>
      <c r="Q36" s="1924"/>
      <c r="R36" s="1924"/>
      <c r="S36" s="2417"/>
    </row>
    <row r="37" spans="1:19">
      <c r="A37" s="2444"/>
      <c r="B37" s="2453"/>
      <c r="C37" s="1923"/>
      <c r="D37" s="2407"/>
      <c r="E37" s="1908"/>
      <c r="F37" s="1938"/>
      <c r="G37" s="1939"/>
      <c r="H37" s="1924"/>
      <c r="I37" s="2416"/>
      <c r="J37" s="1924"/>
      <c r="K37" s="2445"/>
      <c r="L37" s="1924"/>
      <c r="M37" s="2417"/>
      <c r="N37" s="1924"/>
      <c r="O37" s="2445"/>
      <c r="P37" s="1924"/>
      <c r="Q37" s="1924"/>
      <c r="R37" s="1924"/>
      <c r="S37" s="2417"/>
    </row>
    <row r="38" spans="1:19">
      <c r="A38" s="2444"/>
      <c r="B38" s="2453"/>
      <c r="C38" s="1923"/>
      <c r="D38" s="1908"/>
      <c r="E38" s="1908"/>
      <c r="F38" s="1908"/>
      <c r="G38" s="1921"/>
      <c r="H38" s="1924"/>
      <c r="I38" s="2416"/>
      <c r="J38" s="1924"/>
      <c r="K38" s="2445"/>
      <c r="L38" s="1924"/>
      <c r="M38" s="2417"/>
      <c r="N38" s="1924"/>
      <c r="O38" s="2445"/>
      <c r="P38" s="1924"/>
      <c r="Q38" s="1924"/>
      <c r="R38" s="1924"/>
      <c r="S38" s="2417"/>
    </row>
    <row r="39" spans="1:19">
      <c r="A39" s="2444"/>
      <c r="B39" s="2453"/>
      <c r="C39" s="1923"/>
      <c r="D39" s="1908"/>
      <c r="E39" s="1908"/>
      <c r="F39" s="1908"/>
      <c r="G39" s="1921"/>
      <c r="H39" s="1924"/>
      <c r="I39" s="2416"/>
      <c r="J39" s="1924"/>
      <c r="K39" s="2445"/>
      <c r="L39" s="1924"/>
      <c r="M39" s="2417"/>
      <c r="N39" s="1924"/>
      <c r="O39" s="2445"/>
      <c r="P39" s="1924"/>
      <c r="Q39" s="1924"/>
      <c r="R39" s="1924"/>
      <c r="S39" s="2417"/>
    </row>
    <row r="40" spans="1:19">
      <c r="A40" s="2444"/>
      <c r="B40" s="2453"/>
      <c r="C40" s="1923"/>
      <c r="D40" s="1908"/>
      <c r="E40" s="1908"/>
      <c r="F40" s="1908"/>
      <c r="G40" s="1921"/>
      <c r="H40" s="1924"/>
      <c r="I40" s="2416"/>
      <c r="J40" s="1924"/>
      <c r="K40" s="2445"/>
      <c r="L40" s="1924"/>
      <c r="M40" s="2417"/>
      <c r="N40" s="1924"/>
      <c r="O40" s="2445"/>
      <c r="P40" s="1924"/>
      <c r="Q40" s="1924"/>
      <c r="R40" s="1924"/>
      <c r="S40" s="2417"/>
    </row>
    <row r="41" spans="1:19">
      <c r="A41" s="2444"/>
      <c r="B41" s="2454"/>
      <c r="C41" s="1923"/>
      <c r="D41" s="1908"/>
      <c r="E41" s="1908"/>
      <c r="F41" s="1908"/>
      <c r="G41" s="1921"/>
      <c r="H41" s="1924"/>
      <c r="I41" s="2416"/>
      <c r="J41" s="1924"/>
      <c r="K41" s="2445"/>
      <c r="L41" s="1924"/>
      <c r="M41" s="2417"/>
      <c r="N41" s="1924"/>
      <c r="O41" s="2445"/>
      <c r="P41" s="1924"/>
      <c r="Q41" s="1924"/>
      <c r="R41" s="1924"/>
      <c r="S41" s="2417"/>
    </row>
    <row r="42" spans="1:19">
      <c r="A42" s="2444"/>
      <c r="B42" s="2454"/>
      <c r="C42" s="1923"/>
      <c r="D42" s="1908"/>
      <c r="E42" s="1908"/>
      <c r="F42" s="1908"/>
      <c r="G42" s="1921"/>
      <c r="H42" s="1924"/>
      <c r="I42" s="2416"/>
      <c r="J42" s="1924"/>
      <c r="K42" s="2417"/>
      <c r="L42" s="1924"/>
      <c r="M42" s="2417"/>
      <c r="N42" s="1924"/>
      <c r="O42" s="2445"/>
      <c r="P42" s="1924"/>
      <c r="Q42" s="1924"/>
      <c r="R42" s="1924"/>
      <c r="S42" s="2417"/>
    </row>
    <row r="43" spans="1:19">
      <c r="A43" s="2444"/>
      <c r="B43" s="2455"/>
      <c r="C43" s="1923"/>
      <c r="D43" s="1908"/>
      <c r="E43" s="1908"/>
      <c r="F43" s="1908"/>
      <c r="G43" s="1921"/>
      <c r="H43" s="1924"/>
      <c r="I43" s="2416"/>
      <c r="J43" s="1924"/>
      <c r="K43" s="2417"/>
      <c r="L43" s="1924"/>
      <c r="M43" s="2417"/>
      <c r="N43" s="1924"/>
      <c r="O43" s="2445"/>
      <c r="P43" s="1924"/>
      <c r="Q43" s="1924"/>
      <c r="R43" s="1924"/>
      <c r="S43" s="2417"/>
    </row>
    <row r="44" spans="1:19">
      <c r="A44" s="2444"/>
      <c r="B44" s="2455"/>
      <c r="C44" s="1923"/>
      <c r="D44" s="1908"/>
      <c r="E44" s="1908"/>
      <c r="F44" s="1908"/>
      <c r="G44" s="1921"/>
      <c r="H44" s="1924"/>
      <c r="I44" s="2416"/>
      <c r="J44" s="1924"/>
      <c r="K44" s="2417"/>
      <c r="L44" s="1924"/>
      <c r="M44" s="2417"/>
      <c r="N44" s="1924"/>
      <c r="O44" s="2445"/>
      <c r="P44" s="1924"/>
      <c r="Q44" s="1924"/>
      <c r="R44" s="1924"/>
      <c r="S44" s="2445"/>
    </row>
    <row r="45" spans="1:19">
      <c r="A45" s="2444"/>
      <c r="B45" s="2455"/>
      <c r="C45" s="1923"/>
      <c r="D45" s="1908"/>
      <c r="E45" s="1908"/>
      <c r="F45" s="1908"/>
      <c r="G45" s="1921"/>
      <c r="H45" s="1924"/>
      <c r="I45" s="2416"/>
      <c r="J45" s="1924"/>
      <c r="K45" s="2417"/>
      <c r="L45" s="1924"/>
      <c r="M45" s="2417"/>
      <c r="N45" s="1924"/>
      <c r="O45" s="2445"/>
      <c r="P45" s="1924"/>
      <c r="Q45" s="1924"/>
      <c r="R45" s="1924"/>
      <c r="S45" s="2445"/>
    </row>
    <row r="46" spans="1:19" ht="18.600000000000001" customHeight="1" thickBot="1">
      <c r="A46" s="2444"/>
      <c r="B46" s="2428"/>
      <c r="C46" s="1923"/>
      <c r="D46" s="1908"/>
      <c r="E46" s="1908"/>
      <c r="F46" s="1908"/>
      <c r="G46" s="1921"/>
      <c r="H46" s="1924"/>
      <c r="I46" s="2416"/>
      <c r="J46" s="1924"/>
      <c r="K46" s="2417"/>
      <c r="L46" s="1924"/>
      <c r="M46" s="2417"/>
      <c r="N46" s="1924"/>
      <c r="O46" s="2417"/>
      <c r="P46" s="1924"/>
      <c r="Q46" s="1924"/>
      <c r="R46" s="1924"/>
      <c r="S46" s="2445"/>
    </row>
    <row r="47" spans="1:19" ht="15.75" thickTop="1">
      <c r="A47" s="14"/>
      <c r="B47" s="15"/>
      <c r="C47" s="16"/>
      <c r="D47" s="16"/>
      <c r="E47" s="17"/>
      <c r="F47" s="18" t="s">
        <v>625</v>
      </c>
      <c r="G47" s="19"/>
      <c r="H47" s="20"/>
      <c r="I47" s="62">
        <f>SUM(I23:I46)</f>
        <v>0</v>
      </c>
      <c r="J47" s="20"/>
      <c r="K47" s="62">
        <f>SUM(K23:K46)</f>
        <v>0</v>
      </c>
      <c r="L47" s="20"/>
      <c r="M47" s="62">
        <f>SUM(M23:M46)</f>
        <v>0</v>
      </c>
      <c r="N47" s="20"/>
      <c r="O47" s="62">
        <f>SUM(O23:O46)</f>
        <v>0</v>
      </c>
      <c r="P47" s="20"/>
      <c r="Q47" s="62">
        <f>SUM(Q23:Q46)</f>
        <v>0</v>
      </c>
      <c r="R47" s="20"/>
      <c r="S47" s="62">
        <f>SUM(S23:S46)</f>
        <v>0</v>
      </c>
    </row>
    <row r="48" spans="1:19">
      <c r="A48" s="1867"/>
      <c r="B48" s="1868"/>
      <c r="C48" s="1869"/>
      <c r="D48" s="1869"/>
      <c r="E48" s="1870"/>
      <c r="F48" s="1871" t="s">
        <v>626</v>
      </c>
      <c r="G48" s="1872"/>
      <c r="H48" s="1873">
        <v>0</v>
      </c>
      <c r="I48" s="299"/>
      <c r="J48" s="1873">
        <v>0</v>
      </c>
      <c r="K48" s="299"/>
      <c r="L48" s="1873">
        <v>0</v>
      </c>
      <c r="M48" s="299"/>
      <c r="N48" s="1873">
        <v>0</v>
      </c>
      <c r="O48" s="299"/>
      <c r="P48" s="1873">
        <v>0</v>
      </c>
      <c r="Q48" s="299"/>
      <c r="R48" s="1873">
        <v>0</v>
      </c>
      <c r="S48" s="299"/>
    </row>
    <row r="49" spans="1:19">
      <c r="A49" s="1867"/>
      <c r="B49" s="1868"/>
      <c r="C49" s="1869"/>
      <c r="D49" s="1869"/>
      <c r="E49" s="1870"/>
      <c r="F49" s="1871" t="s">
        <v>627</v>
      </c>
      <c r="G49" s="1872"/>
      <c r="H49" s="1875"/>
      <c r="I49" s="1994">
        <f>I47*H48</f>
        <v>0</v>
      </c>
      <c r="J49" s="1875"/>
      <c r="K49" s="1994">
        <f>K47*J48</f>
        <v>0</v>
      </c>
      <c r="L49" s="1875"/>
      <c r="M49" s="1994">
        <f>M47*L48</f>
        <v>0</v>
      </c>
      <c r="N49" s="1875"/>
      <c r="O49" s="1994">
        <f>O47*N48</f>
        <v>0</v>
      </c>
      <c r="P49" s="1875"/>
      <c r="Q49" s="1994">
        <f>Q47*P48</f>
        <v>0</v>
      </c>
      <c r="R49" s="1875"/>
      <c r="S49" s="1994">
        <f>S47*R48</f>
        <v>0</v>
      </c>
    </row>
    <row r="50" spans="1:19">
      <c r="A50" s="1867"/>
      <c r="B50" s="1868"/>
      <c r="C50" s="1869"/>
      <c r="D50" s="1869"/>
      <c r="E50" s="1870"/>
      <c r="F50" s="1871"/>
      <c r="G50" s="1872"/>
      <c r="H50" s="1875"/>
      <c r="I50" s="1993"/>
      <c r="J50" s="1875"/>
      <c r="K50" s="1993"/>
      <c r="L50" s="1875"/>
      <c r="M50" s="1993"/>
      <c r="N50" s="1875"/>
      <c r="O50" s="1993"/>
      <c r="P50" s="1875"/>
      <c r="Q50" s="1993"/>
      <c r="R50" s="1875"/>
      <c r="S50" s="1993"/>
    </row>
    <row r="51" spans="1:19">
      <c r="A51" s="1867"/>
      <c r="B51" s="1868"/>
      <c r="C51" s="1869"/>
      <c r="D51" s="1869"/>
      <c r="E51" s="1870"/>
      <c r="F51" s="1871" t="s">
        <v>628</v>
      </c>
      <c r="G51" s="1872"/>
      <c r="H51" s="1877"/>
      <c r="I51" s="1994">
        <f>SUM(I47:I49)</f>
        <v>0</v>
      </c>
      <c r="J51" s="1877"/>
      <c r="K51" s="1994">
        <f>SUM(K47:K49)</f>
        <v>0</v>
      </c>
      <c r="L51" s="1877"/>
      <c r="M51" s="1994">
        <f>SUM(M47:M49)</f>
        <v>0</v>
      </c>
      <c r="N51" s="1877"/>
      <c r="O51" s="1994">
        <f>SUM(O47:O49)</f>
        <v>0</v>
      </c>
      <c r="P51" s="1877"/>
      <c r="Q51" s="1994">
        <f>SUM(Q47:Q49)</f>
        <v>0</v>
      </c>
      <c r="R51" s="1877"/>
      <c r="S51" s="1994">
        <f>SUM(S47:S49)</f>
        <v>0</v>
      </c>
    </row>
    <row r="52" spans="1:19">
      <c r="A52" s="1867"/>
      <c r="B52" s="1868"/>
      <c r="C52" s="1869"/>
      <c r="D52" s="1869"/>
      <c r="E52" s="1870"/>
      <c r="F52" s="1879" t="s">
        <v>629</v>
      </c>
      <c r="G52" s="1880"/>
      <c r="H52" s="1881"/>
      <c r="I52" s="1882" t="e">
        <f>I51/'Area Calculations'!$I$4</f>
        <v>#DIV/0!</v>
      </c>
      <c r="J52" s="1881"/>
      <c r="K52" s="1882" t="e">
        <f>K51/'Area Calculations'!$I$4</f>
        <v>#DIV/0!</v>
      </c>
      <c r="L52" s="1881"/>
      <c r="M52" s="1882" t="e">
        <f>M51/'Area Calculations'!$I$4</f>
        <v>#DIV/0!</v>
      </c>
      <c r="N52" s="1881"/>
      <c r="O52" s="1882" t="e">
        <f>O51/'Area Calculations'!$I$4</f>
        <v>#DIV/0!</v>
      </c>
      <c r="P52" s="1881"/>
      <c r="Q52" s="1882" t="e">
        <f>Q51/'Area Calculations'!$I$4</f>
        <v>#DIV/0!</v>
      </c>
      <c r="R52" s="1881"/>
      <c r="S52" s="1882" t="e">
        <f>S51/'Area Calculations'!$I$4</f>
        <v>#DIV/0!</v>
      </c>
    </row>
    <row r="53" spans="1:19">
      <c r="A53" s="1867"/>
      <c r="B53" s="1868"/>
      <c r="C53" s="1869"/>
      <c r="D53" s="1869"/>
      <c r="E53" s="1870"/>
      <c r="F53" s="1879" t="s">
        <v>630</v>
      </c>
      <c r="G53" s="1883"/>
      <c r="H53" s="1881"/>
      <c r="I53" s="1882" t="e">
        <f>I51/'Area Calculations'!#REF!</f>
        <v>#REF!</v>
      </c>
      <c r="J53" s="1881"/>
      <c r="K53" s="1882" t="e">
        <f>K51/'Area Calculations'!#REF!</f>
        <v>#REF!</v>
      </c>
      <c r="L53" s="1881"/>
      <c r="M53" s="1882" t="e">
        <f>M51/'Area Calculations'!#REF!</f>
        <v>#REF!</v>
      </c>
      <c r="N53" s="1881"/>
      <c r="O53" s="1882" t="e">
        <f>O51/'Area Calculations'!#REF!</f>
        <v>#REF!</v>
      </c>
      <c r="P53" s="1881"/>
      <c r="Q53" s="1882" t="e">
        <f>Q51/'Area Calculations'!#REF!</f>
        <v>#REF!</v>
      </c>
      <c r="R53" s="1881"/>
      <c r="S53" s="1882" t="e">
        <f>S51/'Area Calculations'!#REF!</f>
        <v>#REF!</v>
      </c>
    </row>
    <row r="54" spans="1:19" ht="15.75" thickBot="1">
      <c r="A54" s="1867"/>
      <c r="B54" s="1868"/>
      <c r="C54" s="1869"/>
      <c r="D54" s="1869"/>
      <c r="E54" s="1870"/>
      <c r="F54" s="1871"/>
      <c r="G54" s="1884"/>
      <c r="H54" s="1885"/>
      <c r="I54" s="1886"/>
      <c r="J54" s="1885"/>
      <c r="K54" s="1886"/>
      <c r="L54" s="1885"/>
      <c r="M54" s="1886"/>
      <c r="N54" s="1885"/>
      <c r="O54" s="1886"/>
      <c r="P54" s="1885"/>
      <c r="Q54" s="1886"/>
      <c r="R54" s="1885"/>
      <c r="S54" s="1886"/>
    </row>
    <row r="55" spans="1:19" ht="16.5" thickTop="1" thickBot="1">
      <c r="A55" s="652" t="s">
        <v>631</v>
      </c>
      <c r="B55" s="653"/>
      <c r="C55" s="12"/>
      <c r="D55" s="12"/>
      <c r="E55" s="12"/>
      <c r="F55" s="12"/>
      <c r="G55" s="13"/>
      <c r="H55" s="21"/>
      <c r="I55" s="21"/>
      <c r="J55" s="21"/>
      <c r="K55" s="21"/>
      <c r="L55" s="21"/>
      <c r="M55" s="21"/>
      <c r="N55" s="21"/>
      <c r="O55" s="21"/>
      <c r="P55" s="21"/>
      <c r="Q55" s="21"/>
      <c r="R55" s="21"/>
      <c r="S55" s="21"/>
    </row>
    <row r="56" spans="1:19" ht="15.75" thickTop="1">
      <c r="A56" s="2456"/>
      <c r="B56" s="1907"/>
      <c r="C56" s="2457"/>
      <c r="D56" s="2457"/>
      <c r="E56" s="2457"/>
      <c r="F56" s="2457"/>
      <c r="G56" s="2458"/>
      <c r="H56" s="2459"/>
      <c r="I56" s="2459"/>
      <c r="J56" s="2459"/>
      <c r="K56" s="2459"/>
      <c r="L56" s="2459"/>
      <c r="M56" s="2459"/>
      <c r="N56" s="2459"/>
      <c r="O56" s="2459"/>
      <c r="P56" s="2459"/>
      <c r="Q56" s="2459"/>
      <c r="R56" s="2459"/>
      <c r="S56" s="2459"/>
    </row>
    <row r="57" spans="1:19">
      <c r="A57" s="2456"/>
      <c r="B57" s="1907"/>
      <c r="C57" s="2457"/>
      <c r="D57" s="2457"/>
      <c r="E57" s="2457"/>
      <c r="F57" s="2457"/>
      <c r="G57" s="2458"/>
      <c r="H57" s="2459"/>
      <c r="I57" s="2459"/>
      <c r="J57" s="2459"/>
      <c r="K57" s="2459"/>
      <c r="L57" s="2459"/>
      <c r="M57" s="2459"/>
      <c r="N57" s="2459"/>
      <c r="O57" s="2459"/>
      <c r="P57" s="2459"/>
      <c r="Q57" s="2459"/>
      <c r="R57" s="2459"/>
      <c r="S57" s="2459"/>
    </row>
    <row r="58" spans="1:19" ht="15.75" thickBot="1">
      <c r="A58" s="2456"/>
      <c r="B58" s="1907"/>
      <c r="C58" s="2457"/>
      <c r="D58" s="2457"/>
      <c r="E58" s="2457"/>
      <c r="F58" s="2457"/>
      <c r="G58" s="2458"/>
      <c r="H58" s="2459"/>
      <c r="I58" s="2459"/>
      <c r="J58" s="2459"/>
      <c r="K58" s="2459"/>
      <c r="L58" s="2459"/>
      <c r="M58" s="2459"/>
      <c r="N58" s="2459"/>
      <c r="O58" s="2459"/>
      <c r="P58" s="2459"/>
      <c r="Q58" s="2459"/>
      <c r="R58" s="2459"/>
      <c r="S58" s="2459"/>
    </row>
    <row r="59" spans="1:19" s="2" customFormat="1" ht="16.5" thickTop="1" thickBot="1">
      <c r="A59" s="652" t="s">
        <v>632</v>
      </c>
      <c r="B59" s="653"/>
      <c r="C59" s="12"/>
      <c r="D59" s="12"/>
      <c r="E59" s="12"/>
      <c r="F59" s="12"/>
      <c r="G59" s="13"/>
      <c r="H59" s="21"/>
      <c r="I59" s="21"/>
      <c r="J59" s="21"/>
      <c r="K59" s="21"/>
      <c r="L59" s="21"/>
      <c r="M59" s="21"/>
      <c r="N59" s="21"/>
      <c r="O59" s="21"/>
      <c r="P59" s="21"/>
      <c r="Q59" s="21"/>
      <c r="R59" s="21"/>
      <c r="S59" s="21"/>
    </row>
    <row r="60" spans="1:19" s="2" customFormat="1" ht="15.75" thickTop="1">
      <c r="A60" s="2456"/>
      <c r="B60" s="1907"/>
      <c r="C60" s="2457"/>
      <c r="D60" s="2457"/>
      <c r="E60" s="2457"/>
      <c r="F60" s="2457"/>
      <c r="G60" s="2458"/>
      <c r="H60" s="2459"/>
      <c r="I60" s="2459"/>
      <c r="J60" s="2459"/>
      <c r="K60" s="2459"/>
      <c r="L60" s="2459"/>
      <c r="M60" s="2459"/>
      <c r="N60" s="2459"/>
      <c r="O60" s="2459"/>
      <c r="P60" s="2459"/>
      <c r="Q60" s="2459"/>
      <c r="R60" s="2459"/>
      <c r="S60" s="2459"/>
    </row>
    <row r="61" spans="1:19" s="2" customFormat="1">
      <c r="A61" s="2456"/>
      <c r="B61" s="1907"/>
      <c r="C61" s="2457"/>
      <c r="D61" s="2457"/>
      <c r="E61" s="2457"/>
      <c r="F61" s="2457"/>
      <c r="G61" s="2458"/>
      <c r="H61" s="2459"/>
      <c r="I61" s="2459"/>
      <c r="J61" s="2459"/>
      <c r="K61" s="2459"/>
      <c r="L61" s="2459"/>
      <c r="M61" s="2459"/>
      <c r="N61" s="2459"/>
      <c r="O61" s="2459"/>
      <c r="P61" s="2459"/>
      <c r="Q61" s="2459"/>
      <c r="R61" s="2459"/>
      <c r="S61" s="2459"/>
    </row>
    <row r="62" spans="1:19" ht="15.75" thickBot="1">
      <c r="A62" s="2456"/>
      <c r="B62" s="1907"/>
      <c r="C62" s="2457"/>
      <c r="D62" s="2457"/>
      <c r="E62" s="2457"/>
      <c r="F62" s="2457"/>
      <c r="G62" s="2458"/>
      <c r="H62" s="2459"/>
      <c r="I62" s="2459"/>
      <c r="J62" s="2459"/>
      <c r="K62" s="2459"/>
      <c r="L62" s="2459"/>
      <c r="M62" s="2459"/>
      <c r="N62" s="2459"/>
      <c r="O62" s="2459"/>
      <c r="P62" s="2459"/>
      <c r="Q62" s="2459"/>
      <c r="R62" s="2459"/>
      <c r="S62" s="2459"/>
    </row>
    <row r="63" spans="1:19" s="2" customFormat="1" ht="16.5" thickTop="1" thickBot="1">
      <c r="A63" s="652" t="s">
        <v>633</v>
      </c>
      <c r="B63" s="653"/>
      <c r="C63" s="12"/>
      <c r="D63" s="12"/>
      <c r="E63" s="12"/>
      <c r="F63" s="12"/>
      <c r="G63" s="13"/>
      <c r="H63" s="21"/>
      <c r="I63" s="21"/>
      <c r="J63" s="21"/>
      <c r="K63" s="21"/>
      <c r="L63" s="21"/>
      <c r="M63" s="21"/>
      <c r="N63" s="21"/>
      <c r="O63" s="21"/>
      <c r="P63" s="21"/>
      <c r="Q63" s="21"/>
      <c r="R63" s="21"/>
      <c r="S63" s="21"/>
    </row>
    <row r="64" spans="1:19" s="2" customFormat="1" ht="15.75" thickTop="1">
      <c r="A64" s="2456"/>
      <c r="B64" s="1907"/>
      <c r="C64" s="2457"/>
      <c r="D64" s="2457"/>
      <c r="E64" s="2457"/>
      <c r="F64" s="2457"/>
      <c r="G64" s="2458"/>
      <c r="H64" s="2459"/>
      <c r="I64" s="2459"/>
      <c r="J64" s="2459"/>
      <c r="K64" s="2459"/>
      <c r="L64" s="2459"/>
      <c r="M64" s="2459"/>
      <c r="N64" s="2459"/>
      <c r="O64" s="2459"/>
      <c r="P64" s="2459"/>
      <c r="Q64" s="2459"/>
      <c r="R64" s="2459"/>
      <c r="S64" s="2459"/>
    </row>
    <row r="65" spans="1:19" s="2" customFormat="1">
      <c r="A65" s="1920"/>
      <c r="B65" s="1907"/>
      <c r="C65" s="1908"/>
      <c r="D65" s="1908"/>
      <c r="E65" s="1908"/>
      <c r="F65" s="1908"/>
      <c r="G65" s="1921"/>
      <c r="H65" s="1888"/>
      <c r="I65" s="1888"/>
      <c r="J65" s="1888"/>
      <c r="K65" s="1888"/>
      <c r="L65" s="1888"/>
      <c r="M65" s="1888"/>
      <c r="N65" s="1888"/>
      <c r="O65" s="1888"/>
      <c r="P65" s="1888"/>
      <c r="Q65" s="1888"/>
      <c r="R65" s="1888"/>
      <c r="S65" s="1888"/>
    </row>
    <row r="66" spans="1:19" s="2" customFormat="1" ht="15.75" thickBot="1">
      <c r="A66" s="1889"/>
      <c r="B66" s="1890"/>
      <c r="C66" s="1908"/>
      <c r="D66" s="1908"/>
      <c r="E66" s="1908"/>
      <c r="F66" s="1908"/>
      <c r="G66" s="1921"/>
      <c r="H66" s="1891"/>
      <c r="I66" s="1891"/>
      <c r="J66" s="1891"/>
      <c r="K66" s="1891"/>
      <c r="L66" s="1891"/>
      <c r="M66" s="1891"/>
      <c r="N66" s="1891"/>
      <c r="O66" s="1891"/>
      <c r="P66" s="1891"/>
      <c r="Q66" s="1891"/>
      <c r="R66" s="1891"/>
      <c r="S66" s="1891"/>
    </row>
    <row r="67" spans="1:19" s="2" customFormat="1" ht="16.5" thickTop="1" thickBot="1">
      <c r="A67" s="652" t="s">
        <v>634</v>
      </c>
      <c r="B67" s="653"/>
      <c r="C67" s="12"/>
      <c r="D67" s="12"/>
      <c r="E67" s="12"/>
      <c r="F67" s="12"/>
      <c r="G67" s="13"/>
      <c r="H67" s="21"/>
      <c r="I67" s="21"/>
      <c r="J67" s="21"/>
      <c r="K67" s="21"/>
      <c r="L67" s="21"/>
      <c r="M67" s="21"/>
      <c r="N67" s="21"/>
      <c r="O67" s="21"/>
      <c r="P67" s="21"/>
      <c r="Q67" s="21"/>
      <c r="R67" s="21"/>
      <c r="S67" s="21"/>
    </row>
    <row r="68" spans="1:19" ht="15.75" thickTop="1">
      <c r="A68" s="2460"/>
      <c r="B68" s="2461"/>
      <c r="C68" s="2457"/>
      <c r="D68" s="2457"/>
      <c r="E68" s="2457"/>
      <c r="F68" s="2457"/>
      <c r="G68" s="2458"/>
      <c r="H68" s="2459"/>
      <c r="I68" s="2459"/>
      <c r="J68" s="2459"/>
      <c r="K68" s="2459"/>
      <c r="L68" s="2459"/>
      <c r="M68" s="2459"/>
      <c r="N68" s="2459"/>
      <c r="O68" s="2459"/>
      <c r="P68" s="2459"/>
      <c r="Q68" s="2459"/>
      <c r="R68" s="2459"/>
      <c r="S68" s="2459"/>
    </row>
    <row r="69" spans="1:19">
      <c r="A69" s="1889"/>
      <c r="B69" s="1890"/>
      <c r="C69" s="1908"/>
      <c r="D69" s="1908"/>
      <c r="E69" s="1908"/>
      <c r="F69" s="1908"/>
      <c r="G69" s="1921"/>
      <c r="H69" s="1892"/>
      <c r="I69" s="1892"/>
      <c r="J69" s="1892"/>
      <c r="K69" s="1892"/>
      <c r="L69" s="1892"/>
      <c r="M69" s="1892"/>
      <c r="N69" s="1892"/>
      <c r="O69" s="1892"/>
      <c r="P69" s="1892"/>
      <c r="Q69" s="1892"/>
      <c r="R69" s="1892"/>
      <c r="S69" s="1892"/>
    </row>
    <row r="70" spans="1:19" ht="15.75" thickBot="1">
      <c r="A70" s="1889"/>
      <c r="B70" s="1890"/>
      <c r="C70" s="1908"/>
      <c r="D70" s="1908"/>
      <c r="E70" s="1908"/>
      <c r="F70" s="1908"/>
      <c r="G70" s="1921"/>
      <c r="H70" s="1892"/>
      <c r="I70" s="1892"/>
      <c r="J70" s="1892"/>
      <c r="K70" s="1892"/>
      <c r="L70" s="1892"/>
      <c r="M70" s="1892"/>
      <c r="N70" s="1892"/>
      <c r="O70" s="1892"/>
      <c r="P70" s="1892"/>
      <c r="Q70" s="1892"/>
      <c r="R70" s="1892"/>
      <c r="S70" s="1892"/>
    </row>
    <row r="71" spans="1:19" ht="16.5" thickTop="1" thickBot="1">
      <c r="A71" s="652" t="s">
        <v>635</v>
      </c>
      <c r="B71" s="653"/>
      <c r="C71" s="12"/>
      <c r="D71" s="12"/>
      <c r="E71" s="12"/>
      <c r="F71" s="12"/>
      <c r="G71" s="13"/>
      <c r="H71" s="21"/>
      <c r="I71" s="21"/>
      <c r="J71" s="21"/>
      <c r="K71" s="21"/>
      <c r="L71" s="21"/>
      <c r="M71" s="21"/>
      <c r="N71" s="21"/>
      <c r="O71" s="21"/>
      <c r="P71" s="21"/>
      <c r="Q71" s="21"/>
      <c r="R71" s="21"/>
      <c r="S71" s="21"/>
    </row>
    <row r="72" spans="1:19" ht="15.75" thickTop="1">
      <c r="A72" s="1920"/>
      <c r="B72" s="1907" t="s">
        <v>636</v>
      </c>
      <c r="C72" s="1908"/>
      <c r="D72" s="1908"/>
      <c r="E72" s="1908"/>
      <c r="F72" s="1908"/>
      <c r="G72" s="1921"/>
      <c r="H72" s="1892"/>
      <c r="I72" s="1892"/>
      <c r="J72" s="1892"/>
      <c r="K72" s="1892"/>
      <c r="L72" s="1892"/>
      <c r="M72" s="1892"/>
      <c r="N72" s="1892"/>
      <c r="O72" s="1892"/>
      <c r="P72" s="1892"/>
      <c r="Q72" s="1892"/>
      <c r="R72" s="1892"/>
      <c r="S72" s="1892"/>
    </row>
    <row r="73" spans="1:19">
      <c r="A73" s="1920"/>
      <c r="B73" s="1907" t="s">
        <v>637</v>
      </c>
      <c r="C73" s="1908"/>
      <c r="D73" s="1908"/>
      <c r="E73" s="1908"/>
      <c r="F73" s="1908"/>
      <c r="G73" s="1921"/>
      <c r="H73" s="1892"/>
      <c r="I73" s="1892"/>
      <c r="J73" s="1892"/>
      <c r="K73" s="1892"/>
      <c r="L73" s="1892"/>
      <c r="M73" s="1892"/>
      <c r="N73" s="1892"/>
      <c r="O73" s="1892"/>
      <c r="P73" s="1892"/>
      <c r="Q73" s="1892"/>
      <c r="R73" s="1892"/>
      <c r="S73" s="1892"/>
    </row>
    <row r="74" spans="1:19">
      <c r="A74" s="1920"/>
      <c r="B74" s="1907" t="s">
        <v>638</v>
      </c>
      <c r="C74" s="1908"/>
      <c r="D74" s="1908"/>
      <c r="E74" s="1908"/>
      <c r="F74" s="1908"/>
      <c r="G74" s="1921"/>
      <c r="H74" s="1892"/>
      <c r="I74" s="1892"/>
      <c r="J74" s="1892"/>
      <c r="K74" s="1892"/>
      <c r="L74" s="1892"/>
      <c r="M74" s="1892"/>
      <c r="N74" s="1892"/>
      <c r="O74" s="1892"/>
      <c r="P74" s="1892"/>
      <c r="Q74" s="1892"/>
      <c r="R74" s="1892"/>
      <c r="S74" s="1892"/>
    </row>
    <row r="75" spans="1:19">
      <c r="A75" s="1920"/>
      <c r="B75" s="1907" t="s">
        <v>639</v>
      </c>
      <c r="C75" s="1908"/>
      <c r="D75" s="1908"/>
      <c r="E75" s="1908"/>
      <c r="F75" s="1908"/>
      <c r="G75" s="1921"/>
      <c r="H75" s="1892"/>
      <c r="I75" s="1892"/>
      <c r="J75" s="1892"/>
      <c r="K75" s="1892"/>
      <c r="L75" s="1892"/>
      <c r="M75" s="1892"/>
      <c r="N75" s="1892"/>
      <c r="O75" s="1892"/>
      <c r="P75" s="1892"/>
      <c r="Q75" s="1892"/>
      <c r="R75" s="1892"/>
      <c r="S75" s="1892"/>
    </row>
    <row r="76" spans="1:19" ht="15.75" thickBot="1">
      <c r="A76" s="358"/>
      <c r="B76" s="357"/>
      <c r="C76" s="188"/>
      <c r="D76" s="188"/>
      <c r="E76" s="188"/>
      <c r="F76" s="188"/>
      <c r="G76" s="359"/>
      <c r="H76" s="300"/>
      <c r="I76" s="300"/>
      <c r="J76" s="300"/>
      <c r="K76" s="300"/>
      <c r="L76" s="300"/>
      <c r="M76" s="300"/>
      <c r="N76" s="300"/>
      <c r="O76" s="300"/>
      <c r="P76" s="300"/>
      <c r="Q76" s="300"/>
      <c r="R76" s="300"/>
      <c r="S76" s="300"/>
    </row>
    <row r="77" spans="1:19" ht="16.5" thickTop="1" thickBot="1">
      <c r="A77" s="7" t="s">
        <v>640</v>
      </c>
      <c r="B77" s="8"/>
      <c r="C77" s="12"/>
      <c r="D77" s="12"/>
      <c r="E77" s="12"/>
      <c r="F77" s="12"/>
      <c r="G77" s="13"/>
      <c r="H77" s="21"/>
      <c r="I77" s="21"/>
      <c r="J77" s="21"/>
      <c r="K77" s="21"/>
      <c r="L77" s="21"/>
      <c r="M77" s="21"/>
      <c r="N77" s="21"/>
      <c r="O77" s="21"/>
      <c r="P77" s="21"/>
      <c r="Q77" s="21"/>
      <c r="R77" s="21"/>
      <c r="S77" s="21"/>
    </row>
    <row r="78" spans="1:19" ht="15.75" thickTop="1">
      <c r="A78" s="2456"/>
      <c r="B78" s="2462" t="s">
        <v>641</v>
      </c>
      <c r="C78" s="2457"/>
      <c r="D78" s="2457"/>
      <c r="E78" s="2457"/>
      <c r="F78" s="2457"/>
      <c r="G78" s="2458"/>
      <c r="H78" s="2463"/>
      <c r="I78" s="2463"/>
      <c r="J78" s="2463"/>
      <c r="K78" s="2463"/>
      <c r="L78" s="2463"/>
      <c r="M78" s="2463"/>
      <c r="N78" s="2463"/>
      <c r="O78" s="2463"/>
      <c r="P78" s="2463"/>
      <c r="Q78" s="2463"/>
      <c r="R78" s="2463"/>
      <c r="S78" s="2463"/>
    </row>
    <row r="79" spans="1:19">
      <c r="A79" s="1920"/>
      <c r="B79" s="1907" t="s">
        <v>642</v>
      </c>
      <c r="C79" s="1908"/>
      <c r="D79" s="1908"/>
      <c r="E79" s="1908"/>
      <c r="F79" s="1908"/>
      <c r="G79" s="1921"/>
      <c r="H79" s="1893"/>
      <c r="I79" s="1893"/>
      <c r="J79" s="1893"/>
      <c r="K79" s="1893"/>
      <c r="L79" s="1893"/>
      <c r="M79" s="1893"/>
      <c r="N79" s="1893"/>
      <c r="O79" s="1893"/>
      <c r="P79" s="1893"/>
      <c r="Q79" s="1893"/>
      <c r="R79" s="1893"/>
      <c r="S79" s="1893"/>
    </row>
    <row r="80" spans="1:19" ht="15.75" thickBot="1">
      <c r="A80" s="1894"/>
      <c r="B80" s="1895" t="s">
        <v>643</v>
      </c>
      <c r="C80" s="1896"/>
      <c r="D80" s="1896"/>
      <c r="E80" s="1896"/>
      <c r="F80" s="1896"/>
      <c r="G80" s="1897"/>
      <c r="H80" s="1898"/>
      <c r="I80" s="1898"/>
      <c r="J80" s="1898"/>
      <c r="K80" s="1898"/>
      <c r="L80" s="1898"/>
      <c r="M80" s="1898"/>
      <c r="N80" s="1898"/>
      <c r="O80" s="1898"/>
      <c r="P80" s="1898"/>
      <c r="Q80" s="1898"/>
      <c r="R80" s="1898"/>
      <c r="S80" s="1898"/>
    </row>
    <row r="81" spans="1:2" ht="16.5" thickTop="1" thickBot="1"/>
    <row r="82" spans="1:2" ht="16.5" thickTop="1" thickBot="1">
      <c r="A82" s="94" t="s">
        <v>644</v>
      </c>
      <c r="B82" s="96"/>
    </row>
    <row r="83" spans="1:2" ht="15.75" thickTop="1">
      <c r="A83" s="95" t="s">
        <v>542</v>
      </c>
      <c r="B83" s="1899"/>
    </row>
    <row r="84" spans="1:2">
      <c r="A84" s="1900" t="s">
        <v>546</v>
      </c>
      <c r="B84" s="1899"/>
    </row>
    <row r="85" spans="1:2">
      <c r="A85" s="1901" t="s">
        <v>549</v>
      </c>
      <c r="B85" s="1902"/>
    </row>
    <row r="86" spans="1:2">
      <c r="A86" s="1901" t="s">
        <v>552</v>
      </c>
      <c r="B86" s="1903"/>
    </row>
    <row r="87" spans="1:2" ht="15.75" thickBot="1">
      <c r="A87" s="1904" t="s">
        <v>645</v>
      </c>
      <c r="B87" s="1905"/>
    </row>
    <row r="88" spans="1:2" ht="15.75" thickTop="1"/>
    <row r="89" spans="1:2">
      <c r="A89" s="97"/>
      <c r="B89" s="1" t="s">
        <v>646</v>
      </c>
    </row>
    <row r="90" spans="1:2">
      <c r="A90" s="98"/>
      <c r="B90" s="1" t="s">
        <v>647</v>
      </c>
    </row>
  </sheetData>
  <mergeCells count="47">
    <mergeCell ref="A55:B55"/>
    <mergeCell ref="A59:B59"/>
    <mergeCell ref="A63:B63"/>
    <mergeCell ref="A67:B67"/>
    <mergeCell ref="A71:B71"/>
    <mergeCell ref="N4:O4"/>
    <mergeCell ref="N5:O5"/>
    <mergeCell ref="N6:O6"/>
    <mergeCell ref="N7:O7"/>
    <mergeCell ref="N8:O8"/>
    <mergeCell ref="L4:M4"/>
    <mergeCell ref="L5:M5"/>
    <mergeCell ref="L6:M6"/>
    <mergeCell ref="L7:M7"/>
    <mergeCell ref="L8:M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R4:S4"/>
    <mergeCell ref="R5:S5"/>
    <mergeCell ref="R6:S6"/>
    <mergeCell ref="R7:S7"/>
    <mergeCell ref="R8:S8"/>
    <mergeCell ref="P4:Q4"/>
    <mergeCell ref="P5:Q5"/>
    <mergeCell ref="P6:Q6"/>
    <mergeCell ref="P7:Q7"/>
    <mergeCell ref="P8:Q8"/>
    <mergeCell ref="J4:K4"/>
    <mergeCell ref="J5:K5"/>
    <mergeCell ref="J6:K6"/>
    <mergeCell ref="J7:K7"/>
    <mergeCell ref="J8:K8"/>
  </mergeCells>
  <conditionalFormatting sqref="H20:H30">
    <cfRule type="cellIs" dxfId="283" priority="1" operator="equal">
      <formula>"X"</formula>
    </cfRule>
    <cfRule type="cellIs" dxfId="282" priority="2" operator="equal">
      <formula>"I"</formula>
    </cfRule>
  </conditionalFormatting>
  <conditionalFormatting sqref="H32:H46">
    <cfRule type="cellIs" dxfId="281" priority="27" operator="equal">
      <formula>"X"</formula>
    </cfRule>
    <cfRule type="cellIs" dxfId="280" priority="28" operator="equal">
      <formula>"I"</formula>
    </cfRule>
  </conditionalFormatting>
  <conditionalFormatting sqref="J20:J30">
    <cfRule type="cellIs" dxfId="279" priority="3" operator="equal">
      <formula>"X"</formula>
    </cfRule>
    <cfRule type="cellIs" dxfId="278" priority="4" operator="equal">
      <formula>"I"</formula>
    </cfRule>
  </conditionalFormatting>
  <conditionalFormatting sqref="J32:J46">
    <cfRule type="cellIs" dxfId="277" priority="25" operator="equal">
      <formula>"X"</formula>
    </cfRule>
    <cfRule type="cellIs" dxfId="276" priority="26" operator="equal">
      <formula>"I"</formula>
    </cfRule>
  </conditionalFormatting>
  <conditionalFormatting sqref="L20:L30">
    <cfRule type="cellIs" dxfId="275" priority="5" operator="equal">
      <formula>"X"</formula>
    </cfRule>
    <cfRule type="cellIs" dxfId="274" priority="6" operator="equal">
      <formula>"I"</formula>
    </cfRule>
  </conditionalFormatting>
  <conditionalFormatting sqref="L32:L46">
    <cfRule type="cellIs" dxfId="273" priority="23" operator="equal">
      <formula>"X"</formula>
    </cfRule>
    <cfRule type="cellIs" dxfId="272" priority="24" operator="equal">
      <formula>"I"</formula>
    </cfRule>
  </conditionalFormatting>
  <conditionalFormatting sqref="N20:N30">
    <cfRule type="cellIs" dxfId="271" priority="7" operator="equal">
      <formula>"X"</formula>
    </cfRule>
    <cfRule type="cellIs" dxfId="270" priority="8" operator="equal">
      <formula>"I"</formula>
    </cfRule>
  </conditionalFormatting>
  <conditionalFormatting sqref="N32:N46">
    <cfRule type="cellIs" dxfId="269" priority="21" operator="equal">
      <formula>"X"</formula>
    </cfRule>
    <cfRule type="cellIs" dxfId="268" priority="22" operator="equal">
      <formula>"I"</formula>
    </cfRule>
  </conditionalFormatting>
  <conditionalFormatting sqref="P20:P30">
    <cfRule type="cellIs" dxfId="267" priority="9" operator="equal">
      <formula>"X"</formula>
    </cfRule>
    <cfRule type="cellIs" dxfId="266" priority="10" operator="equal">
      <formula>"I"</formula>
    </cfRule>
  </conditionalFormatting>
  <conditionalFormatting sqref="P32:R46">
    <cfRule type="cellIs" dxfId="265" priority="13" operator="equal">
      <formula>"X"</formula>
    </cfRule>
    <cfRule type="cellIs" dxfId="264" priority="14" operator="equal">
      <formula>"I"</formula>
    </cfRule>
  </conditionalFormatting>
  <conditionalFormatting sqref="R20:R30">
    <cfRule type="cellIs" dxfId="263" priority="11" operator="equal">
      <formula>"X"</formula>
    </cfRule>
    <cfRule type="cellIs" dxfId="262" priority="12" operator="equal">
      <formula>"I"</formula>
    </cfRule>
  </conditionalFormatting>
  <hyperlinks>
    <hyperlink ref="B3" location="'Cost Summary'!A1" display="BACK TO SUMMARY SHEET" xr:uid="{85EBB3AB-E1C3-475F-87F5-28B6CC2456A7}"/>
  </hyperlinks>
  <pageMargins left="0.7" right="0.7" top="0.75" bottom="0.75" header="0.3" footer="0.3"/>
  <pageSetup scale="70" orientation="portrait" horizontalDpi="300" verticalDpi="300"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92D050"/>
  </sheetPr>
  <dimension ref="A1:U194"/>
  <sheetViews>
    <sheetView zoomScale="80" zoomScaleNormal="80" workbookViewId="0">
      <pane xSplit="2" ySplit="9" topLeftCell="C20" activePane="bottomRight" state="frozen"/>
      <selection pane="bottomRight" activeCell="B35" sqref="B3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4" width="9.28515625" style="2" bestFit="1" customWidth="1"/>
    <col min="5" max="5" width="7.5703125" style="2" customWidth="1"/>
    <col min="6" max="6" width="10.7109375" style="2" customWidth="1"/>
    <col min="7" max="7" width="14.42578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hidden="1" customWidth="1"/>
    <col min="13" max="13" width="14.85546875" style="63" hidden="1"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0" max="20" width="7.42578125" style="2" bestFit="1" customWidth="1"/>
    <col min="21" max="21" width="14.85546875" style="2" customWidth="1"/>
  </cols>
  <sheetData>
    <row r="1" spans="1:21">
      <c r="E1" s="179"/>
      <c r="F1" s="152"/>
      <c r="G1" s="150" t="s">
        <v>529</v>
      </c>
    </row>
    <row r="2" spans="1:21" ht="15.75" thickBot="1">
      <c r="E2" s="179"/>
      <c r="F2" s="149" t="s">
        <v>530</v>
      </c>
      <c r="G2" s="150" t="s">
        <v>531</v>
      </c>
      <c r="H2" s="647"/>
      <c r="I2" s="647"/>
      <c r="J2" s="647"/>
      <c r="K2" s="647"/>
      <c r="L2" s="647" t="s">
        <v>1147</v>
      </c>
      <c r="M2" s="647"/>
      <c r="N2" s="647"/>
      <c r="O2" s="647"/>
      <c r="P2" s="647"/>
      <c r="Q2" s="647"/>
      <c r="R2" s="647"/>
      <c r="S2" s="647"/>
      <c r="T2" s="647"/>
      <c r="U2" s="647"/>
    </row>
    <row r="3" spans="1:21" ht="21" thickBot="1">
      <c r="B3" s="164" t="s">
        <v>532</v>
      </c>
      <c r="E3" s="179"/>
      <c r="F3" s="151" t="s">
        <v>533</v>
      </c>
      <c r="G3" s="150" t="s">
        <v>534</v>
      </c>
      <c r="H3" s="650" t="s">
        <v>535</v>
      </c>
      <c r="I3" s="651"/>
      <c r="J3" s="650" t="s">
        <v>536</v>
      </c>
      <c r="K3" s="651"/>
      <c r="L3" s="650" t="s">
        <v>537</v>
      </c>
      <c r="M3" s="651"/>
      <c r="N3" s="650" t="s">
        <v>537</v>
      </c>
      <c r="O3" s="651"/>
      <c r="P3" s="650" t="s">
        <v>538</v>
      </c>
      <c r="Q3" s="651"/>
      <c r="R3" s="650" t="s">
        <v>539</v>
      </c>
      <c r="S3" s="651"/>
      <c r="T3" s="650" t="s">
        <v>540</v>
      </c>
      <c r="U3" s="651"/>
    </row>
    <row r="4" spans="1:21" ht="15.75" thickTop="1">
      <c r="A4" s="3" t="s">
        <v>541</v>
      </c>
      <c r="B4" s="4" t="str">
        <f>'Area Calculations'!B4</f>
        <v>Project Name</v>
      </c>
      <c r="C4" s="5"/>
      <c r="D4" s="5"/>
      <c r="E4" s="5"/>
      <c r="F4" s="5"/>
      <c r="G4" s="6" t="s">
        <v>542</v>
      </c>
      <c r="H4" s="648"/>
      <c r="I4" s="649"/>
      <c r="J4" s="648"/>
      <c r="K4" s="649"/>
      <c r="L4" s="648"/>
      <c r="M4" s="649"/>
      <c r="N4" s="648"/>
      <c r="O4" s="649"/>
      <c r="P4" s="648"/>
      <c r="Q4" s="649"/>
      <c r="R4" s="648"/>
      <c r="S4" s="649"/>
      <c r="T4" s="648"/>
      <c r="U4" s="649"/>
    </row>
    <row r="5" spans="1:21">
      <c r="A5" s="1906" t="s">
        <v>544</v>
      </c>
      <c r="B5" s="1907" t="s">
        <v>478</v>
      </c>
      <c r="C5" s="1908"/>
      <c r="D5" s="1908"/>
      <c r="E5" s="1908"/>
      <c r="F5" s="1908"/>
      <c r="G5" s="1909" t="s">
        <v>546</v>
      </c>
      <c r="H5" s="1910"/>
      <c r="I5" s="1911"/>
      <c r="J5" s="1910"/>
      <c r="K5" s="1911"/>
      <c r="L5" s="1910"/>
      <c r="M5" s="1911"/>
      <c r="N5" s="1910"/>
      <c r="O5" s="1911"/>
      <c r="P5" s="1910"/>
      <c r="Q5" s="1911"/>
      <c r="R5" s="1910"/>
      <c r="S5" s="1911"/>
      <c r="T5" s="1910"/>
      <c r="U5" s="1911"/>
    </row>
    <row r="6" spans="1:21">
      <c r="A6" s="1906" t="s">
        <v>548</v>
      </c>
      <c r="B6" s="1912" t="s">
        <v>477</v>
      </c>
      <c r="C6" s="1908"/>
      <c r="D6" s="1908"/>
      <c r="E6" s="1908"/>
      <c r="F6" s="1908"/>
      <c r="G6" s="1909" t="s">
        <v>549</v>
      </c>
      <c r="H6" s="1913"/>
      <c r="I6" s="1914"/>
      <c r="J6" s="1913"/>
      <c r="K6" s="1914"/>
      <c r="L6" s="1913"/>
      <c r="M6" s="1914"/>
      <c r="N6" s="1913"/>
      <c r="O6" s="1914"/>
      <c r="P6" s="1913"/>
      <c r="Q6" s="1914"/>
      <c r="R6" s="1913"/>
      <c r="S6" s="1914"/>
      <c r="T6" s="1913"/>
      <c r="U6" s="1914"/>
    </row>
    <row r="7" spans="1:21">
      <c r="A7" s="1906" t="s">
        <v>551</v>
      </c>
      <c r="B7" s="1915"/>
      <c r="C7" s="1908"/>
      <c r="D7" s="1908"/>
      <c r="E7" s="1908"/>
      <c r="F7" s="1908"/>
      <c r="G7" s="1909" t="s">
        <v>552</v>
      </c>
      <c r="H7" s="1916"/>
      <c r="I7" s="1917"/>
      <c r="J7" s="1916"/>
      <c r="K7" s="1917"/>
      <c r="L7" s="1916"/>
      <c r="M7" s="1917"/>
      <c r="N7" s="1916"/>
      <c r="O7" s="1917"/>
      <c r="P7" s="1916"/>
      <c r="Q7" s="1917"/>
      <c r="R7" s="1916"/>
      <c r="S7" s="1917"/>
      <c r="T7" s="1916"/>
      <c r="U7" s="1917"/>
    </row>
    <row r="8" spans="1:21" ht="15.75" thickBot="1">
      <c r="A8" s="356" t="s">
        <v>554</v>
      </c>
      <c r="B8" s="357"/>
      <c r="C8" s="188"/>
      <c r="D8" s="188"/>
      <c r="E8" s="188"/>
      <c r="F8" s="188"/>
      <c r="G8" s="298" t="s">
        <v>554</v>
      </c>
      <c r="H8" s="1918">
        <f>I155</f>
        <v>0</v>
      </c>
      <c r="I8" s="1919"/>
      <c r="J8" s="1918">
        <f>K155</f>
        <v>0</v>
      </c>
      <c r="K8" s="1919"/>
      <c r="L8" s="1918">
        <f>M155</f>
        <v>0</v>
      </c>
      <c r="M8" s="1919"/>
      <c r="N8" s="1918">
        <f>O155</f>
        <v>0</v>
      </c>
      <c r="O8" s="1919"/>
      <c r="P8" s="1918">
        <f>Q155</f>
        <v>0</v>
      </c>
      <c r="Q8" s="1919"/>
      <c r="R8" s="1918">
        <f>S155</f>
        <v>0</v>
      </c>
      <c r="S8" s="1919"/>
      <c r="T8" s="1918">
        <f>U155</f>
        <v>0</v>
      </c>
      <c r="U8" s="1919"/>
    </row>
    <row r="9" spans="1:21"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c r="T9" s="11" t="s">
        <v>561</v>
      </c>
      <c r="U9" s="11" t="s">
        <v>562</v>
      </c>
    </row>
    <row r="10" spans="1:21" ht="15.75" hidden="1" customHeight="1" thickTop="1">
      <c r="A10" s="1920"/>
      <c r="B10" s="2464" t="s">
        <v>563</v>
      </c>
      <c r="C10" s="1908"/>
      <c r="D10" s="1908"/>
      <c r="E10" s="1908"/>
      <c r="F10" s="1908"/>
      <c r="G10" s="1921"/>
      <c r="H10" s="1922"/>
      <c r="I10" s="1922"/>
      <c r="J10" s="1922"/>
      <c r="K10" s="1922"/>
      <c r="L10" s="1922"/>
      <c r="M10" s="2465"/>
      <c r="N10" s="1922"/>
      <c r="O10" s="1922"/>
      <c r="P10" s="1922"/>
      <c r="Q10" s="1922"/>
      <c r="R10" s="1922"/>
      <c r="S10" s="1922"/>
      <c r="T10" s="1922"/>
      <c r="U10" s="1922"/>
    </row>
    <row r="11" spans="1:21" ht="15.75" hidden="1" customHeight="1" thickTop="1">
      <c r="A11" s="1920"/>
      <c r="B11" s="1907" t="str">
        <f>'Area Calculations'!L62</f>
        <v>Architectural Drawings  by</v>
      </c>
      <c r="C11" s="1923" t="s">
        <v>564</v>
      </c>
      <c r="D11" s="1908"/>
      <c r="E11" s="1908"/>
      <c r="F11" s="1908"/>
      <c r="G11" s="1921"/>
      <c r="H11" s="1922"/>
      <c r="I11" s="1922"/>
      <c r="J11" s="1922"/>
      <c r="K11" s="1922"/>
      <c r="L11" s="1922"/>
      <c r="M11" s="2465"/>
      <c r="N11" s="1922"/>
      <c r="O11" s="1922"/>
      <c r="P11" s="1922"/>
      <c r="Q11" s="1922"/>
      <c r="R11" s="1922"/>
      <c r="S11" s="1922"/>
      <c r="T11" s="1922"/>
      <c r="U11" s="1922"/>
    </row>
    <row r="12" spans="1:21" ht="15.75" hidden="1" customHeight="1" thickTop="1">
      <c r="A12" s="1920"/>
      <c r="B12" s="1907" t="str">
        <f>'Area Calculations'!L63</f>
        <v>Structural Drawings by</v>
      </c>
      <c r="C12" s="1923" t="s">
        <v>564</v>
      </c>
      <c r="D12" s="1908"/>
      <c r="E12" s="1908"/>
      <c r="F12" s="1908"/>
      <c r="G12" s="1921"/>
      <c r="H12" s="1922"/>
      <c r="I12" s="1922"/>
      <c r="J12" s="1922"/>
      <c r="K12" s="1922"/>
      <c r="L12" s="1922"/>
      <c r="M12" s="2465"/>
      <c r="N12" s="1922"/>
      <c r="O12" s="1922"/>
      <c r="P12" s="1922"/>
      <c r="Q12" s="1922"/>
      <c r="R12" s="1922"/>
      <c r="S12" s="1922"/>
      <c r="T12" s="1922"/>
      <c r="U12" s="1922"/>
    </row>
    <row r="13" spans="1:21" ht="15.75" hidden="1" customHeight="1" thickTop="1">
      <c r="A13" s="1920"/>
      <c r="B13" s="1907" t="str">
        <f>'Area Calculations'!L64</f>
        <v>MEP FA FP Drawings by</v>
      </c>
      <c r="C13" s="1923" t="s">
        <v>564</v>
      </c>
      <c r="D13" s="1908"/>
      <c r="E13" s="1908"/>
      <c r="F13" s="1908"/>
      <c r="G13" s="1921"/>
      <c r="H13" s="1922"/>
      <c r="I13" s="1922"/>
      <c r="J13" s="1922"/>
      <c r="K13" s="1922"/>
      <c r="L13" s="1922"/>
      <c r="M13" s="2465"/>
      <c r="N13" s="1922"/>
      <c r="O13" s="1922"/>
      <c r="P13" s="1922"/>
      <c r="Q13" s="1922"/>
      <c r="R13" s="1922"/>
      <c r="S13" s="1922"/>
      <c r="T13" s="1922"/>
      <c r="U13" s="1922"/>
    </row>
    <row r="14" spans="1:21" ht="15.75" hidden="1" customHeight="1" thickTop="1">
      <c r="A14" s="1920"/>
      <c r="B14" s="1907" t="str">
        <f>'Area Calculations'!L65</f>
        <v xml:space="preserve">Civil Drawings by </v>
      </c>
      <c r="C14" s="1923" t="s">
        <v>564</v>
      </c>
      <c r="D14" s="1908"/>
      <c r="E14" s="1908"/>
      <c r="F14" s="1908"/>
      <c r="G14" s="1921"/>
      <c r="H14" s="1922"/>
      <c r="I14" s="1922"/>
      <c r="J14" s="1922"/>
      <c r="K14" s="1922"/>
      <c r="L14" s="1922"/>
      <c r="M14" s="2465"/>
      <c r="N14" s="1922"/>
      <c r="O14" s="1922"/>
      <c r="P14" s="1922"/>
      <c r="Q14" s="1922"/>
      <c r="R14" s="1922"/>
      <c r="S14" s="1922"/>
      <c r="T14" s="1922"/>
      <c r="U14" s="1922"/>
    </row>
    <row r="15" spans="1:21" ht="15.75" hidden="1" customHeight="1" thickTop="1">
      <c r="A15" s="1920"/>
      <c r="B15" s="1907" t="str">
        <f>'Area Calculations'!L66</f>
        <v>Land scape Drawings by</v>
      </c>
      <c r="C15" s="1923" t="s">
        <v>564</v>
      </c>
      <c r="D15" s="1908"/>
      <c r="E15" s="1908"/>
      <c r="F15" s="1908"/>
      <c r="G15" s="1921"/>
      <c r="H15" s="1922"/>
      <c r="I15" s="1922"/>
      <c r="J15" s="1922"/>
      <c r="K15" s="1922"/>
      <c r="L15" s="1922"/>
      <c r="M15" s="2465"/>
      <c r="N15" s="1922"/>
      <c r="O15" s="1922"/>
      <c r="P15" s="1922"/>
      <c r="Q15" s="1922"/>
      <c r="R15" s="1922"/>
      <c r="S15" s="1922"/>
      <c r="T15" s="1922"/>
      <c r="U15" s="1922"/>
    </row>
    <row r="16" spans="1:21" ht="15.75" hidden="1" customHeight="1" thickTop="1">
      <c r="A16" s="1920"/>
      <c r="B16" s="1907" t="str">
        <f>'Area Calculations'!L67</f>
        <v>Kitchen Drawings by</v>
      </c>
      <c r="C16" s="1923" t="s">
        <v>564</v>
      </c>
      <c r="D16" s="1908"/>
      <c r="E16" s="1908"/>
      <c r="F16" s="1908"/>
      <c r="G16" s="1921"/>
      <c r="H16" s="1922"/>
      <c r="I16" s="1922"/>
      <c r="J16" s="1922"/>
      <c r="K16" s="1922"/>
      <c r="L16" s="1922"/>
      <c r="M16" s="2465"/>
      <c r="N16" s="1922"/>
      <c r="O16" s="1922"/>
      <c r="P16" s="1922"/>
      <c r="Q16" s="1922"/>
      <c r="R16" s="1922"/>
      <c r="S16" s="1922"/>
      <c r="T16" s="1922"/>
      <c r="U16" s="1922"/>
    </row>
    <row r="17" spans="1:21" ht="15.75" hidden="1" customHeight="1" thickTop="1">
      <c r="A17" s="1920"/>
      <c r="B17" s="1907" t="str">
        <f>'Area Calculations'!L68</f>
        <v>Storefront Designer by</v>
      </c>
      <c r="C17" s="1923" t="s">
        <v>564</v>
      </c>
      <c r="D17" s="1908"/>
      <c r="E17" s="1908"/>
      <c r="F17" s="1908"/>
      <c r="G17" s="1921"/>
      <c r="H17" s="1922"/>
      <c r="I17" s="1922"/>
      <c r="J17" s="1922"/>
      <c r="K17" s="1922"/>
      <c r="L17" s="1922"/>
      <c r="M17" s="2465"/>
      <c r="N17" s="1922"/>
      <c r="O17" s="1922"/>
      <c r="P17" s="1922"/>
      <c r="Q17" s="1922"/>
      <c r="R17" s="1922"/>
      <c r="S17" s="1922"/>
      <c r="T17" s="1922"/>
      <c r="U17" s="1922"/>
    </row>
    <row r="18" spans="1:21" ht="15.75" hidden="1" customHeight="1" thickTop="1">
      <c r="A18" s="1920"/>
      <c r="B18" s="1907" t="str">
        <f>'Area Calculations'!L69</f>
        <v>Geotech report by</v>
      </c>
      <c r="C18" s="1923" t="s">
        <v>564</v>
      </c>
      <c r="D18" s="1908"/>
      <c r="E18" s="1908"/>
      <c r="F18" s="1908"/>
      <c r="G18" s="1921"/>
      <c r="H18" s="1922"/>
      <c r="I18" s="1922"/>
      <c r="J18" s="1922"/>
      <c r="K18" s="1922"/>
      <c r="L18" s="1922"/>
      <c r="M18" s="2465"/>
      <c r="N18" s="1922"/>
      <c r="O18" s="1922"/>
      <c r="P18" s="1922"/>
      <c r="Q18" s="1922"/>
      <c r="R18" s="1922"/>
      <c r="S18" s="1922"/>
      <c r="T18" s="1922"/>
      <c r="U18" s="1922"/>
    </row>
    <row r="19" spans="1:21" ht="15.75" hidden="1" customHeight="1" thickTop="1">
      <c r="A19" s="1920"/>
      <c r="B19" s="1907" t="str">
        <f>'Area Calculations'!L70</f>
        <v>Specifications</v>
      </c>
      <c r="C19" s="1923" t="s">
        <v>564</v>
      </c>
      <c r="D19" s="1908"/>
      <c r="E19" s="1908"/>
      <c r="F19" s="1908"/>
      <c r="G19" s="1921"/>
      <c r="H19" s="1922"/>
      <c r="I19" s="1922"/>
      <c r="J19" s="1922"/>
      <c r="K19" s="1922"/>
      <c r="L19" s="1922"/>
      <c r="M19" s="2465"/>
      <c r="N19" s="1922"/>
      <c r="O19" s="1922"/>
      <c r="P19" s="1922"/>
      <c r="Q19" s="1922"/>
      <c r="R19" s="1922"/>
      <c r="S19" s="1922"/>
      <c r="T19" s="1922"/>
      <c r="U19" s="1922"/>
    </row>
    <row r="20" spans="1:21" ht="15.75" thickTop="1">
      <c r="A20" s="1920"/>
      <c r="B20" s="1907"/>
      <c r="C20" s="1923"/>
      <c r="D20" s="1908"/>
      <c r="E20" s="1908"/>
      <c r="F20" s="1908"/>
      <c r="G20" s="1921"/>
      <c r="H20" s="1924"/>
      <c r="I20" s="1922"/>
      <c r="J20" s="1924"/>
      <c r="K20" s="1922"/>
      <c r="L20" s="1922"/>
      <c r="M20" s="2465"/>
      <c r="N20" s="1924"/>
      <c r="O20" s="1922"/>
      <c r="P20" s="1924"/>
      <c r="Q20" s="1922"/>
      <c r="R20" s="1924"/>
      <c r="S20" s="1922"/>
      <c r="T20" s="1924"/>
      <c r="U20" s="1922"/>
    </row>
    <row r="21" spans="1:21" ht="15.75" thickBot="1">
      <c r="A21" s="1920"/>
      <c r="B21" s="1925" t="s">
        <v>478</v>
      </c>
      <c r="C21" s="1923"/>
      <c r="D21" s="1908"/>
      <c r="E21" s="1908"/>
      <c r="F21" s="1908"/>
      <c r="G21" s="1921"/>
      <c r="H21" s="1924"/>
      <c r="I21" s="1922"/>
      <c r="J21" s="1924"/>
      <c r="K21" s="1922"/>
      <c r="L21" s="1922"/>
      <c r="M21" s="2465"/>
      <c r="N21" s="1924"/>
      <c r="O21" s="1922"/>
      <c r="P21" s="1924"/>
      <c r="Q21" s="1922"/>
      <c r="R21" s="1924"/>
      <c r="S21" s="1922"/>
      <c r="T21" s="1924"/>
      <c r="U21" s="1922"/>
    </row>
    <row r="22" spans="1:21">
      <c r="A22" s="2466"/>
      <c r="B22" s="1848" t="s">
        <v>567</v>
      </c>
      <c r="C22" s="1923"/>
      <c r="D22" s="1908"/>
      <c r="E22" s="1908"/>
      <c r="F22" s="1908"/>
      <c r="G22" s="1921"/>
      <c r="H22" s="1924"/>
      <c r="I22" s="2467"/>
      <c r="J22" s="1924"/>
      <c r="K22" s="2467"/>
      <c r="L22" s="2467"/>
      <c r="M22" s="2468"/>
      <c r="N22" s="1924"/>
      <c r="O22" s="2467"/>
      <c r="P22" s="1924"/>
      <c r="Q22" s="2467"/>
      <c r="R22" s="1924"/>
      <c r="S22" s="2467"/>
      <c r="T22" s="1924"/>
      <c r="U22" s="2467"/>
    </row>
    <row r="23" spans="1:21">
      <c r="A23" s="2466"/>
      <c r="B23" s="2446" t="s">
        <v>568</v>
      </c>
      <c r="C23" s="2469"/>
      <c r="D23" s="1908"/>
      <c r="E23" s="1908"/>
      <c r="F23" s="1908"/>
      <c r="G23" s="1921"/>
      <c r="H23" s="1924"/>
      <c r="I23" s="2467"/>
      <c r="J23" s="1924"/>
      <c r="K23" s="2467"/>
      <c r="L23" s="2023"/>
      <c r="M23" s="2470"/>
      <c r="N23" s="1924"/>
      <c r="O23" s="2467"/>
      <c r="P23" s="1924"/>
      <c r="Q23" s="2467"/>
      <c r="R23" s="1924"/>
      <c r="S23" s="2470"/>
      <c r="T23" s="1924"/>
      <c r="U23" s="2470"/>
    </row>
    <row r="24" spans="1:21">
      <c r="A24" s="2466"/>
      <c r="B24" s="2446" t="s">
        <v>569</v>
      </c>
      <c r="C24" s="2469"/>
      <c r="D24" s="1908"/>
      <c r="E24" s="1908"/>
      <c r="F24" s="1908"/>
      <c r="G24" s="1921"/>
      <c r="H24" s="1924"/>
      <c r="I24" s="2467"/>
      <c r="J24" s="1924"/>
      <c r="K24" s="2467"/>
      <c r="L24" s="2471"/>
      <c r="M24" s="2470"/>
      <c r="N24" s="1924"/>
      <c r="O24" s="2467"/>
      <c r="P24" s="1924"/>
      <c r="Q24" s="2467"/>
      <c r="R24" s="1924"/>
      <c r="S24" s="2470"/>
      <c r="T24" s="1924"/>
      <c r="U24" s="2470"/>
    </row>
    <row r="25" spans="1:21">
      <c r="A25" s="2466"/>
      <c r="B25" s="2447" t="s">
        <v>570</v>
      </c>
      <c r="C25" s="2469"/>
      <c r="D25" s="1908"/>
      <c r="E25" s="1908"/>
      <c r="F25" s="1908"/>
      <c r="G25" s="1921"/>
      <c r="H25" s="1924"/>
      <c r="I25" s="2467"/>
      <c r="J25" s="1924"/>
      <c r="K25" s="2467"/>
      <c r="L25" s="2471"/>
      <c r="M25" s="2470"/>
      <c r="N25" s="1924"/>
      <c r="O25" s="2467"/>
      <c r="P25" s="1924"/>
      <c r="Q25" s="2467"/>
      <c r="R25" s="1924"/>
      <c r="S25" s="2470"/>
      <c r="T25" s="1924"/>
      <c r="U25" s="2470"/>
    </row>
    <row r="26" spans="1:21">
      <c r="A26" s="2466"/>
      <c r="B26" s="2447" t="s">
        <v>571</v>
      </c>
      <c r="C26" s="2469"/>
      <c r="D26" s="1908"/>
      <c r="E26" s="1908"/>
      <c r="F26" s="1908"/>
      <c r="G26" s="1921"/>
      <c r="H26" s="1924"/>
      <c r="I26" s="2467"/>
      <c r="J26" s="1924"/>
      <c r="K26" s="2467"/>
      <c r="L26" s="2471"/>
      <c r="M26" s="2470"/>
      <c r="N26" s="1924"/>
      <c r="O26" s="2467"/>
      <c r="P26" s="1924"/>
      <c r="Q26" s="2467"/>
      <c r="R26" s="1924"/>
      <c r="S26" s="2470"/>
      <c r="T26" s="1924"/>
      <c r="U26" s="2470"/>
    </row>
    <row r="27" spans="1:21">
      <c r="A27" s="2466"/>
      <c r="B27" s="2447" t="s">
        <v>572</v>
      </c>
      <c r="C27" s="2469"/>
      <c r="D27" s="1908"/>
      <c r="E27" s="1908"/>
      <c r="F27" s="1908"/>
      <c r="G27" s="1921"/>
      <c r="H27" s="1924"/>
      <c r="I27" s="2467"/>
      <c r="J27" s="1924"/>
      <c r="K27" s="2467"/>
      <c r="L27" s="2471"/>
      <c r="M27" s="2470"/>
      <c r="N27" s="1924"/>
      <c r="O27" s="2467"/>
      <c r="P27" s="1924"/>
      <c r="Q27" s="2467"/>
      <c r="R27" s="1924"/>
      <c r="S27" s="2470"/>
      <c r="T27" s="1924"/>
      <c r="U27" s="2470"/>
    </row>
    <row r="28" spans="1:21">
      <c r="A28" s="2466"/>
      <c r="B28" s="2447" t="s">
        <v>573</v>
      </c>
      <c r="C28" s="2469"/>
      <c r="D28" s="1908"/>
      <c r="E28" s="1908"/>
      <c r="F28" s="1908"/>
      <c r="G28" s="1921"/>
      <c r="H28" s="1924"/>
      <c r="I28" s="2467"/>
      <c r="J28" s="1924"/>
      <c r="K28" s="2467"/>
      <c r="L28" s="2471"/>
      <c r="M28" s="2470"/>
      <c r="N28" s="1924"/>
      <c r="O28" s="2467"/>
      <c r="P28" s="1924"/>
      <c r="Q28" s="2467"/>
      <c r="R28" s="1924"/>
      <c r="S28" s="2470"/>
      <c r="T28" s="1924"/>
      <c r="U28" s="2470"/>
    </row>
    <row r="29" spans="1:21">
      <c r="A29" s="2444"/>
      <c r="B29" s="2447" t="s">
        <v>648</v>
      </c>
      <c r="C29" s="2469"/>
      <c r="D29" s="1908"/>
      <c r="E29" s="1908"/>
      <c r="F29" s="1908"/>
      <c r="G29" s="1921"/>
      <c r="H29" s="1924"/>
      <c r="I29" s="2467"/>
      <c r="J29" s="1924"/>
      <c r="K29" s="2467"/>
      <c r="L29" s="2471"/>
      <c r="M29" s="2470"/>
      <c r="N29" s="1924"/>
      <c r="O29" s="2467"/>
      <c r="P29" s="1924"/>
      <c r="Q29" s="2467"/>
      <c r="R29" s="1924"/>
      <c r="S29" s="2470"/>
      <c r="T29" s="1924"/>
      <c r="U29" s="2470"/>
    </row>
    <row r="30" spans="1:21">
      <c r="A30" s="2466"/>
      <c r="B30" s="2448" t="s">
        <v>574</v>
      </c>
      <c r="C30" s="2469"/>
      <c r="D30" s="1908"/>
      <c r="E30" s="1908"/>
      <c r="F30" s="1908"/>
      <c r="G30" s="1921"/>
      <c r="H30" s="1924"/>
      <c r="I30" s="2467"/>
      <c r="J30" s="1924"/>
      <c r="K30" s="2467"/>
      <c r="L30" s="2471"/>
      <c r="M30" s="2470"/>
      <c r="N30" s="1924"/>
      <c r="O30" s="2467"/>
      <c r="P30" s="1924"/>
      <c r="Q30" s="2467"/>
      <c r="R30" s="1924"/>
      <c r="S30" s="2470"/>
      <c r="T30" s="1924"/>
      <c r="U30" s="2470"/>
    </row>
    <row r="31" spans="1:21">
      <c r="A31" s="2466"/>
      <c r="B31" s="2472" t="s">
        <v>575</v>
      </c>
      <c r="C31" s="2473"/>
      <c r="D31" s="1933"/>
      <c r="E31" s="1933"/>
      <c r="F31" s="1933"/>
      <c r="G31" s="1935"/>
      <c r="H31" s="2474"/>
      <c r="I31" s="2452"/>
      <c r="J31" s="2452"/>
      <c r="K31" s="2452"/>
      <c r="L31" s="2475"/>
      <c r="M31" s="2451"/>
      <c r="N31" s="2452"/>
      <c r="O31" s="2452"/>
      <c r="P31" s="2452"/>
      <c r="Q31" s="2452"/>
      <c r="R31" s="1974"/>
      <c r="S31" s="2451"/>
      <c r="T31" s="2475"/>
      <c r="U31" s="2451"/>
    </row>
    <row r="32" spans="1:21">
      <c r="A32" s="2466"/>
      <c r="B32" s="2269" t="s">
        <v>1148</v>
      </c>
      <c r="C32" s="2469"/>
      <c r="D32" s="2407"/>
      <c r="E32" s="2476"/>
      <c r="F32" s="2477"/>
      <c r="G32" s="2478"/>
      <c r="H32" s="1924"/>
      <c r="I32" s="2467"/>
      <c r="J32" s="1924"/>
      <c r="K32" s="2467"/>
      <c r="L32" s="2471"/>
      <c r="M32" s="2470"/>
      <c r="N32" s="1924"/>
      <c r="O32" s="2467"/>
      <c r="P32" s="1924"/>
      <c r="Q32" s="2467"/>
      <c r="R32" s="1924"/>
      <c r="S32" s="2470"/>
      <c r="T32" s="1924"/>
      <c r="U32" s="2470"/>
    </row>
    <row r="33" spans="1:21">
      <c r="A33" s="2466"/>
      <c r="B33" s="2269"/>
      <c r="C33" s="2469"/>
      <c r="D33" s="2407"/>
      <c r="E33" s="2476"/>
      <c r="F33" s="2479"/>
      <c r="G33" s="2478"/>
      <c r="H33" s="1924"/>
      <c r="I33" s="2467"/>
      <c r="J33" s="1924"/>
      <c r="K33" s="2467"/>
      <c r="L33" s="2471"/>
      <c r="M33" s="2470"/>
      <c r="N33" s="1924"/>
      <c r="O33" s="2467"/>
      <c r="P33" s="1924"/>
      <c r="Q33" s="2467"/>
      <c r="R33" s="1924"/>
      <c r="S33" s="2470"/>
      <c r="T33" s="1924"/>
      <c r="U33" s="2470"/>
    </row>
    <row r="34" spans="1:21">
      <c r="A34" s="2466"/>
      <c r="B34" s="2480" t="s">
        <v>524</v>
      </c>
      <c r="C34" s="2469"/>
      <c r="D34" s="2407"/>
      <c r="E34" s="2476"/>
      <c r="F34" s="2481"/>
      <c r="G34" s="2478"/>
      <c r="H34" s="1924"/>
      <c r="I34" s="2470"/>
      <c r="J34" s="1924"/>
      <c r="K34" s="2470"/>
      <c r="L34" s="2467"/>
      <c r="M34" s="2468"/>
      <c r="N34" s="1924"/>
      <c r="O34" s="2470"/>
      <c r="P34" s="1924"/>
      <c r="Q34" s="2470"/>
      <c r="R34" s="1924"/>
      <c r="S34" s="2470"/>
      <c r="T34" s="1924"/>
      <c r="U34" s="2467"/>
    </row>
    <row r="35" spans="1:21">
      <c r="A35" s="2215"/>
      <c r="B35" s="2269"/>
      <c r="C35" s="2482"/>
      <c r="D35" s="2407"/>
      <c r="E35" s="2476"/>
      <c r="F35" s="2481"/>
      <c r="G35" s="2478"/>
      <c r="H35" s="1924"/>
      <c r="I35" s="2470"/>
      <c r="J35" s="1924"/>
      <c r="K35" s="2470"/>
      <c r="L35" s="2467"/>
      <c r="M35" s="2470"/>
      <c r="N35" s="1924"/>
      <c r="O35" s="2470"/>
      <c r="P35" s="1924"/>
      <c r="Q35" s="2470"/>
      <c r="R35" s="1924"/>
      <c r="S35" s="2470"/>
      <c r="T35" s="1924"/>
      <c r="U35" s="2467"/>
    </row>
    <row r="36" spans="1:21">
      <c r="A36" s="2466"/>
      <c r="B36" s="2269"/>
      <c r="C36" s="2482"/>
      <c r="D36" s="2407"/>
      <c r="E36" s="2476"/>
      <c r="F36" s="2481"/>
      <c r="G36" s="2478"/>
      <c r="H36" s="1924"/>
      <c r="I36" s="2470"/>
      <c r="J36" s="1924"/>
      <c r="K36" s="2470"/>
      <c r="L36" s="2467"/>
      <c r="M36" s="2470"/>
      <c r="N36" s="1924"/>
      <c r="O36" s="2470"/>
      <c r="P36" s="1924"/>
      <c r="Q36" s="2470"/>
      <c r="R36" s="1924"/>
      <c r="S36" s="2470"/>
      <c r="T36" s="1924"/>
      <c r="U36" s="2467"/>
    </row>
    <row r="37" spans="1:21">
      <c r="A37" s="2466"/>
      <c r="B37" s="2483" t="s">
        <v>1149</v>
      </c>
      <c r="C37" s="2482"/>
      <c r="D37" s="2407"/>
      <c r="E37" s="2476"/>
      <c r="F37" s="2481"/>
      <c r="G37" s="2478"/>
      <c r="H37" s="1924"/>
      <c r="I37" s="2470"/>
      <c r="J37" s="1924"/>
      <c r="K37" s="2470"/>
      <c r="L37" s="2467"/>
      <c r="M37" s="2470"/>
      <c r="N37" s="1924"/>
      <c r="O37" s="2470"/>
      <c r="P37" s="1924"/>
      <c r="Q37" s="2470"/>
      <c r="R37" s="1924"/>
      <c r="S37" s="2470"/>
      <c r="T37" s="1924"/>
      <c r="U37" s="2467"/>
    </row>
    <row r="38" spans="1:21">
      <c r="A38" s="2466"/>
      <c r="B38" s="2484" t="s">
        <v>1150</v>
      </c>
      <c r="C38" s="2482"/>
      <c r="D38" s="2407"/>
      <c r="E38" s="2476"/>
      <c r="F38" s="2485"/>
      <c r="G38" s="2478"/>
      <c r="H38" s="1924"/>
      <c r="I38" s="2470"/>
      <c r="J38" s="1924"/>
      <c r="K38" s="2470"/>
      <c r="L38" s="2467"/>
      <c r="M38" s="2470"/>
      <c r="N38" s="1924"/>
      <c r="O38" s="2470"/>
      <c r="P38" s="1924"/>
      <c r="Q38" s="2470"/>
      <c r="R38" s="1924"/>
      <c r="S38" s="2470"/>
      <c r="T38" s="1924"/>
      <c r="U38" s="2467"/>
    </row>
    <row r="39" spans="1:21">
      <c r="A39" s="2466"/>
      <c r="B39" s="2484" t="s">
        <v>1151</v>
      </c>
      <c r="C39" s="2482"/>
      <c r="D39" s="2407"/>
      <c r="E39" s="2476"/>
      <c r="F39" s="2485"/>
      <c r="G39" s="2478"/>
      <c r="H39" s="1924"/>
      <c r="I39" s="2470"/>
      <c r="J39" s="1924"/>
      <c r="K39" s="2470"/>
      <c r="L39" s="2467"/>
      <c r="M39" s="2470"/>
      <c r="N39" s="1924"/>
      <c r="O39" s="2470"/>
      <c r="P39" s="1924"/>
      <c r="Q39" s="2470"/>
      <c r="R39" s="1924"/>
      <c r="S39" s="2470"/>
      <c r="T39" s="1924"/>
      <c r="U39" s="2467"/>
    </row>
    <row r="40" spans="1:21">
      <c r="A40" s="2466"/>
      <c r="B40" s="2484" t="s">
        <v>1152</v>
      </c>
      <c r="C40" s="2482"/>
      <c r="D40" s="2407"/>
      <c r="E40" s="2476"/>
      <c r="F40" s="2485"/>
      <c r="G40" s="2478"/>
      <c r="H40" s="1924"/>
      <c r="I40" s="2470"/>
      <c r="J40" s="1924"/>
      <c r="K40" s="2470"/>
      <c r="L40" s="2467"/>
      <c r="M40" s="2470"/>
      <c r="N40" s="1924"/>
      <c r="O40" s="2470"/>
      <c r="P40" s="1924"/>
      <c r="Q40" s="2470"/>
      <c r="R40" s="1924"/>
      <c r="S40" s="2470"/>
      <c r="T40" s="1924"/>
      <c r="U40" s="2467"/>
    </row>
    <row r="41" spans="1:21">
      <c r="A41" s="2466"/>
      <c r="B41" s="2484" t="s">
        <v>1153</v>
      </c>
      <c r="C41" s="2482"/>
      <c r="D41" s="2407"/>
      <c r="E41" s="2476"/>
      <c r="F41" s="2485"/>
      <c r="G41" s="2478"/>
      <c r="H41" s="1924"/>
      <c r="I41" s="2470"/>
      <c r="J41" s="1924"/>
      <c r="K41" s="2470"/>
      <c r="L41" s="2467"/>
      <c r="M41" s="2470"/>
      <c r="N41" s="1924"/>
      <c r="O41" s="2470"/>
      <c r="P41" s="1924"/>
      <c r="Q41" s="2470"/>
      <c r="R41" s="1924"/>
      <c r="S41" s="2470"/>
      <c r="T41" s="1924"/>
      <c r="U41" s="2467"/>
    </row>
    <row r="42" spans="1:21">
      <c r="A42" s="2466"/>
      <c r="B42" s="2484" t="s">
        <v>1154</v>
      </c>
      <c r="C42" s="2482"/>
      <c r="D42" s="2407"/>
      <c r="E42" s="2476"/>
      <c r="F42" s="2481"/>
      <c r="G42" s="2478"/>
      <c r="H42" s="1924"/>
      <c r="I42" s="2470"/>
      <c r="J42" s="1924"/>
      <c r="K42" s="2470"/>
      <c r="L42" s="2467"/>
      <c r="M42" s="2470"/>
      <c r="N42" s="1924"/>
      <c r="O42" s="2470"/>
      <c r="P42" s="1924"/>
      <c r="Q42" s="2470"/>
      <c r="R42" s="1924"/>
      <c r="S42" s="2470"/>
      <c r="T42" s="1924"/>
      <c r="U42" s="2467"/>
    </row>
    <row r="43" spans="1:21">
      <c r="A43" s="2466"/>
      <c r="B43" s="2269"/>
      <c r="C43" s="2482"/>
      <c r="D43" s="2407"/>
      <c r="E43" s="2476"/>
      <c r="F43" s="2481"/>
      <c r="G43" s="2478"/>
      <c r="H43" s="1924"/>
      <c r="I43" s="2470"/>
      <c r="J43" s="1924"/>
      <c r="K43" s="2470"/>
      <c r="L43" s="2467"/>
      <c r="M43" s="2470"/>
      <c r="N43" s="1924"/>
      <c r="O43" s="2470"/>
      <c r="P43" s="1924"/>
      <c r="Q43" s="2470"/>
      <c r="R43" s="1924"/>
      <c r="S43" s="2470"/>
      <c r="T43" s="1924"/>
      <c r="U43" s="2467"/>
    </row>
    <row r="44" spans="1:21">
      <c r="A44" s="2466"/>
      <c r="B44" s="2269"/>
      <c r="C44" s="2482"/>
      <c r="D44" s="2407"/>
      <c r="E44" s="2476"/>
      <c r="F44" s="2481"/>
      <c r="G44" s="2478"/>
      <c r="H44" s="1924"/>
      <c r="I44" s="2470"/>
      <c r="J44" s="1924"/>
      <c r="K44" s="2470"/>
      <c r="L44" s="2467"/>
      <c r="M44" s="2470"/>
      <c r="N44" s="1924"/>
      <c r="O44" s="2470"/>
      <c r="P44" s="1924"/>
      <c r="Q44" s="2470"/>
      <c r="R44" s="1924"/>
      <c r="S44" s="2470"/>
      <c r="T44" s="1924"/>
      <c r="U44" s="2467"/>
    </row>
    <row r="45" spans="1:21">
      <c r="A45" s="2466"/>
      <c r="B45" s="2483" t="s">
        <v>1155</v>
      </c>
      <c r="C45" s="2482"/>
      <c r="D45" s="2407"/>
      <c r="E45" s="2476"/>
      <c r="F45" s="2481"/>
      <c r="G45" s="2478"/>
      <c r="H45" s="1924"/>
      <c r="I45" s="2470"/>
      <c r="J45" s="1924"/>
      <c r="K45" s="2470"/>
      <c r="L45" s="2467"/>
      <c r="M45" s="2470"/>
      <c r="N45" s="1924"/>
      <c r="O45" s="2470"/>
      <c r="P45" s="1924"/>
      <c r="Q45" s="2470"/>
      <c r="R45" s="1924"/>
      <c r="S45" s="2470"/>
      <c r="T45" s="1924"/>
      <c r="U45" s="2467"/>
    </row>
    <row r="46" spans="1:21">
      <c r="A46" s="2466"/>
      <c r="B46" s="2269" t="s">
        <v>1156</v>
      </c>
      <c r="C46" s="2482"/>
      <c r="D46" s="2407"/>
      <c r="E46" s="2476"/>
      <c r="F46" s="2485"/>
      <c r="G46" s="2478"/>
      <c r="H46" s="1924"/>
      <c r="I46" s="2470"/>
      <c r="J46" s="1924"/>
      <c r="K46" s="2470"/>
      <c r="L46" s="2467"/>
      <c r="M46" s="2470"/>
      <c r="N46" s="1924"/>
      <c r="O46" s="2470"/>
      <c r="P46" s="1924"/>
      <c r="Q46" s="2470"/>
      <c r="R46" s="1924"/>
      <c r="S46" s="2470"/>
      <c r="T46" s="1924"/>
      <c r="U46" s="2467"/>
    </row>
    <row r="47" spans="1:21">
      <c r="A47" s="2466"/>
      <c r="B47" s="2269" t="s">
        <v>1157</v>
      </c>
      <c r="C47" s="2482"/>
      <c r="D47" s="2407"/>
      <c r="E47" s="2476"/>
      <c r="F47" s="2485"/>
      <c r="G47" s="2478"/>
      <c r="H47" s="1924"/>
      <c r="I47" s="2470"/>
      <c r="J47" s="1924"/>
      <c r="K47" s="2470"/>
      <c r="L47" s="2467"/>
      <c r="M47" s="2470"/>
      <c r="N47" s="1924"/>
      <c r="O47" s="2470"/>
      <c r="P47" s="1924"/>
      <c r="Q47" s="2470"/>
      <c r="R47" s="1924"/>
      <c r="S47" s="2470"/>
      <c r="T47" s="1924"/>
      <c r="U47" s="2467"/>
    </row>
    <row r="48" spans="1:21">
      <c r="A48" s="2466"/>
      <c r="B48" s="2269" t="s">
        <v>1158</v>
      </c>
      <c r="C48" s="2482"/>
      <c r="D48" s="2407"/>
      <c r="E48" s="2476"/>
      <c r="F48" s="2485"/>
      <c r="G48" s="2478"/>
      <c r="H48" s="1924"/>
      <c r="I48" s="2470"/>
      <c r="J48" s="1924"/>
      <c r="K48" s="2470"/>
      <c r="L48" s="2467"/>
      <c r="M48" s="2470"/>
      <c r="N48" s="1924"/>
      <c r="O48" s="2470"/>
      <c r="P48" s="1924"/>
      <c r="Q48" s="2470"/>
      <c r="R48" s="1924"/>
      <c r="S48" s="2470"/>
      <c r="T48" s="1924"/>
      <c r="U48" s="2467"/>
    </row>
    <row r="49" spans="1:21">
      <c r="A49" s="2466"/>
      <c r="B49" s="2269" t="s">
        <v>1159</v>
      </c>
      <c r="C49" s="2482"/>
      <c r="D49" s="2407"/>
      <c r="E49" s="2476"/>
      <c r="F49" s="2485"/>
      <c r="G49" s="2478"/>
      <c r="H49" s="1924"/>
      <c r="I49" s="2470"/>
      <c r="J49" s="1924"/>
      <c r="K49" s="2470"/>
      <c r="L49" s="2467"/>
      <c r="M49" s="2470"/>
      <c r="N49" s="1924"/>
      <c r="O49" s="2470"/>
      <c r="P49" s="1924"/>
      <c r="Q49" s="2470"/>
      <c r="R49" s="1924"/>
      <c r="S49" s="2470"/>
      <c r="T49" s="1924"/>
      <c r="U49" s="2467"/>
    </row>
    <row r="50" spans="1:21">
      <c r="A50" s="2466"/>
      <c r="B50" s="2269" t="s">
        <v>1160</v>
      </c>
      <c r="C50" s="2469"/>
      <c r="D50" s="2407"/>
      <c r="E50" s="2476"/>
      <c r="F50" s="2485"/>
      <c r="G50" s="2478"/>
      <c r="H50" s="1924"/>
      <c r="I50" s="2470"/>
      <c r="J50" s="1924"/>
      <c r="K50" s="2470"/>
      <c r="L50" s="2467"/>
      <c r="M50" s="2470"/>
      <c r="N50" s="1924"/>
      <c r="O50" s="2470"/>
      <c r="P50" s="1924"/>
      <c r="Q50" s="2470"/>
      <c r="R50" s="1924"/>
      <c r="S50" s="2470"/>
      <c r="T50" s="1924"/>
      <c r="U50" s="2467"/>
    </row>
    <row r="51" spans="1:21">
      <c r="A51" s="2466"/>
      <c r="B51" s="2269" t="s">
        <v>1161</v>
      </c>
      <c r="C51" s="2482"/>
      <c r="D51" s="2407"/>
      <c r="E51" s="2476"/>
      <c r="F51" s="2485"/>
      <c r="G51" s="2478"/>
      <c r="H51" s="1924"/>
      <c r="I51" s="2470"/>
      <c r="J51" s="1924"/>
      <c r="K51" s="2470"/>
      <c r="L51" s="2467"/>
      <c r="M51" s="2470"/>
      <c r="N51" s="1924"/>
      <c r="O51" s="2470"/>
      <c r="P51" s="1924"/>
      <c r="Q51" s="2470"/>
      <c r="R51" s="1924"/>
      <c r="S51" s="2470"/>
      <c r="T51" s="1924"/>
      <c r="U51" s="2467"/>
    </row>
    <row r="52" spans="1:21">
      <c r="A52" s="2466"/>
      <c r="B52" s="2268" t="s">
        <v>1162</v>
      </c>
      <c r="C52" s="2482"/>
      <c r="D52" s="2407"/>
      <c r="E52" s="2476"/>
      <c r="F52" s="2485"/>
      <c r="G52" s="2478"/>
      <c r="H52" s="1924"/>
      <c r="I52" s="2470"/>
      <c r="J52" s="1924"/>
      <c r="K52" s="2470"/>
      <c r="L52" s="2467"/>
      <c r="M52" s="2470"/>
      <c r="N52" s="1924"/>
      <c r="O52" s="2470"/>
      <c r="P52" s="1924"/>
      <c r="Q52" s="2470"/>
      <c r="R52" s="1924"/>
      <c r="S52" s="2470"/>
      <c r="T52" s="1924"/>
      <c r="U52" s="2467"/>
    </row>
    <row r="53" spans="1:21">
      <c r="A53" s="2466"/>
      <c r="B53" s="2269"/>
      <c r="C53" s="2482"/>
      <c r="D53" s="2407"/>
      <c r="E53" s="2476"/>
      <c r="F53" s="2481"/>
      <c r="G53" s="2478"/>
      <c r="H53" s="1924"/>
      <c r="I53" s="2470"/>
      <c r="J53" s="1924"/>
      <c r="K53" s="2470"/>
      <c r="L53" s="2467"/>
      <c r="M53" s="2470"/>
      <c r="N53" s="1924"/>
      <c r="O53" s="2470"/>
      <c r="P53" s="1924"/>
      <c r="Q53" s="2470"/>
      <c r="R53" s="1924"/>
      <c r="S53" s="2470"/>
      <c r="T53" s="1924"/>
      <c r="U53" s="2467"/>
    </row>
    <row r="54" spans="1:21">
      <c r="A54" s="2215"/>
      <c r="B54" s="2269"/>
      <c r="C54" s="2482"/>
      <c r="D54" s="2407"/>
      <c r="E54" s="2476"/>
      <c r="F54" s="2481"/>
      <c r="G54" s="2478"/>
      <c r="H54" s="1924"/>
      <c r="I54" s="2470"/>
      <c r="J54" s="1924"/>
      <c r="K54" s="2470"/>
      <c r="L54" s="2467"/>
      <c r="M54" s="2470"/>
      <c r="N54" s="1924"/>
      <c r="O54" s="2470"/>
      <c r="P54" s="1924"/>
      <c r="Q54" s="2470"/>
      <c r="R54" s="1924"/>
      <c r="S54" s="2470"/>
      <c r="T54" s="1924"/>
      <c r="U54" s="2467"/>
    </row>
    <row r="55" spans="1:21">
      <c r="A55" s="2215"/>
      <c r="B55" s="2483" t="s">
        <v>1163</v>
      </c>
      <c r="C55" s="2482"/>
      <c r="D55" s="2407"/>
      <c r="E55" s="2476"/>
      <c r="F55" s="2481"/>
      <c r="G55" s="2478"/>
      <c r="H55" s="1924"/>
      <c r="I55" s="2470"/>
      <c r="J55" s="1924"/>
      <c r="K55" s="2470"/>
      <c r="L55" s="2467"/>
      <c r="M55" s="2470"/>
      <c r="N55" s="1924"/>
      <c r="O55" s="2470"/>
      <c r="P55" s="1924"/>
      <c r="Q55" s="2470"/>
      <c r="R55" s="1924"/>
      <c r="S55" s="2470"/>
      <c r="T55" s="1924"/>
      <c r="U55" s="2467"/>
    </row>
    <row r="56" spans="1:21">
      <c r="A56" s="2466"/>
      <c r="B56" s="2484" t="s">
        <v>1164</v>
      </c>
      <c r="C56" s="2482"/>
      <c r="D56" s="2407"/>
      <c r="E56" s="2476"/>
      <c r="F56" s="2485"/>
      <c r="G56" s="2478"/>
      <c r="H56" s="1924"/>
      <c r="I56" s="2470"/>
      <c r="J56" s="1924"/>
      <c r="K56" s="2470"/>
      <c r="L56" s="2467"/>
      <c r="M56" s="2470"/>
      <c r="N56" s="1924"/>
      <c r="O56" s="2470"/>
      <c r="P56" s="1924"/>
      <c r="Q56" s="2470"/>
      <c r="R56" s="1924"/>
      <c r="S56" s="2470"/>
      <c r="T56" s="1924"/>
      <c r="U56" s="2467"/>
    </row>
    <row r="57" spans="1:21">
      <c r="A57" s="2215"/>
      <c r="B57" s="2484" t="s">
        <v>1165</v>
      </c>
      <c r="C57" s="2469"/>
      <c r="D57" s="2407"/>
      <c r="E57" s="2476"/>
      <c r="F57" s="2485"/>
      <c r="G57" s="2478"/>
      <c r="H57" s="1924"/>
      <c r="I57" s="2470"/>
      <c r="J57" s="1924"/>
      <c r="K57" s="2470"/>
      <c r="L57" s="2467"/>
      <c r="M57" s="2468"/>
      <c r="N57" s="1924"/>
      <c r="O57" s="2470"/>
      <c r="P57" s="1924"/>
      <c r="Q57" s="2470"/>
      <c r="R57" s="1924"/>
      <c r="S57" s="2470"/>
      <c r="T57" s="1924"/>
      <c r="U57" s="2467"/>
    </row>
    <row r="58" spans="1:21">
      <c r="A58" s="2466"/>
      <c r="B58" s="2484" t="s">
        <v>1166</v>
      </c>
      <c r="C58" s="2469"/>
      <c r="D58" s="2407"/>
      <c r="E58" s="2476"/>
      <c r="F58" s="2485"/>
      <c r="G58" s="2478"/>
      <c r="H58" s="1924"/>
      <c r="I58" s="2470"/>
      <c r="J58" s="1924"/>
      <c r="K58" s="2470"/>
      <c r="L58" s="2467"/>
      <c r="M58" s="2468"/>
      <c r="N58" s="1924"/>
      <c r="O58" s="2470"/>
      <c r="P58" s="1924"/>
      <c r="Q58" s="2470"/>
      <c r="R58" s="1924"/>
      <c r="S58" s="2470"/>
      <c r="T58" s="1924"/>
      <c r="U58" s="2467"/>
    </row>
    <row r="59" spans="1:21">
      <c r="A59" s="2215"/>
      <c r="B59" s="2484" t="s">
        <v>1167</v>
      </c>
      <c r="C59" s="2482"/>
      <c r="D59" s="2407"/>
      <c r="E59" s="2476"/>
      <c r="F59" s="2485"/>
      <c r="G59" s="2478"/>
      <c r="H59" s="1924"/>
      <c r="I59" s="2470"/>
      <c r="J59" s="1924"/>
      <c r="K59" s="2470"/>
      <c r="L59" s="2467"/>
      <c r="M59" s="2468"/>
      <c r="N59" s="1924"/>
      <c r="O59" s="2470"/>
      <c r="P59" s="1924"/>
      <c r="Q59" s="2470"/>
      <c r="R59" s="1924"/>
      <c r="S59" s="2470"/>
      <c r="T59" s="1924"/>
      <c r="U59" s="2467"/>
    </row>
    <row r="60" spans="1:21">
      <c r="A60" s="2215"/>
      <c r="B60" s="2484" t="s">
        <v>1168</v>
      </c>
      <c r="C60" s="2482"/>
      <c r="D60" s="2407"/>
      <c r="E60" s="2476"/>
      <c r="F60" s="2485"/>
      <c r="G60" s="2478"/>
      <c r="H60" s="1924"/>
      <c r="I60" s="2470"/>
      <c r="J60" s="1924"/>
      <c r="K60" s="2470"/>
      <c r="L60" s="2467"/>
      <c r="M60" s="2468"/>
      <c r="N60" s="1924"/>
      <c r="O60" s="2470"/>
      <c r="P60" s="1924"/>
      <c r="Q60" s="2470"/>
      <c r="R60" s="1924"/>
      <c r="S60" s="2470"/>
      <c r="T60" s="1924"/>
      <c r="U60" s="2470"/>
    </row>
    <row r="61" spans="1:21" ht="18.600000000000001" customHeight="1">
      <c r="A61" s="2466"/>
      <c r="B61" s="2484" t="s">
        <v>1169</v>
      </c>
      <c r="C61" s="2482"/>
      <c r="D61" s="2407"/>
      <c r="E61" s="2476"/>
      <c r="F61" s="2485"/>
      <c r="G61" s="2478"/>
      <c r="H61" s="1924"/>
      <c r="I61" s="2470"/>
      <c r="J61" s="1924"/>
      <c r="K61" s="2470"/>
      <c r="L61" s="2467"/>
      <c r="M61" s="2470"/>
      <c r="N61" s="1924"/>
      <c r="O61" s="2470"/>
      <c r="P61" s="1924"/>
      <c r="Q61" s="2470"/>
      <c r="R61" s="1924"/>
      <c r="S61" s="2470"/>
      <c r="T61" s="1924"/>
      <c r="U61" s="2467"/>
    </row>
    <row r="62" spans="1:21">
      <c r="A62" s="2215"/>
      <c r="B62" s="2484" t="s">
        <v>1170</v>
      </c>
      <c r="C62" s="2482"/>
      <c r="D62" s="2407"/>
      <c r="E62" s="2476"/>
      <c r="F62" s="2485"/>
      <c r="G62" s="2478"/>
      <c r="H62" s="1924"/>
      <c r="I62" s="2470"/>
      <c r="J62" s="1924"/>
      <c r="K62" s="2470"/>
      <c r="L62" s="2467"/>
      <c r="M62" s="2470"/>
      <c r="N62" s="1924"/>
      <c r="O62" s="2470"/>
      <c r="P62" s="1924"/>
      <c r="Q62" s="2470"/>
      <c r="R62" s="1924"/>
      <c r="S62" s="2470"/>
      <c r="T62" s="1924"/>
      <c r="U62" s="2467"/>
    </row>
    <row r="63" spans="1:21">
      <c r="A63" s="2466"/>
      <c r="B63" s="2484" t="s">
        <v>1171</v>
      </c>
      <c r="C63" s="2482"/>
      <c r="D63" s="2407"/>
      <c r="E63" s="2476"/>
      <c r="F63" s="2485"/>
      <c r="G63" s="2478"/>
      <c r="H63" s="1924"/>
      <c r="I63" s="2470"/>
      <c r="J63" s="1924"/>
      <c r="K63" s="2470"/>
      <c r="L63" s="2467"/>
      <c r="M63" s="2470"/>
      <c r="N63" s="1924"/>
      <c r="O63" s="2470"/>
      <c r="P63" s="1924"/>
      <c r="Q63" s="2470"/>
      <c r="R63" s="1924"/>
      <c r="S63" s="2470"/>
      <c r="T63" s="1924"/>
      <c r="U63" s="2467"/>
    </row>
    <row r="64" spans="1:21">
      <c r="A64" s="2215"/>
      <c r="B64" s="2484" t="s">
        <v>1172</v>
      </c>
      <c r="C64" s="2482"/>
      <c r="D64" s="2407"/>
      <c r="E64" s="2476"/>
      <c r="F64" s="2485"/>
      <c r="G64" s="2478"/>
      <c r="H64" s="1924"/>
      <c r="I64" s="2470"/>
      <c r="J64" s="1924"/>
      <c r="K64" s="2470"/>
      <c r="L64" s="2467"/>
      <c r="M64" s="2470"/>
      <c r="N64" s="1924"/>
      <c r="O64" s="2470"/>
      <c r="P64" s="1924"/>
      <c r="Q64" s="2470"/>
      <c r="R64" s="1924"/>
      <c r="S64" s="2470"/>
      <c r="T64" s="1924"/>
      <c r="U64" s="2467"/>
    </row>
    <row r="65" spans="1:21">
      <c r="A65" s="2466"/>
      <c r="B65" s="2484" t="s">
        <v>1173</v>
      </c>
      <c r="C65" s="2482"/>
      <c r="D65" s="2407"/>
      <c r="E65" s="2476"/>
      <c r="F65" s="2485"/>
      <c r="G65" s="2478"/>
      <c r="H65" s="1924"/>
      <c r="I65" s="2470"/>
      <c r="J65" s="1924"/>
      <c r="K65" s="2470"/>
      <c r="L65" s="2467"/>
      <c r="M65" s="2470"/>
      <c r="N65" s="1924"/>
      <c r="O65" s="2470"/>
      <c r="P65" s="1924"/>
      <c r="Q65" s="2470"/>
      <c r="R65" s="1924"/>
      <c r="S65" s="2470"/>
      <c r="T65" s="1924"/>
      <c r="U65" s="2467"/>
    </row>
    <row r="66" spans="1:21">
      <c r="A66" s="2215"/>
      <c r="B66" s="2484" t="s">
        <v>1174</v>
      </c>
      <c r="C66" s="2482"/>
      <c r="D66" s="2407"/>
      <c r="E66" s="2476"/>
      <c r="F66" s="2485"/>
      <c r="G66" s="2478"/>
      <c r="H66" s="1924"/>
      <c r="I66" s="2467"/>
      <c r="J66" s="1924"/>
      <c r="K66" s="2467"/>
      <c r="L66" s="2467"/>
      <c r="M66" s="2470"/>
      <c r="N66" s="1924"/>
      <c r="O66" s="2467"/>
      <c r="P66" s="1924"/>
      <c r="Q66" s="2467"/>
      <c r="R66" s="1924"/>
      <c r="S66" s="2470"/>
      <c r="T66" s="1924"/>
      <c r="U66" s="2467"/>
    </row>
    <row r="67" spans="1:21">
      <c r="A67" s="2466"/>
      <c r="B67" s="2484" t="s">
        <v>1175</v>
      </c>
      <c r="C67" s="2482"/>
      <c r="D67" s="2407"/>
      <c r="E67" s="2476"/>
      <c r="F67" s="2485"/>
      <c r="G67" s="2478"/>
      <c r="H67" s="1924"/>
      <c r="I67" s="2467"/>
      <c r="J67" s="1924"/>
      <c r="K67" s="2467"/>
      <c r="L67" s="2467"/>
      <c r="M67" s="2470"/>
      <c r="N67" s="1924"/>
      <c r="O67" s="2467"/>
      <c r="P67" s="1924"/>
      <c r="Q67" s="2467"/>
      <c r="R67" s="1924"/>
      <c r="S67" s="2470"/>
      <c r="T67" s="1924"/>
      <c r="U67" s="2467"/>
    </row>
    <row r="68" spans="1:21">
      <c r="A68" s="2466"/>
      <c r="B68" s="2484" t="s">
        <v>1176</v>
      </c>
      <c r="C68" s="2482"/>
      <c r="D68" s="2407"/>
      <c r="E68" s="2476"/>
      <c r="F68" s="2485"/>
      <c r="G68" s="2478"/>
      <c r="H68" s="1924"/>
      <c r="I68" s="2467"/>
      <c r="J68" s="1924"/>
      <c r="K68" s="2467"/>
      <c r="L68" s="2467"/>
      <c r="M68" s="2470"/>
      <c r="N68" s="1924"/>
      <c r="O68" s="2467"/>
      <c r="P68" s="1924"/>
      <c r="Q68" s="2467"/>
      <c r="R68" s="1924"/>
      <c r="S68" s="2470"/>
      <c r="T68" s="1924"/>
      <c r="U68" s="2467"/>
    </row>
    <row r="69" spans="1:21">
      <c r="A69" s="2466"/>
      <c r="B69" s="2484" t="s">
        <v>1177</v>
      </c>
      <c r="C69" s="2482"/>
      <c r="D69" s="2407"/>
      <c r="E69" s="2476"/>
      <c r="F69" s="2485"/>
      <c r="G69" s="2478"/>
      <c r="H69" s="1924"/>
      <c r="I69" s="2470"/>
      <c r="J69" s="1924"/>
      <c r="K69" s="2470"/>
      <c r="L69" s="2467"/>
      <c r="M69" s="2470"/>
      <c r="N69" s="1924"/>
      <c r="O69" s="2470"/>
      <c r="P69" s="1924"/>
      <c r="Q69" s="2470"/>
      <c r="R69" s="1924"/>
      <c r="S69" s="2470"/>
      <c r="T69" s="1924"/>
      <c r="U69" s="2467"/>
    </row>
    <row r="70" spans="1:21">
      <c r="A70" s="2215"/>
      <c r="B70" s="2484" t="s">
        <v>1178</v>
      </c>
      <c r="C70" s="2482"/>
      <c r="D70" s="2407"/>
      <c r="E70" s="2476"/>
      <c r="F70" s="2485"/>
      <c r="G70" s="2478"/>
      <c r="H70" s="1924"/>
      <c r="I70" s="2470"/>
      <c r="J70" s="1924"/>
      <c r="K70" s="2470"/>
      <c r="L70" s="2467"/>
      <c r="M70" s="2470"/>
      <c r="N70" s="1924"/>
      <c r="O70" s="2470"/>
      <c r="P70" s="1924"/>
      <c r="Q70" s="2470"/>
      <c r="R70" s="1924"/>
      <c r="S70" s="2470"/>
      <c r="T70" s="1924"/>
      <c r="U70" s="2467"/>
    </row>
    <row r="71" spans="1:21">
      <c r="A71" s="2466"/>
      <c r="B71" s="2484" t="s">
        <v>1179</v>
      </c>
      <c r="C71" s="2482"/>
      <c r="D71" s="2407"/>
      <c r="E71" s="2476"/>
      <c r="F71" s="2485"/>
      <c r="G71" s="2478"/>
      <c r="H71" s="1924"/>
      <c r="I71" s="2467"/>
      <c r="J71" s="1924"/>
      <c r="K71" s="2467"/>
      <c r="L71" s="2467"/>
      <c r="M71" s="2470"/>
      <c r="N71" s="1924"/>
      <c r="O71" s="2467"/>
      <c r="P71" s="1924"/>
      <c r="Q71" s="2467"/>
      <c r="R71" s="1924"/>
      <c r="S71" s="2470"/>
      <c r="T71" s="1924"/>
      <c r="U71" s="2467"/>
    </row>
    <row r="72" spans="1:21">
      <c r="A72" s="2215"/>
      <c r="B72" s="2484" t="s">
        <v>1180</v>
      </c>
      <c r="C72" s="2482"/>
      <c r="D72" s="2407"/>
      <c r="E72" s="2476"/>
      <c r="F72" s="2485"/>
      <c r="G72" s="2478"/>
      <c r="H72" s="1924"/>
      <c r="I72" s="2470"/>
      <c r="J72" s="1924"/>
      <c r="K72" s="2470"/>
      <c r="L72" s="2023"/>
      <c r="M72" s="2470"/>
      <c r="N72" s="1924"/>
      <c r="O72" s="2470"/>
      <c r="P72" s="1924"/>
      <c r="Q72" s="2470"/>
      <c r="R72" s="1924"/>
      <c r="S72" s="2470"/>
      <c r="T72" s="1924"/>
      <c r="U72" s="2470"/>
    </row>
    <row r="73" spans="1:21">
      <c r="A73" s="2466"/>
      <c r="B73" s="2484" t="s">
        <v>1181</v>
      </c>
      <c r="C73" s="2482"/>
      <c r="D73" s="2407"/>
      <c r="E73" s="2476"/>
      <c r="F73" s="2485"/>
      <c r="G73" s="2478"/>
      <c r="H73" s="1924"/>
      <c r="I73" s="2467"/>
      <c r="J73" s="1924"/>
      <c r="K73" s="2467"/>
      <c r="L73" s="2023"/>
      <c r="M73" s="2470"/>
      <c r="N73" s="1924"/>
      <c r="O73" s="2467"/>
      <c r="P73" s="1924"/>
      <c r="Q73" s="2467"/>
      <c r="R73" s="1924"/>
      <c r="S73" s="2470"/>
      <c r="T73" s="1924"/>
      <c r="U73" s="2467"/>
    </row>
    <row r="74" spans="1:21">
      <c r="A74" s="2466"/>
      <c r="B74" s="2484" t="s">
        <v>1182</v>
      </c>
      <c r="C74" s="2482"/>
      <c r="D74" s="2407"/>
      <c r="E74" s="2476"/>
      <c r="F74" s="2485"/>
      <c r="G74" s="2478"/>
      <c r="H74" s="1924"/>
      <c r="I74" s="2470"/>
      <c r="J74" s="1924"/>
      <c r="K74" s="2470"/>
      <c r="L74" s="2023"/>
      <c r="M74" s="2470"/>
      <c r="N74" s="1924"/>
      <c r="O74" s="2470"/>
      <c r="P74" s="1924"/>
      <c r="Q74" s="2470"/>
      <c r="R74" s="1924"/>
      <c r="S74" s="2470"/>
      <c r="T74" s="1924"/>
      <c r="U74" s="2467"/>
    </row>
    <row r="75" spans="1:21" ht="15" hidden="1" customHeight="1">
      <c r="A75" s="2215"/>
      <c r="B75" s="2484" t="s">
        <v>1183</v>
      </c>
      <c r="C75" s="2482"/>
      <c r="D75" s="2407"/>
      <c r="E75" s="2476"/>
      <c r="F75" s="2485"/>
      <c r="G75" s="2478"/>
      <c r="H75" s="1924"/>
      <c r="I75" s="2470"/>
      <c r="J75" s="1924"/>
      <c r="K75" s="2470"/>
      <c r="L75" s="2023"/>
      <c r="M75" s="2468"/>
      <c r="N75" s="1924"/>
      <c r="O75" s="2470"/>
      <c r="P75" s="1924"/>
      <c r="Q75" s="2470"/>
      <c r="R75" s="1924"/>
      <c r="S75" s="2470"/>
      <c r="T75" s="1924"/>
      <c r="U75" s="2467"/>
    </row>
    <row r="76" spans="1:21" ht="15" hidden="1" customHeight="1">
      <c r="A76" s="2466"/>
      <c r="B76" s="2484" t="s">
        <v>1184</v>
      </c>
      <c r="C76" s="2482"/>
      <c r="D76" s="2407"/>
      <c r="E76" s="2476"/>
      <c r="F76" s="2485"/>
      <c r="G76" s="2478"/>
      <c r="H76" s="1924"/>
      <c r="I76" s="2470"/>
      <c r="J76" s="1924"/>
      <c r="K76" s="2470"/>
      <c r="L76" s="2023"/>
      <c r="M76" s="2468"/>
      <c r="N76" s="1924"/>
      <c r="O76" s="2470"/>
      <c r="P76" s="1924"/>
      <c r="Q76" s="2470"/>
      <c r="R76" s="1924"/>
      <c r="S76" s="2470"/>
      <c r="T76" s="1924"/>
      <c r="U76" s="2467"/>
    </row>
    <row r="77" spans="1:21" ht="15" hidden="1" customHeight="1">
      <c r="A77" s="2215"/>
      <c r="B77" s="2484" t="s">
        <v>1185</v>
      </c>
      <c r="C77" s="2482"/>
      <c r="D77" s="2407"/>
      <c r="E77" s="2476"/>
      <c r="F77" s="2485"/>
      <c r="G77" s="2478"/>
      <c r="H77" s="1924"/>
      <c r="I77" s="2470"/>
      <c r="J77" s="1924"/>
      <c r="K77" s="2470"/>
      <c r="L77" s="2023"/>
      <c r="M77" s="2468"/>
      <c r="N77" s="1924"/>
      <c r="O77" s="2470"/>
      <c r="P77" s="1924"/>
      <c r="Q77" s="2470"/>
      <c r="R77" s="1924"/>
      <c r="S77" s="2470"/>
      <c r="T77" s="1924"/>
      <c r="U77" s="2467"/>
    </row>
    <row r="78" spans="1:21" ht="15" hidden="1" customHeight="1">
      <c r="A78" s="2466"/>
      <c r="B78" s="2269"/>
      <c r="C78" s="2482"/>
      <c r="D78" s="2407"/>
      <c r="E78" s="2476"/>
      <c r="F78" s="2481"/>
      <c r="G78" s="2478"/>
      <c r="H78" s="1924"/>
      <c r="I78" s="2470"/>
      <c r="J78" s="1924"/>
      <c r="K78" s="2470"/>
      <c r="L78" s="2023"/>
      <c r="M78" s="2468"/>
      <c r="N78" s="1924"/>
      <c r="O78" s="2470"/>
      <c r="P78" s="1924"/>
      <c r="Q78" s="2470"/>
      <c r="R78" s="1924"/>
      <c r="S78" s="2470"/>
      <c r="T78" s="1924"/>
      <c r="U78" s="2467"/>
    </row>
    <row r="79" spans="1:21" ht="18.600000000000001" hidden="1" customHeight="1">
      <c r="A79" s="2215"/>
      <c r="B79" s="2269"/>
      <c r="C79" s="2482"/>
      <c r="D79" s="2407"/>
      <c r="E79" s="2476"/>
      <c r="F79" s="2481"/>
      <c r="G79" s="2478"/>
      <c r="H79" s="1924"/>
      <c r="I79" s="2470"/>
      <c r="J79" s="1924"/>
      <c r="K79" s="2470"/>
      <c r="L79" s="2023"/>
      <c r="M79" s="2468"/>
      <c r="N79" s="1924"/>
      <c r="O79" s="2470"/>
      <c r="P79" s="1924"/>
      <c r="Q79" s="2470"/>
      <c r="R79" s="1924"/>
      <c r="S79" s="2470"/>
      <c r="T79" s="1924"/>
      <c r="U79" s="2467"/>
    </row>
    <row r="80" spans="1:21" ht="15" hidden="1" customHeight="1">
      <c r="A80" s="2466"/>
      <c r="B80" s="2483" t="s">
        <v>1186</v>
      </c>
      <c r="C80" s="2482"/>
      <c r="D80" s="2407"/>
      <c r="E80" s="2476"/>
      <c r="F80" s="2481"/>
      <c r="G80" s="2478"/>
      <c r="H80" s="1924"/>
      <c r="I80" s="2470"/>
      <c r="J80" s="1924"/>
      <c r="K80" s="2470"/>
      <c r="L80" s="2023"/>
      <c r="M80" s="2468"/>
      <c r="N80" s="1924"/>
      <c r="O80" s="2470"/>
      <c r="P80" s="1924"/>
      <c r="Q80" s="2470"/>
      <c r="R80" s="1924"/>
      <c r="S80" s="2470"/>
      <c r="T80" s="1924"/>
      <c r="U80" s="2467"/>
    </row>
    <row r="81" spans="1:21" ht="15" hidden="1" customHeight="1">
      <c r="A81" s="2215"/>
      <c r="B81" s="2484" t="s">
        <v>1187</v>
      </c>
      <c r="C81" s="2482"/>
      <c r="D81" s="2407"/>
      <c r="E81" s="2476"/>
      <c r="F81" s="2485"/>
      <c r="G81" s="2478"/>
      <c r="H81" s="1924"/>
      <c r="I81" s="2470"/>
      <c r="J81" s="1924"/>
      <c r="K81" s="2470"/>
      <c r="L81" s="2023"/>
      <c r="M81" s="2468"/>
      <c r="N81" s="1924"/>
      <c r="O81" s="2470"/>
      <c r="P81" s="1924"/>
      <c r="Q81" s="2470"/>
      <c r="R81" s="1924"/>
      <c r="S81" s="2470"/>
      <c r="T81" s="1924"/>
      <c r="U81" s="2467"/>
    </row>
    <row r="82" spans="1:21" ht="15" hidden="1" customHeight="1">
      <c r="A82" s="2466"/>
      <c r="B82" s="2484" t="s">
        <v>1188</v>
      </c>
      <c r="C82" s="2482"/>
      <c r="D82" s="2407"/>
      <c r="E82" s="2476"/>
      <c r="F82" s="2485"/>
      <c r="G82" s="2478"/>
      <c r="H82" s="1924"/>
      <c r="I82" s="2470"/>
      <c r="J82" s="1924"/>
      <c r="K82" s="2470"/>
      <c r="L82" s="2023"/>
      <c r="M82" s="2468"/>
      <c r="N82" s="1924"/>
      <c r="O82" s="2470"/>
      <c r="P82" s="1924"/>
      <c r="Q82" s="2470"/>
      <c r="R82" s="1924"/>
      <c r="S82" s="2470"/>
      <c r="T82" s="1924"/>
      <c r="U82" s="2467"/>
    </row>
    <row r="83" spans="1:21" ht="15" hidden="1" customHeight="1">
      <c r="A83" s="2215"/>
      <c r="B83" s="2484" t="s">
        <v>1189</v>
      </c>
      <c r="C83" s="2482"/>
      <c r="D83" s="2407"/>
      <c r="E83" s="2476"/>
      <c r="F83" s="2485"/>
      <c r="G83" s="2478"/>
      <c r="H83" s="1924"/>
      <c r="I83" s="2470"/>
      <c r="J83" s="1924"/>
      <c r="K83" s="2470"/>
      <c r="L83" s="2023"/>
      <c r="M83" s="2468"/>
      <c r="N83" s="1924"/>
      <c r="O83" s="2470"/>
      <c r="P83" s="1924"/>
      <c r="Q83" s="2470"/>
      <c r="R83" s="1924"/>
      <c r="S83" s="2470"/>
      <c r="T83" s="1924"/>
      <c r="U83" s="2467"/>
    </row>
    <row r="84" spans="1:21">
      <c r="A84" s="2215"/>
      <c r="B84" s="2484" t="s">
        <v>1190</v>
      </c>
      <c r="C84" s="2482"/>
      <c r="D84" s="2407"/>
      <c r="E84" s="2476"/>
      <c r="F84" s="2485"/>
      <c r="G84" s="2478"/>
      <c r="H84" s="1924"/>
      <c r="I84" s="2470"/>
      <c r="J84" s="1924"/>
      <c r="K84" s="2470"/>
      <c r="L84" s="2023"/>
      <c r="M84" s="2468"/>
      <c r="N84" s="1924"/>
      <c r="O84" s="2470"/>
      <c r="P84" s="1924"/>
      <c r="Q84" s="2470"/>
      <c r="R84" s="1924"/>
      <c r="S84" s="2470"/>
      <c r="T84" s="1924"/>
      <c r="U84" s="2467"/>
    </row>
    <row r="85" spans="1:21">
      <c r="A85" s="2466"/>
      <c r="B85" s="2484" t="s">
        <v>1191</v>
      </c>
      <c r="C85" s="2482"/>
      <c r="D85" s="2407"/>
      <c r="E85" s="2476"/>
      <c r="F85" s="2485"/>
      <c r="G85" s="2478"/>
      <c r="H85" s="1924"/>
      <c r="I85" s="2470"/>
      <c r="J85" s="1924"/>
      <c r="K85" s="2470"/>
      <c r="L85" s="2023"/>
      <c r="M85" s="2468"/>
      <c r="N85" s="1924"/>
      <c r="O85" s="2470"/>
      <c r="P85" s="1924"/>
      <c r="Q85" s="2470"/>
      <c r="R85" s="1924"/>
      <c r="S85" s="2470"/>
      <c r="T85" s="1924"/>
      <c r="U85" s="2467"/>
    </row>
    <row r="86" spans="1:21">
      <c r="A86" s="2215"/>
      <c r="B86" s="2484" t="s">
        <v>1192</v>
      </c>
      <c r="C86" s="2482"/>
      <c r="D86" s="2407"/>
      <c r="E86" s="2476"/>
      <c r="F86" s="2485"/>
      <c r="G86" s="2478"/>
      <c r="H86" s="1924"/>
      <c r="I86" s="2470"/>
      <c r="J86" s="1924"/>
      <c r="K86" s="2470"/>
      <c r="L86" s="2023"/>
      <c r="M86" s="2470"/>
      <c r="N86" s="1924"/>
      <c r="O86" s="2470"/>
      <c r="P86" s="1924"/>
      <c r="Q86" s="2470"/>
      <c r="R86" s="1924"/>
      <c r="S86" s="2470"/>
      <c r="T86" s="1924"/>
      <c r="U86" s="2470"/>
    </row>
    <row r="87" spans="1:21">
      <c r="A87" s="2466"/>
      <c r="B87" s="2484" t="s">
        <v>1193</v>
      </c>
      <c r="C87" s="2482"/>
      <c r="D87" s="2407"/>
      <c r="E87" s="2476"/>
      <c r="F87" s="2485"/>
      <c r="G87" s="2478"/>
      <c r="H87" s="1924"/>
      <c r="I87" s="2470"/>
      <c r="J87" s="1924"/>
      <c r="K87" s="2470"/>
      <c r="L87" s="2023"/>
      <c r="M87" s="2470"/>
      <c r="N87" s="1924"/>
      <c r="O87" s="2470"/>
      <c r="P87" s="1924"/>
      <c r="Q87" s="2470"/>
      <c r="R87" s="1924"/>
      <c r="S87" s="2470"/>
      <c r="T87" s="1924"/>
      <c r="U87" s="2470"/>
    </row>
    <row r="88" spans="1:21">
      <c r="A88" s="2215"/>
      <c r="B88" s="2484" t="s">
        <v>1194</v>
      </c>
      <c r="C88" s="2482"/>
      <c r="D88" s="2407"/>
      <c r="E88" s="2476"/>
      <c r="F88" s="2485"/>
      <c r="G88" s="2478"/>
      <c r="H88" s="1924"/>
      <c r="I88" s="2470"/>
      <c r="J88" s="1924"/>
      <c r="K88" s="2470"/>
      <c r="L88" s="2023"/>
      <c r="M88" s="2470"/>
      <c r="N88" s="1924"/>
      <c r="O88" s="2470"/>
      <c r="P88" s="1924"/>
      <c r="Q88" s="2470"/>
      <c r="R88" s="1924"/>
      <c r="S88" s="2470"/>
      <c r="T88" s="1924"/>
      <c r="U88" s="2470"/>
    </row>
    <row r="89" spans="1:21">
      <c r="A89" s="2215"/>
      <c r="B89" s="2484" t="s">
        <v>1195</v>
      </c>
      <c r="C89" s="2482"/>
      <c r="D89" s="2407"/>
      <c r="E89" s="2476"/>
      <c r="F89" s="2485"/>
      <c r="G89" s="2478"/>
      <c r="H89" s="1924"/>
      <c r="I89" s="2470"/>
      <c r="J89" s="1924"/>
      <c r="K89" s="2470"/>
      <c r="L89" s="2023"/>
      <c r="M89" s="2468"/>
      <c r="N89" s="1924"/>
      <c r="O89" s="2470"/>
      <c r="P89" s="1924"/>
      <c r="Q89" s="2470"/>
      <c r="R89" s="1924"/>
      <c r="S89" s="2470"/>
      <c r="T89" s="1924"/>
      <c r="U89" s="2470"/>
    </row>
    <row r="90" spans="1:21">
      <c r="A90" s="2466"/>
      <c r="B90" s="2269"/>
      <c r="C90" s="2482"/>
      <c r="D90" s="2407"/>
      <c r="E90" s="2476"/>
      <c r="F90" s="2481"/>
      <c r="G90" s="2478"/>
      <c r="H90" s="1924"/>
      <c r="I90" s="2470"/>
      <c r="J90" s="1924"/>
      <c r="K90" s="2470"/>
      <c r="L90" s="2467"/>
      <c r="M90" s="2468"/>
      <c r="N90" s="1924"/>
      <c r="O90" s="2470"/>
      <c r="P90" s="1924"/>
      <c r="Q90" s="2470"/>
      <c r="R90" s="1924"/>
      <c r="S90" s="2470"/>
      <c r="T90" s="1924"/>
      <c r="U90" s="2470"/>
    </row>
    <row r="91" spans="1:21">
      <c r="A91" s="2466"/>
      <c r="B91" s="2269"/>
      <c r="C91" s="2482"/>
      <c r="D91" s="2407"/>
      <c r="E91" s="2476"/>
      <c r="F91" s="2481"/>
      <c r="G91" s="2478"/>
      <c r="H91" s="1924"/>
      <c r="I91" s="2470"/>
      <c r="J91" s="1924"/>
      <c r="K91" s="2470"/>
      <c r="L91" s="2467"/>
      <c r="M91" s="2468"/>
      <c r="N91" s="1924"/>
      <c r="O91" s="2470"/>
      <c r="P91" s="1924"/>
      <c r="Q91" s="2470"/>
      <c r="R91" s="1924"/>
      <c r="S91" s="2470"/>
      <c r="T91" s="1924"/>
      <c r="U91" s="2470"/>
    </row>
    <row r="92" spans="1:21">
      <c r="A92" s="2215"/>
      <c r="B92" s="2483" t="s">
        <v>1196</v>
      </c>
      <c r="C92" s="2482"/>
      <c r="D92" s="2407"/>
      <c r="E92" s="2476"/>
      <c r="F92" s="2481"/>
      <c r="G92" s="2478"/>
      <c r="H92" s="1924"/>
      <c r="I92" s="2470"/>
      <c r="J92" s="1924"/>
      <c r="K92" s="2470"/>
      <c r="L92" s="2467"/>
      <c r="M92" s="2468"/>
      <c r="N92" s="1924"/>
      <c r="O92" s="2470"/>
      <c r="P92" s="1924"/>
      <c r="Q92" s="2470"/>
      <c r="R92" s="1924"/>
      <c r="S92" s="2470"/>
      <c r="T92" s="1924"/>
      <c r="U92" s="2470"/>
    </row>
    <row r="93" spans="1:21">
      <c r="A93" s="2466"/>
      <c r="B93" s="2484" t="s">
        <v>1197</v>
      </c>
      <c r="C93" s="2482"/>
      <c r="D93" s="2407"/>
      <c r="E93" s="2476"/>
      <c r="F93" s="2485"/>
      <c r="G93" s="2478"/>
      <c r="H93" s="1924"/>
      <c r="I93" s="2470"/>
      <c r="J93" s="1924"/>
      <c r="K93" s="2470"/>
      <c r="L93" s="2467"/>
      <c r="M93" s="2468"/>
      <c r="N93" s="1924"/>
      <c r="O93" s="2470"/>
      <c r="P93" s="1924"/>
      <c r="Q93" s="2470"/>
      <c r="R93" s="1924"/>
      <c r="S93" s="2470"/>
      <c r="T93" s="1924"/>
      <c r="U93" s="2470"/>
    </row>
    <row r="94" spans="1:21">
      <c r="A94" s="2215"/>
      <c r="B94" s="2484" t="s">
        <v>1198</v>
      </c>
      <c r="C94" s="2482"/>
      <c r="D94" s="2407"/>
      <c r="E94" s="2476"/>
      <c r="F94" s="2485"/>
      <c r="G94" s="2478"/>
      <c r="H94" s="1924"/>
      <c r="I94" s="2467"/>
      <c r="J94" s="1924"/>
      <c r="K94" s="2467"/>
      <c r="L94" s="2467"/>
      <c r="M94" s="2468"/>
      <c r="N94" s="1924"/>
      <c r="O94" s="2467"/>
      <c r="P94" s="1924"/>
      <c r="Q94" s="2467"/>
      <c r="R94" s="1924"/>
      <c r="S94" s="2470"/>
      <c r="T94" s="1924"/>
      <c r="U94" s="2470"/>
    </row>
    <row r="95" spans="1:21">
      <c r="A95" s="2466"/>
      <c r="B95" s="2484" t="s">
        <v>1199</v>
      </c>
      <c r="C95" s="2482"/>
      <c r="D95" s="2407"/>
      <c r="E95" s="2476"/>
      <c r="F95" s="2485"/>
      <c r="G95" s="2478"/>
      <c r="H95" s="1924"/>
      <c r="I95" s="2467"/>
      <c r="J95" s="1924"/>
      <c r="K95" s="2467"/>
      <c r="L95" s="2467"/>
      <c r="M95" s="2468"/>
      <c r="N95" s="1924"/>
      <c r="O95" s="2467"/>
      <c r="P95" s="1924"/>
      <c r="Q95" s="2467"/>
      <c r="R95" s="1924"/>
      <c r="S95" s="2470"/>
      <c r="T95" s="1924"/>
      <c r="U95" s="2470"/>
    </row>
    <row r="96" spans="1:21">
      <c r="A96" s="2215"/>
      <c r="B96" s="2484" t="s">
        <v>1200</v>
      </c>
      <c r="C96" s="2482"/>
      <c r="D96" s="2407"/>
      <c r="E96" s="2476"/>
      <c r="F96" s="2485"/>
      <c r="G96" s="2478"/>
      <c r="H96" s="1924"/>
      <c r="I96" s="2467"/>
      <c r="J96" s="1924"/>
      <c r="K96" s="2467"/>
      <c r="L96" s="2467"/>
      <c r="M96" s="2468"/>
      <c r="N96" s="1924"/>
      <c r="O96" s="2467"/>
      <c r="P96" s="1924"/>
      <c r="Q96" s="2467"/>
      <c r="R96" s="1924"/>
      <c r="S96" s="2470"/>
      <c r="T96" s="1924"/>
      <c r="U96" s="2470"/>
    </row>
    <row r="97" spans="1:21">
      <c r="A97" s="2466"/>
      <c r="B97" s="2484" t="s">
        <v>1201</v>
      </c>
      <c r="C97" s="2482"/>
      <c r="D97" s="2407"/>
      <c r="E97" s="2476"/>
      <c r="F97" s="2485"/>
      <c r="G97" s="2478"/>
      <c r="H97" s="1924"/>
      <c r="I97" s="2467"/>
      <c r="J97" s="1924"/>
      <c r="K97" s="2467"/>
      <c r="L97" s="2467"/>
      <c r="M97" s="2468"/>
      <c r="N97" s="1924"/>
      <c r="O97" s="2467"/>
      <c r="P97" s="1924"/>
      <c r="Q97" s="2467"/>
      <c r="R97" s="1924"/>
      <c r="S97" s="2470"/>
      <c r="T97" s="1924"/>
      <c r="U97" s="2470"/>
    </row>
    <row r="98" spans="1:21">
      <c r="A98" s="2215"/>
      <c r="B98" s="2269"/>
      <c r="C98" s="2482"/>
      <c r="D98" s="2407"/>
      <c r="E98" s="2476"/>
      <c r="F98" s="2481"/>
      <c r="G98" s="2478"/>
      <c r="H98" s="1924"/>
      <c r="I98" s="2467"/>
      <c r="J98" s="1924"/>
      <c r="K98" s="2467"/>
      <c r="L98" s="2467"/>
      <c r="M98" s="2468"/>
      <c r="N98" s="1924"/>
      <c r="O98" s="2467"/>
      <c r="P98" s="1924"/>
      <c r="Q98" s="2467"/>
      <c r="R98" s="1924"/>
      <c r="S98" s="2470"/>
      <c r="T98" s="1924"/>
      <c r="U98" s="2470"/>
    </row>
    <row r="99" spans="1:21" s="67" customFormat="1">
      <c r="A99" s="2486"/>
      <c r="B99" s="2269"/>
      <c r="C99" s="2487"/>
      <c r="D99" s="2407"/>
      <c r="E99" s="2476"/>
      <c r="F99" s="2481"/>
      <c r="G99" s="2478"/>
      <c r="H99" s="1924"/>
      <c r="I99" s="2488"/>
      <c r="J99" s="1924"/>
      <c r="K99" s="2488"/>
      <c r="L99" s="2023"/>
      <c r="M99" s="2488"/>
      <c r="N99" s="1924"/>
      <c r="O99" s="2488"/>
      <c r="P99" s="1924"/>
      <c r="Q99" s="2488"/>
      <c r="R99" s="1924"/>
      <c r="S99" s="2489"/>
      <c r="T99" s="1924"/>
      <c r="U99" s="2470"/>
    </row>
    <row r="100" spans="1:21" s="67" customFormat="1">
      <c r="A100" s="2486"/>
      <c r="B100" s="2483" t="s">
        <v>1202</v>
      </c>
      <c r="C100" s="2487"/>
      <c r="D100" s="2407"/>
      <c r="E100" s="2476"/>
      <c r="F100" s="2481"/>
      <c r="G100" s="2478"/>
      <c r="H100" s="1924"/>
      <c r="I100" s="2488"/>
      <c r="J100" s="1924"/>
      <c r="K100" s="2488"/>
      <c r="L100" s="2023"/>
      <c r="M100" s="2489"/>
      <c r="N100" s="1924"/>
      <c r="O100" s="2488"/>
      <c r="P100" s="1924"/>
      <c r="Q100" s="2488"/>
      <c r="R100" s="1924"/>
      <c r="S100" s="2489"/>
      <c r="T100" s="1924"/>
      <c r="U100" s="2470"/>
    </row>
    <row r="101" spans="1:21" s="67" customFormat="1">
      <c r="A101" s="2486"/>
      <c r="B101" s="2484" t="s">
        <v>1203</v>
      </c>
      <c r="C101" s="2487"/>
      <c r="D101" s="2407"/>
      <c r="E101" s="2476"/>
      <c r="F101" s="2485"/>
      <c r="G101" s="2478"/>
      <c r="H101" s="1924"/>
      <c r="I101" s="2488"/>
      <c r="J101" s="1924"/>
      <c r="K101" s="2488"/>
      <c r="L101" s="2023"/>
      <c r="M101" s="2489"/>
      <c r="N101" s="1924"/>
      <c r="O101" s="2488"/>
      <c r="P101" s="1924"/>
      <c r="Q101" s="2488"/>
      <c r="R101" s="1924"/>
      <c r="S101" s="2489"/>
      <c r="T101" s="1924"/>
      <c r="U101" s="2470"/>
    </row>
    <row r="102" spans="1:21" s="67" customFormat="1">
      <c r="A102" s="2486"/>
      <c r="B102" s="2484" t="s">
        <v>1204</v>
      </c>
      <c r="C102" s="2487"/>
      <c r="D102" s="2407"/>
      <c r="E102" s="2476"/>
      <c r="F102" s="2485"/>
      <c r="G102" s="2478"/>
      <c r="H102" s="1924"/>
      <c r="I102" s="2488"/>
      <c r="J102" s="1924"/>
      <c r="K102" s="2488"/>
      <c r="L102" s="2489"/>
      <c r="M102" s="2489"/>
      <c r="N102" s="1924"/>
      <c r="O102" s="2488"/>
      <c r="P102" s="1924"/>
      <c r="Q102" s="2488"/>
      <c r="R102" s="1924"/>
      <c r="S102" s="2489"/>
      <c r="T102" s="1924"/>
      <c r="U102" s="2470"/>
    </row>
    <row r="103" spans="1:21" s="67" customFormat="1">
      <c r="A103" s="2486"/>
      <c r="B103" s="2484" t="s">
        <v>1205</v>
      </c>
      <c r="C103" s="2487"/>
      <c r="D103" s="2407"/>
      <c r="E103" s="2476"/>
      <c r="F103" s="2485"/>
      <c r="G103" s="2478"/>
      <c r="H103" s="1924"/>
      <c r="I103" s="2488"/>
      <c r="J103" s="1924"/>
      <c r="K103" s="2488"/>
      <c r="L103" s="2489"/>
      <c r="M103" s="2489"/>
      <c r="N103" s="1924"/>
      <c r="O103" s="2488"/>
      <c r="P103" s="1924"/>
      <c r="Q103" s="2488"/>
      <c r="R103" s="1924"/>
      <c r="S103" s="2489"/>
      <c r="T103" s="1924"/>
      <c r="U103" s="2470"/>
    </row>
    <row r="104" spans="1:21" s="67" customFormat="1">
      <c r="A104" s="2486"/>
      <c r="B104" s="2484" t="s">
        <v>1206</v>
      </c>
      <c r="C104" s="2487"/>
      <c r="D104" s="2407"/>
      <c r="E104" s="2476"/>
      <c r="F104" s="2485"/>
      <c r="G104" s="2478"/>
      <c r="H104" s="1924"/>
      <c r="I104" s="2488"/>
      <c r="J104" s="1924"/>
      <c r="K104" s="2488"/>
      <c r="L104" s="2489"/>
      <c r="M104" s="2489"/>
      <c r="N104" s="1924"/>
      <c r="O104" s="2488"/>
      <c r="P104" s="1924"/>
      <c r="Q104" s="2488"/>
      <c r="R104" s="1924"/>
      <c r="S104" s="2489"/>
      <c r="T104" s="1924"/>
      <c r="U104" s="2470"/>
    </row>
    <row r="105" spans="1:21" s="67" customFormat="1">
      <c r="A105" s="2486"/>
      <c r="B105" s="2484" t="s">
        <v>1207</v>
      </c>
      <c r="C105" s="2487"/>
      <c r="D105" s="2407"/>
      <c r="E105" s="2476"/>
      <c r="F105" s="2485"/>
      <c r="G105" s="2478"/>
      <c r="H105" s="1924"/>
      <c r="I105" s="2488"/>
      <c r="J105" s="1924"/>
      <c r="K105" s="2488"/>
      <c r="L105" s="2489"/>
      <c r="M105" s="2489"/>
      <c r="N105" s="1924"/>
      <c r="O105" s="2488"/>
      <c r="P105" s="1924"/>
      <c r="Q105" s="2488"/>
      <c r="R105" s="1924"/>
      <c r="S105" s="2489"/>
      <c r="T105" s="1924"/>
      <c r="U105" s="2470"/>
    </row>
    <row r="106" spans="1:21" s="67" customFormat="1">
      <c r="A106" s="2486"/>
      <c r="B106" s="2484" t="s">
        <v>1208</v>
      </c>
      <c r="C106" s="2487"/>
      <c r="D106" s="2407"/>
      <c r="E106" s="2476"/>
      <c r="F106" s="2485"/>
      <c r="G106" s="2478"/>
      <c r="H106" s="1924"/>
      <c r="I106" s="2488"/>
      <c r="J106" s="1924"/>
      <c r="K106" s="2488"/>
      <c r="L106" s="2489"/>
      <c r="M106" s="2489"/>
      <c r="N106" s="1924"/>
      <c r="O106" s="2488"/>
      <c r="P106" s="1924"/>
      <c r="Q106" s="2488"/>
      <c r="R106" s="1924"/>
      <c r="S106" s="2489"/>
      <c r="T106" s="1924"/>
      <c r="U106" s="2470"/>
    </row>
    <row r="107" spans="1:21" s="67" customFormat="1">
      <c r="A107" s="2486"/>
      <c r="B107" s="2484" t="s">
        <v>1209</v>
      </c>
      <c r="C107" s="2487"/>
      <c r="D107" s="2407"/>
      <c r="E107" s="2476"/>
      <c r="F107" s="2485"/>
      <c r="G107" s="2478"/>
      <c r="H107" s="1924"/>
      <c r="I107" s="2470"/>
      <c r="J107" s="1924"/>
      <c r="K107" s="2470"/>
      <c r="L107" s="2023"/>
      <c r="M107" s="2470"/>
      <c r="N107" s="1924"/>
      <c r="O107" s="2470"/>
      <c r="P107" s="1924"/>
      <c r="Q107" s="2470"/>
      <c r="R107" s="1924"/>
      <c r="S107" s="2470"/>
      <c r="T107" s="1924"/>
      <c r="U107" s="2470"/>
    </row>
    <row r="108" spans="1:21" s="67" customFormat="1">
      <c r="A108" s="2490"/>
      <c r="B108" s="2484" t="s">
        <v>1210</v>
      </c>
      <c r="C108" s="2487"/>
      <c r="D108" s="2407"/>
      <c r="E108" s="2476"/>
      <c r="F108" s="2485"/>
      <c r="G108" s="2478"/>
      <c r="H108" s="1924"/>
      <c r="I108" s="2470"/>
      <c r="J108" s="1924"/>
      <c r="K108" s="2470"/>
      <c r="L108" s="2023"/>
      <c r="M108" s="2467"/>
      <c r="N108" s="1924"/>
      <c r="O108" s="2470"/>
      <c r="P108" s="1924"/>
      <c r="Q108" s="2470"/>
      <c r="R108" s="1924"/>
      <c r="S108" s="2470"/>
      <c r="T108" s="1924"/>
      <c r="U108" s="2470"/>
    </row>
    <row r="109" spans="1:21" s="67" customFormat="1">
      <c r="A109" s="2486"/>
      <c r="B109" s="2484" t="s">
        <v>1211</v>
      </c>
      <c r="C109" s="2487"/>
      <c r="D109" s="2407"/>
      <c r="E109" s="2476"/>
      <c r="F109" s="2485"/>
      <c r="G109" s="2478"/>
      <c r="H109" s="1924"/>
      <c r="I109" s="2470"/>
      <c r="J109" s="1924"/>
      <c r="K109" s="2470"/>
      <c r="L109" s="2023"/>
      <c r="M109" s="2467"/>
      <c r="N109" s="1924"/>
      <c r="O109" s="2470"/>
      <c r="P109" s="1924"/>
      <c r="Q109" s="2470"/>
      <c r="R109" s="1924"/>
      <c r="S109" s="2470"/>
      <c r="T109" s="1924"/>
      <c r="U109" s="2470"/>
    </row>
    <row r="110" spans="1:21" s="67" customFormat="1">
      <c r="A110" s="2486"/>
      <c r="B110" s="2484" t="s">
        <v>1212</v>
      </c>
      <c r="C110" s="2487"/>
      <c r="D110" s="2407"/>
      <c r="E110" s="2476"/>
      <c r="F110" s="2485"/>
      <c r="G110" s="2478"/>
      <c r="H110" s="1924"/>
      <c r="I110" s="2470"/>
      <c r="J110" s="1924"/>
      <c r="K110" s="2470"/>
      <c r="L110" s="2023"/>
      <c r="M110" s="2467"/>
      <c r="N110" s="1924"/>
      <c r="O110" s="2470"/>
      <c r="P110" s="1924"/>
      <c r="Q110" s="2470"/>
      <c r="R110" s="1924"/>
      <c r="S110" s="2470"/>
      <c r="T110" s="1924"/>
      <c r="U110" s="2470"/>
    </row>
    <row r="111" spans="1:21" s="67" customFormat="1">
      <c r="A111" s="2486"/>
      <c r="B111" s="2484" t="s">
        <v>1213</v>
      </c>
      <c r="C111" s="2487"/>
      <c r="D111" s="2407"/>
      <c r="E111" s="2476"/>
      <c r="F111" s="2485"/>
      <c r="G111" s="2478"/>
      <c r="H111" s="1924"/>
      <c r="I111" s="2470"/>
      <c r="J111" s="1924"/>
      <c r="K111" s="2470"/>
      <c r="L111" s="2023"/>
      <c r="M111" s="2467"/>
      <c r="N111" s="1924"/>
      <c r="O111" s="2470"/>
      <c r="P111" s="1924"/>
      <c r="Q111" s="2470"/>
      <c r="R111" s="1924"/>
      <c r="S111" s="2470"/>
      <c r="T111" s="1924"/>
      <c r="U111" s="2470"/>
    </row>
    <row r="112" spans="1:21" s="67" customFormat="1">
      <c r="A112" s="2486"/>
      <c r="B112" s="2269"/>
      <c r="C112" s="2487"/>
      <c r="D112" s="2407"/>
      <c r="E112" s="2476"/>
      <c r="F112" s="2481"/>
      <c r="G112" s="2478"/>
      <c r="H112" s="1924"/>
      <c r="I112" s="2470"/>
      <c r="J112" s="1924"/>
      <c r="K112" s="2470"/>
      <c r="L112" s="2023"/>
      <c r="M112" s="2467"/>
      <c r="N112" s="1924"/>
      <c r="O112" s="2470"/>
      <c r="P112" s="1924"/>
      <c r="Q112" s="2470"/>
      <c r="R112" s="1924"/>
      <c r="S112" s="2470"/>
      <c r="T112" s="1924"/>
      <c r="U112" s="2470"/>
    </row>
    <row r="113" spans="1:21" s="67" customFormat="1">
      <c r="A113" s="2486"/>
      <c r="B113" s="2269"/>
      <c r="C113" s="2487"/>
      <c r="D113" s="2407"/>
      <c r="E113" s="2476"/>
      <c r="F113" s="2481"/>
      <c r="G113" s="2478"/>
      <c r="H113" s="1924"/>
      <c r="I113" s="2470"/>
      <c r="J113" s="1924"/>
      <c r="K113" s="2470"/>
      <c r="L113" s="2023"/>
      <c r="M113" s="2467"/>
      <c r="N113" s="1924"/>
      <c r="O113" s="2470"/>
      <c r="P113" s="1924"/>
      <c r="Q113" s="2470"/>
      <c r="R113" s="1924"/>
      <c r="S113" s="2470"/>
      <c r="T113" s="1924"/>
      <c r="U113" s="2470"/>
    </row>
    <row r="114" spans="1:21" s="67" customFormat="1">
      <c r="A114" s="2486"/>
      <c r="B114" s="2483" t="s">
        <v>1214</v>
      </c>
      <c r="C114" s="2487"/>
      <c r="D114" s="2407"/>
      <c r="E114" s="2476"/>
      <c r="F114" s="2481"/>
      <c r="G114" s="2478"/>
      <c r="H114" s="1924"/>
      <c r="I114" s="2470"/>
      <c r="J114" s="1924"/>
      <c r="K114" s="2470"/>
      <c r="L114" s="2023"/>
      <c r="M114" s="2467"/>
      <c r="N114" s="1924"/>
      <c r="O114" s="2470"/>
      <c r="P114" s="1924"/>
      <c r="Q114" s="2470"/>
      <c r="R114" s="1924"/>
      <c r="S114" s="2470"/>
      <c r="T114" s="1924"/>
      <c r="U114" s="2470"/>
    </row>
    <row r="115" spans="1:21" s="67" customFormat="1" ht="15" hidden="1" customHeight="1">
      <c r="A115" s="2486"/>
      <c r="B115" s="2484" t="s">
        <v>1215</v>
      </c>
      <c r="C115" s="2487"/>
      <c r="D115" s="2407"/>
      <c r="E115" s="2476"/>
      <c r="F115" s="2485"/>
      <c r="G115" s="2478"/>
      <c r="H115" s="1924"/>
      <c r="I115" s="2470"/>
      <c r="J115" s="1924"/>
      <c r="K115" s="2470"/>
      <c r="L115" s="2471"/>
      <c r="M115" s="2467"/>
      <c r="N115" s="1924"/>
      <c r="O115" s="2470"/>
      <c r="P115" s="1924"/>
      <c r="Q115" s="2470"/>
      <c r="R115" s="1924"/>
      <c r="S115" s="2470"/>
      <c r="T115" s="1924"/>
      <c r="U115" s="2470"/>
    </row>
    <row r="116" spans="1:21" s="67" customFormat="1" ht="15" hidden="1" customHeight="1">
      <c r="A116" s="2486"/>
      <c r="B116" s="2484" t="s">
        <v>1216</v>
      </c>
      <c r="C116" s="2487"/>
      <c r="D116" s="2407"/>
      <c r="E116" s="2476"/>
      <c r="F116" s="2485"/>
      <c r="G116" s="2478"/>
      <c r="H116" s="1924"/>
      <c r="I116" s="2470"/>
      <c r="J116" s="1924"/>
      <c r="K116" s="2470"/>
      <c r="L116" s="2471"/>
      <c r="M116" s="2467"/>
      <c r="N116" s="1924"/>
      <c r="O116" s="2470"/>
      <c r="P116" s="1924"/>
      <c r="Q116" s="2470"/>
      <c r="R116" s="1924"/>
      <c r="S116" s="2470"/>
      <c r="T116" s="1924"/>
      <c r="U116" s="2470"/>
    </row>
    <row r="117" spans="1:21" s="67" customFormat="1" ht="15" hidden="1" customHeight="1">
      <c r="A117" s="2486"/>
      <c r="B117" s="2484" t="s">
        <v>1217</v>
      </c>
      <c r="C117" s="2487"/>
      <c r="D117" s="2407"/>
      <c r="E117" s="2476"/>
      <c r="F117" s="2485"/>
      <c r="G117" s="2478"/>
      <c r="H117" s="1924"/>
      <c r="I117" s="2470"/>
      <c r="J117" s="1924"/>
      <c r="K117" s="2470"/>
      <c r="L117" s="2471"/>
      <c r="M117" s="2467"/>
      <c r="N117" s="1924"/>
      <c r="O117" s="2470"/>
      <c r="P117" s="1924"/>
      <c r="Q117" s="2470"/>
      <c r="R117" s="1924"/>
      <c r="S117" s="2470"/>
      <c r="T117" s="1924" t="s">
        <v>564</v>
      </c>
      <c r="U117" s="2470"/>
    </row>
    <row r="118" spans="1:21" s="67" customFormat="1" ht="15" hidden="1" customHeight="1">
      <c r="A118" s="2486"/>
      <c r="B118" s="2484" t="s">
        <v>1218</v>
      </c>
      <c r="C118" s="2487"/>
      <c r="D118" s="2407"/>
      <c r="E118" s="2476"/>
      <c r="F118" s="2485"/>
      <c r="G118" s="2478"/>
      <c r="H118" s="1924"/>
      <c r="I118" s="2470"/>
      <c r="J118" s="1924"/>
      <c r="K118" s="2470"/>
      <c r="L118" s="2471"/>
      <c r="M118" s="2467"/>
      <c r="N118" s="1924"/>
      <c r="O118" s="2470"/>
      <c r="P118" s="1924"/>
      <c r="Q118" s="2470"/>
      <c r="R118" s="1924"/>
      <c r="S118" s="2470"/>
      <c r="T118" s="1924"/>
      <c r="U118" s="2470"/>
    </row>
    <row r="119" spans="1:21" s="67" customFormat="1">
      <c r="A119" s="2490"/>
      <c r="B119" s="2484" t="s">
        <v>1219</v>
      </c>
      <c r="C119" s="2487"/>
      <c r="D119" s="2407"/>
      <c r="E119" s="2476"/>
      <c r="F119" s="2485"/>
      <c r="G119" s="2478"/>
      <c r="H119" s="1924"/>
      <c r="I119" s="2488"/>
      <c r="J119" s="1924"/>
      <c r="K119" s="2488"/>
      <c r="L119" s="2023"/>
      <c r="M119" s="2488"/>
      <c r="N119" s="1924"/>
      <c r="O119" s="2488"/>
      <c r="P119" s="1924"/>
      <c r="Q119" s="2488"/>
      <c r="R119" s="1924"/>
      <c r="S119" s="2488"/>
      <c r="T119" s="1924"/>
      <c r="U119" s="2489"/>
    </row>
    <row r="120" spans="1:21" s="67" customFormat="1">
      <c r="A120" s="2486"/>
      <c r="B120" s="2484" t="s">
        <v>1220</v>
      </c>
      <c r="C120" s="2487"/>
      <c r="D120" s="2407"/>
      <c r="E120" s="2476"/>
      <c r="F120" s="2485"/>
      <c r="G120" s="2478"/>
      <c r="H120" s="1924"/>
      <c r="I120" s="2488"/>
      <c r="J120" s="1924"/>
      <c r="K120" s="2488"/>
      <c r="L120" s="2023"/>
      <c r="M120" s="2489"/>
      <c r="N120" s="1924"/>
      <c r="O120" s="2488"/>
      <c r="P120" s="1924"/>
      <c r="Q120" s="2488"/>
      <c r="R120" s="1924"/>
      <c r="S120" s="2489"/>
      <c r="T120" s="1924"/>
      <c r="U120" s="2470"/>
    </row>
    <row r="121" spans="1:21" s="67" customFormat="1">
      <c r="A121" s="2486"/>
      <c r="B121" s="2484" t="s">
        <v>1221</v>
      </c>
      <c r="C121" s="2487"/>
      <c r="D121" s="2407"/>
      <c r="E121" s="2476"/>
      <c r="F121" s="2485"/>
      <c r="G121" s="2478"/>
      <c r="H121" s="1924"/>
      <c r="I121" s="2488"/>
      <c r="J121" s="1924"/>
      <c r="K121" s="2488"/>
      <c r="L121" s="2023"/>
      <c r="M121" s="2489"/>
      <c r="N121" s="1924"/>
      <c r="O121" s="2488"/>
      <c r="P121" s="1924"/>
      <c r="Q121" s="2488"/>
      <c r="R121" s="1924"/>
      <c r="S121" s="2489"/>
      <c r="T121" s="1924"/>
      <c r="U121" s="2489"/>
    </row>
    <row r="122" spans="1:21" s="67" customFormat="1">
      <c r="A122" s="2486"/>
      <c r="B122" s="2269"/>
      <c r="C122" s="2487"/>
      <c r="D122" s="2407"/>
      <c r="E122" s="2476"/>
      <c r="F122" s="2481"/>
      <c r="G122" s="2478"/>
      <c r="H122" s="1924"/>
      <c r="I122" s="2488"/>
      <c r="J122" s="1924"/>
      <c r="K122" s="2488"/>
      <c r="L122" s="2023"/>
      <c r="M122" s="2489"/>
      <c r="N122" s="1924"/>
      <c r="O122" s="2488"/>
      <c r="P122" s="1924"/>
      <c r="Q122" s="2488"/>
      <c r="R122" s="1924"/>
      <c r="S122" s="2489"/>
      <c r="T122" s="1924"/>
      <c r="U122" s="2489"/>
    </row>
    <row r="123" spans="1:21" s="67" customFormat="1">
      <c r="A123" s="2486"/>
      <c r="B123" s="2269"/>
      <c r="C123" s="2487"/>
      <c r="D123" s="2407"/>
      <c r="E123" s="2476"/>
      <c r="F123" s="2481"/>
      <c r="G123" s="2478"/>
      <c r="H123" s="1924"/>
      <c r="I123" s="2488"/>
      <c r="J123" s="1924"/>
      <c r="K123" s="2488"/>
      <c r="L123" s="2023"/>
      <c r="M123" s="2489"/>
      <c r="N123" s="1924"/>
      <c r="O123" s="2488"/>
      <c r="P123" s="1924"/>
      <c r="Q123" s="2488"/>
      <c r="R123" s="1924"/>
      <c r="S123" s="2489"/>
      <c r="T123" s="1924"/>
      <c r="U123" s="2489"/>
    </row>
    <row r="124" spans="1:21" s="67" customFormat="1">
      <c r="A124" s="2486"/>
      <c r="B124" s="2483" t="s">
        <v>1222</v>
      </c>
      <c r="C124" s="2487"/>
      <c r="D124" s="2407"/>
      <c r="E124" s="2476"/>
      <c r="F124" s="2481"/>
      <c r="G124" s="2478"/>
      <c r="H124" s="1924"/>
      <c r="I124" s="2488"/>
      <c r="J124" s="1924"/>
      <c r="K124" s="2488"/>
      <c r="L124" s="2023"/>
      <c r="M124" s="2488"/>
      <c r="N124" s="1924"/>
      <c r="O124" s="2488"/>
      <c r="P124" s="1924"/>
      <c r="Q124" s="2488"/>
      <c r="R124" s="1924"/>
      <c r="S124" s="2489"/>
      <c r="T124" s="1924"/>
      <c r="U124" s="2470"/>
    </row>
    <row r="125" spans="1:21" s="67" customFormat="1">
      <c r="A125" s="2486"/>
      <c r="B125" s="2484" t="s">
        <v>1223</v>
      </c>
      <c r="C125" s="2487"/>
      <c r="D125" s="2407"/>
      <c r="E125" s="2476"/>
      <c r="F125" s="2485"/>
      <c r="G125" s="2478"/>
      <c r="H125" s="1924"/>
      <c r="I125" s="2488"/>
      <c r="J125" s="1924"/>
      <c r="K125" s="2488"/>
      <c r="L125" s="2023"/>
      <c r="M125" s="2489"/>
      <c r="N125" s="1924"/>
      <c r="O125" s="2488"/>
      <c r="P125" s="1924"/>
      <c r="Q125" s="2488"/>
      <c r="R125" s="1924"/>
      <c r="S125" s="2489"/>
      <c r="T125" s="1924"/>
      <c r="U125" s="2470"/>
    </row>
    <row r="126" spans="1:21" s="67" customFormat="1">
      <c r="A126" s="2486"/>
      <c r="B126" s="2484" t="s">
        <v>1224</v>
      </c>
      <c r="C126" s="2487"/>
      <c r="D126" s="2407"/>
      <c r="E126" s="2476"/>
      <c r="F126" s="2485"/>
      <c r="G126" s="2478"/>
      <c r="H126" s="1924"/>
      <c r="I126" s="2488"/>
      <c r="J126" s="1924"/>
      <c r="K126" s="2488"/>
      <c r="L126" s="2023"/>
      <c r="M126" s="2489"/>
      <c r="N126" s="1924"/>
      <c r="O126" s="2488"/>
      <c r="P126" s="1924"/>
      <c r="Q126" s="2488"/>
      <c r="R126" s="1924"/>
      <c r="S126" s="2489"/>
      <c r="T126" s="1924"/>
      <c r="U126" s="2470"/>
    </row>
    <row r="127" spans="1:21" s="67" customFormat="1">
      <c r="A127" s="2486"/>
      <c r="B127" s="2484" t="s">
        <v>1225</v>
      </c>
      <c r="C127" s="2487"/>
      <c r="D127" s="2407"/>
      <c r="E127" s="2476"/>
      <c r="F127" s="2485"/>
      <c r="G127" s="2478"/>
      <c r="H127" s="1924"/>
      <c r="I127" s="2488"/>
      <c r="J127" s="1924"/>
      <c r="K127" s="2488"/>
      <c r="L127" s="2023"/>
      <c r="M127" s="2488"/>
      <c r="N127" s="1924"/>
      <c r="O127" s="2488"/>
      <c r="P127" s="1924"/>
      <c r="Q127" s="2488"/>
      <c r="R127" s="1924"/>
      <c r="S127" s="2489"/>
      <c r="T127" s="1924"/>
      <c r="U127" s="2470"/>
    </row>
    <row r="128" spans="1:21" s="67" customFormat="1">
      <c r="A128" s="2486"/>
      <c r="B128" s="2484" t="s">
        <v>1226</v>
      </c>
      <c r="C128" s="2487"/>
      <c r="D128" s="2407"/>
      <c r="E128" s="2476"/>
      <c r="F128" s="2485"/>
      <c r="G128" s="2478"/>
      <c r="H128" s="1924"/>
      <c r="I128" s="2488"/>
      <c r="J128" s="1924"/>
      <c r="K128" s="2488"/>
      <c r="L128" s="2023"/>
      <c r="M128" s="2489"/>
      <c r="N128" s="1924"/>
      <c r="O128" s="2488"/>
      <c r="P128" s="1924"/>
      <c r="Q128" s="2488"/>
      <c r="R128" s="1924"/>
      <c r="S128" s="2489"/>
      <c r="T128" s="1924"/>
      <c r="U128" s="2470"/>
    </row>
    <row r="129" spans="1:21" s="67" customFormat="1">
      <c r="A129" s="2486"/>
      <c r="B129" s="2484" t="s">
        <v>1227</v>
      </c>
      <c r="C129" s="2487"/>
      <c r="D129" s="2407"/>
      <c r="E129" s="2476"/>
      <c r="F129" s="2485"/>
      <c r="G129" s="2478"/>
      <c r="H129" s="1924"/>
      <c r="I129" s="2488"/>
      <c r="J129" s="1924"/>
      <c r="K129" s="2488"/>
      <c r="L129" s="2023"/>
      <c r="M129" s="2489"/>
      <c r="N129" s="1924"/>
      <c r="O129" s="2488"/>
      <c r="P129" s="1924"/>
      <c r="Q129" s="2488"/>
      <c r="R129" s="1924"/>
      <c r="S129" s="2489"/>
      <c r="T129" s="1924"/>
      <c r="U129" s="2470"/>
    </row>
    <row r="130" spans="1:21" s="67" customFormat="1">
      <c r="A130" s="2486"/>
      <c r="B130" s="2484" t="s">
        <v>1228</v>
      </c>
      <c r="C130" s="2487"/>
      <c r="D130" s="2407"/>
      <c r="E130" s="2476"/>
      <c r="F130" s="2485"/>
      <c r="G130" s="2478"/>
      <c r="H130" s="1924"/>
      <c r="I130" s="2488"/>
      <c r="J130" s="1924"/>
      <c r="K130" s="2488"/>
      <c r="L130" s="2489"/>
      <c r="M130" s="2489"/>
      <c r="N130" s="1924"/>
      <c r="O130" s="2488"/>
      <c r="P130" s="1924"/>
      <c r="Q130" s="2488"/>
      <c r="R130" s="1924"/>
      <c r="S130" s="2489"/>
      <c r="T130" s="1924"/>
      <c r="U130" s="2470"/>
    </row>
    <row r="131" spans="1:21" s="67" customFormat="1">
      <c r="A131" s="2486"/>
      <c r="B131" s="2484" t="s">
        <v>1229</v>
      </c>
      <c r="C131" s="2487"/>
      <c r="D131" s="2407"/>
      <c r="E131" s="2476"/>
      <c r="F131" s="2485"/>
      <c r="G131" s="2478"/>
      <c r="H131" s="1924"/>
      <c r="I131" s="2488"/>
      <c r="J131" s="1924"/>
      <c r="K131" s="2488"/>
      <c r="L131" s="2489"/>
      <c r="M131" s="2489"/>
      <c r="N131" s="1924"/>
      <c r="O131" s="2488"/>
      <c r="P131" s="1924"/>
      <c r="Q131" s="2488"/>
      <c r="R131" s="1924"/>
      <c r="S131" s="2489"/>
      <c r="T131" s="1924"/>
      <c r="U131" s="2470"/>
    </row>
    <row r="132" spans="1:21" s="67" customFormat="1">
      <c r="A132" s="2486"/>
      <c r="B132" s="2484" t="s">
        <v>1230</v>
      </c>
      <c r="C132" s="2487"/>
      <c r="D132" s="2407"/>
      <c r="E132" s="2476"/>
      <c r="F132" s="2485"/>
      <c r="G132" s="2478"/>
      <c r="H132" s="1924"/>
      <c r="I132" s="2488"/>
      <c r="J132" s="1924"/>
      <c r="K132" s="2488"/>
      <c r="L132" s="2489"/>
      <c r="M132" s="2489"/>
      <c r="N132" s="1924"/>
      <c r="O132" s="2488"/>
      <c r="P132" s="1924"/>
      <c r="Q132" s="2488"/>
      <c r="R132" s="1924"/>
      <c r="S132" s="2489"/>
      <c r="T132" s="1924"/>
      <c r="U132" s="2470"/>
    </row>
    <row r="133" spans="1:21" s="67" customFormat="1">
      <c r="A133" s="2486"/>
      <c r="B133" s="2484" t="s">
        <v>1231</v>
      </c>
      <c r="C133" s="2487"/>
      <c r="D133" s="2407"/>
      <c r="E133" s="2476"/>
      <c r="F133" s="2485"/>
      <c r="G133" s="2478"/>
      <c r="H133" s="1924"/>
      <c r="I133" s="2488"/>
      <c r="J133" s="1924"/>
      <c r="K133" s="2488"/>
      <c r="L133" s="2489"/>
      <c r="M133" s="2489"/>
      <c r="N133" s="1924"/>
      <c r="O133" s="2488"/>
      <c r="P133" s="1924"/>
      <c r="Q133" s="2488"/>
      <c r="R133" s="1924"/>
      <c r="S133" s="2489"/>
      <c r="T133" s="1924"/>
      <c r="U133" s="2470"/>
    </row>
    <row r="134" spans="1:21" s="67" customFormat="1">
      <c r="A134" s="2486"/>
      <c r="B134" s="2484" t="s">
        <v>1232</v>
      </c>
      <c r="C134" s="2487"/>
      <c r="D134" s="2407"/>
      <c r="E134" s="2476"/>
      <c r="F134" s="2485"/>
      <c r="G134" s="2478"/>
      <c r="H134" s="1924"/>
      <c r="I134" s="2488"/>
      <c r="J134" s="1924"/>
      <c r="K134" s="2488"/>
      <c r="L134" s="2489"/>
      <c r="M134" s="2489"/>
      <c r="N134" s="1924"/>
      <c r="O134" s="2488"/>
      <c r="P134" s="1924"/>
      <c r="Q134" s="2488"/>
      <c r="R134" s="1924"/>
      <c r="S134" s="2489"/>
      <c r="T134" s="1924"/>
      <c r="U134" s="2470"/>
    </row>
    <row r="135" spans="1:21" s="67" customFormat="1" ht="18.600000000000001" customHeight="1">
      <c r="A135" s="2486"/>
      <c r="B135" s="2484" t="s">
        <v>1233</v>
      </c>
      <c r="C135" s="2487"/>
      <c r="D135" s="2407"/>
      <c r="E135" s="2476"/>
      <c r="F135" s="2485"/>
      <c r="G135" s="2478"/>
      <c r="H135" s="1924"/>
      <c r="I135" s="2488"/>
      <c r="J135" s="1924"/>
      <c r="K135" s="2488"/>
      <c r="L135" s="2023"/>
      <c r="M135" s="2488"/>
      <c r="N135" s="1924"/>
      <c r="O135" s="2488"/>
      <c r="P135" s="1924"/>
      <c r="Q135" s="2488"/>
      <c r="R135" s="1924"/>
      <c r="S135" s="2489"/>
      <c r="T135" s="1924"/>
      <c r="U135" s="2470"/>
    </row>
    <row r="136" spans="1:21" s="67" customFormat="1">
      <c r="A136" s="2490"/>
      <c r="B136" s="2484" t="s">
        <v>1234</v>
      </c>
      <c r="C136" s="2487"/>
      <c r="D136" s="2407"/>
      <c r="E136" s="2476"/>
      <c r="F136" s="2485"/>
      <c r="G136" s="2478"/>
      <c r="H136" s="1924"/>
      <c r="I136" s="2488"/>
      <c r="J136" s="1924"/>
      <c r="K136" s="2488"/>
      <c r="L136" s="2023"/>
      <c r="M136" s="2489"/>
      <c r="N136" s="1924"/>
      <c r="O136" s="2488"/>
      <c r="P136" s="1924"/>
      <c r="Q136" s="2488"/>
      <c r="R136" s="1924"/>
      <c r="S136" s="2489"/>
      <c r="T136" s="1924"/>
      <c r="U136" s="2470"/>
    </row>
    <row r="137" spans="1:21" s="67" customFormat="1" ht="15" hidden="1" customHeight="1">
      <c r="A137" s="2490"/>
      <c r="B137" s="2484" t="s">
        <v>1235</v>
      </c>
      <c r="C137" s="2487"/>
      <c r="D137" s="2407"/>
      <c r="E137" s="2476"/>
      <c r="F137" s="2485"/>
      <c r="G137" s="2478"/>
      <c r="H137" s="1924"/>
      <c r="I137" s="2488"/>
      <c r="J137" s="1924"/>
      <c r="K137" s="2488"/>
      <c r="L137" s="2023"/>
      <c r="M137" s="2489"/>
      <c r="N137" s="1924"/>
      <c r="O137" s="2488"/>
      <c r="P137" s="1924"/>
      <c r="Q137" s="2488"/>
      <c r="R137" s="1924"/>
      <c r="S137" s="2489"/>
      <c r="T137" s="1924"/>
      <c r="U137" s="2470"/>
    </row>
    <row r="138" spans="1:21" s="67" customFormat="1">
      <c r="A138" s="2490"/>
      <c r="B138" s="2484" t="s">
        <v>1236</v>
      </c>
      <c r="C138" s="2487"/>
      <c r="D138" s="2407"/>
      <c r="E138" s="2476"/>
      <c r="F138" s="2485"/>
      <c r="G138" s="2478"/>
      <c r="H138" s="1924"/>
      <c r="I138" s="2488"/>
      <c r="J138" s="1924"/>
      <c r="K138" s="2488"/>
      <c r="L138" s="2023"/>
      <c r="M138" s="2489"/>
      <c r="N138" s="1924"/>
      <c r="O138" s="2488"/>
      <c r="P138" s="1924"/>
      <c r="Q138" s="2488"/>
      <c r="R138" s="1924"/>
      <c r="S138" s="2489"/>
      <c r="T138" s="1924"/>
      <c r="U138" s="2470"/>
    </row>
    <row r="139" spans="1:21" s="67" customFormat="1">
      <c r="A139" s="2486"/>
      <c r="B139" s="2484" t="s">
        <v>1237</v>
      </c>
      <c r="C139" s="2487"/>
      <c r="D139" s="2407"/>
      <c r="E139" s="2476"/>
      <c r="F139" s="2485"/>
      <c r="G139" s="2478"/>
      <c r="H139" s="1924"/>
      <c r="I139" s="2488"/>
      <c r="J139" s="1924"/>
      <c r="K139" s="2488"/>
      <c r="L139" s="2023"/>
      <c r="M139" s="2489"/>
      <c r="N139" s="1924"/>
      <c r="O139" s="2488"/>
      <c r="P139" s="1924"/>
      <c r="Q139" s="2488"/>
      <c r="R139" s="1924"/>
      <c r="S139" s="2489"/>
      <c r="T139" s="1924"/>
      <c r="U139" s="2470"/>
    </row>
    <row r="140" spans="1:21" s="67" customFormat="1">
      <c r="A140" s="2490"/>
      <c r="B140" s="2269"/>
      <c r="C140" s="2487"/>
      <c r="D140" s="2407"/>
      <c r="E140" s="2476"/>
      <c r="F140" s="2481"/>
      <c r="G140" s="2478"/>
      <c r="H140" s="1924"/>
      <c r="I140" s="2489"/>
      <c r="J140" s="1924"/>
      <c r="K140" s="2489"/>
      <c r="L140" s="2023"/>
      <c r="M140" s="2489"/>
      <c r="N140" s="1924"/>
      <c r="O140" s="2489"/>
      <c r="P140" s="1924"/>
      <c r="Q140" s="2489"/>
      <c r="R140" s="1924"/>
      <c r="S140" s="2489"/>
      <c r="T140" s="1924"/>
      <c r="U140" s="2470"/>
    </row>
    <row r="141" spans="1:21" s="67" customFormat="1">
      <c r="A141" s="2490"/>
      <c r="B141" s="2269"/>
      <c r="C141" s="2487"/>
      <c r="D141" s="2407"/>
      <c r="E141" s="2476"/>
      <c r="F141" s="2481"/>
      <c r="G141" s="2478"/>
      <c r="H141" s="1924"/>
      <c r="I141" s="2489"/>
      <c r="J141" s="1924"/>
      <c r="K141" s="2489"/>
      <c r="L141" s="2023"/>
      <c r="M141" s="2489"/>
      <c r="N141" s="1924"/>
      <c r="O141" s="2489"/>
      <c r="P141" s="1924"/>
      <c r="Q141" s="2489"/>
      <c r="R141" s="1924"/>
      <c r="S141" s="2489"/>
      <c r="T141" s="1924"/>
      <c r="U141" s="2470"/>
    </row>
    <row r="142" spans="1:21" s="67" customFormat="1">
      <c r="A142" s="2490"/>
      <c r="B142" s="2483" t="s">
        <v>1238</v>
      </c>
      <c r="C142" s="2487"/>
      <c r="D142" s="2407"/>
      <c r="E142" s="2476"/>
      <c r="F142" s="2481"/>
      <c r="G142" s="2478"/>
      <c r="H142" s="1924"/>
      <c r="I142" s="2489"/>
      <c r="J142" s="1924"/>
      <c r="K142" s="2489"/>
      <c r="L142" s="2023"/>
      <c r="M142" s="2489"/>
      <c r="N142" s="1924"/>
      <c r="O142" s="2489"/>
      <c r="P142" s="1924"/>
      <c r="Q142" s="2489"/>
      <c r="R142" s="1924"/>
      <c r="S142" s="2489"/>
      <c r="T142" s="1924"/>
      <c r="U142" s="2470"/>
    </row>
    <row r="143" spans="1:21" s="67" customFormat="1">
      <c r="A143" s="2486"/>
      <c r="B143" s="2491" t="s">
        <v>1239</v>
      </c>
      <c r="C143" s="2487"/>
      <c r="D143" s="2407"/>
      <c r="E143" s="2476"/>
      <c r="F143" s="2485"/>
      <c r="G143" s="2478"/>
      <c r="H143" s="1924"/>
      <c r="I143" s="2489"/>
      <c r="J143" s="1924"/>
      <c r="K143" s="2489"/>
      <c r="L143" s="2023"/>
      <c r="M143" s="2489"/>
      <c r="N143" s="1924"/>
      <c r="O143" s="2489"/>
      <c r="P143" s="1924"/>
      <c r="Q143" s="2489"/>
      <c r="R143" s="1924"/>
      <c r="S143" s="2489"/>
      <c r="T143" s="1924"/>
      <c r="U143" s="2470"/>
    </row>
    <row r="144" spans="1:21" s="67" customFormat="1">
      <c r="A144" s="2490"/>
      <c r="B144" s="2484" t="s">
        <v>1240</v>
      </c>
      <c r="C144" s="2487"/>
      <c r="D144" s="2407"/>
      <c r="E144" s="2476"/>
      <c r="F144" s="2485"/>
      <c r="G144" s="2478"/>
      <c r="H144" s="1924"/>
      <c r="I144" s="2489"/>
      <c r="J144" s="1924"/>
      <c r="K144" s="2489"/>
      <c r="L144" s="2023"/>
      <c r="M144" s="2489"/>
      <c r="N144" s="1924"/>
      <c r="O144" s="2489"/>
      <c r="P144" s="1924"/>
      <c r="Q144" s="2489"/>
      <c r="R144" s="1924"/>
      <c r="S144" s="2489"/>
      <c r="T144" s="1924"/>
      <c r="U144" s="2470"/>
    </row>
    <row r="145" spans="1:21">
      <c r="A145" s="2466"/>
      <c r="B145" s="2484" t="s">
        <v>1241</v>
      </c>
      <c r="C145" s="2487"/>
      <c r="D145" s="2407"/>
      <c r="E145" s="2476"/>
      <c r="F145" s="2485"/>
      <c r="G145" s="2478"/>
      <c r="H145" s="1924"/>
      <c r="I145" s="2467"/>
      <c r="J145" s="1924"/>
      <c r="K145" s="2467"/>
      <c r="L145" s="2467"/>
      <c r="M145" s="2468"/>
      <c r="N145" s="1924"/>
      <c r="O145" s="2467"/>
      <c r="P145" s="1924"/>
      <c r="Q145" s="2467"/>
      <c r="R145" s="1924"/>
      <c r="S145" s="2470"/>
      <c r="T145" s="1924"/>
      <c r="U145" s="2467"/>
    </row>
    <row r="146" spans="1:21">
      <c r="A146" s="2215"/>
      <c r="B146" s="2484" t="s">
        <v>1242</v>
      </c>
      <c r="C146" s="2487"/>
      <c r="D146" s="2407"/>
      <c r="E146" s="2476"/>
      <c r="F146" s="2485"/>
      <c r="G146" s="2478"/>
      <c r="H146" s="1924"/>
      <c r="I146" s="2467"/>
      <c r="J146" s="1924"/>
      <c r="K146" s="2467"/>
      <c r="L146" s="2467"/>
      <c r="M146" s="2468"/>
      <c r="N146" s="1924"/>
      <c r="O146" s="2467"/>
      <c r="P146" s="1924"/>
      <c r="Q146" s="2467"/>
      <c r="R146" s="1924"/>
      <c r="S146" s="2470"/>
      <c r="T146" s="1924"/>
      <c r="U146" s="2467"/>
    </row>
    <row r="147" spans="1:21">
      <c r="A147" s="2215"/>
      <c r="B147" s="2484" t="s">
        <v>1243</v>
      </c>
      <c r="C147" s="2487"/>
      <c r="D147" s="2407"/>
      <c r="E147" s="2476"/>
      <c r="F147" s="2485"/>
      <c r="G147" s="2478"/>
      <c r="H147" s="1924"/>
      <c r="I147" s="2467"/>
      <c r="J147" s="1924"/>
      <c r="K147" s="2467"/>
      <c r="L147" s="2467"/>
      <c r="M147" s="2468"/>
      <c r="N147" s="1924"/>
      <c r="O147" s="2467"/>
      <c r="P147" s="1924"/>
      <c r="Q147" s="2467"/>
      <c r="R147" s="1924"/>
      <c r="S147" s="2470"/>
      <c r="T147" s="1924"/>
      <c r="U147" s="2467"/>
    </row>
    <row r="148" spans="1:21">
      <c r="A148" s="2215"/>
      <c r="B148" s="2268" t="s">
        <v>1244</v>
      </c>
      <c r="C148" s="2487"/>
      <c r="D148" s="2407"/>
      <c r="E148" s="2476"/>
      <c r="F148" s="2481"/>
      <c r="G148" s="2478"/>
      <c r="H148" s="1924"/>
      <c r="I148" s="2467"/>
      <c r="J148" s="1924"/>
      <c r="K148" s="2467"/>
      <c r="L148" s="2470"/>
      <c r="M148" s="2470"/>
      <c r="N148" s="1924"/>
      <c r="O148" s="2467"/>
      <c r="P148" s="1924"/>
      <c r="Q148" s="2467"/>
      <c r="R148" s="1924"/>
      <c r="S148" s="2470"/>
      <c r="T148" s="1924"/>
      <c r="U148" s="2467"/>
    </row>
    <row r="149" spans="1:21">
      <c r="A149" s="2466"/>
      <c r="B149" s="2216"/>
      <c r="C149" s="2487"/>
      <c r="D149" s="2407"/>
      <c r="E149" s="1908"/>
      <c r="F149" s="1908"/>
      <c r="G149" s="2478"/>
      <c r="H149" s="1924"/>
      <c r="I149" s="2467"/>
      <c r="J149" s="1924"/>
      <c r="K149" s="2467"/>
      <c r="L149" s="2467"/>
      <c r="M149" s="2468"/>
      <c r="N149" s="1924"/>
      <c r="O149" s="2467"/>
      <c r="P149" s="1924"/>
      <c r="Q149" s="2467"/>
      <c r="R149" s="1924"/>
      <c r="S149" s="2470"/>
      <c r="T149" s="1924"/>
      <c r="U149" s="2467"/>
    </row>
    <row r="150" spans="1:21" ht="15.75" thickBot="1">
      <c r="A150" s="2215"/>
      <c r="B150" s="2216"/>
      <c r="C150" s="1923"/>
      <c r="D150" s="2407"/>
      <c r="E150" s="1908"/>
      <c r="F150" s="1908"/>
      <c r="G150" s="2478"/>
      <c r="H150" s="1924"/>
      <c r="I150" s="2467"/>
      <c r="J150" s="1924"/>
      <c r="K150" s="2467"/>
      <c r="L150" s="2467"/>
      <c r="M150" s="2468"/>
      <c r="N150" s="1924"/>
      <c r="O150" s="2467"/>
      <c r="P150" s="1924"/>
      <c r="Q150" s="2467"/>
      <c r="R150" s="1924"/>
      <c r="S150" s="2470"/>
      <c r="T150" s="1924"/>
      <c r="U150" s="2467"/>
    </row>
    <row r="151" spans="1:21" ht="15.75" thickTop="1">
      <c r="A151" s="14"/>
      <c r="B151" s="15"/>
      <c r="C151" s="16"/>
      <c r="D151" s="16"/>
      <c r="E151" s="17"/>
      <c r="F151" s="18" t="s">
        <v>625</v>
      </c>
      <c r="G151" s="19"/>
      <c r="H151" s="20"/>
      <c r="I151" s="62">
        <f>SUM(I35:I150)</f>
        <v>0</v>
      </c>
      <c r="J151" s="51"/>
      <c r="K151" s="62">
        <f>SUM(K35:K150)</f>
        <v>0</v>
      </c>
      <c r="L151" s="20"/>
      <c r="M151" s="62">
        <f>SUM(M22:M150)</f>
        <v>0</v>
      </c>
      <c r="N151" s="51"/>
      <c r="O151" s="62">
        <f>SUM(O35:O150)</f>
        <v>0</v>
      </c>
      <c r="P151" s="51"/>
      <c r="Q151" s="62">
        <f>SUM(Q35:Q150)</f>
        <v>0</v>
      </c>
      <c r="R151" s="51"/>
      <c r="S151" s="62">
        <f>SUM(S35:S150)</f>
        <v>0</v>
      </c>
      <c r="T151" s="51"/>
      <c r="U151" s="62">
        <f>SUM(U35:U150)</f>
        <v>0</v>
      </c>
    </row>
    <row r="152" spans="1:21">
      <c r="A152" s="1867"/>
      <c r="B152" s="1868"/>
      <c r="C152" s="1869"/>
      <c r="D152" s="1869"/>
      <c r="E152" s="1870"/>
      <c r="F152" s="1871" t="s">
        <v>626</v>
      </c>
      <c r="G152" s="1872"/>
      <c r="H152" s="1873">
        <v>0</v>
      </c>
      <c r="I152" s="1989"/>
      <c r="J152" s="1990">
        <v>0</v>
      </c>
      <c r="K152" s="1989"/>
      <c r="L152" s="2364">
        <v>1.7500000000000002E-2</v>
      </c>
      <c r="M152" s="1989"/>
      <c r="N152" s="1990">
        <v>0</v>
      </c>
      <c r="O152" s="1989"/>
      <c r="P152" s="1990">
        <v>0</v>
      </c>
      <c r="Q152" s="1989"/>
      <c r="R152" s="1990">
        <v>0</v>
      </c>
      <c r="S152" s="1989"/>
      <c r="T152" s="1990">
        <v>0</v>
      </c>
      <c r="U152" s="1989"/>
    </row>
    <row r="153" spans="1:21">
      <c r="A153" s="1867"/>
      <c r="B153" s="1868"/>
      <c r="C153" s="1869"/>
      <c r="D153" s="1869"/>
      <c r="E153" s="1870"/>
      <c r="F153" s="1871" t="s">
        <v>627</v>
      </c>
      <c r="G153" s="1872"/>
      <c r="H153" s="1875"/>
      <c r="I153" s="1991">
        <f>I151*H152</f>
        <v>0</v>
      </c>
      <c r="J153" s="1992"/>
      <c r="K153" s="1991">
        <f>K151*J152</f>
        <v>0</v>
      </c>
      <c r="L153" s="1875"/>
      <c r="M153" s="1993"/>
      <c r="N153" s="1992"/>
      <c r="O153" s="1991">
        <f>O151*N152</f>
        <v>0</v>
      </c>
      <c r="P153" s="1992"/>
      <c r="Q153" s="1991">
        <f>Q151*P152</f>
        <v>0</v>
      </c>
      <c r="R153" s="1992"/>
      <c r="S153" s="1991">
        <f>S151*R152</f>
        <v>0</v>
      </c>
      <c r="T153" s="1992"/>
      <c r="U153" s="1991">
        <f>U151*T152</f>
        <v>0</v>
      </c>
    </row>
    <row r="154" spans="1:21">
      <c r="A154" s="1867"/>
      <c r="B154" s="1868"/>
      <c r="C154" s="1869"/>
      <c r="D154" s="1869"/>
      <c r="E154" s="1870"/>
      <c r="F154" s="1871"/>
      <c r="G154" s="1872"/>
      <c r="H154" s="1875"/>
      <c r="I154" s="1993"/>
      <c r="J154" s="1992"/>
      <c r="K154" s="1993"/>
      <c r="L154" s="1875"/>
      <c r="M154" s="1993"/>
      <c r="N154" s="1992"/>
      <c r="O154" s="1993"/>
      <c r="P154" s="1992"/>
      <c r="Q154" s="1993"/>
      <c r="R154" s="1992"/>
      <c r="S154" s="1993"/>
      <c r="T154" s="1992"/>
      <c r="U154" s="1993"/>
    </row>
    <row r="155" spans="1:21">
      <c r="A155" s="1867"/>
      <c r="B155" s="1868"/>
      <c r="C155" s="1869"/>
      <c r="D155" s="1869"/>
      <c r="E155" s="1870"/>
      <c r="F155" s="1871" t="s">
        <v>628</v>
      </c>
      <c r="G155" s="1872"/>
      <c r="H155" s="1877"/>
      <c r="I155" s="1994">
        <f>SUM(I151:I153)</f>
        <v>0</v>
      </c>
      <c r="J155" s="1995"/>
      <c r="K155" s="1994">
        <f>SUM(K151:K153)</f>
        <v>0</v>
      </c>
      <c r="L155" s="1877"/>
      <c r="M155" s="1994">
        <f>SUM(M151:M153)</f>
        <v>0</v>
      </c>
      <c r="N155" s="1995"/>
      <c r="O155" s="1994">
        <f>SUM(O151:O153)</f>
        <v>0</v>
      </c>
      <c r="P155" s="1995"/>
      <c r="Q155" s="1994">
        <f>SUM(Q151:Q153)</f>
        <v>0</v>
      </c>
      <c r="R155" s="1995"/>
      <c r="S155" s="1994">
        <f>SUM(S151:S153)</f>
        <v>0</v>
      </c>
      <c r="T155" s="1995"/>
      <c r="U155" s="1994">
        <f>SUM(U151:U153)</f>
        <v>0</v>
      </c>
    </row>
    <row r="156" spans="1:21">
      <c r="A156" s="1867"/>
      <c r="B156" s="1868"/>
      <c r="C156" s="1869"/>
      <c r="D156" s="1869"/>
      <c r="E156" s="1870"/>
      <c r="F156" s="1879" t="s">
        <v>629</v>
      </c>
      <c r="G156" s="1880"/>
      <c r="H156" s="1881"/>
      <c r="I156" s="1882" t="e">
        <f>I155/'Area Calculations'!$I$4</f>
        <v>#DIV/0!</v>
      </c>
      <c r="J156" s="1996"/>
      <c r="K156" s="1882" t="e">
        <f>K155/'Area Calculations'!$I$4</f>
        <v>#DIV/0!</v>
      </c>
      <c r="L156" s="1881"/>
      <c r="M156" s="1882" t="e">
        <f>M155/'Cost Summary'!#REF!</f>
        <v>#REF!</v>
      </c>
      <c r="N156" s="1996"/>
      <c r="O156" s="1882" t="e">
        <f>O155/'Area Calculations'!$I$4</f>
        <v>#DIV/0!</v>
      </c>
      <c r="P156" s="1996"/>
      <c r="Q156" s="1882" t="e">
        <f>Q155/'Area Calculations'!$I$4</f>
        <v>#DIV/0!</v>
      </c>
      <c r="R156" s="1996"/>
      <c r="S156" s="1882" t="e">
        <f>S155/'Area Calculations'!$I$4</f>
        <v>#DIV/0!</v>
      </c>
      <c r="T156" s="1996"/>
      <c r="U156" s="1882" t="e">
        <f>U155/'Area Calculations'!$I$4</f>
        <v>#DIV/0!</v>
      </c>
    </row>
    <row r="157" spans="1:21">
      <c r="A157" s="1867"/>
      <c r="B157" s="1868"/>
      <c r="C157" s="1869"/>
      <c r="D157" s="1869"/>
      <c r="E157" s="1870"/>
      <c r="F157" s="1879" t="s">
        <v>630</v>
      </c>
      <c r="G157" s="1883"/>
      <c r="H157" s="1881"/>
      <c r="I157" s="1882" t="e">
        <f>I155/'Area Calculations'!#REF!</f>
        <v>#REF!</v>
      </c>
      <c r="J157" s="1996"/>
      <c r="K157" s="1882" t="e">
        <f>K155/'Area Calculations'!#REF!</f>
        <v>#REF!</v>
      </c>
      <c r="L157" s="1881"/>
      <c r="M157" s="1882" t="e">
        <f>M155/'Cost Summary'!#REF!</f>
        <v>#REF!</v>
      </c>
      <c r="N157" s="1996"/>
      <c r="O157" s="1882" t="e">
        <f>O155/'Area Calculations'!#REF!</f>
        <v>#REF!</v>
      </c>
      <c r="P157" s="1996"/>
      <c r="Q157" s="1882" t="e">
        <f>Q155/'Area Calculations'!#REF!</f>
        <v>#REF!</v>
      </c>
      <c r="R157" s="1996"/>
      <c r="S157" s="1882" t="e">
        <f>S155/'Area Calculations'!#REF!</f>
        <v>#REF!</v>
      </c>
      <c r="T157" s="1996"/>
      <c r="U157" s="1882" t="e">
        <f>U155/'Area Calculations'!#REF!</f>
        <v>#REF!</v>
      </c>
    </row>
    <row r="158" spans="1:21" ht="15.75" thickBot="1">
      <c r="A158" s="1867"/>
      <c r="B158" s="1868"/>
      <c r="C158" s="1869"/>
      <c r="D158" s="1869"/>
      <c r="E158" s="1870"/>
      <c r="F158" s="1871"/>
      <c r="G158" s="1872"/>
      <c r="H158" s="1887"/>
      <c r="I158" s="1887"/>
      <c r="J158" s="2492"/>
      <c r="K158" s="1887"/>
      <c r="L158" s="1887"/>
      <c r="M158" s="2493"/>
      <c r="N158" s="2492"/>
      <c r="O158" s="1887"/>
      <c r="P158" s="2492"/>
      <c r="Q158" s="1887"/>
      <c r="R158" s="2492"/>
      <c r="S158" s="1887"/>
      <c r="T158" s="2492"/>
      <c r="U158" s="1887"/>
    </row>
    <row r="159" spans="1:21" ht="16.5" thickTop="1" thickBot="1">
      <c r="A159" s="652" t="s">
        <v>631</v>
      </c>
      <c r="B159" s="653"/>
      <c r="C159" s="12"/>
      <c r="D159" s="12"/>
      <c r="E159" s="12"/>
      <c r="F159" s="12"/>
      <c r="G159" s="13"/>
      <c r="H159" s="21"/>
      <c r="I159" s="21"/>
      <c r="J159" s="21"/>
      <c r="K159" s="21"/>
      <c r="L159" s="21"/>
      <c r="M159" s="21"/>
      <c r="N159" s="21"/>
      <c r="O159" s="21"/>
      <c r="P159" s="21"/>
      <c r="Q159" s="21"/>
      <c r="R159" s="21"/>
      <c r="S159" s="21"/>
      <c r="T159" s="21"/>
      <c r="U159" s="21"/>
    </row>
    <row r="160" spans="1:21" ht="15.75" thickTop="1">
      <c r="A160" s="2456"/>
      <c r="B160" s="1907"/>
      <c r="C160" s="2457"/>
      <c r="D160" s="2457"/>
      <c r="E160" s="2457"/>
      <c r="F160" s="2457"/>
      <c r="G160" s="2458"/>
      <c r="H160" s="2459"/>
      <c r="I160" s="2459"/>
      <c r="J160" s="2459"/>
      <c r="K160" s="2459"/>
      <c r="L160" s="2459"/>
      <c r="M160" s="2459"/>
      <c r="N160" s="2459"/>
      <c r="O160" s="2459"/>
      <c r="P160" s="2459"/>
      <c r="Q160" s="2459"/>
      <c r="R160" s="2459"/>
      <c r="S160" s="2459"/>
      <c r="T160" s="2459"/>
      <c r="U160" s="2459"/>
    </row>
    <row r="161" spans="1:21">
      <c r="A161" s="2456"/>
      <c r="B161" s="1907"/>
      <c r="C161" s="2457"/>
      <c r="D161" s="2457"/>
      <c r="E161" s="2457"/>
      <c r="F161" s="2457"/>
      <c r="G161" s="2458"/>
      <c r="H161" s="2459"/>
      <c r="I161" s="2459"/>
      <c r="J161" s="2459"/>
      <c r="K161" s="2459"/>
      <c r="L161" s="2459"/>
      <c r="M161" s="2459"/>
      <c r="N161" s="2459"/>
      <c r="O161" s="2459"/>
      <c r="P161" s="2459"/>
      <c r="Q161" s="2459"/>
      <c r="R161" s="2459"/>
      <c r="S161" s="2459"/>
      <c r="T161" s="2459"/>
      <c r="U161" s="2459"/>
    </row>
    <row r="162" spans="1:21" ht="15" hidden="1" customHeight="1">
      <c r="A162" s="2456"/>
      <c r="B162" s="1907"/>
      <c r="C162" s="2457"/>
      <c r="D162" s="2457"/>
      <c r="E162" s="2457"/>
      <c r="F162" s="2457"/>
      <c r="G162" s="2458"/>
      <c r="H162" s="2459"/>
      <c r="I162" s="2459"/>
      <c r="J162" s="2459"/>
      <c r="K162" s="2459"/>
      <c r="L162" s="2459"/>
      <c r="M162" s="2459"/>
      <c r="N162" s="2459"/>
      <c r="O162" s="2459"/>
      <c r="P162" s="2459"/>
      <c r="Q162" s="2459"/>
      <c r="R162" s="2459"/>
      <c r="S162" s="2459"/>
      <c r="T162" s="2459"/>
      <c r="U162" s="2459"/>
    </row>
    <row r="163" spans="1:21" s="2" customFormat="1" ht="16.5" hidden="1" customHeight="1" thickTop="1" thickBot="1">
      <c r="A163" s="652" t="s">
        <v>632</v>
      </c>
      <c r="B163" s="653"/>
      <c r="C163" s="12"/>
      <c r="D163" s="12"/>
      <c r="E163" s="12"/>
      <c r="F163" s="12"/>
      <c r="G163" s="13"/>
      <c r="H163" s="21"/>
      <c r="I163" s="21"/>
      <c r="J163" s="21"/>
      <c r="K163" s="21"/>
      <c r="L163" s="21"/>
      <c r="M163" s="21"/>
      <c r="N163" s="21"/>
      <c r="O163" s="21"/>
      <c r="P163" s="21"/>
      <c r="Q163" s="21"/>
      <c r="R163" s="21"/>
      <c r="S163" s="21"/>
      <c r="T163" s="21"/>
      <c r="U163" s="21"/>
    </row>
    <row r="164" spans="1:21" s="2" customFormat="1">
      <c r="A164" s="2456"/>
      <c r="B164" s="1907"/>
      <c r="C164" s="2457"/>
      <c r="D164" s="2457"/>
      <c r="E164" s="2457"/>
      <c r="F164" s="2457"/>
      <c r="G164" s="2458"/>
      <c r="H164" s="2459"/>
      <c r="I164" s="2459"/>
      <c r="J164" s="2459"/>
      <c r="K164" s="2459"/>
      <c r="L164" s="2459"/>
      <c r="M164" s="2459"/>
      <c r="N164" s="2459"/>
      <c r="O164" s="2459"/>
      <c r="P164" s="2459"/>
      <c r="Q164" s="2459"/>
      <c r="R164" s="2459"/>
      <c r="S164" s="2459"/>
      <c r="T164" s="2459"/>
      <c r="U164" s="2459"/>
    </row>
    <row r="165" spans="1:21" s="2" customFormat="1">
      <c r="A165" s="2456"/>
      <c r="B165" s="1907"/>
      <c r="C165" s="2457"/>
      <c r="D165" s="2457"/>
      <c r="E165" s="2457"/>
      <c r="F165" s="2457"/>
      <c r="G165" s="2458"/>
      <c r="H165" s="2459"/>
      <c r="I165" s="2459"/>
      <c r="J165" s="2459"/>
      <c r="K165" s="2459"/>
      <c r="L165" s="2459"/>
      <c r="M165" s="2459"/>
      <c r="N165" s="2459"/>
      <c r="O165" s="2459"/>
      <c r="P165" s="2459"/>
      <c r="Q165" s="2459"/>
      <c r="R165" s="2459"/>
      <c r="S165" s="2459"/>
      <c r="T165" s="2459"/>
      <c r="U165" s="2459"/>
    </row>
    <row r="166" spans="1:21" ht="15.75" thickBot="1">
      <c r="A166" s="2456"/>
      <c r="B166" s="1907"/>
      <c r="C166" s="2457"/>
      <c r="D166" s="2457"/>
      <c r="E166" s="2457"/>
      <c r="F166" s="2457"/>
      <c r="G166" s="2458"/>
      <c r="H166" s="2459"/>
      <c r="I166" s="2459"/>
      <c r="J166" s="2459"/>
      <c r="K166" s="2459"/>
      <c r="L166" s="2459"/>
      <c r="M166" s="2459"/>
      <c r="N166" s="2459"/>
      <c r="O166" s="2459"/>
      <c r="P166" s="2459"/>
      <c r="Q166" s="2459"/>
      <c r="R166" s="2459"/>
      <c r="S166" s="2459"/>
      <c r="T166" s="2459"/>
      <c r="U166" s="2459"/>
    </row>
    <row r="167" spans="1:21" s="2" customFormat="1" ht="16.5" thickTop="1" thickBot="1">
      <c r="A167" s="652" t="s">
        <v>633</v>
      </c>
      <c r="B167" s="653"/>
      <c r="C167" s="12"/>
      <c r="D167" s="12"/>
      <c r="E167" s="12"/>
      <c r="F167" s="12"/>
      <c r="G167" s="13"/>
      <c r="H167" s="21"/>
      <c r="I167" s="21"/>
      <c r="J167" s="21"/>
      <c r="K167" s="21"/>
      <c r="L167" s="21"/>
      <c r="M167" s="21"/>
      <c r="N167" s="21"/>
      <c r="O167" s="21"/>
      <c r="P167" s="21"/>
      <c r="Q167" s="21"/>
      <c r="R167" s="21"/>
      <c r="S167" s="21"/>
      <c r="T167" s="21"/>
      <c r="U167" s="21"/>
    </row>
    <row r="168" spans="1:21" s="2" customFormat="1" ht="14.25" hidden="1" customHeight="1">
      <c r="A168" s="2456"/>
      <c r="B168" s="1907"/>
      <c r="C168" s="2457"/>
      <c r="D168" s="2457"/>
      <c r="E168" s="2457"/>
      <c r="F168" s="2457"/>
      <c r="G168" s="2458"/>
      <c r="H168" s="2459"/>
      <c r="I168" s="2459"/>
      <c r="J168" s="2459"/>
      <c r="K168" s="2459"/>
      <c r="L168" s="2459"/>
      <c r="M168" s="2459"/>
      <c r="N168" s="2459"/>
      <c r="O168" s="2459"/>
      <c r="P168" s="2459"/>
      <c r="Q168" s="2459"/>
      <c r="R168" s="2459"/>
      <c r="S168" s="2459"/>
      <c r="T168" s="2459"/>
      <c r="U168" s="2459"/>
    </row>
    <row r="169" spans="1:21" s="2" customFormat="1" ht="15.75" hidden="1" customHeight="1" thickTop="1">
      <c r="A169" s="1920"/>
      <c r="B169" s="1907"/>
      <c r="C169" s="1908"/>
      <c r="D169" s="1908"/>
      <c r="E169" s="1908"/>
      <c r="F169" s="1908"/>
      <c r="G169" s="1921"/>
      <c r="H169" s="1888"/>
      <c r="I169" s="1888"/>
      <c r="J169" s="1888"/>
      <c r="K169" s="1888"/>
      <c r="L169" s="1888"/>
      <c r="M169" s="1888"/>
      <c r="N169" s="1888"/>
      <c r="O169" s="1888"/>
      <c r="P169" s="1888"/>
      <c r="Q169" s="1888"/>
      <c r="R169" s="1888"/>
      <c r="S169" s="1888"/>
      <c r="T169" s="1888"/>
      <c r="U169" s="1888"/>
    </row>
    <row r="170" spans="1:21" s="2" customFormat="1" ht="16.5" thickTop="1" thickBot="1">
      <c r="A170" s="1889"/>
      <c r="B170" s="1890"/>
      <c r="C170" s="1908"/>
      <c r="D170" s="1908"/>
      <c r="E170" s="1908"/>
      <c r="F170" s="1908"/>
      <c r="G170" s="1921"/>
      <c r="H170" s="1891"/>
      <c r="I170" s="1891"/>
      <c r="J170" s="1891"/>
      <c r="K170" s="1891"/>
      <c r="L170" s="1891"/>
      <c r="M170" s="1891"/>
      <c r="N170" s="1891"/>
      <c r="O170" s="1891"/>
      <c r="P170" s="1891"/>
      <c r="Q170" s="1891"/>
      <c r="R170" s="1891"/>
      <c r="S170" s="1891"/>
      <c r="T170" s="1891"/>
      <c r="U170" s="1891"/>
    </row>
    <row r="171" spans="1:21" s="2" customFormat="1" ht="16.5" thickTop="1" thickBot="1">
      <c r="A171" s="652" t="s">
        <v>634</v>
      </c>
      <c r="B171" s="653"/>
      <c r="C171" s="12"/>
      <c r="D171" s="12"/>
      <c r="E171" s="12"/>
      <c r="F171" s="12"/>
      <c r="G171" s="13"/>
      <c r="H171" s="21"/>
      <c r="I171" s="21"/>
      <c r="J171" s="21"/>
      <c r="K171" s="21"/>
      <c r="L171" s="21"/>
      <c r="M171" s="21"/>
      <c r="N171" s="21"/>
      <c r="O171" s="21"/>
      <c r="P171" s="21"/>
      <c r="Q171" s="21"/>
      <c r="R171" s="21"/>
      <c r="S171" s="21"/>
      <c r="T171" s="21"/>
      <c r="U171" s="21"/>
    </row>
    <row r="172" spans="1:21" ht="15.75" thickTop="1">
      <c r="A172" s="2460"/>
      <c r="B172" s="2461"/>
      <c r="C172" s="2457"/>
      <c r="D172" s="2457"/>
      <c r="E172" s="2457"/>
      <c r="F172" s="2457"/>
      <c r="G172" s="2458"/>
      <c r="H172" s="2459"/>
      <c r="I172" s="2459"/>
      <c r="J172" s="2459"/>
      <c r="K172" s="2459"/>
      <c r="L172" s="2459"/>
      <c r="M172" s="2459"/>
      <c r="N172" s="2459"/>
      <c r="O172" s="2459"/>
      <c r="P172" s="2459"/>
      <c r="Q172" s="2459"/>
      <c r="R172" s="2459"/>
      <c r="S172" s="2459"/>
      <c r="T172" s="2459"/>
      <c r="U172" s="2459"/>
    </row>
    <row r="173" spans="1:21">
      <c r="A173" s="1889"/>
      <c r="B173" s="1890"/>
      <c r="C173" s="1908"/>
      <c r="D173" s="1908"/>
      <c r="E173" s="1908"/>
      <c r="F173" s="1908"/>
      <c r="G173" s="1921"/>
      <c r="H173" s="1892"/>
      <c r="I173" s="1892"/>
      <c r="J173" s="1892"/>
      <c r="K173" s="1892"/>
      <c r="L173" s="1892"/>
      <c r="M173" s="1892"/>
      <c r="N173" s="1892"/>
      <c r="O173" s="1892"/>
      <c r="P173" s="1892"/>
      <c r="Q173" s="1892"/>
      <c r="R173" s="1892"/>
      <c r="S173" s="1892"/>
      <c r="T173" s="1892"/>
      <c r="U173" s="1892"/>
    </row>
    <row r="174" spans="1:21" ht="15.75" thickBot="1">
      <c r="A174" s="1889"/>
      <c r="B174" s="1890"/>
      <c r="C174" s="1908"/>
      <c r="D174" s="1908"/>
      <c r="E174" s="1908"/>
      <c r="F174" s="1908"/>
      <c r="G174" s="1921"/>
      <c r="H174" s="1892"/>
      <c r="I174" s="1892"/>
      <c r="J174" s="1892"/>
      <c r="K174" s="1892"/>
      <c r="L174" s="1892"/>
      <c r="M174" s="1892"/>
      <c r="N174" s="1892"/>
      <c r="O174" s="1892"/>
      <c r="P174" s="1892"/>
      <c r="Q174" s="1892"/>
      <c r="R174" s="1892"/>
      <c r="S174" s="1892"/>
      <c r="T174" s="1892"/>
      <c r="U174" s="1892"/>
    </row>
    <row r="175" spans="1:21" ht="16.5" thickTop="1" thickBot="1">
      <c r="A175" s="652" t="s">
        <v>635</v>
      </c>
      <c r="B175" s="653"/>
      <c r="C175" s="12"/>
      <c r="D175" s="12"/>
      <c r="E175" s="12"/>
      <c r="F175" s="12"/>
      <c r="G175" s="13"/>
      <c r="H175" s="21"/>
      <c r="I175" s="21"/>
      <c r="J175" s="21"/>
      <c r="K175" s="21"/>
      <c r="L175" s="21"/>
      <c r="M175" s="21"/>
      <c r="N175" s="21"/>
      <c r="O175" s="21"/>
      <c r="P175" s="21"/>
      <c r="Q175" s="21"/>
      <c r="R175" s="21"/>
      <c r="S175" s="21"/>
      <c r="T175" s="21"/>
      <c r="U175" s="21"/>
    </row>
    <row r="176" spans="1:21" ht="15.75" thickTop="1">
      <c r="A176" s="1920"/>
      <c r="B176" s="1907" t="s">
        <v>636</v>
      </c>
      <c r="C176" s="1908"/>
      <c r="D176" s="1908"/>
      <c r="E176" s="1908"/>
      <c r="F176" s="1908"/>
      <c r="G176" s="1921"/>
      <c r="H176" s="1892"/>
      <c r="I176" s="1892"/>
      <c r="J176" s="1892"/>
      <c r="K176" s="1892"/>
      <c r="L176" s="1892"/>
      <c r="M176" s="1892"/>
      <c r="N176" s="1892"/>
      <c r="O176" s="1892"/>
      <c r="P176" s="1892"/>
      <c r="Q176" s="1892"/>
      <c r="R176" s="1892"/>
      <c r="S176" s="1892"/>
      <c r="T176" s="1892"/>
      <c r="U176" s="1892"/>
    </row>
    <row r="177" spans="1:21">
      <c r="A177" s="1920"/>
      <c r="B177" s="1907" t="s">
        <v>637</v>
      </c>
      <c r="C177" s="1908"/>
      <c r="D177" s="1908"/>
      <c r="E177" s="1908"/>
      <c r="F177" s="1908"/>
      <c r="G177" s="1921"/>
      <c r="H177" s="1892"/>
      <c r="I177" s="1892"/>
      <c r="J177" s="1892"/>
      <c r="K177" s="1892"/>
      <c r="L177" s="1892"/>
      <c r="M177" s="1892"/>
      <c r="N177" s="1892"/>
      <c r="O177" s="1892"/>
      <c r="P177" s="1892"/>
      <c r="Q177" s="1892"/>
      <c r="R177" s="1892"/>
      <c r="S177" s="1892"/>
      <c r="T177" s="1892"/>
      <c r="U177" s="1892"/>
    </row>
    <row r="178" spans="1:21">
      <c r="A178" s="1920"/>
      <c r="B178" s="1907" t="s">
        <v>638</v>
      </c>
      <c r="C178" s="1908"/>
      <c r="D178" s="1908"/>
      <c r="E178" s="1908"/>
      <c r="F178" s="1908"/>
      <c r="G178" s="1921"/>
      <c r="H178" s="1892"/>
      <c r="I178" s="1892"/>
      <c r="J178" s="1892"/>
      <c r="K178" s="1892"/>
      <c r="L178" s="1892"/>
      <c r="M178" s="1892"/>
      <c r="N178" s="1892"/>
      <c r="O178" s="1892"/>
      <c r="P178" s="1892"/>
      <c r="Q178" s="1892"/>
      <c r="R178" s="1892"/>
      <c r="S178" s="1892"/>
      <c r="T178" s="1892"/>
      <c r="U178" s="1892"/>
    </row>
    <row r="179" spans="1:21">
      <c r="A179" s="1920"/>
      <c r="B179" s="1907" t="s">
        <v>639</v>
      </c>
      <c r="C179" s="1908"/>
      <c r="D179" s="1908"/>
      <c r="E179" s="1908"/>
      <c r="F179" s="1908"/>
      <c r="G179" s="1921"/>
      <c r="H179" s="1892"/>
      <c r="I179" s="1892"/>
      <c r="J179" s="1892"/>
      <c r="K179" s="1892"/>
      <c r="L179" s="1892"/>
      <c r="M179" s="1892"/>
      <c r="N179" s="1892"/>
      <c r="O179" s="1892"/>
      <c r="P179" s="1892"/>
      <c r="Q179" s="1892"/>
      <c r="R179" s="1892"/>
      <c r="S179" s="1892"/>
      <c r="T179" s="1892"/>
      <c r="U179" s="1892"/>
    </row>
    <row r="180" spans="1:21" ht="15.75" thickBot="1">
      <c r="A180" s="358"/>
      <c r="B180" s="357"/>
      <c r="C180" s="188"/>
      <c r="D180" s="188"/>
      <c r="E180" s="188"/>
      <c r="F180" s="188"/>
      <c r="G180" s="359"/>
      <c r="H180" s="300"/>
      <c r="I180" s="300"/>
      <c r="J180" s="300"/>
      <c r="K180" s="300"/>
      <c r="L180" s="300"/>
      <c r="M180" s="300"/>
      <c r="N180" s="300"/>
      <c r="O180" s="300"/>
      <c r="P180" s="300"/>
      <c r="Q180" s="300"/>
      <c r="R180" s="300"/>
      <c r="S180" s="300"/>
      <c r="T180" s="300"/>
      <c r="U180" s="300"/>
    </row>
    <row r="181" spans="1:21" ht="16.5" thickTop="1" thickBot="1">
      <c r="A181" s="7" t="s">
        <v>640</v>
      </c>
      <c r="B181" s="8"/>
      <c r="C181" s="12"/>
      <c r="D181" s="12"/>
      <c r="E181" s="12"/>
      <c r="F181" s="12"/>
      <c r="G181" s="13"/>
      <c r="H181" s="21"/>
      <c r="I181" s="21"/>
      <c r="J181" s="21"/>
      <c r="K181" s="21"/>
      <c r="L181" s="21"/>
      <c r="M181" s="21"/>
      <c r="N181" s="21"/>
      <c r="O181" s="21"/>
      <c r="P181" s="21"/>
      <c r="Q181" s="21"/>
      <c r="R181" s="21"/>
      <c r="S181" s="21"/>
      <c r="T181" s="21"/>
      <c r="U181" s="21"/>
    </row>
    <row r="182" spans="1:21" ht="15.75" thickTop="1">
      <c r="A182" s="2456"/>
      <c r="B182" s="2462" t="s">
        <v>641</v>
      </c>
      <c r="C182" s="2457"/>
      <c r="D182" s="2457"/>
      <c r="E182" s="2457"/>
      <c r="F182" s="2457"/>
      <c r="G182" s="2458"/>
      <c r="H182" s="2463"/>
      <c r="I182" s="2463"/>
      <c r="J182" s="2463"/>
      <c r="K182" s="2463"/>
      <c r="L182" s="2463"/>
      <c r="M182" s="2463"/>
      <c r="N182" s="2463"/>
      <c r="O182" s="2463"/>
      <c r="P182" s="2463"/>
      <c r="Q182" s="2463"/>
      <c r="R182" s="2463"/>
      <c r="S182" s="2463"/>
      <c r="T182" s="2463"/>
      <c r="U182" s="2463"/>
    </row>
    <row r="183" spans="1:21">
      <c r="A183" s="1920"/>
      <c r="B183" s="1907" t="s">
        <v>642</v>
      </c>
      <c r="C183" s="1908"/>
      <c r="D183" s="1908"/>
      <c r="E183" s="1908"/>
      <c r="F183" s="1908"/>
      <c r="G183" s="1921"/>
      <c r="H183" s="1893"/>
      <c r="I183" s="1893"/>
      <c r="J183" s="1893"/>
      <c r="K183" s="1893"/>
      <c r="L183" s="1893"/>
      <c r="M183" s="1893"/>
      <c r="N183" s="1893"/>
      <c r="O183" s="1893"/>
      <c r="P183" s="1893"/>
      <c r="Q183" s="1893"/>
      <c r="R183" s="1893"/>
      <c r="S183" s="1893"/>
      <c r="T183" s="1893"/>
      <c r="U183" s="1893"/>
    </row>
    <row r="184" spans="1:21" ht="15.75" thickBot="1">
      <c r="A184" s="1894"/>
      <c r="B184" s="1895" t="s">
        <v>643</v>
      </c>
      <c r="C184" s="1896"/>
      <c r="D184" s="1896"/>
      <c r="E184" s="1896"/>
      <c r="F184" s="1896"/>
      <c r="G184" s="1897"/>
      <c r="H184" s="1898"/>
      <c r="I184" s="1898"/>
      <c r="J184" s="1898"/>
      <c r="K184" s="1898"/>
      <c r="L184" s="1898"/>
      <c r="M184" s="1898"/>
      <c r="N184" s="1898"/>
      <c r="O184" s="1898"/>
      <c r="P184" s="1898"/>
      <c r="Q184" s="1898"/>
      <c r="R184" s="1898"/>
      <c r="S184" s="1898"/>
      <c r="T184" s="1898"/>
      <c r="U184" s="1898"/>
    </row>
    <row r="185" spans="1:21" ht="16.5" thickTop="1" thickBot="1">
      <c r="M185" s="2"/>
    </row>
    <row r="186" spans="1:21" ht="16.5" thickTop="1" thickBot="1">
      <c r="A186" s="94" t="s">
        <v>644</v>
      </c>
      <c r="B186" s="96"/>
      <c r="M186" s="2"/>
    </row>
    <row r="187" spans="1:21" ht="15.75" thickTop="1">
      <c r="A187" s="95" t="s">
        <v>542</v>
      </c>
      <c r="B187" s="1899"/>
      <c r="M187" s="2"/>
    </row>
    <row r="188" spans="1:21">
      <c r="A188" s="1900" t="s">
        <v>546</v>
      </c>
      <c r="B188" s="1899"/>
      <c r="M188" s="2"/>
    </row>
    <row r="189" spans="1:21">
      <c r="A189" s="1901" t="s">
        <v>549</v>
      </c>
      <c r="B189" s="1902"/>
      <c r="M189" s="2"/>
    </row>
    <row r="190" spans="1:21">
      <c r="A190" s="1901" t="s">
        <v>552</v>
      </c>
      <c r="B190" s="1903"/>
      <c r="M190" s="2"/>
    </row>
    <row r="191" spans="1:21" ht="15.75" thickBot="1">
      <c r="A191" s="1904" t="s">
        <v>645</v>
      </c>
      <c r="B191" s="1905"/>
      <c r="C191" s="197"/>
      <c r="M191" s="2"/>
    </row>
    <row r="192" spans="1:21" ht="15.75" thickTop="1">
      <c r="M192" s="2"/>
    </row>
    <row r="193" spans="1:13">
      <c r="A193" s="97"/>
      <c r="B193" s="1" t="s">
        <v>646</v>
      </c>
      <c r="M193" s="2"/>
    </row>
    <row r="194" spans="1:13">
      <c r="A194" s="98"/>
      <c r="B194" s="1" t="s">
        <v>647</v>
      </c>
      <c r="M194" s="2"/>
    </row>
  </sheetData>
  <mergeCells count="54">
    <mergeCell ref="L4:M4"/>
    <mergeCell ref="L5:M5"/>
    <mergeCell ref="P7:Q7"/>
    <mergeCell ref="P8:Q8"/>
    <mergeCell ref="N4:O4"/>
    <mergeCell ref="N5:O5"/>
    <mergeCell ref="N6:O6"/>
    <mergeCell ref="N7:O7"/>
    <mergeCell ref="N8:O8"/>
    <mergeCell ref="L6:M6"/>
    <mergeCell ref="L7:M7"/>
    <mergeCell ref="L8:M8"/>
    <mergeCell ref="P4:Q4"/>
    <mergeCell ref="P5:Q5"/>
    <mergeCell ref="P6:Q6"/>
    <mergeCell ref="A175:B175"/>
    <mergeCell ref="J4:K4"/>
    <mergeCell ref="J5:K5"/>
    <mergeCell ref="J6:K6"/>
    <mergeCell ref="J7:K7"/>
    <mergeCell ref="J8:K8"/>
    <mergeCell ref="H4:I4"/>
    <mergeCell ref="H5:I5"/>
    <mergeCell ref="H6:I6"/>
    <mergeCell ref="H7:I7"/>
    <mergeCell ref="H8:I8"/>
    <mergeCell ref="A159:B159"/>
    <mergeCell ref="A163:B163"/>
    <mergeCell ref="A167:B167"/>
    <mergeCell ref="A171:B171"/>
    <mergeCell ref="R8:S8"/>
    <mergeCell ref="T4:U4"/>
    <mergeCell ref="T5:U5"/>
    <mergeCell ref="T6:U6"/>
    <mergeCell ref="T7:U7"/>
    <mergeCell ref="T8:U8"/>
    <mergeCell ref="R4:S4"/>
    <mergeCell ref="R5:S5"/>
    <mergeCell ref="R6:S6"/>
    <mergeCell ref="R7:S7"/>
    <mergeCell ref="T3:U3"/>
    <mergeCell ref="H2:I2"/>
    <mergeCell ref="J2:K2"/>
    <mergeCell ref="L2:M2"/>
    <mergeCell ref="N2:O2"/>
    <mergeCell ref="R2:S2"/>
    <mergeCell ref="T2:U2"/>
    <mergeCell ref="H3:I3"/>
    <mergeCell ref="J3:K3"/>
    <mergeCell ref="L3:M3"/>
    <mergeCell ref="N3:O3"/>
    <mergeCell ref="R3:S3"/>
    <mergeCell ref="P3:Q3"/>
    <mergeCell ref="P2:Q2"/>
  </mergeCells>
  <conditionalFormatting sqref="H20:H30">
    <cfRule type="cellIs" dxfId="261" priority="23" operator="equal">
      <formula>"X"</formula>
    </cfRule>
    <cfRule type="cellIs" dxfId="260" priority="24" operator="equal">
      <formula>"I"</formula>
    </cfRule>
  </conditionalFormatting>
  <conditionalFormatting sqref="H32:H150">
    <cfRule type="cellIs" dxfId="259" priority="21" operator="equal">
      <formula>"X"</formula>
    </cfRule>
    <cfRule type="cellIs" dxfId="258" priority="22" operator="equal">
      <formula>"I"</formula>
    </cfRule>
  </conditionalFormatting>
  <conditionalFormatting sqref="J20:J30">
    <cfRule type="cellIs" dxfId="257" priority="17" operator="equal">
      <formula>"X"</formula>
    </cfRule>
    <cfRule type="cellIs" dxfId="256" priority="18" operator="equal">
      <formula>"I"</formula>
    </cfRule>
  </conditionalFormatting>
  <conditionalFormatting sqref="J32:J150">
    <cfRule type="cellIs" dxfId="255" priority="19" operator="equal">
      <formula>"X"</formula>
    </cfRule>
    <cfRule type="cellIs" dxfId="254" priority="20" operator="equal">
      <formula>"I"</formula>
    </cfRule>
  </conditionalFormatting>
  <conditionalFormatting sqref="N20:N30">
    <cfRule type="cellIs" dxfId="253" priority="15" operator="equal">
      <formula>"X"</formula>
    </cfRule>
    <cfRule type="cellIs" dxfId="252" priority="16" operator="equal">
      <formula>"I"</formula>
    </cfRule>
  </conditionalFormatting>
  <conditionalFormatting sqref="N32:N150">
    <cfRule type="cellIs" dxfId="251" priority="13" operator="equal">
      <formula>"X"</formula>
    </cfRule>
    <cfRule type="cellIs" dxfId="250" priority="14" operator="equal">
      <formula>"I"</formula>
    </cfRule>
  </conditionalFormatting>
  <conditionalFormatting sqref="P20:P30">
    <cfRule type="cellIs" dxfId="249" priority="9" operator="equal">
      <formula>"X"</formula>
    </cfRule>
    <cfRule type="cellIs" dxfId="248" priority="10" operator="equal">
      <formula>"I"</formula>
    </cfRule>
  </conditionalFormatting>
  <conditionalFormatting sqref="P32:P150">
    <cfRule type="cellIs" dxfId="247" priority="11" operator="equal">
      <formula>"X"</formula>
    </cfRule>
    <cfRule type="cellIs" dxfId="246" priority="12" operator="equal">
      <formula>"I"</formula>
    </cfRule>
  </conditionalFormatting>
  <conditionalFormatting sqref="R20:R30">
    <cfRule type="cellIs" dxfId="245" priority="7" operator="equal">
      <formula>"X"</formula>
    </cfRule>
    <cfRule type="cellIs" dxfId="244" priority="8" operator="equal">
      <formula>"I"</formula>
    </cfRule>
  </conditionalFormatting>
  <conditionalFormatting sqref="R32:R150">
    <cfRule type="cellIs" dxfId="243" priority="5" operator="equal">
      <formula>"X"</formula>
    </cfRule>
    <cfRule type="cellIs" dxfId="242" priority="6" operator="equal">
      <formula>"I"</formula>
    </cfRule>
  </conditionalFormatting>
  <conditionalFormatting sqref="T20:T30">
    <cfRule type="cellIs" dxfId="241" priority="1" operator="equal">
      <formula>"X"</formula>
    </cfRule>
    <cfRule type="cellIs" dxfId="240" priority="2" operator="equal">
      <formula>"I"</formula>
    </cfRule>
  </conditionalFormatting>
  <conditionalFormatting sqref="T32:T150">
    <cfRule type="cellIs" dxfId="239" priority="3" operator="equal">
      <formula>"X"</formula>
    </cfRule>
    <cfRule type="cellIs" dxfId="238" priority="4" operator="equal">
      <formula>"I"</formula>
    </cfRule>
  </conditionalFormatting>
  <hyperlinks>
    <hyperlink ref="B3" location="'Cost Summary'!A1" display="BACK TO SUMMARY SHEET" xr:uid="{BA903774-D007-4F0C-99A8-EAA0CB346A37}"/>
  </hyperlinks>
  <printOptions horizontalCentered="1"/>
  <pageMargins left="0.2" right="0.2" top="0.75" bottom="0.75" header="0.3" footer="0.3"/>
  <pageSetup scale="57" orientation="portrait" horizontalDpi="300" verticalDpi="300" r:id="rId1"/>
  <rowBreaks count="1" manualBreakCount="1">
    <brk id="71" max="6" man="1"/>
  </rowBreaks>
  <legacyDrawing r:id="rId2"/>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80B-8740-4F42-890F-72A98BEDDE32}">
  <sheetPr>
    <tabColor rgb="FF92D050"/>
  </sheetPr>
  <dimension ref="A1:S86"/>
  <sheetViews>
    <sheetView zoomScaleNormal="100" workbookViewId="0">
      <pane xSplit="2" ySplit="9" topLeftCell="G20" activePane="bottomRight" state="frozen"/>
      <selection pane="bottomRight" activeCell="B30" sqref="B30"/>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480</v>
      </c>
      <c r="C5" s="1908"/>
      <c r="D5" s="1908"/>
      <c r="E5" s="1908"/>
      <c r="F5" s="1908"/>
      <c r="G5" s="1909" t="s">
        <v>546</v>
      </c>
      <c r="H5" s="1910"/>
      <c r="I5" s="1911"/>
      <c r="J5" s="1910"/>
      <c r="K5" s="1911"/>
      <c r="L5" s="1910"/>
      <c r="M5" s="1911"/>
      <c r="N5" s="1910"/>
      <c r="O5" s="1911"/>
      <c r="P5" s="1910"/>
      <c r="Q5" s="1911"/>
      <c r="R5" s="1910"/>
      <c r="S5" s="1911"/>
    </row>
    <row r="6" spans="1:19">
      <c r="A6" s="1906" t="s">
        <v>548</v>
      </c>
      <c r="B6" s="1912" t="s">
        <v>479</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441"/>
      <c r="I7" s="2442"/>
      <c r="J7" s="2441"/>
      <c r="K7" s="2442"/>
      <c r="L7" s="2441"/>
      <c r="M7" s="2442"/>
      <c r="N7" s="2441"/>
      <c r="O7" s="2442"/>
      <c r="P7" s="2441"/>
      <c r="Q7" s="2442"/>
      <c r="R7" s="2441"/>
      <c r="S7" s="2442"/>
    </row>
    <row r="8" spans="1:19" ht="15.75" thickBot="1">
      <c r="A8" s="356" t="s">
        <v>554</v>
      </c>
      <c r="B8" s="357"/>
      <c r="C8" s="188"/>
      <c r="D8" s="188"/>
      <c r="E8" s="188"/>
      <c r="F8" s="188"/>
      <c r="G8" s="298" t="s">
        <v>554</v>
      </c>
      <c r="H8" s="1918">
        <f>I47</f>
        <v>0</v>
      </c>
      <c r="I8" s="1919"/>
      <c r="J8" s="1918">
        <f>K47</f>
        <v>0</v>
      </c>
      <c r="K8" s="1919"/>
      <c r="L8" s="1918">
        <f>M47</f>
        <v>0</v>
      </c>
      <c r="M8" s="1919"/>
      <c r="N8" s="1918">
        <f>O47</f>
        <v>0</v>
      </c>
      <c r="O8" s="1919"/>
      <c r="P8" s="1918">
        <f>Q47</f>
        <v>0</v>
      </c>
      <c r="Q8" s="1919"/>
      <c r="R8" s="1918">
        <f>S47</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464" t="s">
        <v>563</v>
      </c>
      <c r="C10" s="1908"/>
      <c r="D10" s="1908"/>
      <c r="E10" s="1908"/>
      <c r="F10" s="1908"/>
      <c r="G10" s="1921"/>
      <c r="H10" s="1922"/>
      <c r="I10" s="1922"/>
      <c r="J10" s="1922"/>
      <c r="K10" s="1922"/>
      <c r="L10" s="1922"/>
      <c r="M10" s="1922"/>
      <c r="N10" s="1922"/>
      <c r="O10" s="1922"/>
      <c r="P10" s="1922"/>
      <c r="Q10" s="1922"/>
      <c r="R10" s="1922"/>
      <c r="S10" s="1922"/>
    </row>
    <row r="11" spans="1:19"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t="15.75" hidden="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t="15.75" hidden="1" thickTop="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60"/>
      <c r="B21" s="1925" t="s">
        <v>480</v>
      </c>
      <c r="C21" s="57"/>
      <c r="D21" s="58"/>
      <c r="E21" s="58"/>
      <c r="F21" s="58"/>
      <c r="G21" s="64"/>
      <c r="H21" s="1924"/>
      <c r="I21" s="1922"/>
      <c r="J21" s="1924"/>
      <c r="K21" s="1922"/>
      <c r="L21" s="1924"/>
      <c r="M21" s="1922"/>
      <c r="N21" s="1924"/>
      <c r="O21" s="1922"/>
      <c r="P21" s="1924"/>
      <c r="Q21" s="1922"/>
      <c r="R21" s="1924"/>
      <c r="S21" s="1922"/>
    </row>
    <row r="22" spans="1:19">
      <c r="A22" s="2466"/>
      <c r="B22" s="1848" t="s">
        <v>567</v>
      </c>
      <c r="C22" s="1923"/>
      <c r="D22" s="1908"/>
      <c r="E22" s="1908"/>
      <c r="F22" s="1908"/>
      <c r="G22" s="1921"/>
      <c r="H22" s="1924"/>
      <c r="I22" s="2494"/>
      <c r="J22" s="1924"/>
      <c r="K22" s="2495"/>
      <c r="L22" s="1924"/>
      <c r="M22" s="2002"/>
      <c r="N22" s="1924"/>
      <c r="O22" s="2002"/>
      <c r="P22" s="1924"/>
      <c r="Q22" s="2002"/>
      <c r="R22" s="1924"/>
      <c r="S22" s="2002"/>
    </row>
    <row r="23" spans="1:19">
      <c r="A23" s="2466"/>
      <c r="B23" s="2496" t="s">
        <v>568</v>
      </c>
      <c r="C23" s="1923"/>
      <c r="D23" s="1908"/>
      <c r="E23" s="1908"/>
      <c r="F23" s="1908"/>
      <c r="G23" s="1921"/>
      <c r="H23" s="1924"/>
      <c r="I23" s="2494"/>
      <c r="J23" s="1924"/>
      <c r="K23" s="2495"/>
      <c r="L23" s="1924"/>
      <c r="M23" s="2002"/>
      <c r="N23" s="1924"/>
      <c r="O23" s="2002"/>
      <c r="P23" s="1924"/>
      <c r="Q23" s="2002"/>
      <c r="R23" s="1924"/>
      <c r="S23" s="2002"/>
    </row>
    <row r="24" spans="1:19">
      <c r="A24" s="2466"/>
      <c r="B24" s="2496" t="s">
        <v>569</v>
      </c>
      <c r="C24" s="1923"/>
      <c r="D24" s="1908"/>
      <c r="E24" s="1908"/>
      <c r="F24" s="1908"/>
      <c r="G24" s="1921"/>
      <c r="H24" s="1924"/>
      <c r="I24" s="2497"/>
      <c r="J24" s="1924"/>
      <c r="K24" s="2497"/>
      <c r="L24" s="1924"/>
      <c r="M24" s="2498"/>
      <c r="N24" s="1924"/>
      <c r="O24" s="2498"/>
      <c r="P24" s="1924"/>
      <c r="Q24" s="2498"/>
      <c r="R24" s="1924"/>
      <c r="S24" s="2498"/>
    </row>
    <row r="25" spans="1:19">
      <c r="A25" s="2466"/>
      <c r="B25" s="2499" t="s">
        <v>570</v>
      </c>
      <c r="C25" s="1923"/>
      <c r="D25" s="1908"/>
      <c r="E25" s="1908"/>
      <c r="F25" s="1908"/>
      <c r="G25" s="1921"/>
      <c r="H25" s="1924"/>
      <c r="I25" s="2497"/>
      <c r="J25" s="1924"/>
      <c r="K25" s="2497"/>
      <c r="L25" s="1924"/>
      <c r="M25" s="2498"/>
      <c r="N25" s="1924"/>
      <c r="O25" s="2497"/>
      <c r="P25" s="1924"/>
      <c r="Q25" s="2498"/>
      <c r="R25" s="1924"/>
      <c r="S25" s="2498"/>
    </row>
    <row r="26" spans="1:19">
      <c r="A26" s="2466"/>
      <c r="B26" s="2499" t="s">
        <v>571</v>
      </c>
      <c r="C26" s="1923"/>
      <c r="D26" s="1908"/>
      <c r="E26" s="1908"/>
      <c r="F26" s="1908"/>
      <c r="G26" s="1921"/>
      <c r="H26" s="1924"/>
      <c r="I26" s="2497"/>
      <c r="J26" s="1924"/>
      <c r="K26" s="2497"/>
      <c r="L26" s="1924"/>
      <c r="M26" s="2498"/>
      <c r="N26" s="1924"/>
      <c r="O26" s="2497"/>
      <c r="P26" s="1924"/>
      <c r="Q26" s="2498"/>
      <c r="R26" s="1924"/>
      <c r="S26" s="2498"/>
    </row>
    <row r="27" spans="1:19">
      <c r="A27" s="2466"/>
      <c r="B27" s="2499" t="s">
        <v>572</v>
      </c>
      <c r="C27" s="1923"/>
      <c r="D27" s="1908"/>
      <c r="E27" s="1908"/>
      <c r="F27" s="1908"/>
      <c r="G27" s="1921"/>
      <c r="H27" s="1924"/>
      <c r="I27" s="2497"/>
      <c r="J27" s="1924"/>
      <c r="K27" s="2497"/>
      <c r="L27" s="1924"/>
      <c r="M27" s="2498"/>
      <c r="N27" s="1924"/>
      <c r="O27" s="2497"/>
      <c r="P27" s="1924"/>
      <c r="Q27" s="2498"/>
      <c r="R27" s="1924"/>
      <c r="S27" s="2498"/>
    </row>
    <row r="28" spans="1:19">
      <c r="A28" s="2466"/>
      <c r="B28" s="2499" t="s">
        <v>573</v>
      </c>
      <c r="C28" s="1923"/>
      <c r="D28" s="1908"/>
      <c r="E28" s="1908"/>
      <c r="F28" s="1908"/>
      <c r="G28" s="1921"/>
      <c r="H28" s="1924"/>
      <c r="I28" s="2497"/>
      <c r="J28" s="1924"/>
      <c r="K28" s="2497"/>
      <c r="L28" s="1924"/>
      <c r="M28" s="2498"/>
      <c r="N28" s="1924"/>
      <c r="O28" s="2497"/>
      <c r="P28" s="1924"/>
      <c r="Q28" s="2498"/>
      <c r="R28" s="1924"/>
      <c r="S28" s="2498"/>
    </row>
    <row r="29" spans="1:19">
      <c r="A29" s="2466"/>
      <c r="B29" s="2499" t="s">
        <v>648</v>
      </c>
      <c r="C29" s="1923"/>
      <c r="D29" s="1908"/>
      <c r="E29" s="1908"/>
      <c r="F29" s="1908"/>
      <c r="G29" s="1921"/>
      <c r="H29" s="1924"/>
      <c r="I29" s="2497"/>
      <c r="J29" s="1924"/>
      <c r="K29" s="2497"/>
      <c r="L29" s="1924"/>
      <c r="M29" s="2498"/>
      <c r="N29" s="1924"/>
      <c r="O29" s="2497"/>
      <c r="P29" s="1924"/>
      <c r="Q29" s="2498"/>
      <c r="R29" s="1924"/>
      <c r="S29" s="2498"/>
    </row>
    <row r="30" spans="1:19">
      <c r="A30" s="2466"/>
      <c r="B30" s="2500" t="s">
        <v>574</v>
      </c>
      <c r="C30" s="1923"/>
      <c r="D30" s="1908"/>
      <c r="E30" s="1908"/>
      <c r="F30" s="1908"/>
      <c r="G30" s="1921"/>
      <c r="H30" s="1924"/>
      <c r="I30" s="2501"/>
      <c r="J30" s="1924"/>
      <c r="K30" s="2497"/>
      <c r="L30" s="1924"/>
      <c r="M30" s="2498"/>
      <c r="N30" s="1924"/>
      <c r="O30" s="2497"/>
      <c r="P30" s="1924"/>
      <c r="Q30" s="2498"/>
      <c r="R30" s="1924"/>
      <c r="S30" s="2498"/>
    </row>
    <row r="31" spans="1:19">
      <c r="A31" s="2466"/>
      <c r="B31" s="2502" t="s">
        <v>575</v>
      </c>
      <c r="C31" s="2503"/>
      <c r="D31" s="1933"/>
      <c r="E31" s="1933"/>
      <c r="F31" s="1933"/>
      <c r="G31" s="1935"/>
      <c r="H31" s="2504"/>
      <c r="I31" s="2505"/>
      <c r="J31" s="2505"/>
      <c r="K31" s="2505"/>
      <c r="L31" s="2506"/>
      <c r="M31" s="2507"/>
      <c r="N31" s="2505"/>
      <c r="O31" s="2505"/>
      <c r="P31" s="2505"/>
      <c r="Q31" s="2505"/>
      <c r="R31" s="1974"/>
      <c r="S31" s="2507"/>
    </row>
    <row r="32" spans="1:19">
      <c r="A32" s="2466"/>
      <c r="B32" s="2453"/>
      <c r="C32" s="1923"/>
      <c r="D32" s="1908"/>
      <c r="E32" s="1908"/>
      <c r="F32" s="1908"/>
      <c r="G32" s="1921"/>
      <c r="H32" s="1924"/>
      <c r="I32" s="2501"/>
      <c r="J32" s="1924"/>
      <c r="K32" s="2497"/>
      <c r="L32" s="1924"/>
      <c r="M32" s="2498"/>
      <c r="N32" s="1924"/>
      <c r="O32" s="2497"/>
      <c r="P32" s="1924"/>
      <c r="Q32" s="2498"/>
      <c r="R32" s="1924"/>
      <c r="S32" s="2498"/>
    </row>
    <row r="33" spans="1:19">
      <c r="A33" s="2466"/>
      <c r="B33" s="2453"/>
      <c r="C33" s="1923"/>
      <c r="D33" s="1908"/>
      <c r="E33" s="1908"/>
      <c r="F33" s="1908"/>
      <c r="G33" s="1921"/>
      <c r="H33" s="1924"/>
      <c r="I33" s="2501"/>
      <c r="J33" s="1924"/>
      <c r="K33" s="2497"/>
      <c r="L33" s="1924"/>
      <c r="M33" s="2498"/>
      <c r="N33" s="1924"/>
      <c r="O33" s="2497"/>
      <c r="P33" s="1924"/>
      <c r="Q33" s="2498"/>
      <c r="R33" s="1924"/>
      <c r="S33" s="2498"/>
    </row>
    <row r="34" spans="1:19">
      <c r="A34" s="2466"/>
      <c r="B34" s="2453"/>
      <c r="C34" s="1923"/>
      <c r="D34" s="1908"/>
      <c r="E34" s="1908"/>
      <c r="F34" s="1908"/>
      <c r="G34" s="1921"/>
      <c r="H34" s="1924"/>
      <c r="I34" s="2501"/>
      <c r="J34" s="1924"/>
      <c r="K34" s="2497"/>
      <c r="L34" s="1924"/>
      <c r="M34" s="2498"/>
      <c r="N34" s="1924"/>
      <c r="O34" s="2497"/>
      <c r="P34" s="1924"/>
      <c r="Q34" s="2498"/>
      <c r="R34" s="1924"/>
      <c r="S34" s="2498"/>
    </row>
    <row r="35" spans="1:19">
      <c r="A35" s="2466"/>
      <c r="B35" s="2453"/>
      <c r="C35" s="1923"/>
      <c r="D35" s="1908"/>
      <c r="E35" s="1908"/>
      <c r="F35" s="1908"/>
      <c r="G35" s="1921"/>
      <c r="H35" s="1924"/>
      <c r="I35" s="2501"/>
      <c r="J35" s="1924"/>
      <c r="K35" s="2497"/>
      <c r="L35" s="1924"/>
      <c r="M35" s="2498"/>
      <c r="N35" s="1924"/>
      <c r="O35" s="2497"/>
      <c r="P35" s="1924"/>
      <c r="Q35" s="2498"/>
      <c r="R35" s="1924"/>
      <c r="S35" s="2498"/>
    </row>
    <row r="36" spans="1:19">
      <c r="A36" s="2466"/>
      <c r="B36" s="2453"/>
      <c r="C36" s="1923"/>
      <c r="D36" s="1908"/>
      <c r="E36" s="1908"/>
      <c r="F36" s="1908"/>
      <c r="G36" s="1921"/>
      <c r="H36" s="1924"/>
      <c r="I36" s="2501"/>
      <c r="J36" s="1924"/>
      <c r="K36" s="2497"/>
      <c r="L36" s="1924"/>
      <c r="M36" s="2498"/>
      <c r="N36" s="1924"/>
      <c r="O36" s="2497"/>
      <c r="P36" s="1924"/>
      <c r="Q36" s="2498"/>
      <c r="R36" s="1924"/>
      <c r="S36" s="2498"/>
    </row>
    <row r="37" spans="1:19">
      <c r="A37" s="2466"/>
      <c r="B37" s="2453"/>
      <c r="C37" s="1923"/>
      <c r="D37" s="1908"/>
      <c r="E37" s="1908"/>
      <c r="F37" s="1908"/>
      <c r="G37" s="1921"/>
      <c r="H37" s="1924"/>
      <c r="I37" s="2501"/>
      <c r="J37" s="1924"/>
      <c r="K37" s="2497"/>
      <c r="L37" s="1924"/>
      <c r="M37" s="2498"/>
      <c r="N37" s="1924"/>
      <c r="O37" s="2497"/>
      <c r="P37" s="1924"/>
      <c r="Q37" s="2498"/>
      <c r="R37" s="1924"/>
      <c r="S37" s="2498"/>
    </row>
    <row r="38" spans="1:19">
      <c r="A38" s="2466"/>
      <c r="B38" s="2453"/>
      <c r="C38" s="1923"/>
      <c r="D38" s="1908"/>
      <c r="E38" s="1908"/>
      <c r="F38" s="1908"/>
      <c r="G38" s="1921"/>
      <c r="H38" s="1924"/>
      <c r="I38" s="2501"/>
      <c r="J38" s="1924"/>
      <c r="K38" s="2497"/>
      <c r="L38" s="1924"/>
      <c r="M38" s="2498"/>
      <c r="N38" s="1924"/>
      <c r="O38" s="2497"/>
      <c r="P38" s="1924"/>
      <c r="Q38" s="2498"/>
      <c r="R38" s="1924"/>
      <c r="S38" s="2498"/>
    </row>
    <row r="39" spans="1:19">
      <c r="A39" s="2466"/>
      <c r="B39" s="2453"/>
      <c r="C39" s="1923"/>
      <c r="D39" s="1908"/>
      <c r="E39" s="1908"/>
      <c r="F39" s="1908"/>
      <c r="G39" s="1921"/>
      <c r="H39" s="1924"/>
      <c r="I39" s="2501"/>
      <c r="J39" s="1924"/>
      <c r="K39" s="2497"/>
      <c r="L39" s="1924"/>
      <c r="M39" s="2498"/>
      <c r="N39" s="1924"/>
      <c r="O39" s="2497"/>
      <c r="P39" s="1924"/>
      <c r="Q39" s="2498"/>
      <c r="R39" s="1924"/>
      <c r="S39" s="2498"/>
    </row>
    <row r="40" spans="1:19">
      <c r="A40" s="2466"/>
      <c r="B40" s="2453"/>
      <c r="C40" s="1923"/>
      <c r="D40" s="1908"/>
      <c r="E40" s="1908"/>
      <c r="F40" s="1908"/>
      <c r="G40" s="1921"/>
      <c r="H40" s="1924"/>
      <c r="I40" s="2501"/>
      <c r="J40" s="1924"/>
      <c r="K40" s="2497"/>
      <c r="L40" s="1924"/>
      <c r="M40" s="2498"/>
      <c r="N40" s="1924"/>
      <c r="O40" s="2497"/>
      <c r="P40" s="1924"/>
      <c r="Q40" s="2498"/>
      <c r="R40" s="1924"/>
      <c r="S40" s="2498"/>
    </row>
    <row r="41" spans="1:19">
      <c r="A41" s="2466"/>
      <c r="B41" s="2508"/>
      <c r="C41" s="1923"/>
      <c r="D41" s="1908"/>
      <c r="E41" s="1908"/>
      <c r="F41" s="1908"/>
      <c r="G41" s="1921"/>
      <c r="H41" s="1924"/>
      <c r="I41" s="2501"/>
      <c r="J41" s="1924"/>
      <c r="K41" s="2497"/>
      <c r="L41" s="1924"/>
      <c r="M41" s="2498"/>
      <c r="N41" s="1924"/>
      <c r="O41" s="2497"/>
      <c r="P41" s="1924"/>
      <c r="Q41" s="2497"/>
      <c r="R41" s="1924"/>
      <c r="S41" s="2498"/>
    </row>
    <row r="42" spans="1:19" ht="15.75" thickBot="1">
      <c r="A42" s="2466"/>
      <c r="B42" s="2508"/>
      <c r="C42" s="1923"/>
      <c r="D42" s="1908"/>
      <c r="E42" s="1908"/>
      <c r="F42" s="1908"/>
      <c r="G42" s="1921"/>
      <c r="H42" s="1924"/>
      <c r="I42" s="2501"/>
      <c r="J42" s="1924"/>
      <c r="K42" s="2498"/>
      <c r="L42" s="1924"/>
      <c r="M42" s="2498"/>
      <c r="N42" s="1924"/>
      <c r="O42" s="2497"/>
      <c r="P42" s="1924"/>
      <c r="Q42" s="2497"/>
      <c r="R42" s="1924"/>
      <c r="S42" s="2498"/>
    </row>
    <row r="43" spans="1:19" ht="15.75" thickTop="1">
      <c r="A43" s="14"/>
      <c r="B43" s="15"/>
      <c r="C43" s="16"/>
      <c r="D43" s="16"/>
      <c r="E43" s="17"/>
      <c r="F43" s="18" t="s">
        <v>625</v>
      </c>
      <c r="G43" s="19"/>
      <c r="H43" s="20"/>
      <c r="I43" s="62">
        <f>SUM(I23:I42)</f>
        <v>0</v>
      </c>
      <c r="J43" s="20"/>
      <c r="K43" s="62">
        <f>SUM(K23:K42)</f>
        <v>0</v>
      </c>
      <c r="L43" s="20"/>
      <c r="M43" s="62">
        <f>SUM(M23:M42)</f>
        <v>0</v>
      </c>
      <c r="N43" s="20"/>
      <c r="O43" s="62">
        <f>SUM(O23:O42)</f>
        <v>0</v>
      </c>
      <c r="P43" s="20"/>
      <c r="Q43" s="62">
        <f>SUM(Q23:Q42)</f>
        <v>0</v>
      </c>
      <c r="R43" s="20"/>
      <c r="S43" s="62">
        <f>SUM(S23:S42)</f>
        <v>0</v>
      </c>
    </row>
    <row r="44" spans="1:19">
      <c r="A44" s="1867"/>
      <c r="B44" s="1868"/>
      <c r="C44" s="1869"/>
      <c r="D44" s="1869"/>
      <c r="E44" s="1870"/>
      <c r="F44" s="1871" t="s">
        <v>626</v>
      </c>
      <c r="G44" s="1872"/>
      <c r="H44" s="1873">
        <v>0</v>
      </c>
      <c r="I44" s="299"/>
      <c r="J44" s="1873">
        <v>0</v>
      </c>
      <c r="K44" s="299"/>
      <c r="L44" s="1873">
        <v>0</v>
      </c>
      <c r="M44" s="299"/>
      <c r="N44" s="1873">
        <v>0</v>
      </c>
      <c r="O44" s="299"/>
      <c r="P44" s="1873">
        <v>0</v>
      </c>
      <c r="Q44" s="299"/>
      <c r="R44" s="1873">
        <v>0</v>
      </c>
      <c r="S44" s="299"/>
    </row>
    <row r="45" spans="1:19">
      <c r="A45" s="1867"/>
      <c r="B45" s="1868"/>
      <c r="C45" s="1869"/>
      <c r="D45" s="1869"/>
      <c r="E45" s="1870"/>
      <c r="F45" s="1871" t="s">
        <v>627</v>
      </c>
      <c r="G45" s="1872"/>
      <c r="H45" s="1875"/>
      <c r="I45" s="1994">
        <f>I43*H44</f>
        <v>0</v>
      </c>
      <c r="J45" s="1875"/>
      <c r="K45" s="1994">
        <f>K43*J44</f>
        <v>0</v>
      </c>
      <c r="L45" s="1875"/>
      <c r="M45" s="1994">
        <f>M43*L44</f>
        <v>0</v>
      </c>
      <c r="N45" s="1875"/>
      <c r="O45" s="1994">
        <f>O43*N44</f>
        <v>0</v>
      </c>
      <c r="P45" s="1875"/>
      <c r="Q45" s="1994">
        <f>Q43*P44</f>
        <v>0</v>
      </c>
      <c r="R45" s="1875"/>
      <c r="S45" s="1994">
        <f>S43*R44</f>
        <v>0</v>
      </c>
    </row>
    <row r="46" spans="1:19">
      <c r="A46" s="1867"/>
      <c r="B46" s="1868"/>
      <c r="C46" s="1869"/>
      <c r="D46" s="1869"/>
      <c r="E46" s="1870"/>
      <c r="F46" s="1871"/>
      <c r="G46" s="1872"/>
      <c r="H46" s="1875"/>
      <c r="I46" s="1993"/>
      <c r="J46" s="1875"/>
      <c r="K46" s="1993"/>
      <c r="L46" s="1875"/>
      <c r="M46" s="1993"/>
      <c r="N46" s="1875"/>
      <c r="O46" s="1993"/>
      <c r="P46" s="1875"/>
      <c r="Q46" s="1993"/>
      <c r="R46" s="1875"/>
      <c r="S46" s="1993"/>
    </row>
    <row r="47" spans="1:19">
      <c r="A47" s="1867"/>
      <c r="B47" s="1868"/>
      <c r="C47" s="1869"/>
      <c r="D47" s="1869"/>
      <c r="E47" s="1870"/>
      <c r="F47" s="1871" t="s">
        <v>628</v>
      </c>
      <c r="G47" s="1872"/>
      <c r="H47" s="1877"/>
      <c r="I47" s="1994">
        <f>SUM(I43:I45)</f>
        <v>0</v>
      </c>
      <c r="J47" s="1877"/>
      <c r="K47" s="1994">
        <f>SUM(K43:K45)</f>
        <v>0</v>
      </c>
      <c r="L47" s="1877"/>
      <c r="M47" s="1994">
        <f>SUM(M43:M45)</f>
        <v>0</v>
      </c>
      <c r="N47" s="1877"/>
      <c r="O47" s="1994">
        <f>SUM(O43:O45)</f>
        <v>0</v>
      </c>
      <c r="P47" s="1877"/>
      <c r="Q47" s="1994">
        <f>SUM(Q43:Q45)</f>
        <v>0</v>
      </c>
      <c r="R47" s="1877"/>
      <c r="S47" s="1994">
        <f>SUM(S43:S45)</f>
        <v>0</v>
      </c>
    </row>
    <row r="48" spans="1:19">
      <c r="A48" s="1867"/>
      <c r="B48" s="1868"/>
      <c r="C48" s="1869"/>
      <c r="D48" s="1869"/>
      <c r="E48" s="1870"/>
      <c r="F48" s="1879" t="s">
        <v>629</v>
      </c>
      <c r="G48" s="1880"/>
      <c r="H48" s="1881"/>
      <c r="I48" s="1882" t="e">
        <f>I47/'Area Calculations'!$I$4</f>
        <v>#DIV/0!</v>
      </c>
      <c r="J48" s="1881"/>
      <c r="K48" s="1882" t="e">
        <f>K47/'Area Calculations'!$I$4</f>
        <v>#DIV/0!</v>
      </c>
      <c r="L48" s="1881"/>
      <c r="M48" s="1882" t="e">
        <f>M47/'Area Calculations'!$I$4</f>
        <v>#DIV/0!</v>
      </c>
      <c r="N48" s="1881"/>
      <c r="O48" s="1882" t="e">
        <f>O47/'Area Calculations'!$I$4</f>
        <v>#DIV/0!</v>
      </c>
      <c r="P48" s="1881"/>
      <c r="Q48" s="1882" t="e">
        <f>Q47/'Area Calculations'!$I$4</f>
        <v>#DIV/0!</v>
      </c>
      <c r="R48" s="1881"/>
      <c r="S48" s="1882" t="e">
        <f>S47/'Area Calculations'!$I$4</f>
        <v>#DIV/0!</v>
      </c>
    </row>
    <row r="49" spans="1:19">
      <c r="A49" s="1867"/>
      <c r="B49" s="1868"/>
      <c r="C49" s="1869"/>
      <c r="D49" s="1869"/>
      <c r="E49" s="1870"/>
      <c r="F49" s="1879" t="s">
        <v>630</v>
      </c>
      <c r="G49" s="1883"/>
      <c r="H49" s="1881"/>
      <c r="I49" s="1882" t="e">
        <f>I47/'Area Calculations'!#REF!</f>
        <v>#REF!</v>
      </c>
      <c r="J49" s="1881"/>
      <c r="K49" s="1882" t="e">
        <f>K47/'Area Calculations'!#REF!</f>
        <v>#REF!</v>
      </c>
      <c r="L49" s="1881"/>
      <c r="M49" s="1882" t="e">
        <f>M47/'Area Calculations'!#REF!</f>
        <v>#REF!</v>
      </c>
      <c r="N49" s="1881"/>
      <c r="O49" s="1882" t="e">
        <f>O47/'Area Calculations'!#REF!</f>
        <v>#REF!</v>
      </c>
      <c r="P49" s="1881"/>
      <c r="Q49" s="1882" t="e">
        <f>Q47/'Area Calculations'!#REF!</f>
        <v>#REF!</v>
      </c>
      <c r="R49" s="1881"/>
      <c r="S49" s="1882" t="e">
        <f>S47/'Area Calculations'!#REF!</f>
        <v>#REF!</v>
      </c>
    </row>
    <row r="50" spans="1:19" ht="15.75" thickBot="1">
      <c r="A50" s="1867"/>
      <c r="B50" s="1868"/>
      <c r="C50" s="1869"/>
      <c r="D50" s="1869"/>
      <c r="E50" s="1870"/>
      <c r="F50" s="1871"/>
      <c r="G50" s="1884"/>
      <c r="H50" s="1885"/>
      <c r="I50" s="1886"/>
      <c r="J50" s="1885"/>
      <c r="K50" s="1886"/>
      <c r="L50" s="1885"/>
      <c r="M50" s="1886"/>
      <c r="N50" s="1885"/>
      <c r="O50" s="1886"/>
      <c r="P50" s="1885"/>
      <c r="Q50" s="1886"/>
      <c r="R50" s="1885"/>
      <c r="S50" s="1886"/>
    </row>
    <row r="51" spans="1:19" ht="16.5" thickTop="1" thickBot="1">
      <c r="A51" s="652" t="s">
        <v>631</v>
      </c>
      <c r="B51" s="653"/>
      <c r="C51" s="12"/>
      <c r="D51" s="12"/>
      <c r="E51" s="12"/>
      <c r="F51" s="12"/>
      <c r="G51" s="13"/>
      <c r="H51" s="21"/>
      <c r="I51" s="21"/>
      <c r="J51" s="21"/>
      <c r="K51" s="21"/>
      <c r="L51" s="21"/>
      <c r="M51" s="21"/>
      <c r="N51" s="21"/>
      <c r="O51" s="21"/>
      <c r="P51" s="21"/>
      <c r="Q51" s="21"/>
      <c r="R51" s="21"/>
      <c r="S51" s="21"/>
    </row>
    <row r="52" spans="1:19" ht="15.75" thickTop="1">
      <c r="A52" s="2509"/>
      <c r="B52" s="1907"/>
      <c r="C52" s="2510"/>
      <c r="D52" s="2510"/>
      <c r="E52" s="2510"/>
      <c r="F52" s="2510"/>
      <c r="G52" s="2511"/>
      <c r="H52" s="2512"/>
      <c r="I52" s="2512"/>
      <c r="J52" s="2512"/>
      <c r="K52" s="2512"/>
      <c r="L52" s="2512"/>
      <c r="M52" s="2512"/>
      <c r="N52" s="2512"/>
      <c r="O52" s="2512"/>
      <c r="P52" s="2512"/>
      <c r="Q52" s="2512"/>
      <c r="R52" s="2512"/>
      <c r="S52" s="2512"/>
    </row>
    <row r="53" spans="1:19">
      <c r="A53" s="2509"/>
      <c r="B53" s="1907"/>
      <c r="C53" s="2510"/>
      <c r="D53" s="2510"/>
      <c r="E53" s="2510"/>
      <c r="F53" s="2510"/>
      <c r="G53" s="2511"/>
      <c r="H53" s="2512"/>
      <c r="I53" s="2512"/>
      <c r="J53" s="2512"/>
      <c r="K53" s="2512"/>
      <c r="L53" s="2512"/>
      <c r="M53" s="2512"/>
      <c r="N53" s="2512"/>
      <c r="O53" s="2512"/>
      <c r="P53" s="2512"/>
      <c r="Q53" s="2512"/>
      <c r="R53" s="2512"/>
      <c r="S53" s="2512"/>
    </row>
    <row r="54" spans="1:19" ht="15.75" thickBot="1">
      <c r="A54" s="2509"/>
      <c r="B54" s="1907"/>
      <c r="C54" s="2510"/>
      <c r="D54" s="2510"/>
      <c r="E54" s="2510"/>
      <c r="F54" s="2510"/>
      <c r="G54" s="2511"/>
      <c r="H54" s="2512"/>
      <c r="I54" s="2512"/>
      <c r="J54" s="2512"/>
      <c r="K54" s="2512"/>
      <c r="L54" s="2512"/>
      <c r="M54" s="2512"/>
      <c r="N54" s="2512"/>
      <c r="O54" s="2512"/>
      <c r="P54" s="2512"/>
      <c r="Q54" s="2512"/>
      <c r="R54" s="2512"/>
      <c r="S54" s="2512"/>
    </row>
    <row r="55" spans="1:19" s="2" customFormat="1" ht="16.5" thickTop="1" thickBot="1">
      <c r="A55" s="652" t="s">
        <v>632</v>
      </c>
      <c r="B55" s="653"/>
      <c r="C55" s="12"/>
      <c r="D55" s="12"/>
      <c r="E55" s="12"/>
      <c r="F55" s="12"/>
      <c r="G55" s="13"/>
      <c r="H55" s="21"/>
      <c r="I55" s="21"/>
      <c r="J55" s="21"/>
      <c r="K55" s="21"/>
      <c r="L55" s="21"/>
      <c r="M55" s="21"/>
      <c r="N55" s="21"/>
      <c r="O55" s="21"/>
      <c r="P55" s="21"/>
      <c r="Q55" s="21"/>
      <c r="R55" s="21"/>
      <c r="S55" s="21"/>
    </row>
    <row r="56" spans="1:19" s="2" customFormat="1" ht="15.75" thickTop="1">
      <c r="A56" s="2509"/>
      <c r="B56" s="1907"/>
      <c r="C56" s="2510"/>
      <c r="D56" s="2510"/>
      <c r="E56" s="2510"/>
      <c r="F56" s="2510"/>
      <c r="G56" s="2511"/>
      <c r="H56" s="2512"/>
      <c r="I56" s="2512"/>
      <c r="J56" s="2512"/>
      <c r="K56" s="2512"/>
      <c r="L56" s="2512"/>
      <c r="M56" s="2512"/>
      <c r="N56" s="2512"/>
      <c r="O56" s="2512"/>
      <c r="P56" s="2512"/>
      <c r="Q56" s="2512"/>
      <c r="R56" s="2512"/>
      <c r="S56" s="2512"/>
    </row>
    <row r="57" spans="1:19" s="2" customFormat="1">
      <c r="A57" s="2509"/>
      <c r="B57" s="1907"/>
      <c r="C57" s="2510"/>
      <c r="D57" s="2510"/>
      <c r="E57" s="2510"/>
      <c r="F57" s="2510"/>
      <c r="G57" s="2511"/>
      <c r="H57" s="2512"/>
      <c r="I57" s="2512"/>
      <c r="J57" s="2512"/>
      <c r="K57" s="2512"/>
      <c r="L57" s="2512"/>
      <c r="M57" s="2512"/>
      <c r="N57" s="2512"/>
      <c r="O57" s="2512"/>
      <c r="P57" s="2512"/>
      <c r="Q57" s="2512"/>
      <c r="R57" s="2512"/>
      <c r="S57" s="2512"/>
    </row>
    <row r="58" spans="1:19" ht="15.75" thickBot="1">
      <c r="A58" s="2509"/>
      <c r="B58" s="1907"/>
      <c r="C58" s="2510"/>
      <c r="D58" s="2510"/>
      <c r="E58" s="2510"/>
      <c r="F58" s="2510"/>
      <c r="G58" s="2511"/>
      <c r="H58" s="2512"/>
      <c r="I58" s="2512"/>
      <c r="J58" s="2512"/>
      <c r="K58" s="2512"/>
      <c r="L58" s="2512"/>
      <c r="M58" s="2512"/>
      <c r="N58" s="2512"/>
      <c r="O58" s="2512"/>
      <c r="P58" s="2512"/>
      <c r="Q58" s="2512"/>
      <c r="R58" s="2512"/>
      <c r="S58" s="2512"/>
    </row>
    <row r="59" spans="1:19" s="2" customFormat="1" ht="16.5" thickTop="1" thickBot="1">
      <c r="A59" s="652" t="s">
        <v>633</v>
      </c>
      <c r="B59" s="653"/>
      <c r="C59" s="12"/>
      <c r="D59" s="12"/>
      <c r="E59" s="12"/>
      <c r="F59" s="12"/>
      <c r="G59" s="13"/>
      <c r="H59" s="21"/>
      <c r="I59" s="21"/>
      <c r="J59" s="21"/>
      <c r="K59" s="21"/>
      <c r="L59" s="21"/>
      <c r="M59" s="21"/>
      <c r="N59" s="21"/>
      <c r="O59" s="21"/>
      <c r="P59" s="21"/>
      <c r="Q59" s="21"/>
      <c r="R59" s="21"/>
      <c r="S59" s="21"/>
    </row>
    <row r="60" spans="1:19" s="2" customFormat="1" ht="15.75" thickTop="1">
      <c r="A60" s="2509"/>
      <c r="B60" s="1907"/>
      <c r="C60" s="2510"/>
      <c r="D60" s="2510"/>
      <c r="E60" s="2510"/>
      <c r="F60" s="2510"/>
      <c r="G60" s="2511"/>
      <c r="H60" s="2512"/>
      <c r="I60" s="2512"/>
      <c r="J60" s="2512"/>
      <c r="K60" s="2512"/>
      <c r="L60" s="2512"/>
      <c r="M60" s="2512"/>
      <c r="N60" s="2512"/>
      <c r="O60" s="2512"/>
      <c r="P60" s="2512"/>
      <c r="Q60" s="2512"/>
      <c r="R60" s="2512"/>
      <c r="S60" s="2512"/>
    </row>
    <row r="61" spans="1:19" s="2" customFormat="1">
      <c r="A61" s="1920"/>
      <c r="B61" s="1907"/>
      <c r="C61" s="1908"/>
      <c r="D61" s="1908"/>
      <c r="E61" s="1908"/>
      <c r="F61" s="1908"/>
      <c r="G61" s="1921"/>
      <c r="H61" s="1888"/>
      <c r="I61" s="1888"/>
      <c r="J61" s="1888"/>
      <c r="K61" s="1888"/>
      <c r="L61" s="1888"/>
      <c r="M61" s="1888"/>
      <c r="N61" s="1888"/>
      <c r="O61" s="1888"/>
      <c r="P61" s="1888"/>
      <c r="Q61" s="1888"/>
      <c r="R61" s="1888"/>
      <c r="S61" s="1888"/>
    </row>
    <row r="62" spans="1:19" s="2" customFormat="1" ht="15.75" thickBot="1">
      <c r="A62" s="1889"/>
      <c r="B62" s="1890"/>
      <c r="C62" s="1908"/>
      <c r="D62" s="1908"/>
      <c r="E62" s="1908"/>
      <c r="F62" s="1908"/>
      <c r="G62" s="1921"/>
      <c r="H62" s="1891"/>
      <c r="I62" s="1891"/>
      <c r="J62" s="1891"/>
      <c r="K62" s="1891"/>
      <c r="L62" s="1891"/>
      <c r="M62" s="1891"/>
      <c r="N62" s="1891"/>
      <c r="O62" s="1891"/>
      <c r="P62" s="1891"/>
      <c r="Q62" s="1891"/>
      <c r="R62" s="1891"/>
      <c r="S62" s="1891"/>
    </row>
    <row r="63" spans="1:19" s="2" customFormat="1" ht="16.5" thickTop="1" thickBot="1">
      <c r="A63" s="652" t="s">
        <v>634</v>
      </c>
      <c r="B63" s="653"/>
      <c r="C63" s="12"/>
      <c r="D63" s="12"/>
      <c r="E63" s="12"/>
      <c r="F63" s="12"/>
      <c r="G63" s="13"/>
      <c r="H63" s="21"/>
      <c r="I63" s="21"/>
      <c r="J63" s="21"/>
      <c r="K63" s="21"/>
      <c r="L63" s="21"/>
      <c r="M63" s="21"/>
      <c r="N63" s="21"/>
      <c r="O63" s="21"/>
      <c r="P63" s="21"/>
      <c r="Q63" s="21"/>
      <c r="R63" s="21"/>
      <c r="S63" s="21"/>
    </row>
    <row r="64" spans="1:19" ht="15.75" thickTop="1">
      <c r="A64" s="2513"/>
      <c r="B64" s="2514"/>
      <c r="C64" s="2510"/>
      <c r="D64" s="2510"/>
      <c r="E64" s="2510"/>
      <c r="F64" s="2510"/>
      <c r="G64" s="2511"/>
      <c r="H64" s="2512"/>
      <c r="I64" s="2512"/>
      <c r="J64" s="2512"/>
      <c r="K64" s="2512"/>
      <c r="L64" s="2512"/>
      <c r="M64" s="2512"/>
      <c r="N64" s="2512"/>
      <c r="O64" s="2512"/>
      <c r="P64" s="2512"/>
      <c r="Q64" s="2512"/>
      <c r="R64" s="2512"/>
      <c r="S64" s="2512"/>
    </row>
    <row r="65" spans="1:19">
      <c r="A65" s="1889"/>
      <c r="B65" s="1890"/>
      <c r="C65" s="1908"/>
      <c r="D65" s="1908"/>
      <c r="E65" s="1908"/>
      <c r="F65" s="1908"/>
      <c r="G65" s="1921"/>
      <c r="H65" s="1892"/>
      <c r="I65" s="1892"/>
      <c r="J65" s="1892"/>
      <c r="K65" s="1892"/>
      <c r="L65" s="1892"/>
      <c r="M65" s="1892"/>
      <c r="N65" s="1892"/>
      <c r="O65" s="1892"/>
      <c r="P65" s="1892"/>
      <c r="Q65" s="1892"/>
      <c r="R65" s="1892"/>
      <c r="S65" s="1892"/>
    </row>
    <row r="66" spans="1:19" ht="15.75" thickBot="1">
      <c r="A66" s="1889"/>
      <c r="B66" s="1890"/>
      <c r="C66" s="1908"/>
      <c r="D66" s="1908"/>
      <c r="E66" s="1908"/>
      <c r="F66" s="1908"/>
      <c r="G66" s="1921"/>
      <c r="H66" s="1892"/>
      <c r="I66" s="1892"/>
      <c r="J66" s="1892"/>
      <c r="K66" s="1892"/>
      <c r="L66" s="1892"/>
      <c r="M66" s="1892"/>
      <c r="N66" s="1892"/>
      <c r="O66" s="1892"/>
      <c r="P66" s="1892"/>
      <c r="Q66" s="1892"/>
      <c r="R66" s="1892"/>
      <c r="S66" s="1892"/>
    </row>
    <row r="67" spans="1:19" ht="16.5" thickTop="1" thickBot="1">
      <c r="A67" s="652" t="s">
        <v>635</v>
      </c>
      <c r="B67" s="653"/>
      <c r="C67" s="12"/>
      <c r="D67" s="12"/>
      <c r="E67" s="12"/>
      <c r="F67" s="12"/>
      <c r="G67" s="13"/>
      <c r="H67" s="21"/>
      <c r="I67" s="21"/>
      <c r="J67" s="21"/>
      <c r="K67" s="21"/>
      <c r="L67" s="21"/>
      <c r="M67" s="21"/>
      <c r="N67" s="21"/>
      <c r="O67" s="21"/>
      <c r="P67" s="21"/>
      <c r="Q67" s="21"/>
      <c r="R67" s="21"/>
      <c r="S67" s="21"/>
    </row>
    <row r="68" spans="1:19" ht="15.75" thickTop="1">
      <c r="A68" s="1920"/>
      <c r="B68" s="1907" t="s">
        <v>636</v>
      </c>
      <c r="C68" s="1908"/>
      <c r="D68" s="1908"/>
      <c r="E68" s="1908"/>
      <c r="F68" s="1908"/>
      <c r="G68" s="1921"/>
      <c r="H68" s="1892"/>
      <c r="I68" s="1892"/>
      <c r="J68" s="1892"/>
      <c r="K68" s="1892"/>
      <c r="L68" s="1892"/>
      <c r="M68" s="1892"/>
      <c r="N68" s="1892"/>
      <c r="O68" s="1892"/>
      <c r="P68" s="1892"/>
      <c r="Q68" s="1892"/>
      <c r="R68" s="1892"/>
      <c r="S68" s="1892"/>
    </row>
    <row r="69" spans="1:19">
      <c r="A69" s="1920"/>
      <c r="B69" s="1907" t="s">
        <v>637</v>
      </c>
      <c r="C69" s="1908"/>
      <c r="D69" s="1908"/>
      <c r="E69" s="1908"/>
      <c r="F69" s="1908"/>
      <c r="G69" s="1921"/>
      <c r="H69" s="1892"/>
      <c r="I69" s="1892"/>
      <c r="J69" s="1892"/>
      <c r="K69" s="1892"/>
      <c r="L69" s="1892"/>
      <c r="M69" s="1892"/>
      <c r="N69" s="1892"/>
      <c r="O69" s="1892"/>
      <c r="P69" s="1892"/>
      <c r="Q69" s="1892"/>
      <c r="R69" s="1892"/>
      <c r="S69" s="1892"/>
    </row>
    <row r="70" spans="1:19">
      <c r="A70" s="1920"/>
      <c r="B70" s="1907" t="s">
        <v>638</v>
      </c>
      <c r="C70" s="1908"/>
      <c r="D70" s="1908"/>
      <c r="E70" s="1908"/>
      <c r="F70" s="1908"/>
      <c r="G70" s="1921"/>
      <c r="H70" s="1892"/>
      <c r="I70" s="1892"/>
      <c r="J70" s="1892"/>
      <c r="K70" s="1892"/>
      <c r="L70" s="1892"/>
      <c r="M70" s="1892"/>
      <c r="N70" s="1892"/>
      <c r="O70" s="1892"/>
      <c r="P70" s="1892"/>
      <c r="Q70" s="1892"/>
      <c r="R70" s="1892"/>
      <c r="S70" s="1892"/>
    </row>
    <row r="71" spans="1:19">
      <c r="A71" s="1920"/>
      <c r="B71" s="1907" t="s">
        <v>639</v>
      </c>
      <c r="C71" s="1908"/>
      <c r="D71" s="1908"/>
      <c r="E71" s="1908"/>
      <c r="F71" s="1908"/>
      <c r="G71" s="1921"/>
      <c r="H71" s="1892"/>
      <c r="I71" s="1892"/>
      <c r="J71" s="1892"/>
      <c r="K71" s="1892"/>
      <c r="L71" s="1892"/>
      <c r="M71" s="1892"/>
      <c r="N71" s="1892"/>
      <c r="O71" s="1892"/>
      <c r="P71" s="1892"/>
      <c r="Q71" s="1892"/>
      <c r="R71" s="1892"/>
      <c r="S71" s="1892"/>
    </row>
    <row r="72" spans="1:19" ht="15.75" thickBot="1">
      <c r="A72" s="358"/>
      <c r="B72" s="357"/>
      <c r="C72" s="188"/>
      <c r="D72" s="188"/>
      <c r="E72" s="188"/>
      <c r="F72" s="188"/>
      <c r="G72" s="359"/>
      <c r="H72" s="300"/>
      <c r="I72" s="300"/>
      <c r="J72" s="300"/>
      <c r="K72" s="300"/>
      <c r="L72" s="300"/>
      <c r="M72" s="300"/>
      <c r="N72" s="300"/>
      <c r="O72" s="300"/>
      <c r="P72" s="300"/>
      <c r="Q72" s="300"/>
      <c r="R72" s="300"/>
      <c r="S72" s="300"/>
    </row>
    <row r="73" spans="1:19" ht="16.5" thickTop="1" thickBot="1">
      <c r="A73" s="7" t="s">
        <v>640</v>
      </c>
      <c r="B73" s="8"/>
      <c r="C73" s="12"/>
      <c r="D73" s="12"/>
      <c r="E73" s="12"/>
      <c r="F73" s="12"/>
      <c r="G73" s="13"/>
      <c r="H73" s="21"/>
      <c r="I73" s="21"/>
      <c r="J73" s="21"/>
      <c r="K73" s="21"/>
      <c r="L73" s="21"/>
      <c r="M73" s="21"/>
      <c r="N73" s="21"/>
      <c r="O73" s="21"/>
      <c r="P73" s="21"/>
      <c r="Q73" s="21"/>
      <c r="R73" s="21"/>
      <c r="S73" s="21"/>
    </row>
    <row r="74" spans="1:19" ht="15.75" thickTop="1">
      <c r="A74" s="2509"/>
      <c r="B74" s="2515" t="s">
        <v>641</v>
      </c>
      <c r="C74" s="2510"/>
      <c r="D74" s="2510"/>
      <c r="E74" s="2510"/>
      <c r="F74" s="2510"/>
      <c r="G74" s="2511"/>
      <c r="H74" s="2516"/>
      <c r="I74" s="2516"/>
      <c r="J74" s="2516"/>
      <c r="K74" s="2516"/>
      <c r="L74" s="2516"/>
      <c r="M74" s="2516"/>
      <c r="N74" s="2516"/>
      <c r="O74" s="2516"/>
      <c r="P74" s="2516"/>
      <c r="Q74" s="2516"/>
      <c r="R74" s="2516"/>
      <c r="S74" s="2516"/>
    </row>
    <row r="75" spans="1:19">
      <c r="A75" s="1920"/>
      <c r="B75" s="1907" t="s">
        <v>642</v>
      </c>
      <c r="C75" s="1908"/>
      <c r="D75" s="1908"/>
      <c r="E75" s="1908"/>
      <c r="F75" s="1908"/>
      <c r="G75" s="1921"/>
      <c r="H75" s="1893"/>
      <c r="I75" s="1893"/>
      <c r="J75" s="1893"/>
      <c r="K75" s="1893"/>
      <c r="L75" s="1893"/>
      <c r="M75" s="1893"/>
      <c r="N75" s="1893"/>
      <c r="O75" s="1893"/>
      <c r="P75" s="1893"/>
      <c r="Q75" s="1893"/>
      <c r="R75" s="1893"/>
      <c r="S75" s="1893"/>
    </row>
    <row r="76" spans="1:19" ht="15.75" thickBot="1">
      <c r="A76" s="1894"/>
      <c r="B76" s="1895" t="s">
        <v>643</v>
      </c>
      <c r="C76" s="1896"/>
      <c r="D76" s="1896"/>
      <c r="E76" s="1896"/>
      <c r="F76" s="1896"/>
      <c r="G76" s="1897"/>
      <c r="H76" s="1898"/>
      <c r="I76" s="1898"/>
      <c r="J76" s="1898"/>
      <c r="K76" s="1898"/>
      <c r="L76" s="1898"/>
      <c r="M76" s="1898"/>
      <c r="N76" s="1898"/>
      <c r="O76" s="1898"/>
      <c r="P76" s="1898"/>
      <c r="Q76" s="1898"/>
      <c r="R76" s="1898"/>
      <c r="S76" s="1898"/>
    </row>
    <row r="77" spans="1:19" ht="16.5" thickTop="1" thickBot="1"/>
    <row r="78" spans="1:19" ht="16.5" thickTop="1" thickBot="1">
      <c r="A78" s="94" t="s">
        <v>644</v>
      </c>
      <c r="B78" s="96"/>
    </row>
    <row r="79" spans="1:19" ht="15.75" thickTop="1">
      <c r="A79" s="95" t="s">
        <v>542</v>
      </c>
      <c r="B79" s="1899"/>
    </row>
    <row r="80" spans="1:19">
      <c r="A80" s="1900" t="s">
        <v>546</v>
      </c>
      <c r="B80" s="1899"/>
    </row>
    <row r="81" spans="1:2">
      <c r="A81" s="1901" t="s">
        <v>549</v>
      </c>
      <c r="B81" s="1902"/>
    </row>
    <row r="82" spans="1:2">
      <c r="A82" s="1901" t="s">
        <v>552</v>
      </c>
      <c r="B82" s="1903"/>
    </row>
    <row r="83" spans="1:2" ht="15.75" thickBot="1">
      <c r="A83" s="1904" t="s">
        <v>645</v>
      </c>
      <c r="B83" s="1905"/>
    </row>
    <row r="84" spans="1:2" ht="15.75" thickTop="1"/>
    <row r="85" spans="1:2">
      <c r="A85" s="97"/>
      <c r="B85" s="1" t="s">
        <v>646</v>
      </c>
    </row>
    <row r="86" spans="1:2">
      <c r="A86" s="98"/>
      <c r="B86" s="1" t="s">
        <v>647</v>
      </c>
    </row>
  </sheetData>
  <mergeCells count="47">
    <mergeCell ref="A51:B51"/>
    <mergeCell ref="A55:B55"/>
    <mergeCell ref="A59:B59"/>
    <mergeCell ref="A63:B63"/>
    <mergeCell ref="A67:B6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37" priority="1" operator="equal">
      <formula>"X"</formula>
    </cfRule>
    <cfRule type="cellIs" dxfId="236" priority="2" operator="equal">
      <formula>"I"</formula>
    </cfRule>
  </conditionalFormatting>
  <conditionalFormatting sqref="H32:H42">
    <cfRule type="cellIs" dxfId="235" priority="23" operator="equal">
      <formula>"X"</formula>
    </cfRule>
    <cfRule type="cellIs" dxfId="234" priority="24" operator="equal">
      <formula>"I"</formula>
    </cfRule>
  </conditionalFormatting>
  <conditionalFormatting sqref="J20:J30">
    <cfRule type="cellIs" dxfId="233" priority="3" operator="equal">
      <formula>"X"</formula>
    </cfRule>
    <cfRule type="cellIs" dxfId="232" priority="4" operator="equal">
      <formula>"I"</formula>
    </cfRule>
  </conditionalFormatting>
  <conditionalFormatting sqref="J32:J42">
    <cfRule type="cellIs" dxfId="231" priority="21" operator="equal">
      <formula>"X"</formula>
    </cfRule>
    <cfRule type="cellIs" dxfId="230" priority="22" operator="equal">
      <formula>"I"</formula>
    </cfRule>
  </conditionalFormatting>
  <conditionalFormatting sqref="L20:L30">
    <cfRule type="cellIs" dxfId="229" priority="5" operator="equal">
      <formula>"X"</formula>
    </cfRule>
    <cfRule type="cellIs" dxfId="228" priority="6" operator="equal">
      <formula>"I"</formula>
    </cfRule>
  </conditionalFormatting>
  <conditionalFormatting sqref="L32:L42">
    <cfRule type="cellIs" dxfId="227" priority="19" operator="equal">
      <formula>"X"</formula>
    </cfRule>
    <cfRule type="cellIs" dxfId="226" priority="20" operator="equal">
      <formula>"I"</formula>
    </cfRule>
  </conditionalFormatting>
  <conditionalFormatting sqref="N20:N30">
    <cfRule type="cellIs" dxfId="225" priority="7" operator="equal">
      <formula>"X"</formula>
    </cfRule>
    <cfRule type="cellIs" dxfId="224" priority="8" operator="equal">
      <formula>"I"</formula>
    </cfRule>
  </conditionalFormatting>
  <conditionalFormatting sqref="N32:N42">
    <cfRule type="cellIs" dxfId="223" priority="17" operator="equal">
      <formula>"X"</formula>
    </cfRule>
    <cfRule type="cellIs" dxfId="222" priority="18" operator="equal">
      <formula>"I"</formula>
    </cfRule>
  </conditionalFormatting>
  <conditionalFormatting sqref="P20:P30">
    <cfRule type="cellIs" dxfId="221" priority="9" operator="equal">
      <formula>"X"</formula>
    </cfRule>
    <cfRule type="cellIs" dxfId="220" priority="10" operator="equal">
      <formula>"I"</formula>
    </cfRule>
  </conditionalFormatting>
  <conditionalFormatting sqref="P32:P42">
    <cfRule type="cellIs" dxfId="219" priority="15" operator="equal">
      <formula>"X"</formula>
    </cfRule>
    <cfRule type="cellIs" dxfId="218" priority="16" operator="equal">
      <formula>"I"</formula>
    </cfRule>
  </conditionalFormatting>
  <conditionalFormatting sqref="R20:R30">
    <cfRule type="cellIs" dxfId="217" priority="11" operator="equal">
      <formula>"X"</formula>
    </cfRule>
    <cfRule type="cellIs" dxfId="216" priority="12" operator="equal">
      <formula>"I"</formula>
    </cfRule>
  </conditionalFormatting>
  <conditionalFormatting sqref="R32:R42">
    <cfRule type="cellIs" dxfId="215" priority="13" operator="equal">
      <formula>"X"</formula>
    </cfRule>
    <cfRule type="cellIs" dxfId="214" priority="14" operator="equal">
      <formula>"I"</formula>
    </cfRule>
  </conditionalFormatting>
  <hyperlinks>
    <hyperlink ref="B3" location="'Cost Summary'!A1" display="BACK TO SUMMARY SHEET" xr:uid="{F45C27B4-F634-48EA-BA1E-21E519FAB13F}"/>
  </hyperlinks>
  <pageMargins left="0.7" right="0.7" top="0.75" bottom="0.75" header="0.3" footer="0.3"/>
  <pageSetup orientation="portrait"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B1A8-1700-4440-A5AC-B1F98024D6BB}">
  <sheetPr>
    <tabColor rgb="FF92D050"/>
  </sheetPr>
  <dimension ref="A1:U87"/>
  <sheetViews>
    <sheetView zoomScaleNormal="100" workbookViewId="0">
      <pane xSplit="2" ySplit="9" topLeftCell="C20" activePane="bottomRight" state="frozen"/>
      <selection pane="bottomRight" activeCell="C5" sqref="C5"/>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13"/>
      <c r="F2" s="149" t="s">
        <v>530</v>
      </c>
      <c r="G2" s="150" t="s">
        <v>531</v>
      </c>
      <c r="H2" s="647"/>
      <c r="I2" s="647"/>
      <c r="J2" s="647"/>
      <c r="K2" s="647"/>
      <c r="L2" s="647"/>
      <c r="M2" s="647"/>
      <c r="N2" s="647"/>
      <c r="O2" s="647"/>
      <c r="P2" s="647"/>
      <c r="Q2" s="647"/>
      <c r="R2" s="647"/>
      <c r="S2" s="647"/>
    </row>
    <row r="3" spans="1:19" ht="21" thickBot="1">
      <c r="B3" s="164" t="s">
        <v>532</v>
      </c>
      <c r="E3" s="304"/>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482</v>
      </c>
      <c r="C5" s="1908"/>
      <c r="D5" s="1908"/>
      <c r="E5" s="1908"/>
      <c r="F5" s="1908"/>
      <c r="G5" s="1909" t="s">
        <v>546</v>
      </c>
      <c r="H5" s="1910"/>
      <c r="I5" s="1911"/>
      <c r="J5" s="1910"/>
      <c r="K5" s="1911"/>
      <c r="L5" s="1910"/>
      <c r="M5" s="1911"/>
      <c r="N5" s="1910"/>
      <c r="O5" s="1911"/>
      <c r="P5" s="1910"/>
      <c r="Q5" s="1911"/>
      <c r="R5" s="1910"/>
      <c r="S5" s="1911"/>
    </row>
    <row r="6" spans="1:19">
      <c r="A6" s="1906" t="s">
        <v>548</v>
      </c>
      <c r="B6" s="1912" t="s">
        <v>481</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441"/>
      <c r="I7" s="2442"/>
      <c r="J7" s="2441"/>
      <c r="K7" s="2442"/>
      <c r="L7" s="2441"/>
      <c r="M7" s="2442"/>
      <c r="N7" s="2441"/>
      <c r="O7" s="2442"/>
      <c r="P7" s="2441"/>
      <c r="Q7" s="2442"/>
      <c r="R7" s="2441"/>
      <c r="S7" s="2442"/>
    </row>
    <row r="8" spans="1:19" ht="15.75" thickBot="1">
      <c r="A8" s="356" t="s">
        <v>554</v>
      </c>
      <c r="B8" s="357"/>
      <c r="C8" s="188"/>
      <c r="D8" s="188"/>
      <c r="E8" s="188"/>
      <c r="F8" s="188"/>
      <c r="G8" s="298" t="s">
        <v>554</v>
      </c>
      <c r="H8" s="1918">
        <f>I48</f>
        <v>0</v>
      </c>
      <c r="I8" s="1919"/>
      <c r="J8" s="1918">
        <f>K48</f>
        <v>0</v>
      </c>
      <c r="K8" s="1919"/>
      <c r="L8" s="1918">
        <f>M48</f>
        <v>0</v>
      </c>
      <c r="M8" s="1919"/>
      <c r="N8" s="1918">
        <f>O48</f>
        <v>0</v>
      </c>
      <c r="O8" s="1919"/>
      <c r="P8" s="1918">
        <f>Q48</f>
        <v>0</v>
      </c>
      <c r="Q8" s="1919"/>
      <c r="R8" s="1918">
        <f>S48</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517"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21"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21"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21"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21"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21" ht="15.75" thickBot="1">
      <c r="A21" s="60"/>
      <c r="B21" s="1925" t="s">
        <v>482</v>
      </c>
      <c r="C21" s="57"/>
      <c r="D21" s="58"/>
      <c r="E21" s="58"/>
      <c r="F21" s="58"/>
      <c r="G21" s="64"/>
      <c r="H21" s="1924"/>
      <c r="I21" s="1922"/>
      <c r="J21" s="1924"/>
      <c r="K21" s="1922"/>
      <c r="L21" s="1924"/>
      <c r="M21" s="1922"/>
      <c r="N21" s="1924"/>
      <c r="O21" s="1922"/>
      <c r="P21" s="1924"/>
      <c r="Q21" s="1922"/>
      <c r="R21" s="1924"/>
      <c r="S21" s="1922"/>
    </row>
    <row r="22" spans="1:21">
      <c r="A22" s="2518"/>
      <c r="B22" s="1848" t="s">
        <v>567</v>
      </c>
      <c r="C22" s="1923"/>
      <c r="D22" s="1908"/>
      <c r="E22" s="1908"/>
      <c r="F22" s="1908"/>
      <c r="G22" s="1921"/>
      <c r="H22" s="1924"/>
      <c r="I22" s="2494"/>
      <c r="J22" s="1924"/>
      <c r="K22" s="2519"/>
      <c r="L22" s="1924"/>
      <c r="M22" s="1893"/>
      <c r="N22" s="1924"/>
      <c r="O22" s="1893"/>
      <c r="P22" s="1924"/>
      <c r="Q22" s="1893"/>
      <c r="R22" s="1924"/>
      <c r="S22" s="1893"/>
    </row>
    <row r="23" spans="1:21">
      <c r="A23" s="2518"/>
      <c r="B23" s="2520" t="s">
        <v>568</v>
      </c>
      <c r="C23" s="1923"/>
      <c r="D23" s="1908"/>
      <c r="E23" s="1908"/>
      <c r="F23" s="1908"/>
      <c r="G23" s="1921"/>
      <c r="H23" s="1924"/>
      <c r="I23" s="2521"/>
      <c r="J23" s="1924"/>
      <c r="K23" s="2522"/>
      <c r="L23" s="1924"/>
      <c r="M23" s="2523"/>
      <c r="N23" s="1924"/>
      <c r="O23" s="2523"/>
      <c r="P23" s="1924"/>
      <c r="Q23" s="2523"/>
      <c r="R23" s="1924"/>
      <c r="S23" s="2523"/>
    </row>
    <row r="24" spans="1:21">
      <c r="A24" s="2518"/>
      <c r="B24" s="2520" t="s">
        <v>569</v>
      </c>
      <c r="C24" s="1923"/>
      <c r="D24" s="1908"/>
      <c r="E24" s="1908"/>
      <c r="F24" s="1908"/>
      <c r="G24" s="1921"/>
      <c r="H24" s="1924"/>
      <c r="I24" s="2522"/>
      <c r="J24" s="1924"/>
      <c r="K24" s="2522"/>
      <c r="L24" s="1924"/>
      <c r="M24" s="2523"/>
      <c r="N24" s="1924"/>
      <c r="O24" s="2523"/>
      <c r="P24" s="1924"/>
      <c r="Q24" s="2523"/>
      <c r="R24" s="1924"/>
      <c r="S24" s="2523"/>
    </row>
    <row r="25" spans="1:21">
      <c r="A25" s="2518"/>
      <c r="B25" s="2524" t="s">
        <v>570</v>
      </c>
      <c r="C25" s="1923"/>
      <c r="D25" s="1908"/>
      <c r="E25" s="1908"/>
      <c r="F25" s="1908"/>
      <c r="G25" s="1921"/>
      <c r="H25" s="1924"/>
      <c r="I25" s="2522"/>
      <c r="J25" s="1924"/>
      <c r="K25" s="2522"/>
      <c r="L25" s="1924"/>
      <c r="M25" s="2523"/>
      <c r="N25" s="1924"/>
      <c r="O25" s="2522"/>
      <c r="P25" s="1924"/>
      <c r="Q25" s="2523"/>
      <c r="R25" s="1924"/>
      <c r="S25" s="2523"/>
    </row>
    <row r="26" spans="1:21">
      <c r="A26" s="2518"/>
      <c r="B26" s="2524" t="s">
        <v>571</v>
      </c>
      <c r="C26" s="1923"/>
      <c r="D26" s="1908"/>
      <c r="E26" s="1908"/>
      <c r="F26" s="1908"/>
      <c r="G26" s="1921"/>
      <c r="H26" s="1924"/>
      <c r="I26" s="2522"/>
      <c r="J26" s="1924"/>
      <c r="K26" s="2522"/>
      <c r="L26" s="1924"/>
      <c r="M26" s="2523"/>
      <c r="N26" s="1924"/>
      <c r="O26" s="2522"/>
      <c r="P26" s="1924"/>
      <c r="Q26" s="2523"/>
      <c r="R26" s="1924"/>
      <c r="S26" s="2523"/>
    </row>
    <row r="27" spans="1:21">
      <c r="A27" s="2518"/>
      <c r="B27" s="2524" t="s">
        <v>572</v>
      </c>
      <c r="C27" s="1923"/>
      <c r="D27" s="1908"/>
      <c r="E27" s="1908"/>
      <c r="F27" s="1908"/>
      <c r="G27" s="1921"/>
      <c r="H27" s="1924"/>
      <c r="I27" s="2522"/>
      <c r="J27" s="1924"/>
      <c r="K27" s="2522"/>
      <c r="L27" s="1924"/>
      <c r="M27" s="2523"/>
      <c r="N27" s="1924"/>
      <c r="O27" s="2522"/>
      <c r="P27" s="1924"/>
      <c r="Q27" s="2523"/>
      <c r="R27" s="1924"/>
      <c r="S27" s="2523"/>
    </row>
    <row r="28" spans="1:21">
      <c r="A28" s="2518"/>
      <c r="B28" s="2524" t="s">
        <v>573</v>
      </c>
      <c r="C28" s="1923"/>
      <c r="D28" s="1908"/>
      <c r="E28" s="1908"/>
      <c r="F28" s="1908"/>
      <c r="G28" s="1921"/>
      <c r="H28" s="1924"/>
      <c r="I28" s="2522"/>
      <c r="J28" s="1924"/>
      <c r="K28" s="2522"/>
      <c r="L28" s="1924"/>
      <c r="M28" s="2523"/>
      <c r="N28" s="1924"/>
      <c r="O28" s="2522"/>
      <c r="P28" s="1924"/>
      <c r="Q28" s="2523"/>
      <c r="R28" s="1924"/>
      <c r="S28" s="2523"/>
    </row>
    <row r="29" spans="1:21">
      <c r="A29" s="2518"/>
      <c r="B29" s="2524" t="s">
        <v>648</v>
      </c>
      <c r="C29" s="1923"/>
      <c r="D29" s="1908"/>
      <c r="E29" s="1908"/>
      <c r="F29" s="1908"/>
      <c r="G29" s="1921"/>
      <c r="H29" s="1924"/>
      <c r="I29" s="2522"/>
      <c r="J29" s="1924"/>
      <c r="K29" s="2522"/>
      <c r="L29" s="1924"/>
      <c r="M29" s="2523"/>
      <c r="N29" s="1924"/>
      <c r="O29" s="2522"/>
      <c r="P29" s="1924"/>
      <c r="Q29" s="2523"/>
      <c r="R29" s="1924"/>
      <c r="S29" s="2523"/>
    </row>
    <row r="30" spans="1:21">
      <c r="A30" s="2518"/>
      <c r="B30" s="2525" t="s">
        <v>574</v>
      </c>
      <c r="C30" s="1923"/>
      <c r="D30" s="1908"/>
      <c r="E30" s="1908"/>
      <c r="F30" s="1908"/>
      <c r="G30" s="1921"/>
      <c r="H30" s="1924"/>
      <c r="I30" s="2521"/>
      <c r="J30" s="1924"/>
      <c r="K30" s="2522"/>
      <c r="L30" s="1924"/>
      <c r="M30" s="2523"/>
      <c r="N30" s="1924"/>
      <c r="O30" s="2522"/>
      <c r="P30" s="1924"/>
      <c r="Q30" s="2523"/>
      <c r="R30" s="1924"/>
      <c r="S30" s="2523"/>
    </row>
    <row r="31" spans="1:21">
      <c r="A31" s="2518"/>
      <c r="B31" s="2526" t="s">
        <v>575</v>
      </c>
      <c r="C31" s="2527"/>
      <c r="D31" s="1933"/>
      <c r="E31" s="1933"/>
      <c r="F31" s="1933"/>
      <c r="G31" s="1935"/>
      <c r="H31" s="2528"/>
      <c r="I31" s="2529"/>
      <c r="J31" s="2529"/>
      <c r="K31" s="2529"/>
      <c r="L31" s="2530"/>
      <c r="M31" s="2531"/>
      <c r="N31" s="2529"/>
      <c r="O31" s="2529"/>
      <c r="P31" s="2529"/>
      <c r="Q31" s="2529"/>
      <c r="R31" s="1974"/>
      <c r="S31" s="2531"/>
      <c r="T31" s="2530"/>
      <c r="U31" s="2531"/>
    </row>
    <row r="32" spans="1:21">
      <c r="A32" s="2518"/>
      <c r="B32" s="2453"/>
      <c r="C32" s="1923"/>
      <c r="D32" s="1908"/>
      <c r="E32" s="1908"/>
      <c r="F32" s="1908"/>
      <c r="G32" s="1921"/>
      <c r="H32" s="1924"/>
      <c r="I32" s="2521"/>
      <c r="J32" s="1924"/>
      <c r="K32" s="2522"/>
      <c r="L32" s="1924"/>
      <c r="M32" s="2523"/>
      <c r="N32" s="1924"/>
      <c r="O32" s="2522"/>
      <c r="P32" s="1924"/>
      <c r="Q32" s="2523"/>
      <c r="R32" s="1924"/>
      <c r="S32" s="2523"/>
    </row>
    <row r="33" spans="1:19">
      <c r="A33" s="2518"/>
      <c r="B33" s="2453"/>
      <c r="C33" s="1923"/>
      <c r="D33" s="1908"/>
      <c r="E33" s="1908"/>
      <c r="F33" s="1908"/>
      <c r="G33" s="1921"/>
      <c r="H33" s="1924"/>
      <c r="I33" s="2521"/>
      <c r="J33" s="1924"/>
      <c r="K33" s="2522"/>
      <c r="L33" s="1924"/>
      <c r="M33" s="2523"/>
      <c r="N33" s="1924"/>
      <c r="O33" s="2522"/>
      <c r="P33" s="1924"/>
      <c r="Q33" s="2523"/>
      <c r="R33" s="1924"/>
      <c r="S33" s="2523"/>
    </row>
    <row r="34" spans="1:19">
      <c r="A34" s="2518"/>
      <c r="B34" s="2453"/>
      <c r="C34" s="1923"/>
      <c r="D34" s="1908"/>
      <c r="E34" s="1908"/>
      <c r="F34" s="1908"/>
      <c r="G34" s="1921"/>
      <c r="H34" s="1924"/>
      <c r="I34" s="2521"/>
      <c r="J34" s="1924"/>
      <c r="K34" s="2522"/>
      <c r="L34" s="1924"/>
      <c r="M34" s="2523"/>
      <c r="N34" s="1924"/>
      <c r="O34" s="2522"/>
      <c r="P34" s="1924"/>
      <c r="Q34" s="2523"/>
      <c r="R34" s="1924"/>
      <c r="S34" s="2523"/>
    </row>
    <row r="35" spans="1:19">
      <c r="A35" s="2518"/>
      <c r="B35" s="2453"/>
      <c r="C35" s="1923"/>
      <c r="D35" s="1908"/>
      <c r="E35" s="1908"/>
      <c r="F35" s="1908"/>
      <c r="G35" s="1921"/>
      <c r="H35" s="1924"/>
      <c r="I35" s="2521"/>
      <c r="J35" s="1924"/>
      <c r="K35" s="2522"/>
      <c r="L35" s="1924"/>
      <c r="M35" s="2523"/>
      <c r="N35" s="1924"/>
      <c r="O35" s="2522"/>
      <c r="P35" s="1924"/>
      <c r="Q35" s="2523"/>
      <c r="R35" s="1924"/>
      <c r="S35" s="2523"/>
    </row>
    <row r="36" spans="1:19">
      <c r="A36" s="2518"/>
      <c r="B36" s="2453"/>
      <c r="C36" s="1923"/>
      <c r="D36" s="1908"/>
      <c r="E36" s="1908"/>
      <c r="F36" s="1908"/>
      <c r="G36" s="1921"/>
      <c r="H36" s="1924"/>
      <c r="I36" s="2521"/>
      <c r="J36" s="1924"/>
      <c r="K36" s="2522"/>
      <c r="L36" s="1924"/>
      <c r="M36" s="2523"/>
      <c r="N36" s="1924"/>
      <c r="O36" s="2522"/>
      <c r="P36" s="1924"/>
      <c r="Q36" s="2523"/>
      <c r="R36" s="1924"/>
      <c r="S36" s="2523"/>
    </row>
    <row r="37" spans="1:19">
      <c r="A37" s="2518"/>
      <c r="B37" s="2453"/>
      <c r="C37" s="1923"/>
      <c r="D37" s="1908"/>
      <c r="E37" s="1908"/>
      <c r="F37" s="1908"/>
      <c r="G37" s="1921"/>
      <c r="H37" s="1924"/>
      <c r="I37" s="2521"/>
      <c r="J37" s="1924"/>
      <c r="K37" s="2522"/>
      <c r="L37" s="1924"/>
      <c r="M37" s="2523"/>
      <c r="N37" s="1924"/>
      <c r="O37" s="2522"/>
      <c r="P37" s="1924"/>
      <c r="Q37" s="2523"/>
      <c r="R37" s="1924"/>
      <c r="S37" s="2523"/>
    </row>
    <row r="38" spans="1:19">
      <c r="A38" s="2518"/>
      <c r="B38" s="2453"/>
      <c r="C38" s="1923"/>
      <c r="D38" s="1908"/>
      <c r="E38" s="1908"/>
      <c r="F38" s="1908"/>
      <c r="G38" s="1921"/>
      <c r="H38" s="1924"/>
      <c r="I38" s="2521"/>
      <c r="J38" s="1924"/>
      <c r="K38" s="2522"/>
      <c r="L38" s="1924"/>
      <c r="M38" s="2523"/>
      <c r="N38" s="1924"/>
      <c r="O38" s="2522"/>
      <c r="P38" s="1924"/>
      <c r="Q38" s="2523"/>
      <c r="R38" s="1924"/>
      <c r="S38" s="2523"/>
    </row>
    <row r="39" spans="1:19">
      <c r="A39" s="2518"/>
      <c r="B39" s="2453"/>
      <c r="C39" s="1923"/>
      <c r="D39" s="1908"/>
      <c r="E39" s="1908"/>
      <c r="F39" s="1908"/>
      <c r="G39" s="1921"/>
      <c r="H39" s="1924"/>
      <c r="I39" s="2521"/>
      <c r="J39" s="1924"/>
      <c r="K39" s="2522"/>
      <c r="L39" s="1924"/>
      <c r="M39" s="2523"/>
      <c r="N39" s="1924"/>
      <c r="O39" s="2522"/>
      <c r="P39" s="1924"/>
      <c r="Q39" s="2523"/>
      <c r="R39" s="1924"/>
      <c r="S39" s="2523"/>
    </row>
    <row r="40" spans="1:19">
      <c r="A40" s="2518"/>
      <c r="B40" s="2453"/>
      <c r="C40" s="1923"/>
      <c r="D40" s="1908"/>
      <c r="E40" s="1908"/>
      <c r="F40" s="1908"/>
      <c r="G40" s="1921"/>
      <c r="H40" s="1924"/>
      <c r="I40" s="2521"/>
      <c r="J40" s="1924"/>
      <c r="K40" s="2522"/>
      <c r="L40" s="1924"/>
      <c r="M40" s="2523"/>
      <c r="N40" s="1924"/>
      <c r="O40" s="2522"/>
      <c r="P40" s="1924"/>
      <c r="Q40" s="2523"/>
      <c r="R40" s="1924"/>
      <c r="S40" s="2523"/>
    </row>
    <row r="41" spans="1:19">
      <c r="A41" s="2518"/>
      <c r="B41" s="2532"/>
      <c r="C41" s="1923"/>
      <c r="D41" s="1908"/>
      <c r="E41" s="1908"/>
      <c r="F41" s="1908"/>
      <c r="G41" s="1921"/>
      <c r="H41" s="1924"/>
      <c r="I41" s="2521"/>
      <c r="J41" s="1924"/>
      <c r="K41" s="2522"/>
      <c r="L41" s="1924"/>
      <c r="M41" s="2523"/>
      <c r="N41" s="1924"/>
      <c r="O41" s="2522"/>
      <c r="P41" s="1924"/>
      <c r="Q41" s="2522"/>
      <c r="R41" s="1924"/>
      <c r="S41" s="2523"/>
    </row>
    <row r="42" spans="1:19">
      <c r="A42" s="2518"/>
      <c r="B42" s="2532"/>
      <c r="C42" s="1923"/>
      <c r="D42" s="1908"/>
      <c r="E42" s="1908"/>
      <c r="F42" s="1908"/>
      <c r="G42" s="1921"/>
      <c r="H42" s="1924"/>
      <c r="I42" s="2521"/>
      <c r="J42" s="1924"/>
      <c r="K42" s="2523"/>
      <c r="L42" s="1924"/>
      <c r="M42" s="2523"/>
      <c r="N42" s="1924"/>
      <c r="O42" s="2522"/>
      <c r="P42" s="1924"/>
      <c r="Q42" s="2522"/>
      <c r="R42" s="1924"/>
      <c r="S42" s="2523"/>
    </row>
    <row r="43" spans="1:19" ht="15.75" thickBot="1">
      <c r="A43" s="2215"/>
      <c r="B43" s="2216"/>
      <c r="C43" s="1923"/>
      <c r="D43" s="1908"/>
      <c r="E43" s="1908"/>
      <c r="F43" s="1908"/>
      <c r="G43" s="1921"/>
      <c r="H43" s="1924"/>
      <c r="I43" s="2523"/>
      <c r="J43" s="1924"/>
      <c r="K43" s="2523"/>
      <c r="L43" s="1924"/>
      <c r="M43" s="2523"/>
      <c r="N43" s="1924"/>
      <c r="O43" s="2523"/>
      <c r="P43" s="1924"/>
      <c r="Q43" s="2523"/>
      <c r="R43" s="1924"/>
      <c r="S43" s="2523"/>
    </row>
    <row r="44" spans="1:19" ht="15.75" thickTop="1">
      <c r="A44" s="14"/>
      <c r="B44" s="15"/>
      <c r="C44" s="16"/>
      <c r="D44" s="16"/>
      <c r="E44" s="17"/>
      <c r="F44" s="18" t="s">
        <v>625</v>
      </c>
      <c r="G44" s="19"/>
      <c r="H44" s="20"/>
      <c r="I44" s="62">
        <f>SUM(I23:I43)</f>
        <v>0</v>
      </c>
      <c r="J44" s="20"/>
      <c r="K44" s="62">
        <f>SUM(K23:K43)</f>
        <v>0</v>
      </c>
      <c r="L44" s="20"/>
      <c r="M44" s="62">
        <f>SUM(M23:M43)</f>
        <v>0</v>
      </c>
      <c r="N44" s="20"/>
      <c r="O44" s="62">
        <f>SUM(O23:O43)</f>
        <v>0</v>
      </c>
      <c r="P44" s="20"/>
      <c r="Q44" s="62">
        <f>SUM(Q23:Q43)</f>
        <v>0</v>
      </c>
      <c r="R44" s="20"/>
      <c r="S44" s="62">
        <f>SUM(S23:S43)</f>
        <v>0</v>
      </c>
    </row>
    <row r="45" spans="1:19">
      <c r="A45" s="1867"/>
      <c r="B45" s="1868"/>
      <c r="C45" s="1869"/>
      <c r="D45" s="1869"/>
      <c r="E45" s="1870"/>
      <c r="F45" s="1871" t="s">
        <v>626</v>
      </c>
      <c r="G45" s="1872"/>
      <c r="H45" s="1873">
        <v>0</v>
      </c>
      <c r="I45" s="299"/>
      <c r="J45" s="1873">
        <v>0</v>
      </c>
      <c r="K45" s="299"/>
      <c r="L45" s="1873">
        <v>0</v>
      </c>
      <c r="M45" s="299"/>
      <c r="N45" s="1873">
        <v>0</v>
      </c>
      <c r="O45" s="299"/>
      <c r="P45" s="1873">
        <v>0</v>
      </c>
      <c r="Q45" s="299"/>
      <c r="R45" s="1873">
        <v>0</v>
      </c>
      <c r="S45" s="299"/>
    </row>
    <row r="46" spans="1:19">
      <c r="A46" s="1867"/>
      <c r="B46" s="1868"/>
      <c r="C46" s="1869"/>
      <c r="D46" s="1869"/>
      <c r="E46" s="1870"/>
      <c r="F46" s="1871" t="s">
        <v>627</v>
      </c>
      <c r="G46" s="1872"/>
      <c r="H46" s="1875"/>
      <c r="I46" s="1994">
        <f>I44*H45</f>
        <v>0</v>
      </c>
      <c r="J46" s="1875"/>
      <c r="K46" s="1994">
        <f>K44*J45</f>
        <v>0</v>
      </c>
      <c r="L46" s="1875"/>
      <c r="M46" s="1994">
        <f>M44*L45</f>
        <v>0</v>
      </c>
      <c r="N46" s="1875"/>
      <c r="O46" s="1994">
        <f>O44*N45</f>
        <v>0</v>
      </c>
      <c r="P46" s="1875"/>
      <c r="Q46" s="1994">
        <f>Q44*P45</f>
        <v>0</v>
      </c>
      <c r="R46" s="1875"/>
      <c r="S46" s="1994">
        <f>S44*R45</f>
        <v>0</v>
      </c>
    </row>
    <row r="47" spans="1:19">
      <c r="A47" s="1867"/>
      <c r="B47" s="1868"/>
      <c r="C47" s="1869"/>
      <c r="D47" s="1869"/>
      <c r="E47" s="1870"/>
      <c r="F47" s="1871"/>
      <c r="G47" s="1872"/>
      <c r="H47" s="1875"/>
      <c r="I47" s="1993"/>
      <c r="J47" s="1875"/>
      <c r="K47" s="1993"/>
      <c r="L47" s="1875"/>
      <c r="M47" s="1993"/>
      <c r="N47" s="1875"/>
      <c r="O47" s="1993"/>
      <c r="P47" s="1875"/>
      <c r="Q47" s="1993"/>
      <c r="R47" s="1875"/>
      <c r="S47" s="1993"/>
    </row>
    <row r="48" spans="1:19">
      <c r="A48" s="1867"/>
      <c r="B48" s="1868"/>
      <c r="C48" s="1869"/>
      <c r="D48" s="1869"/>
      <c r="E48" s="1870"/>
      <c r="F48" s="1871" t="s">
        <v>628</v>
      </c>
      <c r="G48" s="1872"/>
      <c r="H48" s="1877"/>
      <c r="I48" s="1994">
        <f>SUM(I44:I46)</f>
        <v>0</v>
      </c>
      <c r="J48" s="1877"/>
      <c r="K48" s="1994">
        <f>SUM(K44:K46)</f>
        <v>0</v>
      </c>
      <c r="L48" s="1877"/>
      <c r="M48" s="1994">
        <f>SUM(M44:M46)</f>
        <v>0</v>
      </c>
      <c r="N48" s="1877"/>
      <c r="O48" s="1994">
        <f>SUM(O44:O46)</f>
        <v>0</v>
      </c>
      <c r="P48" s="1877"/>
      <c r="Q48" s="1994">
        <f>SUM(Q44:Q46)</f>
        <v>0</v>
      </c>
      <c r="R48" s="1877"/>
      <c r="S48" s="1994">
        <f>SUM(S44:S46)</f>
        <v>0</v>
      </c>
    </row>
    <row r="49" spans="1:19">
      <c r="A49" s="1867"/>
      <c r="B49" s="1868"/>
      <c r="C49" s="1869"/>
      <c r="D49" s="1869"/>
      <c r="E49" s="1870"/>
      <c r="F49" s="1879" t="s">
        <v>629</v>
      </c>
      <c r="G49" s="1880"/>
      <c r="H49" s="1881"/>
      <c r="I49" s="1882" t="e">
        <f>I48/'Area Calculations'!$I$4</f>
        <v>#DIV/0!</v>
      </c>
      <c r="J49" s="1881"/>
      <c r="K49" s="1882" t="e">
        <f>K48/'Area Calculations'!$I$4</f>
        <v>#DIV/0!</v>
      </c>
      <c r="L49" s="1881"/>
      <c r="M49" s="1882" t="e">
        <f>M48/'Area Calculations'!$I$4</f>
        <v>#DIV/0!</v>
      </c>
      <c r="N49" s="1881"/>
      <c r="O49" s="1882" t="e">
        <f>O48/'Area Calculations'!$I$4</f>
        <v>#DIV/0!</v>
      </c>
      <c r="P49" s="1881"/>
      <c r="Q49" s="1882" t="e">
        <f>Q48/'Area Calculations'!$I$4</f>
        <v>#DIV/0!</v>
      </c>
      <c r="R49" s="1881"/>
      <c r="S49" s="1882" t="e">
        <f>S48/'Area Calculations'!$I$4</f>
        <v>#DIV/0!</v>
      </c>
    </row>
    <row r="50" spans="1:19">
      <c r="A50" s="1867"/>
      <c r="B50" s="1868"/>
      <c r="C50" s="1869"/>
      <c r="D50" s="1869"/>
      <c r="E50" s="1870"/>
      <c r="F50" s="1879" t="s">
        <v>630</v>
      </c>
      <c r="G50" s="1883"/>
      <c r="H50" s="1881"/>
      <c r="I50" s="1882" t="e">
        <f>I48/'Area Calculations'!#REF!</f>
        <v>#REF!</v>
      </c>
      <c r="J50" s="1881"/>
      <c r="K50" s="1882" t="e">
        <f>K48/'Area Calculations'!#REF!</f>
        <v>#REF!</v>
      </c>
      <c r="L50" s="1881"/>
      <c r="M50" s="1882" t="e">
        <f>M48/'Area Calculations'!#REF!</f>
        <v>#REF!</v>
      </c>
      <c r="N50" s="1881"/>
      <c r="O50" s="1882" t="e">
        <f>O48/'Area Calculations'!#REF!</f>
        <v>#REF!</v>
      </c>
      <c r="P50" s="1881"/>
      <c r="Q50" s="1882" t="e">
        <f>Q48/'Area Calculations'!#REF!</f>
        <v>#REF!</v>
      </c>
      <c r="R50" s="1881"/>
      <c r="S50" s="1882" t="e">
        <f>S48/'Area Calculations'!#REF!</f>
        <v>#REF!</v>
      </c>
    </row>
    <row r="51" spans="1:19" ht="15.75" thickBot="1">
      <c r="A51" s="1867"/>
      <c r="B51" s="1868"/>
      <c r="C51" s="1869"/>
      <c r="D51" s="1869"/>
      <c r="E51" s="1870"/>
      <c r="F51" s="1871"/>
      <c r="G51" s="1884"/>
      <c r="H51" s="1885"/>
      <c r="I51" s="1886"/>
      <c r="J51" s="1885"/>
      <c r="K51" s="1886"/>
      <c r="L51" s="1885"/>
      <c r="M51" s="1886"/>
      <c r="N51" s="1885"/>
      <c r="O51" s="1886"/>
      <c r="P51" s="1885"/>
      <c r="Q51" s="1886"/>
      <c r="R51" s="1885"/>
      <c r="S51" s="1886"/>
    </row>
    <row r="52" spans="1:19" ht="16.5" thickTop="1" thickBot="1">
      <c r="A52" s="652" t="s">
        <v>631</v>
      </c>
      <c r="B52" s="653"/>
      <c r="C52" s="12"/>
      <c r="D52" s="12"/>
      <c r="E52" s="12"/>
      <c r="F52" s="12"/>
      <c r="G52" s="13"/>
      <c r="H52" s="21"/>
      <c r="I52" s="21"/>
      <c r="J52" s="21"/>
      <c r="K52" s="21"/>
      <c r="L52" s="21"/>
      <c r="M52" s="21"/>
      <c r="N52" s="21"/>
      <c r="O52" s="21"/>
      <c r="P52" s="21"/>
      <c r="Q52" s="21"/>
      <c r="R52" s="21"/>
      <c r="S52" s="21"/>
    </row>
    <row r="53" spans="1:19" ht="15.75" thickTop="1">
      <c r="A53" s="2533"/>
      <c r="B53" s="1907"/>
      <c r="C53" s="2534"/>
      <c r="D53" s="2534"/>
      <c r="E53" s="2534"/>
      <c r="F53" s="2534"/>
      <c r="G53" s="2535"/>
      <c r="H53" s="2536"/>
      <c r="I53" s="2536"/>
      <c r="J53" s="2536"/>
      <c r="K53" s="2536"/>
      <c r="L53" s="2536"/>
      <c r="M53" s="2536"/>
      <c r="N53" s="2536"/>
      <c r="O53" s="2536"/>
      <c r="P53" s="2536"/>
      <c r="Q53" s="2536"/>
      <c r="R53" s="2536"/>
      <c r="S53" s="2536"/>
    </row>
    <row r="54" spans="1:19">
      <c r="A54" s="2533"/>
      <c r="B54" s="1907"/>
      <c r="C54" s="2534"/>
      <c r="D54" s="2534"/>
      <c r="E54" s="2534"/>
      <c r="F54" s="2534"/>
      <c r="G54" s="2535"/>
      <c r="H54" s="2536"/>
      <c r="I54" s="2536"/>
      <c r="J54" s="2536"/>
      <c r="K54" s="2536"/>
      <c r="L54" s="2536"/>
      <c r="M54" s="2536"/>
      <c r="N54" s="2536"/>
      <c r="O54" s="2536"/>
      <c r="P54" s="2536"/>
      <c r="Q54" s="2536"/>
      <c r="R54" s="2536"/>
      <c r="S54" s="2536"/>
    </row>
    <row r="55" spans="1:19" ht="15.75" thickBot="1">
      <c r="A55" s="2533"/>
      <c r="B55" s="1907"/>
      <c r="C55" s="2534"/>
      <c r="D55" s="2534"/>
      <c r="E55" s="2534"/>
      <c r="F55" s="2534"/>
      <c r="G55" s="2535"/>
      <c r="H55" s="2536"/>
      <c r="I55" s="2536"/>
      <c r="J55" s="2536"/>
      <c r="K55" s="2536"/>
      <c r="L55" s="2536"/>
      <c r="M55" s="2536"/>
      <c r="N55" s="2536"/>
      <c r="O55" s="2536"/>
      <c r="P55" s="2536"/>
      <c r="Q55" s="2536"/>
      <c r="R55" s="2536"/>
      <c r="S55" s="2536"/>
    </row>
    <row r="56" spans="1:19" s="2" customFormat="1" ht="16.5" thickTop="1" thickBot="1">
      <c r="A56" s="652" t="s">
        <v>632</v>
      </c>
      <c r="B56" s="653"/>
      <c r="C56" s="12"/>
      <c r="D56" s="12"/>
      <c r="E56" s="12"/>
      <c r="F56" s="12"/>
      <c r="G56" s="13"/>
      <c r="H56" s="21"/>
      <c r="I56" s="21"/>
      <c r="J56" s="21"/>
      <c r="K56" s="21"/>
      <c r="L56" s="21"/>
      <c r="M56" s="21"/>
      <c r="N56" s="21"/>
      <c r="O56" s="21"/>
      <c r="P56" s="21"/>
      <c r="Q56" s="21"/>
      <c r="R56" s="21"/>
      <c r="S56" s="21"/>
    </row>
    <row r="57" spans="1:19" s="2" customFormat="1" ht="15.75" thickTop="1">
      <c r="A57" s="2533"/>
      <c r="B57" s="1907"/>
      <c r="C57" s="2534"/>
      <c r="D57" s="2534"/>
      <c r="E57" s="2534"/>
      <c r="F57" s="2534"/>
      <c r="G57" s="2535"/>
      <c r="H57" s="2536"/>
      <c r="I57" s="2536"/>
      <c r="J57" s="2536"/>
      <c r="K57" s="2536"/>
      <c r="L57" s="2536"/>
      <c r="M57" s="2536"/>
      <c r="N57" s="2536"/>
      <c r="O57" s="2536"/>
      <c r="P57" s="2536"/>
      <c r="Q57" s="2536"/>
      <c r="R57" s="2536"/>
      <c r="S57" s="2536"/>
    </row>
    <row r="58" spans="1:19" s="2" customFormat="1">
      <c r="A58" s="2533"/>
      <c r="B58" s="1907"/>
      <c r="C58" s="2534"/>
      <c r="D58" s="2534"/>
      <c r="E58" s="2534"/>
      <c r="F58" s="2534"/>
      <c r="G58" s="2535"/>
      <c r="H58" s="2536"/>
      <c r="I58" s="2536"/>
      <c r="J58" s="2536"/>
      <c r="K58" s="2536"/>
      <c r="L58" s="2536"/>
      <c r="M58" s="2536"/>
      <c r="N58" s="2536"/>
      <c r="O58" s="2536"/>
      <c r="P58" s="2536"/>
      <c r="Q58" s="2536"/>
      <c r="R58" s="2536"/>
      <c r="S58" s="2536"/>
    </row>
    <row r="59" spans="1:19" ht="15.75" thickBot="1">
      <c r="A59" s="2533"/>
      <c r="B59" s="1907"/>
      <c r="C59" s="2534"/>
      <c r="D59" s="2534"/>
      <c r="E59" s="2534"/>
      <c r="F59" s="2534"/>
      <c r="G59" s="2535"/>
      <c r="H59" s="2536"/>
      <c r="I59" s="2536"/>
      <c r="J59" s="2536"/>
      <c r="K59" s="2536"/>
      <c r="L59" s="2536"/>
      <c r="M59" s="2536"/>
      <c r="N59" s="2536"/>
      <c r="O59" s="2536"/>
      <c r="P59" s="2536"/>
      <c r="Q59" s="2536"/>
      <c r="R59" s="2536"/>
      <c r="S59" s="2536"/>
    </row>
    <row r="60" spans="1:19" s="2" customFormat="1" ht="16.5" thickTop="1" thickBot="1">
      <c r="A60" s="652" t="s">
        <v>633</v>
      </c>
      <c r="B60" s="653"/>
      <c r="C60" s="12"/>
      <c r="D60" s="12"/>
      <c r="E60" s="12"/>
      <c r="F60" s="12"/>
      <c r="G60" s="13"/>
      <c r="H60" s="21"/>
      <c r="I60" s="21"/>
      <c r="J60" s="21"/>
      <c r="K60" s="21"/>
      <c r="L60" s="21"/>
      <c r="M60" s="21"/>
      <c r="N60" s="21"/>
      <c r="O60" s="21"/>
      <c r="P60" s="21"/>
      <c r="Q60" s="21"/>
      <c r="R60" s="21"/>
      <c r="S60" s="21"/>
    </row>
    <row r="61" spans="1:19" s="2" customFormat="1" ht="15.75" thickTop="1">
      <c r="A61" s="2533"/>
      <c r="B61" s="1907"/>
      <c r="C61" s="2534"/>
      <c r="D61" s="2534"/>
      <c r="E61" s="2534"/>
      <c r="F61" s="2534"/>
      <c r="G61" s="2535"/>
      <c r="H61" s="2536"/>
      <c r="I61" s="2536"/>
      <c r="J61" s="2536"/>
      <c r="K61" s="2536"/>
      <c r="L61" s="2536"/>
      <c r="M61" s="2536"/>
      <c r="N61" s="2536"/>
      <c r="O61" s="2536"/>
      <c r="P61" s="2536"/>
      <c r="Q61" s="2536"/>
      <c r="R61" s="2536"/>
      <c r="S61" s="2536"/>
    </row>
    <row r="62" spans="1:19" s="2" customFormat="1">
      <c r="A62" s="1920"/>
      <c r="B62" s="1907"/>
      <c r="C62" s="1908"/>
      <c r="D62" s="1908"/>
      <c r="E62" s="1908"/>
      <c r="F62" s="1908"/>
      <c r="G62" s="1921"/>
      <c r="H62" s="1888"/>
      <c r="I62" s="1888"/>
      <c r="J62" s="1888"/>
      <c r="K62" s="1888"/>
      <c r="L62" s="1888"/>
      <c r="M62" s="1888"/>
      <c r="N62" s="1888"/>
      <c r="O62" s="1888"/>
      <c r="P62" s="1888"/>
      <c r="Q62" s="1888"/>
      <c r="R62" s="1888"/>
      <c r="S62" s="1888"/>
    </row>
    <row r="63" spans="1:19" s="2" customFormat="1" ht="15.75" thickBot="1">
      <c r="A63" s="1889"/>
      <c r="B63" s="1890"/>
      <c r="C63" s="1908"/>
      <c r="D63" s="1908"/>
      <c r="E63" s="1908"/>
      <c r="F63" s="1908"/>
      <c r="G63" s="1921"/>
      <c r="H63" s="1891"/>
      <c r="I63" s="1891"/>
      <c r="J63" s="1891"/>
      <c r="K63" s="1891"/>
      <c r="L63" s="1891"/>
      <c r="M63" s="1891"/>
      <c r="N63" s="1891"/>
      <c r="O63" s="1891"/>
      <c r="P63" s="1891"/>
      <c r="Q63" s="1891"/>
      <c r="R63" s="1891"/>
      <c r="S63" s="1891"/>
    </row>
    <row r="64" spans="1:19" s="2" customFormat="1" ht="16.5" thickTop="1" thickBot="1">
      <c r="A64" s="652" t="s">
        <v>634</v>
      </c>
      <c r="B64" s="653"/>
      <c r="C64" s="12"/>
      <c r="D64" s="12"/>
      <c r="E64" s="12"/>
      <c r="F64" s="12"/>
      <c r="G64" s="13"/>
      <c r="H64" s="21"/>
      <c r="I64" s="21"/>
      <c r="J64" s="21"/>
      <c r="K64" s="21"/>
      <c r="L64" s="21"/>
      <c r="M64" s="21"/>
      <c r="N64" s="21"/>
      <c r="O64" s="21"/>
      <c r="P64" s="21"/>
      <c r="Q64" s="21"/>
      <c r="R64" s="21"/>
      <c r="S64" s="21"/>
    </row>
    <row r="65" spans="1:19" ht="15.75" thickTop="1">
      <c r="A65" s="2537"/>
      <c r="B65" s="2538"/>
      <c r="C65" s="2534"/>
      <c r="D65" s="2534"/>
      <c r="E65" s="2534"/>
      <c r="F65" s="2534"/>
      <c r="G65" s="2535"/>
      <c r="H65" s="2536"/>
      <c r="I65" s="2536"/>
      <c r="J65" s="2536"/>
      <c r="K65" s="2536"/>
      <c r="L65" s="2536"/>
      <c r="M65" s="2536"/>
      <c r="N65" s="2536"/>
      <c r="O65" s="2536"/>
      <c r="P65" s="2536"/>
      <c r="Q65" s="2536"/>
      <c r="R65" s="2536"/>
      <c r="S65" s="2536"/>
    </row>
    <row r="66" spans="1:19">
      <c r="A66" s="1889"/>
      <c r="B66" s="1890"/>
      <c r="C66" s="1908"/>
      <c r="D66" s="1908"/>
      <c r="E66" s="1908"/>
      <c r="F66" s="1908"/>
      <c r="G66" s="1921"/>
      <c r="H66" s="1892"/>
      <c r="I66" s="1892"/>
      <c r="J66" s="1892"/>
      <c r="K66" s="1892"/>
      <c r="L66" s="1892"/>
      <c r="M66" s="1892"/>
      <c r="N66" s="1892"/>
      <c r="O66" s="1892"/>
      <c r="P66" s="1892"/>
      <c r="Q66" s="1892"/>
      <c r="R66" s="1892"/>
      <c r="S66" s="1892"/>
    </row>
    <row r="67" spans="1:19" ht="15.75" thickBot="1">
      <c r="A67" s="1889"/>
      <c r="B67" s="1890"/>
      <c r="C67" s="1908"/>
      <c r="D67" s="1908"/>
      <c r="E67" s="1908"/>
      <c r="F67" s="1908"/>
      <c r="G67" s="1921"/>
      <c r="H67" s="1892"/>
      <c r="I67" s="1892"/>
      <c r="J67" s="1892"/>
      <c r="K67" s="1892"/>
      <c r="L67" s="1892"/>
      <c r="M67" s="1892"/>
      <c r="N67" s="1892"/>
      <c r="O67" s="1892"/>
      <c r="P67" s="1892"/>
      <c r="Q67" s="1892"/>
      <c r="R67" s="1892"/>
      <c r="S67" s="1892"/>
    </row>
    <row r="68" spans="1:19" ht="16.5" thickTop="1" thickBot="1">
      <c r="A68" s="652" t="s">
        <v>635</v>
      </c>
      <c r="B68" s="653"/>
      <c r="C68" s="12"/>
      <c r="D68" s="12"/>
      <c r="E68" s="12"/>
      <c r="F68" s="12"/>
      <c r="G68" s="13"/>
      <c r="H68" s="21"/>
      <c r="I68" s="21"/>
      <c r="J68" s="21"/>
      <c r="K68" s="21"/>
      <c r="L68" s="21"/>
      <c r="M68" s="21"/>
      <c r="N68" s="21"/>
      <c r="O68" s="21"/>
      <c r="P68" s="21"/>
      <c r="Q68" s="21"/>
      <c r="R68" s="21"/>
      <c r="S68" s="21"/>
    </row>
    <row r="69" spans="1:19" ht="15.75" thickTop="1">
      <c r="A69" s="1920"/>
      <c r="B69" s="1907" t="s">
        <v>636</v>
      </c>
      <c r="C69" s="1908"/>
      <c r="D69" s="1908"/>
      <c r="E69" s="1908"/>
      <c r="F69" s="1908"/>
      <c r="G69" s="1921"/>
      <c r="H69" s="1892"/>
      <c r="I69" s="1892"/>
      <c r="J69" s="1892"/>
      <c r="K69" s="1892"/>
      <c r="L69" s="1892"/>
      <c r="M69" s="1892"/>
      <c r="N69" s="1892"/>
      <c r="O69" s="1892"/>
      <c r="P69" s="1892"/>
      <c r="Q69" s="1892"/>
      <c r="R69" s="1892"/>
      <c r="S69" s="1892"/>
    </row>
    <row r="70" spans="1:19">
      <c r="A70" s="1920"/>
      <c r="B70" s="1907" t="s">
        <v>637</v>
      </c>
      <c r="C70" s="1908"/>
      <c r="D70" s="1908"/>
      <c r="E70" s="1908"/>
      <c r="F70" s="1908"/>
      <c r="G70" s="1921"/>
      <c r="H70" s="1892"/>
      <c r="I70" s="1892"/>
      <c r="J70" s="1892"/>
      <c r="K70" s="1892"/>
      <c r="L70" s="1892"/>
      <c r="M70" s="1892"/>
      <c r="N70" s="1892"/>
      <c r="O70" s="1892"/>
      <c r="P70" s="1892"/>
      <c r="Q70" s="1892"/>
      <c r="R70" s="1892"/>
      <c r="S70" s="1892"/>
    </row>
    <row r="71" spans="1:19">
      <c r="A71" s="1920"/>
      <c r="B71" s="1907" t="s">
        <v>638</v>
      </c>
      <c r="C71" s="1908"/>
      <c r="D71" s="1908"/>
      <c r="E71" s="1908"/>
      <c r="F71" s="1908"/>
      <c r="G71" s="1921"/>
      <c r="H71" s="1892"/>
      <c r="I71" s="1892"/>
      <c r="J71" s="1892"/>
      <c r="K71" s="1892"/>
      <c r="L71" s="1892"/>
      <c r="M71" s="1892"/>
      <c r="N71" s="1892"/>
      <c r="O71" s="1892"/>
      <c r="P71" s="1892"/>
      <c r="Q71" s="1892"/>
      <c r="R71" s="1892"/>
      <c r="S71" s="1892"/>
    </row>
    <row r="72" spans="1:19">
      <c r="A72" s="1920"/>
      <c r="B72" s="1907" t="s">
        <v>639</v>
      </c>
      <c r="C72" s="1908"/>
      <c r="D72" s="1908"/>
      <c r="E72" s="1908"/>
      <c r="F72" s="1908"/>
      <c r="G72" s="1921"/>
      <c r="H72" s="1892"/>
      <c r="I72" s="1892"/>
      <c r="J72" s="1892"/>
      <c r="K72" s="1892"/>
      <c r="L72" s="1892"/>
      <c r="M72" s="1892"/>
      <c r="N72" s="1892"/>
      <c r="O72" s="1892"/>
      <c r="P72" s="1892"/>
      <c r="Q72" s="1892"/>
      <c r="R72" s="1892"/>
      <c r="S72" s="1892"/>
    </row>
    <row r="73" spans="1:19" ht="15.75" thickBot="1">
      <c r="A73" s="358"/>
      <c r="B73" s="357"/>
      <c r="C73" s="188"/>
      <c r="D73" s="188"/>
      <c r="E73" s="188"/>
      <c r="F73" s="188"/>
      <c r="G73" s="359"/>
      <c r="H73" s="300"/>
      <c r="I73" s="300"/>
      <c r="J73" s="300"/>
      <c r="K73" s="300"/>
      <c r="L73" s="300"/>
      <c r="M73" s="300"/>
      <c r="N73" s="300"/>
      <c r="O73" s="300"/>
      <c r="P73" s="300"/>
      <c r="Q73" s="300"/>
      <c r="R73" s="300"/>
      <c r="S73" s="300"/>
    </row>
    <row r="74" spans="1:19" ht="16.5" thickTop="1" thickBot="1">
      <c r="A74" s="7" t="s">
        <v>640</v>
      </c>
      <c r="B74" s="8"/>
      <c r="C74" s="12"/>
      <c r="D74" s="12"/>
      <c r="E74" s="12"/>
      <c r="F74" s="12"/>
      <c r="G74" s="13"/>
      <c r="H74" s="21"/>
      <c r="I74" s="21"/>
      <c r="J74" s="21"/>
      <c r="K74" s="21"/>
      <c r="L74" s="21"/>
      <c r="M74" s="21"/>
      <c r="N74" s="21"/>
      <c r="O74" s="21"/>
      <c r="P74" s="21"/>
      <c r="Q74" s="21"/>
      <c r="R74" s="21"/>
      <c r="S74" s="21"/>
    </row>
    <row r="75" spans="1:19" ht="15.75" thickTop="1">
      <c r="A75" s="2533"/>
      <c r="B75" s="2539" t="s">
        <v>641</v>
      </c>
      <c r="C75" s="2534"/>
      <c r="D75" s="2534"/>
      <c r="E75" s="2534"/>
      <c r="F75" s="2534"/>
      <c r="G75" s="2535"/>
      <c r="H75" s="2540"/>
      <c r="I75" s="2540"/>
      <c r="J75" s="2540"/>
      <c r="K75" s="2540"/>
      <c r="L75" s="2540"/>
      <c r="M75" s="2540"/>
      <c r="N75" s="2540"/>
      <c r="O75" s="2540"/>
      <c r="P75" s="2540"/>
      <c r="Q75" s="2540"/>
      <c r="R75" s="2540"/>
      <c r="S75" s="2540"/>
    </row>
    <row r="76" spans="1:19">
      <c r="A76" s="1920"/>
      <c r="B76" s="1907" t="s">
        <v>642</v>
      </c>
      <c r="C76" s="1908"/>
      <c r="D76" s="1908"/>
      <c r="E76" s="1908"/>
      <c r="F76" s="1908"/>
      <c r="G76" s="1921"/>
      <c r="H76" s="1893"/>
      <c r="I76" s="1893"/>
      <c r="J76" s="1893"/>
      <c r="K76" s="1893"/>
      <c r="L76" s="1893"/>
      <c r="M76" s="1893"/>
      <c r="N76" s="1893"/>
      <c r="O76" s="1893"/>
      <c r="P76" s="1893"/>
      <c r="Q76" s="1893"/>
      <c r="R76" s="1893"/>
      <c r="S76" s="1893"/>
    </row>
    <row r="77" spans="1:19" ht="15.75" thickBot="1">
      <c r="A77" s="1894"/>
      <c r="B77" s="1895" t="s">
        <v>643</v>
      </c>
      <c r="C77" s="1896"/>
      <c r="D77" s="1896"/>
      <c r="E77" s="1896"/>
      <c r="F77" s="1896"/>
      <c r="G77" s="1897"/>
      <c r="H77" s="1898"/>
      <c r="I77" s="1898"/>
      <c r="J77" s="1898"/>
      <c r="K77" s="1898"/>
      <c r="L77" s="1898"/>
      <c r="M77" s="1898"/>
      <c r="N77" s="1898"/>
      <c r="O77" s="1898"/>
      <c r="P77" s="1898"/>
      <c r="Q77" s="1898"/>
      <c r="R77" s="1898"/>
      <c r="S77" s="1898"/>
    </row>
    <row r="78" spans="1:19" ht="16.5" thickTop="1" thickBot="1"/>
    <row r="79" spans="1:19" ht="16.5" thickTop="1" thickBot="1">
      <c r="A79" s="94" t="s">
        <v>644</v>
      </c>
      <c r="B79" s="96"/>
    </row>
    <row r="80" spans="1:19" ht="15.75" thickTop="1">
      <c r="A80" s="95" t="s">
        <v>542</v>
      </c>
      <c r="B80" s="1899"/>
    </row>
    <row r="81" spans="1:2">
      <c r="A81" s="1900" t="s">
        <v>546</v>
      </c>
      <c r="B81" s="1899"/>
    </row>
    <row r="82" spans="1:2">
      <c r="A82" s="1901" t="s">
        <v>549</v>
      </c>
      <c r="B82" s="1902"/>
    </row>
    <row r="83" spans="1:2">
      <c r="A83" s="1901" t="s">
        <v>552</v>
      </c>
      <c r="B83" s="1903"/>
    </row>
    <row r="84" spans="1:2" ht="15.75" thickBot="1">
      <c r="A84" s="1904" t="s">
        <v>645</v>
      </c>
      <c r="B84" s="1905"/>
    </row>
    <row r="85" spans="1:2" ht="15.75" thickTop="1"/>
    <row r="86" spans="1:2">
      <c r="A86" s="97"/>
      <c r="B86" s="1" t="s">
        <v>646</v>
      </c>
    </row>
    <row r="87" spans="1:2">
      <c r="A87" s="98"/>
      <c r="B87" s="1" t="s">
        <v>647</v>
      </c>
    </row>
  </sheetData>
  <mergeCells count="47">
    <mergeCell ref="A52:B52"/>
    <mergeCell ref="A56:B56"/>
    <mergeCell ref="A60:B60"/>
    <mergeCell ref="A64:B64"/>
    <mergeCell ref="A68:B6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13" priority="23" operator="equal">
      <formula>"X"</formula>
    </cfRule>
    <cfRule type="cellIs" dxfId="212" priority="24" operator="equal">
      <formula>"I"</formula>
    </cfRule>
  </conditionalFormatting>
  <conditionalFormatting sqref="H32:H43">
    <cfRule type="cellIs" dxfId="211" priority="21" operator="equal">
      <formula>"X"</formula>
    </cfRule>
    <cfRule type="cellIs" dxfId="210" priority="22" operator="equal">
      <formula>"I"</formula>
    </cfRule>
  </conditionalFormatting>
  <conditionalFormatting sqref="J20:J30">
    <cfRule type="cellIs" dxfId="209" priority="17" operator="equal">
      <formula>"X"</formula>
    </cfRule>
    <cfRule type="cellIs" dxfId="208" priority="18" operator="equal">
      <formula>"I"</formula>
    </cfRule>
  </conditionalFormatting>
  <conditionalFormatting sqref="J32:J43">
    <cfRule type="cellIs" dxfId="207" priority="19" operator="equal">
      <formula>"X"</formula>
    </cfRule>
    <cfRule type="cellIs" dxfId="206" priority="20" operator="equal">
      <formula>"I"</formula>
    </cfRule>
  </conditionalFormatting>
  <conditionalFormatting sqref="L20:L30">
    <cfRule type="cellIs" dxfId="205" priority="15" operator="equal">
      <formula>"X"</formula>
    </cfRule>
    <cfRule type="cellIs" dxfId="204" priority="16" operator="equal">
      <formula>"I"</formula>
    </cfRule>
  </conditionalFormatting>
  <conditionalFormatting sqref="L32:L43">
    <cfRule type="cellIs" dxfId="203" priority="13" operator="equal">
      <formula>"X"</formula>
    </cfRule>
    <cfRule type="cellIs" dxfId="202" priority="14" operator="equal">
      <formula>"I"</formula>
    </cfRule>
  </conditionalFormatting>
  <conditionalFormatting sqref="N20:N30">
    <cfRule type="cellIs" dxfId="201" priority="9" operator="equal">
      <formula>"X"</formula>
    </cfRule>
    <cfRule type="cellIs" dxfId="200" priority="10" operator="equal">
      <formula>"I"</formula>
    </cfRule>
  </conditionalFormatting>
  <conditionalFormatting sqref="N32:N43">
    <cfRule type="cellIs" dxfId="199" priority="11" operator="equal">
      <formula>"X"</formula>
    </cfRule>
    <cfRule type="cellIs" dxfId="198" priority="12" operator="equal">
      <formula>"I"</formula>
    </cfRule>
  </conditionalFormatting>
  <conditionalFormatting sqref="P20:P30">
    <cfRule type="cellIs" dxfId="197" priority="7" operator="equal">
      <formula>"X"</formula>
    </cfRule>
    <cfRule type="cellIs" dxfId="196" priority="8" operator="equal">
      <formula>"I"</formula>
    </cfRule>
  </conditionalFormatting>
  <conditionalFormatting sqref="P32:P43">
    <cfRule type="cellIs" dxfId="195" priority="5" operator="equal">
      <formula>"X"</formula>
    </cfRule>
    <cfRule type="cellIs" dxfId="194" priority="6" operator="equal">
      <formula>"I"</formula>
    </cfRule>
  </conditionalFormatting>
  <conditionalFormatting sqref="R20:R30">
    <cfRule type="cellIs" dxfId="193" priority="1" operator="equal">
      <formula>"X"</formula>
    </cfRule>
    <cfRule type="cellIs" dxfId="192" priority="2" operator="equal">
      <formula>"I"</formula>
    </cfRule>
  </conditionalFormatting>
  <conditionalFormatting sqref="R32:R43">
    <cfRule type="cellIs" dxfId="191" priority="3" operator="equal">
      <formula>"X"</formula>
    </cfRule>
    <cfRule type="cellIs" dxfId="190" priority="4" operator="equal">
      <formula>"I"</formula>
    </cfRule>
  </conditionalFormatting>
  <hyperlinks>
    <hyperlink ref="B3" location="'Cost Summary'!A1" display="BACK TO SUMMARY SHEET" xr:uid="{48021C24-DBA8-4C23-B5CF-6D5EF37479BF}"/>
  </hyperlinks>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EB95-1D7C-4EF6-81EA-BAF7DE5C46F5}">
  <sheetPr>
    <tabColor rgb="FF92D050"/>
  </sheetPr>
  <dimension ref="A1:S84"/>
  <sheetViews>
    <sheetView zoomScaleNormal="100" workbookViewId="0">
      <pane xSplit="2" ySplit="9" topLeftCell="C20" activePane="bottomRight" state="frozen"/>
      <selection pane="bottomRight" activeCell="B28" sqref="B28"/>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19.5" thickBot="1">
      <c r="B3" s="153" t="s">
        <v>532</v>
      </c>
      <c r="E3" s="179"/>
      <c r="F3" s="151" t="s">
        <v>533</v>
      </c>
      <c r="G3" s="150" t="s">
        <v>534</v>
      </c>
      <c r="H3" s="650" t="s">
        <v>535</v>
      </c>
      <c r="I3" s="651"/>
      <c r="J3" s="701"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66"/>
      <c r="K4" s="666"/>
      <c r="L4" s="689"/>
      <c r="M4" s="689"/>
      <c r="N4" s="689"/>
      <c r="O4" s="689"/>
      <c r="P4" s="689"/>
      <c r="Q4" s="689"/>
      <c r="R4" s="666"/>
      <c r="S4" s="649"/>
    </row>
    <row r="5" spans="1:19">
      <c r="A5" s="1906" t="s">
        <v>544</v>
      </c>
      <c r="B5" s="1907" t="s">
        <v>484</v>
      </c>
      <c r="C5" s="1908"/>
      <c r="D5" s="1908"/>
      <c r="E5" s="1908"/>
      <c r="F5" s="1908"/>
      <c r="G5" s="1909" t="s">
        <v>546</v>
      </c>
      <c r="H5" s="1910"/>
      <c r="I5" s="1911"/>
      <c r="J5" s="1958"/>
      <c r="K5" s="1958"/>
      <c r="L5" s="2004"/>
      <c r="M5" s="2004"/>
      <c r="N5" s="2004"/>
      <c r="O5" s="2004"/>
      <c r="P5" s="2004"/>
      <c r="Q5" s="2004"/>
      <c r="R5" s="1958"/>
      <c r="S5" s="1911"/>
    </row>
    <row r="6" spans="1:19">
      <c r="A6" s="1906" t="s">
        <v>548</v>
      </c>
      <c r="B6" s="1912" t="s">
        <v>483</v>
      </c>
      <c r="C6" s="1908"/>
      <c r="D6" s="1908"/>
      <c r="E6" s="1908"/>
      <c r="F6" s="1908"/>
      <c r="G6" s="1909" t="s">
        <v>549</v>
      </c>
      <c r="H6" s="1913"/>
      <c r="I6" s="1914"/>
      <c r="J6" s="1959"/>
      <c r="K6" s="1959"/>
      <c r="L6" s="2005"/>
      <c r="M6" s="2005"/>
      <c r="N6" s="2005"/>
      <c r="O6" s="2005"/>
      <c r="P6" s="2005"/>
      <c r="Q6" s="2005"/>
      <c r="R6" s="1959"/>
      <c r="S6" s="1914"/>
    </row>
    <row r="7" spans="1:19">
      <c r="A7" s="1906" t="s">
        <v>551</v>
      </c>
      <c r="B7" s="1915"/>
      <c r="C7" s="1908"/>
      <c r="D7" s="1908"/>
      <c r="E7" s="1908"/>
      <c r="F7" s="1908"/>
      <c r="G7" s="1909" t="s">
        <v>552</v>
      </c>
      <c r="H7" s="1916"/>
      <c r="I7" s="1917"/>
      <c r="J7" s="1960"/>
      <c r="K7" s="1960"/>
      <c r="L7" s="2006"/>
      <c r="M7" s="2006"/>
      <c r="N7" s="2006"/>
      <c r="O7" s="2006"/>
      <c r="P7" s="2006"/>
      <c r="Q7" s="2006"/>
      <c r="R7" s="1960"/>
      <c r="S7" s="1917"/>
    </row>
    <row r="8" spans="1:19" ht="15.75" thickBot="1">
      <c r="A8" s="356" t="s">
        <v>554</v>
      </c>
      <c r="B8" s="357"/>
      <c r="C8" s="188"/>
      <c r="D8" s="188"/>
      <c r="E8" s="188"/>
      <c r="F8" s="188"/>
      <c r="G8" s="298" t="s">
        <v>554</v>
      </c>
      <c r="H8" s="1918">
        <f>I45</f>
        <v>0</v>
      </c>
      <c r="I8" s="1919"/>
      <c r="J8" s="2307">
        <f>K45</f>
        <v>0</v>
      </c>
      <c r="K8" s="2307"/>
      <c r="L8" s="2306">
        <f>M45</f>
        <v>0</v>
      </c>
      <c r="M8" s="2306"/>
      <c r="N8" s="2306">
        <f>O45</f>
        <v>0</v>
      </c>
      <c r="O8" s="2306"/>
      <c r="P8" s="2306">
        <f>Q45</f>
        <v>0</v>
      </c>
      <c r="Q8" s="2306"/>
      <c r="R8" s="2307">
        <f>S45</f>
        <v>0</v>
      </c>
      <c r="S8" s="1919"/>
    </row>
    <row r="9" spans="1:19" ht="31.5" thickTop="1" thickBot="1">
      <c r="A9" s="7" t="s">
        <v>555</v>
      </c>
      <c r="B9" s="8"/>
      <c r="C9" s="9" t="s">
        <v>556</v>
      </c>
      <c r="D9" s="9" t="s">
        <v>557</v>
      </c>
      <c r="E9" s="9" t="s">
        <v>558</v>
      </c>
      <c r="F9" s="9" t="s">
        <v>559</v>
      </c>
      <c r="G9" s="10" t="s">
        <v>560</v>
      </c>
      <c r="H9" s="11" t="s">
        <v>561</v>
      </c>
      <c r="I9" s="61" t="s">
        <v>562</v>
      </c>
      <c r="J9" s="50" t="s">
        <v>561</v>
      </c>
      <c r="K9" s="11" t="s">
        <v>562</v>
      </c>
      <c r="L9" s="11" t="s">
        <v>561</v>
      </c>
      <c r="M9" s="11" t="s">
        <v>562</v>
      </c>
      <c r="N9" s="11" t="s">
        <v>561</v>
      </c>
      <c r="O9" s="11" t="s">
        <v>562</v>
      </c>
      <c r="P9" s="11" t="s">
        <v>561</v>
      </c>
      <c r="Q9" s="11" t="s">
        <v>562</v>
      </c>
      <c r="R9" s="11" t="s">
        <v>561</v>
      </c>
      <c r="S9" s="11" t="s">
        <v>562</v>
      </c>
    </row>
    <row r="10" spans="1:19" ht="15.75" hidden="1" thickTop="1">
      <c r="A10" s="1920"/>
      <c r="B10" s="2541" t="s">
        <v>563</v>
      </c>
      <c r="C10" s="1908"/>
      <c r="D10" s="1908"/>
      <c r="E10" s="1908"/>
      <c r="F10" s="1908"/>
      <c r="G10" s="1921"/>
      <c r="H10" s="1922"/>
      <c r="I10" s="2465"/>
      <c r="J10" s="1922"/>
      <c r="K10" s="1922"/>
      <c r="L10" s="1922"/>
      <c r="M10" s="1922"/>
      <c r="N10" s="1922"/>
      <c r="O10" s="1922"/>
      <c r="P10" s="1922"/>
      <c r="Q10" s="1922"/>
      <c r="R10" s="1922"/>
      <c r="S10" s="1922"/>
    </row>
    <row r="11" spans="1:19" hidden="1">
      <c r="A11" s="1920"/>
      <c r="B11" s="1907" t="str">
        <f>'Area Calculations'!L61</f>
        <v>Design Team</v>
      </c>
      <c r="C11" s="1923" t="s">
        <v>564</v>
      </c>
      <c r="D11" s="1908"/>
      <c r="E11" s="1908"/>
      <c r="F11" s="1908"/>
      <c r="G11" s="1921"/>
      <c r="H11" s="1922"/>
      <c r="I11" s="2465"/>
      <c r="J11" s="1922"/>
      <c r="K11" s="1922"/>
      <c r="L11" s="1922"/>
      <c r="M11" s="1922"/>
      <c r="N11" s="1922"/>
      <c r="O11" s="1922"/>
      <c r="P11" s="1922"/>
      <c r="Q11" s="1922"/>
      <c r="R11" s="1922"/>
      <c r="S11" s="1922"/>
    </row>
    <row r="12" spans="1:19" hidden="1">
      <c r="A12" s="1920"/>
      <c r="B12" s="1907" t="str">
        <f>'Area Calculations'!L62</f>
        <v>Architectural Drawings  by</v>
      </c>
      <c r="C12" s="1923" t="s">
        <v>564</v>
      </c>
      <c r="D12" s="1908"/>
      <c r="E12" s="1908"/>
      <c r="F12" s="1908"/>
      <c r="G12" s="1921"/>
      <c r="H12" s="1922"/>
      <c r="I12" s="2465"/>
      <c r="J12" s="1922"/>
      <c r="K12" s="1922"/>
      <c r="L12" s="1922"/>
      <c r="M12" s="1922"/>
      <c r="N12" s="1922"/>
      <c r="O12" s="1922"/>
      <c r="P12" s="1922"/>
      <c r="Q12" s="1922"/>
      <c r="R12" s="1922"/>
      <c r="S12" s="1922"/>
    </row>
    <row r="13" spans="1:19" hidden="1">
      <c r="A13" s="1920"/>
      <c r="B13" s="1907" t="str">
        <f>'Area Calculations'!L63</f>
        <v>Structural Drawings by</v>
      </c>
      <c r="C13" s="1923" t="s">
        <v>564</v>
      </c>
      <c r="D13" s="1908"/>
      <c r="E13" s="1908"/>
      <c r="F13" s="1908"/>
      <c r="G13" s="1921"/>
      <c r="H13" s="1922"/>
      <c r="I13" s="2465"/>
      <c r="J13" s="1922"/>
      <c r="K13" s="1922"/>
      <c r="L13" s="1922"/>
      <c r="M13" s="1922"/>
      <c r="N13" s="1922"/>
      <c r="O13" s="1922"/>
      <c r="P13" s="1922"/>
      <c r="Q13" s="1922"/>
      <c r="R13" s="1922"/>
      <c r="S13" s="1922"/>
    </row>
    <row r="14" spans="1:19" hidden="1">
      <c r="A14" s="1920"/>
      <c r="B14" s="1907" t="str">
        <f>'Area Calculations'!L64</f>
        <v>MEP FA FP Drawings by</v>
      </c>
      <c r="C14" s="1923" t="s">
        <v>564</v>
      </c>
      <c r="D14" s="1908"/>
      <c r="E14" s="1908"/>
      <c r="F14" s="1908"/>
      <c r="G14" s="1921"/>
      <c r="H14" s="1922"/>
      <c r="I14" s="2465"/>
      <c r="J14" s="1922"/>
      <c r="K14" s="1922"/>
      <c r="L14" s="1922"/>
      <c r="M14" s="1922"/>
      <c r="N14" s="1922"/>
      <c r="O14" s="1922"/>
      <c r="P14" s="1922"/>
      <c r="Q14" s="1922"/>
      <c r="R14" s="1922"/>
      <c r="S14" s="1922"/>
    </row>
    <row r="15" spans="1:19" hidden="1">
      <c r="A15" s="1920"/>
      <c r="B15" s="1907" t="str">
        <f>'Area Calculations'!L65</f>
        <v xml:space="preserve">Civil Drawings by </v>
      </c>
      <c r="C15" s="1923" t="s">
        <v>564</v>
      </c>
      <c r="D15" s="1908"/>
      <c r="E15" s="1908"/>
      <c r="F15" s="1908"/>
      <c r="G15" s="1921"/>
      <c r="H15" s="1922"/>
      <c r="I15" s="2465"/>
      <c r="J15" s="1922"/>
      <c r="K15" s="1922"/>
      <c r="L15" s="1922"/>
      <c r="M15" s="1922"/>
      <c r="N15" s="1922"/>
      <c r="O15" s="1922"/>
      <c r="P15" s="1922"/>
      <c r="Q15" s="1922"/>
      <c r="R15" s="1922"/>
      <c r="S15" s="1922"/>
    </row>
    <row r="16" spans="1:19" hidden="1">
      <c r="A16" s="1920"/>
      <c r="B16" s="1907" t="str">
        <f>'Area Calculations'!L66</f>
        <v>Land scape Drawings by</v>
      </c>
      <c r="C16" s="1923" t="s">
        <v>564</v>
      </c>
      <c r="D16" s="1908"/>
      <c r="E16" s="1908"/>
      <c r="F16" s="1908"/>
      <c r="G16" s="1921"/>
      <c r="H16" s="1922"/>
      <c r="I16" s="2465"/>
      <c r="J16" s="1922"/>
      <c r="K16" s="1922"/>
      <c r="L16" s="1922"/>
      <c r="M16" s="1922"/>
      <c r="N16" s="1922"/>
      <c r="O16" s="1922"/>
      <c r="P16" s="1922"/>
      <c r="Q16" s="1922"/>
      <c r="R16" s="1922"/>
      <c r="S16" s="1922"/>
    </row>
    <row r="17" spans="1:19" hidden="1">
      <c r="A17" s="1920"/>
      <c r="B17" s="1907" t="str">
        <f>'Area Calculations'!L67</f>
        <v>Kitchen Drawings by</v>
      </c>
      <c r="C17" s="1923" t="s">
        <v>564</v>
      </c>
      <c r="D17" s="1908"/>
      <c r="E17" s="1908"/>
      <c r="F17" s="1908"/>
      <c r="G17" s="1921"/>
      <c r="H17" s="1922"/>
      <c r="I17" s="2465"/>
      <c r="J17" s="1922"/>
      <c r="K17" s="1922"/>
      <c r="L17" s="1922"/>
      <c r="M17" s="1922"/>
      <c r="N17" s="1922"/>
      <c r="O17" s="1922"/>
      <c r="P17" s="1922"/>
      <c r="Q17" s="1922"/>
      <c r="R17" s="1922"/>
      <c r="S17" s="1922"/>
    </row>
    <row r="18" spans="1:19" hidden="1">
      <c r="A18" s="1920"/>
      <c r="B18" s="1907" t="str">
        <f>'Area Calculations'!L68</f>
        <v>Storefront Designer by</v>
      </c>
      <c r="C18" s="1923" t="s">
        <v>564</v>
      </c>
      <c r="D18" s="1908"/>
      <c r="E18" s="1908"/>
      <c r="F18" s="1908"/>
      <c r="G18" s="1921"/>
      <c r="H18" s="1922"/>
      <c r="I18" s="2465"/>
      <c r="J18" s="1922"/>
      <c r="K18" s="1922"/>
      <c r="L18" s="1922"/>
      <c r="M18" s="1922"/>
      <c r="N18" s="1922"/>
      <c r="O18" s="1922"/>
      <c r="P18" s="1922"/>
      <c r="Q18" s="1922"/>
      <c r="R18" s="1922"/>
      <c r="S18" s="1922"/>
    </row>
    <row r="19" spans="1:19" ht="14.45" hidden="1" customHeight="1">
      <c r="A19" s="1920"/>
      <c r="B19" s="1907" t="str">
        <f>'Area Calculations'!L69</f>
        <v>Geotech report by</v>
      </c>
      <c r="C19" s="1923" t="s">
        <v>564</v>
      </c>
      <c r="D19" s="1908"/>
      <c r="E19" s="1908"/>
      <c r="F19" s="1908"/>
      <c r="G19" s="1921"/>
      <c r="H19" s="1922"/>
      <c r="I19" s="2465"/>
      <c r="J19" s="1922"/>
      <c r="K19" s="1922"/>
      <c r="L19" s="1922"/>
      <c r="M19" s="1922"/>
      <c r="N19" s="1922"/>
      <c r="O19" s="1922"/>
      <c r="P19" s="1922"/>
      <c r="Q19" s="1922"/>
      <c r="R19" s="1922"/>
      <c r="S19" s="1922"/>
    </row>
    <row r="20" spans="1:19" ht="15.75" thickTop="1">
      <c r="A20" s="165"/>
      <c r="B20" s="56"/>
      <c r="C20" s="166"/>
      <c r="D20" s="166"/>
      <c r="E20" s="166"/>
      <c r="F20" s="166"/>
      <c r="G20" s="167"/>
      <c r="H20" s="1924"/>
      <c r="I20" s="2542"/>
      <c r="J20" s="1924"/>
      <c r="K20" s="2543"/>
      <c r="L20" s="1924"/>
      <c r="M20" s="2543"/>
      <c r="N20" s="1924"/>
      <c r="O20" s="2543"/>
      <c r="P20" s="1924"/>
      <c r="Q20" s="2543"/>
      <c r="R20" s="1924"/>
      <c r="S20" s="2543"/>
    </row>
    <row r="21" spans="1:19" ht="15.75" thickBot="1">
      <c r="A21" s="2544"/>
      <c r="B21" s="1925" t="s">
        <v>484</v>
      </c>
      <c r="C21" s="1923"/>
      <c r="D21" s="1908"/>
      <c r="E21" s="1908"/>
      <c r="F21" s="1908"/>
      <c r="G21" s="1921"/>
      <c r="H21" s="1924"/>
      <c r="I21" s="2519"/>
      <c r="J21" s="1924"/>
      <c r="K21" s="2495"/>
      <c r="L21" s="1924"/>
      <c r="M21" s="2002"/>
      <c r="N21" s="1924"/>
      <c r="O21" s="2002"/>
      <c r="P21" s="1924"/>
      <c r="Q21" s="2002"/>
      <c r="R21" s="1924"/>
      <c r="S21" s="2002"/>
    </row>
    <row r="22" spans="1:19">
      <c r="A22" s="2544"/>
      <c r="B22" s="1848" t="s">
        <v>567</v>
      </c>
      <c r="C22" s="1923"/>
      <c r="D22" s="1908"/>
      <c r="E22" s="1908"/>
      <c r="F22" s="1908"/>
      <c r="G22" s="1921"/>
      <c r="H22" s="1924"/>
      <c r="I22" s="2521"/>
      <c r="J22" s="1924"/>
      <c r="K22" s="2522"/>
      <c r="L22" s="1924"/>
      <c r="M22" s="2523"/>
      <c r="N22" s="1924"/>
      <c r="O22" s="2523"/>
      <c r="P22" s="1924"/>
      <c r="Q22" s="2523"/>
      <c r="R22" s="1924"/>
      <c r="S22" s="2523"/>
    </row>
    <row r="23" spans="1:19">
      <c r="A23" s="2544"/>
      <c r="B23" s="2520" t="s">
        <v>568</v>
      </c>
      <c r="C23" s="1923"/>
      <c r="D23" s="1908"/>
      <c r="E23" s="1908"/>
      <c r="F23" s="1908"/>
      <c r="G23" s="1921"/>
      <c r="H23" s="1924"/>
      <c r="I23" s="2521"/>
      <c r="J23" s="1924"/>
      <c r="K23" s="2522"/>
      <c r="L23" s="1924"/>
      <c r="M23" s="2523"/>
      <c r="N23" s="1924"/>
      <c r="O23" s="2523"/>
      <c r="P23" s="1924"/>
      <c r="Q23" s="2523"/>
      <c r="R23" s="1924"/>
      <c r="S23" s="2523"/>
    </row>
    <row r="24" spans="1:19">
      <c r="A24" s="2544"/>
      <c r="B24" s="2520" t="s">
        <v>569</v>
      </c>
      <c r="C24" s="1923"/>
      <c r="D24" s="1908"/>
      <c r="E24" s="1908"/>
      <c r="F24" s="1908"/>
      <c r="G24" s="1921"/>
      <c r="H24" s="1924"/>
      <c r="I24" s="2522"/>
      <c r="J24" s="1924"/>
      <c r="K24" s="2522"/>
      <c r="L24" s="1924"/>
      <c r="M24" s="2523"/>
      <c r="N24" s="1924"/>
      <c r="O24" s="2523"/>
      <c r="P24" s="1924"/>
      <c r="Q24" s="2523"/>
      <c r="R24" s="1924"/>
      <c r="S24" s="2523"/>
    </row>
    <row r="25" spans="1:19">
      <c r="A25" s="2544"/>
      <c r="B25" s="2524" t="s">
        <v>570</v>
      </c>
      <c r="C25" s="1923"/>
      <c r="D25" s="1908"/>
      <c r="E25" s="1908"/>
      <c r="F25" s="1908"/>
      <c r="G25" s="1921"/>
      <c r="H25" s="1924"/>
      <c r="I25" s="2522"/>
      <c r="J25" s="1924"/>
      <c r="K25" s="2522"/>
      <c r="L25" s="1924"/>
      <c r="M25" s="2523"/>
      <c r="N25" s="1924"/>
      <c r="O25" s="2522"/>
      <c r="P25" s="1924"/>
      <c r="Q25" s="2523"/>
      <c r="R25" s="1924"/>
      <c r="S25" s="2523"/>
    </row>
    <row r="26" spans="1:19">
      <c r="A26" s="2544"/>
      <c r="B26" s="2524" t="s">
        <v>571</v>
      </c>
      <c r="C26" s="1923"/>
      <c r="D26" s="1908"/>
      <c r="E26" s="1908"/>
      <c r="F26" s="1908"/>
      <c r="G26" s="1921"/>
      <c r="H26" s="1924"/>
      <c r="I26" s="2522"/>
      <c r="J26" s="1924"/>
      <c r="K26" s="2522"/>
      <c r="L26" s="1924"/>
      <c r="M26" s="2523"/>
      <c r="N26" s="1924"/>
      <c r="O26" s="2522"/>
      <c r="P26" s="1924"/>
      <c r="Q26" s="2523"/>
      <c r="R26" s="1924"/>
      <c r="S26" s="2523"/>
    </row>
    <row r="27" spans="1:19">
      <c r="A27" s="2544"/>
      <c r="B27" s="2524" t="s">
        <v>572</v>
      </c>
      <c r="C27" s="1923"/>
      <c r="D27" s="1908"/>
      <c r="E27" s="1908"/>
      <c r="F27" s="1908"/>
      <c r="G27" s="1921"/>
      <c r="H27" s="1924"/>
      <c r="I27" s="2522"/>
      <c r="J27" s="1924"/>
      <c r="K27" s="2522"/>
      <c r="L27" s="1924"/>
      <c r="M27" s="2523"/>
      <c r="N27" s="1924"/>
      <c r="O27" s="2522"/>
      <c r="P27" s="1924"/>
      <c r="Q27" s="2523"/>
      <c r="R27" s="1924"/>
      <c r="S27" s="2523"/>
    </row>
    <row r="28" spans="1:19">
      <c r="A28" s="2544"/>
      <c r="B28" s="2524" t="s">
        <v>573</v>
      </c>
      <c r="C28" s="1923"/>
      <c r="D28" s="1908"/>
      <c r="E28" s="1908"/>
      <c r="F28" s="1908"/>
      <c r="G28" s="1921"/>
      <c r="H28" s="1924"/>
      <c r="I28" s="2522"/>
      <c r="J28" s="1924"/>
      <c r="K28" s="2522"/>
      <c r="L28" s="1924"/>
      <c r="M28" s="2523"/>
      <c r="N28" s="1924"/>
      <c r="O28" s="2522"/>
      <c r="P28" s="1924"/>
      <c r="Q28" s="2523"/>
      <c r="R28" s="1924"/>
      <c r="S28" s="2523"/>
    </row>
    <row r="29" spans="1:19">
      <c r="A29" s="2544"/>
      <c r="B29" s="2524" t="s">
        <v>648</v>
      </c>
      <c r="C29" s="1923"/>
      <c r="D29" s="1908"/>
      <c r="E29" s="1908"/>
      <c r="F29" s="1908"/>
      <c r="G29" s="1921"/>
      <c r="H29" s="1924"/>
      <c r="I29" s="2522"/>
      <c r="J29" s="1924"/>
      <c r="K29" s="2522"/>
      <c r="L29" s="1924"/>
      <c r="M29" s="2523"/>
      <c r="N29" s="1924"/>
      <c r="O29" s="2522"/>
      <c r="P29" s="1924"/>
      <c r="Q29" s="2523"/>
      <c r="R29" s="1924"/>
      <c r="S29" s="2523"/>
    </row>
    <row r="30" spans="1:19">
      <c r="A30" s="2544"/>
      <c r="B30" s="2525" t="s">
        <v>574</v>
      </c>
      <c r="C30" s="1923"/>
      <c r="D30" s="1908"/>
      <c r="E30" s="1908"/>
      <c r="F30" s="1908"/>
      <c r="G30" s="1921"/>
      <c r="H30" s="1924"/>
      <c r="I30" s="2521"/>
      <c r="J30" s="1924"/>
      <c r="K30" s="2522"/>
      <c r="L30" s="1924"/>
      <c r="M30" s="2523"/>
      <c r="N30" s="1924"/>
      <c r="O30" s="2522"/>
      <c r="P30" s="1924"/>
      <c r="Q30" s="2523"/>
      <c r="R30" s="1924"/>
      <c r="S30" s="2523"/>
    </row>
    <row r="31" spans="1:19">
      <c r="A31" s="2544"/>
      <c r="B31" s="2526" t="s">
        <v>575</v>
      </c>
      <c r="C31" s="2527"/>
      <c r="D31" s="1933"/>
      <c r="E31" s="1933"/>
      <c r="F31" s="1933"/>
      <c r="G31" s="1935"/>
      <c r="H31" s="2528"/>
      <c r="I31" s="2529"/>
      <c r="J31" s="2529"/>
      <c r="K31" s="2529"/>
      <c r="L31" s="2530"/>
      <c r="M31" s="2531"/>
      <c r="N31" s="2529"/>
      <c r="O31" s="2529"/>
      <c r="P31" s="2529"/>
      <c r="Q31" s="2529"/>
      <c r="R31" s="1974"/>
      <c r="S31" s="2531"/>
    </row>
    <row r="32" spans="1:19">
      <c r="A32" s="2545"/>
      <c r="B32" s="305"/>
      <c r="C32" s="2546"/>
      <c r="D32" s="2547"/>
      <c r="E32" s="2547"/>
      <c r="F32" s="1908"/>
      <c r="G32" s="1921"/>
      <c r="H32" s="1924"/>
      <c r="I32" s="2522"/>
      <c r="J32" s="1924"/>
      <c r="K32" s="2521"/>
      <c r="L32" s="1924"/>
      <c r="M32" s="2548"/>
      <c r="N32" s="1924"/>
      <c r="O32" s="2548"/>
      <c r="P32" s="1924"/>
      <c r="Q32" s="2548"/>
      <c r="R32" s="1924"/>
      <c r="S32" s="2548"/>
    </row>
    <row r="33" spans="1:19">
      <c r="A33" s="2545"/>
      <c r="B33" s="305"/>
      <c r="C33" s="306"/>
      <c r="D33" s="307"/>
      <c r="E33" s="307"/>
      <c r="F33" s="188"/>
      <c r="G33" s="359"/>
      <c r="H33" s="1924"/>
      <c r="I33" s="2522"/>
      <c r="J33" s="1924"/>
      <c r="K33" s="2549"/>
      <c r="L33" s="1924"/>
      <c r="M33" s="2548"/>
      <c r="N33" s="1924"/>
      <c r="O33" s="2548"/>
      <c r="P33" s="1924"/>
      <c r="Q33" s="2548"/>
      <c r="R33" s="1924"/>
      <c r="S33" s="2548"/>
    </row>
    <row r="34" spans="1:19">
      <c r="A34" s="2545"/>
      <c r="B34" s="305"/>
      <c r="C34" s="306"/>
      <c r="D34" s="307"/>
      <c r="E34" s="307"/>
      <c r="F34" s="188"/>
      <c r="G34" s="359"/>
      <c r="H34" s="1924"/>
      <c r="I34" s="2522"/>
      <c r="J34" s="1924"/>
      <c r="K34" s="2549"/>
      <c r="L34" s="1924"/>
      <c r="M34" s="2548"/>
      <c r="N34" s="1924"/>
      <c r="O34" s="2548"/>
      <c r="P34" s="1924"/>
      <c r="Q34" s="2548"/>
      <c r="R34" s="1924"/>
      <c r="S34" s="2548"/>
    </row>
    <row r="35" spans="1:19">
      <c r="A35" s="2545"/>
      <c r="B35" s="305"/>
      <c r="C35" s="306"/>
      <c r="D35" s="307"/>
      <c r="E35" s="307"/>
      <c r="F35" s="188"/>
      <c r="G35" s="359"/>
      <c r="H35" s="1924"/>
      <c r="I35" s="2522"/>
      <c r="J35" s="1924"/>
      <c r="K35" s="2549"/>
      <c r="L35" s="1924"/>
      <c r="M35" s="2548"/>
      <c r="N35" s="1924"/>
      <c r="O35" s="2548"/>
      <c r="P35" s="1924"/>
      <c r="Q35" s="2548"/>
      <c r="R35" s="1924"/>
      <c r="S35" s="2548"/>
    </row>
    <row r="36" spans="1:19">
      <c r="A36" s="2545"/>
      <c r="B36" s="305"/>
      <c r="C36" s="306"/>
      <c r="D36" s="307"/>
      <c r="E36" s="307"/>
      <c r="F36" s="188"/>
      <c r="G36" s="359"/>
      <c r="H36" s="1924"/>
      <c r="I36" s="2522"/>
      <c r="J36" s="1924"/>
      <c r="K36" s="2549"/>
      <c r="L36" s="1924"/>
      <c r="M36" s="2548"/>
      <c r="N36" s="1924"/>
      <c r="O36" s="2548"/>
      <c r="P36" s="1924"/>
      <c r="Q36" s="2548"/>
      <c r="R36" s="1924"/>
      <c r="S36" s="2548"/>
    </row>
    <row r="37" spans="1:19">
      <c r="A37" s="2545"/>
      <c r="B37" s="305"/>
      <c r="C37" s="306"/>
      <c r="D37" s="307"/>
      <c r="E37" s="307"/>
      <c r="F37" s="188"/>
      <c r="G37" s="359"/>
      <c r="H37" s="1924"/>
      <c r="I37" s="2522"/>
      <c r="J37" s="1924"/>
      <c r="K37" s="2549"/>
      <c r="L37" s="1924"/>
      <c r="M37" s="2548"/>
      <c r="N37" s="1924"/>
      <c r="O37" s="2548"/>
      <c r="P37" s="1924"/>
      <c r="Q37" s="2548"/>
      <c r="R37" s="1924"/>
      <c r="S37" s="2548"/>
    </row>
    <row r="38" spans="1:19">
      <c r="A38" s="2545"/>
      <c r="B38" s="305"/>
      <c r="C38" s="306"/>
      <c r="D38" s="307"/>
      <c r="E38" s="307"/>
      <c r="F38" s="188"/>
      <c r="G38" s="359"/>
      <c r="H38" s="1924"/>
      <c r="I38" s="2522"/>
      <c r="J38" s="1924"/>
      <c r="K38" s="2549"/>
      <c r="L38" s="1924"/>
      <c r="M38" s="2548"/>
      <c r="N38" s="1924"/>
      <c r="O38" s="2548"/>
      <c r="P38" s="1924"/>
      <c r="Q38" s="2548"/>
      <c r="R38" s="1924"/>
      <c r="S38" s="2548"/>
    </row>
    <row r="39" spans="1:19">
      <c r="A39" s="2545"/>
      <c r="B39" s="305"/>
      <c r="C39" s="306"/>
      <c r="D39" s="307"/>
      <c r="E39" s="307"/>
      <c r="F39" s="188"/>
      <c r="G39" s="359"/>
      <c r="H39" s="1924"/>
      <c r="I39" s="2522"/>
      <c r="J39" s="1924"/>
      <c r="K39" s="2549"/>
      <c r="L39" s="1924"/>
      <c r="M39" s="2548"/>
      <c r="N39" s="1924"/>
      <c r="O39" s="2548"/>
      <c r="P39" s="1924"/>
      <c r="Q39" s="2548"/>
      <c r="R39" s="1924"/>
      <c r="S39" s="2548"/>
    </row>
    <row r="40" spans="1:19">
      <c r="A40" s="2545"/>
      <c r="B40" s="305"/>
      <c r="C40" s="306"/>
      <c r="D40" s="307"/>
      <c r="E40" s="307"/>
      <c r="F40" s="188"/>
      <c r="G40" s="359"/>
      <c r="H40" s="1924"/>
      <c r="I40" s="2522"/>
      <c r="J40" s="1924"/>
      <c r="K40" s="2548"/>
      <c r="L40" s="1924"/>
      <c r="M40" s="2522"/>
      <c r="N40" s="1924"/>
      <c r="O40" s="2523"/>
      <c r="P40" s="1924"/>
      <c r="Q40" s="2523"/>
      <c r="R40" s="1924"/>
      <c r="S40" s="2523"/>
    </row>
    <row r="41" spans="1:19" ht="15.75" thickTop="1">
      <c r="A41" s="14"/>
      <c r="B41" s="15"/>
      <c r="C41" s="16"/>
      <c r="D41" s="16"/>
      <c r="E41" s="17"/>
      <c r="F41" s="18" t="s">
        <v>625</v>
      </c>
      <c r="G41" s="19"/>
      <c r="H41" s="20"/>
      <c r="I41" s="62">
        <f>SUM(I24:I40)</f>
        <v>0</v>
      </c>
      <c r="J41" s="20"/>
      <c r="K41" s="62">
        <f>SUM(K24:K40)</f>
        <v>0</v>
      </c>
      <c r="L41" s="20"/>
      <c r="M41" s="62">
        <f>SUM(M24:M40)</f>
        <v>0</v>
      </c>
      <c r="N41" s="20"/>
      <c r="O41" s="62">
        <f>SUM(O24:O40)</f>
        <v>0</v>
      </c>
      <c r="P41" s="20"/>
      <c r="Q41" s="62">
        <f>SUM(Q24:Q40)</f>
        <v>0</v>
      </c>
      <c r="R41" s="20"/>
      <c r="S41" s="62">
        <f>SUM(S24:S40)</f>
        <v>0</v>
      </c>
    </row>
    <row r="42" spans="1:19">
      <c r="A42" s="1867"/>
      <c r="B42" s="1868"/>
      <c r="C42" s="1869"/>
      <c r="D42" s="1869"/>
      <c r="E42" s="1870"/>
      <c r="F42" s="1871" t="s">
        <v>626</v>
      </c>
      <c r="G42" s="1872"/>
      <c r="H42" s="1873">
        <v>0</v>
      </c>
      <c r="I42" s="1989"/>
      <c r="J42" s="1873">
        <v>0</v>
      </c>
      <c r="K42" s="1989"/>
      <c r="L42" s="1873">
        <v>0</v>
      </c>
      <c r="M42" s="1989"/>
      <c r="N42" s="1873">
        <v>0</v>
      </c>
      <c r="O42" s="1989"/>
      <c r="P42" s="1873">
        <v>0</v>
      </c>
      <c r="Q42" s="1989"/>
      <c r="R42" s="1873">
        <v>0</v>
      </c>
      <c r="S42" s="1989"/>
    </row>
    <row r="43" spans="1:19">
      <c r="A43" s="1867"/>
      <c r="B43" s="1868"/>
      <c r="C43" s="1869"/>
      <c r="D43" s="1869"/>
      <c r="E43" s="1870"/>
      <c r="F43" s="1871" t="s">
        <v>627</v>
      </c>
      <c r="G43" s="1872"/>
      <c r="H43" s="1875"/>
      <c r="I43" s="1991">
        <f>I41*H42</f>
        <v>0</v>
      </c>
      <c r="J43" s="1875"/>
      <c r="K43" s="1991">
        <f>K41*J42</f>
        <v>0</v>
      </c>
      <c r="L43" s="1875"/>
      <c r="M43" s="1991">
        <f>M41*L42</f>
        <v>0</v>
      </c>
      <c r="N43" s="1875"/>
      <c r="O43" s="1991">
        <f>O41*N42</f>
        <v>0</v>
      </c>
      <c r="P43" s="1875"/>
      <c r="Q43" s="1991">
        <f>Q41*P42</f>
        <v>0</v>
      </c>
      <c r="R43" s="1875"/>
      <c r="S43" s="1991">
        <f>S41*R42</f>
        <v>0</v>
      </c>
    </row>
    <row r="44" spans="1:19">
      <c r="A44" s="1867"/>
      <c r="B44" s="1868"/>
      <c r="C44" s="1869"/>
      <c r="D44" s="1869"/>
      <c r="E44" s="1870"/>
      <c r="F44" s="1871"/>
      <c r="G44" s="1872"/>
      <c r="H44" s="1875"/>
      <c r="I44" s="1993"/>
      <c r="J44" s="1875"/>
      <c r="K44" s="1993"/>
      <c r="L44" s="1875"/>
      <c r="M44" s="1993"/>
      <c r="N44" s="1875"/>
      <c r="O44" s="1993"/>
      <c r="P44" s="1875"/>
      <c r="Q44" s="1993"/>
      <c r="R44" s="1875"/>
      <c r="S44" s="1993"/>
    </row>
    <row r="45" spans="1:19">
      <c r="A45" s="1867"/>
      <c r="B45" s="1868"/>
      <c r="C45" s="1869"/>
      <c r="D45" s="1869"/>
      <c r="E45" s="1870"/>
      <c r="F45" s="1871" t="s">
        <v>628</v>
      </c>
      <c r="G45" s="1872"/>
      <c r="H45" s="1877"/>
      <c r="I45" s="1994">
        <f>SUM(I41:I43)</f>
        <v>0</v>
      </c>
      <c r="J45" s="1877"/>
      <c r="K45" s="1994">
        <f>SUM(K41:K43)</f>
        <v>0</v>
      </c>
      <c r="L45" s="1877"/>
      <c r="M45" s="1994">
        <f>SUM(M41:M43)</f>
        <v>0</v>
      </c>
      <c r="N45" s="1877"/>
      <c r="O45" s="1994">
        <f>SUM(O41:O43)</f>
        <v>0</v>
      </c>
      <c r="P45" s="1877"/>
      <c r="Q45" s="1994">
        <f>SUM(Q41:Q43)</f>
        <v>0</v>
      </c>
      <c r="R45" s="1877"/>
      <c r="S45" s="1994">
        <f>SUM(S41:S43)</f>
        <v>0</v>
      </c>
    </row>
    <row r="46" spans="1:19">
      <c r="A46" s="1867"/>
      <c r="B46" s="1868"/>
      <c r="C46" s="1869"/>
      <c r="D46" s="1869"/>
      <c r="E46" s="1870"/>
      <c r="F46" s="1879" t="s">
        <v>629</v>
      </c>
      <c r="G46" s="1880"/>
      <c r="H46" s="1881"/>
      <c r="I46" s="1882" t="e">
        <f>I45/'Area Calculations'!$I$4</f>
        <v>#DIV/0!</v>
      </c>
      <c r="J46" s="1881"/>
      <c r="K46" s="1882" t="e">
        <f>K45/'Area Calculations'!$I$4</f>
        <v>#DIV/0!</v>
      </c>
      <c r="L46" s="1881"/>
      <c r="M46" s="1882" t="e">
        <f>M45/'Area Calculations'!$I$4</f>
        <v>#DIV/0!</v>
      </c>
      <c r="N46" s="1881"/>
      <c r="O46" s="1882" t="e">
        <f>O45/'Area Calculations'!$I$4</f>
        <v>#DIV/0!</v>
      </c>
      <c r="P46" s="1881"/>
      <c r="Q46" s="1882" t="e">
        <f>Q45/'Area Calculations'!$I$4</f>
        <v>#DIV/0!</v>
      </c>
      <c r="R46" s="1881"/>
      <c r="S46" s="1882" t="e">
        <f>S45/'Area Calculations'!$I$4</f>
        <v>#DIV/0!</v>
      </c>
    </row>
    <row r="47" spans="1:19">
      <c r="A47" s="1867"/>
      <c r="B47" s="1868"/>
      <c r="C47" s="1869"/>
      <c r="D47" s="1869"/>
      <c r="E47" s="1870"/>
      <c r="F47" s="1879" t="s">
        <v>630</v>
      </c>
      <c r="G47" s="1883"/>
      <c r="H47" s="1881"/>
      <c r="I47" s="1882" t="e">
        <f>I45/'Area Calculations'!#REF!</f>
        <v>#REF!</v>
      </c>
      <c r="J47" s="1881"/>
      <c r="K47" s="1882" t="e">
        <f>K45/'Area Calculations'!#REF!</f>
        <v>#REF!</v>
      </c>
      <c r="L47" s="1881"/>
      <c r="M47" s="1882" t="e">
        <f>M45/'Area Calculations'!#REF!</f>
        <v>#REF!</v>
      </c>
      <c r="N47" s="1881"/>
      <c r="O47" s="1882" t="e">
        <f>O45/'Area Calculations'!#REF!</f>
        <v>#REF!</v>
      </c>
      <c r="P47" s="1881"/>
      <c r="Q47" s="1882" t="e">
        <f>Q45/'Area Calculations'!#REF!</f>
        <v>#REF!</v>
      </c>
      <c r="R47" s="1881"/>
      <c r="S47" s="1882" t="e">
        <f>S45/'Area Calculations'!#REF!</f>
        <v>#REF!</v>
      </c>
    </row>
    <row r="48" spans="1:19" ht="15.75" thickBot="1">
      <c r="A48" s="1867"/>
      <c r="B48" s="1868"/>
      <c r="C48" s="1869"/>
      <c r="D48" s="1869"/>
      <c r="E48" s="1870"/>
      <c r="F48" s="1871"/>
      <c r="G48" s="1872"/>
      <c r="H48" s="1887"/>
      <c r="I48" s="2493"/>
      <c r="J48" s="1887"/>
      <c r="K48" s="2493"/>
      <c r="L48" s="1887"/>
      <c r="M48" s="2493"/>
      <c r="N48" s="1887"/>
      <c r="O48" s="2493"/>
      <c r="P48" s="1887"/>
      <c r="Q48" s="2493"/>
      <c r="R48" s="1887"/>
      <c r="S48" s="2493"/>
    </row>
    <row r="49" spans="1:19" ht="16.5" thickTop="1" thickBot="1">
      <c r="A49" s="652" t="s">
        <v>631</v>
      </c>
      <c r="B49" s="653"/>
      <c r="C49" s="12"/>
      <c r="D49" s="12"/>
      <c r="E49" s="12"/>
      <c r="F49" s="12"/>
      <c r="G49" s="13"/>
      <c r="H49" s="21"/>
      <c r="I49" s="21"/>
      <c r="J49" s="21"/>
      <c r="K49" s="21"/>
      <c r="L49" s="21"/>
      <c r="M49" s="21"/>
      <c r="N49" s="21"/>
      <c r="O49" s="21"/>
      <c r="P49" s="21"/>
      <c r="Q49" s="21"/>
      <c r="R49" s="21"/>
      <c r="S49" s="21"/>
    </row>
    <row r="50" spans="1:19" ht="15.75" thickTop="1">
      <c r="A50" s="2533"/>
      <c r="B50" s="1907"/>
      <c r="C50" s="2534"/>
      <c r="D50" s="2534"/>
      <c r="E50" s="2534"/>
      <c r="F50" s="2534"/>
      <c r="G50" s="2535"/>
      <c r="H50" s="2536"/>
      <c r="I50" s="2536"/>
      <c r="J50" s="2536"/>
      <c r="K50" s="2536"/>
      <c r="L50" s="2536"/>
      <c r="M50" s="2536"/>
      <c r="N50" s="2536"/>
      <c r="O50" s="2536"/>
      <c r="P50" s="2536"/>
      <c r="Q50" s="2536"/>
      <c r="R50" s="2536"/>
      <c r="S50" s="2536"/>
    </row>
    <row r="51" spans="1:19" s="2" customFormat="1">
      <c r="A51" s="2533"/>
      <c r="B51" s="1907"/>
      <c r="C51" s="2534"/>
      <c r="D51" s="2534"/>
      <c r="E51" s="2534"/>
      <c r="F51" s="2534"/>
      <c r="G51" s="2535"/>
      <c r="H51" s="2536"/>
      <c r="I51" s="2536"/>
      <c r="J51" s="2536"/>
      <c r="K51" s="2536"/>
      <c r="L51" s="2536"/>
      <c r="M51" s="2536"/>
      <c r="N51" s="2536"/>
      <c r="O51" s="2536"/>
      <c r="P51" s="2536"/>
      <c r="Q51" s="2536"/>
      <c r="R51" s="2536"/>
      <c r="S51" s="2536"/>
    </row>
    <row r="52" spans="1:19" s="2" customFormat="1" ht="15.75" thickBot="1">
      <c r="A52" s="2533"/>
      <c r="B52" s="1907"/>
      <c r="C52" s="2534"/>
      <c r="D52" s="2534"/>
      <c r="E52" s="2534"/>
      <c r="F52" s="2534"/>
      <c r="G52" s="2535"/>
      <c r="H52" s="2536"/>
      <c r="I52" s="2536"/>
      <c r="J52" s="2536"/>
      <c r="K52" s="2536"/>
      <c r="L52" s="2536"/>
      <c r="M52" s="2536"/>
      <c r="N52" s="2536"/>
      <c r="O52" s="2536"/>
      <c r="P52" s="2536"/>
      <c r="Q52" s="2536"/>
      <c r="R52" s="2536"/>
      <c r="S52" s="2536"/>
    </row>
    <row r="53" spans="1:19" s="2" customFormat="1" ht="16.5" thickTop="1" thickBot="1">
      <c r="A53" s="652" t="s">
        <v>632</v>
      </c>
      <c r="B53" s="653"/>
      <c r="C53" s="12"/>
      <c r="D53" s="12"/>
      <c r="E53" s="12"/>
      <c r="F53" s="12"/>
      <c r="G53" s="13"/>
      <c r="H53" s="21"/>
      <c r="I53" s="21"/>
      <c r="J53" s="21"/>
      <c r="K53" s="21"/>
      <c r="L53" s="21"/>
      <c r="M53" s="21"/>
      <c r="N53" s="21"/>
      <c r="O53" s="21"/>
      <c r="P53" s="21"/>
      <c r="Q53" s="21"/>
      <c r="R53" s="21"/>
      <c r="S53" s="21"/>
    </row>
    <row r="54" spans="1:19" s="2" customFormat="1" ht="15.75" thickTop="1">
      <c r="A54" s="2533"/>
      <c r="B54" s="1907"/>
      <c r="C54" s="2534"/>
      <c r="D54" s="2534"/>
      <c r="E54" s="2534"/>
      <c r="F54" s="2534"/>
      <c r="G54" s="2535"/>
      <c r="H54" s="2536"/>
      <c r="I54" s="2536"/>
      <c r="J54" s="2536"/>
      <c r="K54" s="2536"/>
      <c r="L54" s="2536"/>
      <c r="M54" s="2536"/>
      <c r="N54" s="2536"/>
      <c r="O54" s="2536"/>
      <c r="P54" s="2536"/>
      <c r="Q54" s="2536"/>
      <c r="R54" s="2536"/>
      <c r="S54" s="2536"/>
    </row>
    <row r="55" spans="1:19" s="2" customFormat="1">
      <c r="A55" s="2533"/>
      <c r="B55" s="1907"/>
      <c r="C55" s="2534"/>
      <c r="D55" s="2534"/>
      <c r="E55" s="2534"/>
      <c r="F55" s="2534"/>
      <c r="G55" s="2535"/>
      <c r="H55" s="2536"/>
      <c r="I55" s="2536"/>
      <c r="J55" s="2536"/>
      <c r="K55" s="2536"/>
      <c r="L55" s="2536"/>
      <c r="M55" s="2536"/>
      <c r="N55" s="2536"/>
      <c r="O55" s="2536"/>
      <c r="P55" s="2536"/>
      <c r="Q55" s="2536"/>
      <c r="R55" s="2536"/>
      <c r="S55" s="2536"/>
    </row>
    <row r="56" spans="1:19" s="2" customFormat="1" ht="15.75" thickBot="1">
      <c r="A56" s="2533"/>
      <c r="B56" s="1907"/>
      <c r="C56" s="2534"/>
      <c r="D56" s="2534"/>
      <c r="E56" s="2534"/>
      <c r="F56" s="2534"/>
      <c r="G56" s="2535"/>
      <c r="H56" s="2536"/>
      <c r="I56" s="2536"/>
      <c r="J56" s="2536"/>
      <c r="K56" s="2536"/>
      <c r="L56" s="2536"/>
      <c r="M56" s="2536"/>
      <c r="N56" s="2536"/>
      <c r="O56" s="2536"/>
      <c r="P56" s="2536"/>
      <c r="Q56" s="2536"/>
      <c r="R56" s="2536"/>
      <c r="S56" s="2536"/>
    </row>
    <row r="57" spans="1:19" s="2" customFormat="1" ht="16.5" thickTop="1" thickBot="1">
      <c r="A57" s="652" t="s">
        <v>633</v>
      </c>
      <c r="B57" s="653"/>
      <c r="C57" s="12"/>
      <c r="D57" s="12"/>
      <c r="E57" s="12"/>
      <c r="F57" s="12"/>
      <c r="G57" s="13"/>
      <c r="H57" s="21"/>
      <c r="I57" s="21"/>
      <c r="J57" s="21"/>
      <c r="K57" s="21"/>
      <c r="L57" s="21"/>
      <c r="M57" s="21"/>
      <c r="N57" s="21"/>
      <c r="O57" s="21"/>
      <c r="P57" s="21"/>
      <c r="Q57" s="21"/>
      <c r="R57" s="21"/>
      <c r="S57" s="21"/>
    </row>
    <row r="58" spans="1:19" s="2" customFormat="1" ht="15.75" thickTop="1">
      <c r="A58" s="2533"/>
      <c r="B58" s="1907"/>
      <c r="C58" s="2534"/>
      <c r="D58" s="2534"/>
      <c r="E58" s="2534"/>
      <c r="F58" s="2534"/>
      <c r="G58" s="2535"/>
      <c r="H58" s="2536"/>
      <c r="I58" s="2536"/>
      <c r="J58" s="2536"/>
      <c r="K58" s="2536"/>
      <c r="L58" s="2536"/>
      <c r="M58" s="2536"/>
      <c r="N58" s="2536"/>
      <c r="O58" s="2536"/>
      <c r="P58" s="2536"/>
      <c r="Q58" s="2536"/>
      <c r="R58" s="2536"/>
      <c r="S58" s="2536"/>
    </row>
    <row r="59" spans="1:19">
      <c r="A59" s="1920"/>
      <c r="B59" s="1907"/>
      <c r="C59" s="1908"/>
      <c r="D59" s="1908"/>
      <c r="E59" s="1908"/>
      <c r="F59" s="1908"/>
      <c r="G59" s="1921"/>
      <c r="H59" s="1888"/>
      <c r="I59" s="1888"/>
      <c r="J59" s="1888"/>
      <c r="K59" s="1888"/>
      <c r="L59" s="1888"/>
      <c r="M59" s="1888"/>
      <c r="N59" s="1888"/>
      <c r="O59" s="1888"/>
      <c r="P59" s="1888"/>
      <c r="Q59" s="1888"/>
      <c r="R59" s="1888"/>
      <c r="S59" s="1888"/>
    </row>
    <row r="60" spans="1:19" s="2" customFormat="1" ht="15.75" thickBot="1">
      <c r="A60" s="1889"/>
      <c r="B60" s="1890"/>
      <c r="C60" s="1908"/>
      <c r="D60" s="1908"/>
      <c r="E60" s="1908"/>
      <c r="F60" s="1908"/>
      <c r="G60" s="1921"/>
      <c r="H60" s="1891"/>
      <c r="I60" s="1891"/>
      <c r="J60" s="1891"/>
      <c r="K60" s="1891"/>
      <c r="L60" s="1891"/>
      <c r="M60" s="1891"/>
      <c r="N60" s="1891"/>
      <c r="O60" s="1891"/>
      <c r="P60" s="1891"/>
      <c r="Q60" s="1891"/>
      <c r="R60" s="1891"/>
      <c r="S60" s="1891"/>
    </row>
    <row r="61" spans="1:19" s="2" customFormat="1" ht="16.5" thickTop="1" thickBot="1">
      <c r="A61" s="652" t="s">
        <v>634</v>
      </c>
      <c r="B61" s="653"/>
      <c r="C61" s="12"/>
      <c r="D61" s="12"/>
      <c r="E61" s="12"/>
      <c r="F61" s="12"/>
      <c r="G61" s="13"/>
      <c r="H61" s="21"/>
      <c r="I61" s="21"/>
      <c r="J61" s="21"/>
      <c r="K61" s="21"/>
      <c r="L61" s="21"/>
      <c r="M61" s="21"/>
      <c r="N61" s="21"/>
      <c r="O61" s="21"/>
      <c r="P61" s="21"/>
      <c r="Q61" s="21"/>
      <c r="R61" s="21"/>
      <c r="S61" s="21"/>
    </row>
    <row r="62" spans="1:19" s="2" customFormat="1" ht="15.75" thickTop="1">
      <c r="A62" s="2537"/>
      <c r="B62" s="2538"/>
      <c r="C62" s="2534"/>
      <c r="D62" s="2534"/>
      <c r="E62" s="2534"/>
      <c r="F62" s="2534"/>
      <c r="G62" s="2535"/>
      <c r="H62" s="2536"/>
      <c r="I62" s="2536"/>
      <c r="J62" s="2536"/>
      <c r="K62" s="2536"/>
      <c r="L62" s="2536"/>
      <c r="M62" s="2536"/>
      <c r="N62" s="2536"/>
      <c r="O62" s="2536"/>
      <c r="P62" s="2536"/>
      <c r="Q62" s="2536"/>
      <c r="R62" s="2536"/>
      <c r="S62" s="2536"/>
    </row>
    <row r="63" spans="1:19">
      <c r="A63" s="1889"/>
      <c r="B63" s="1890"/>
      <c r="C63" s="1908"/>
      <c r="D63" s="1908"/>
      <c r="E63" s="1908"/>
      <c r="F63" s="1908"/>
      <c r="G63" s="1921"/>
      <c r="H63" s="1892"/>
      <c r="I63" s="1892"/>
      <c r="J63" s="1892"/>
      <c r="K63" s="1892"/>
      <c r="L63" s="1892"/>
      <c r="M63" s="1892"/>
      <c r="N63" s="1892"/>
      <c r="O63" s="1892"/>
      <c r="P63" s="1892"/>
      <c r="Q63" s="1892"/>
      <c r="R63" s="1892"/>
      <c r="S63" s="1892"/>
    </row>
    <row r="64" spans="1:19" ht="15.75" thickBot="1">
      <c r="A64" s="1889"/>
      <c r="B64" s="1890"/>
      <c r="C64" s="1908"/>
      <c r="D64" s="1908"/>
      <c r="E64" s="1908"/>
      <c r="F64" s="1908"/>
      <c r="G64" s="1921"/>
      <c r="H64" s="1892"/>
      <c r="I64" s="1892"/>
      <c r="J64" s="1892"/>
      <c r="K64" s="1892"/>
      <c r="L64" s="1892"/>
      <c r="M64" s="1892"/>
      <c r="N64" s="1892"/>
      <c r="O64" s="1892"/>
      <c r="P64" s="1892"/>
      <c r="Q64" s="1892"/>
      <c r="R64" s="1892"/>
      <c r="S64" s="1892"/>
    </row>
    <row r="65" spans="1:19" ht="16.5" thickTop="1" thickBot="1">
      <c r="A65" s="652" t="s">
        <v>635</v>
      </c>
      <c r="B65" s="653"/>
      <c r="C65" s="12"/>
      <c r="D65" s="12"/>
      <c r="E65" s="12"/>
      <c r="F65" s="12"/>
      <c r="G65" s="13"/>
      <c r="H65" s="21"/>
      <c r="I65" s="21"/>
      <c r="J65" s="21"/>
      <c r="K65" s="21"/>
      <c r="L65" s="21"/>
      <c r="M65" s="21"/>
      <c r="N65" s="21"/>
      <c r="O65" s="21"/>
      <c r="P65" s="21"/>
      <c r="Q65" s="21"/>
      <c r="R65" s="21"/>
      <c r="S65" s="21"/>
    </row>
    <row r="66" spans="1:19" ht="15.75" thickTop="1">
      <c r="A66" s="1920"/>
      <c r="B66" s="1907" t="s">
        <v>636</v>
      </c>
      <c r="C66" s="1908"/>
      <c r="D66" s="1908"/>
      <c r="E66" s="1908"/>
      <c r="F66" s="1908"/>
      <c r="G66" s="1921"/>
      <c r="H66" s="1892"/>
      <c r="I66" s="1892"/>
      <c r="J66" s="1892"/>
      <c r="K66" s="1892"/>
      <c r="L66" s="1892"/>
      <c r="M66" s="1892"/>
      <c r="N66" s="1892"/>
      <c r="O66" s="1892"/>
      <c r="P66" s="1892"/>
      <c r="Q66" s="1892"/>
      <c r="R66" s="1892"/>
      <c r="S66" s="1892"/>
    </row>
    <row r="67" spans="1:19">
      <c r="A67" s="1920"/>
      <c r="B67" s="1907" t="s">
        <v>637</v>
      </c>
      <c r="C67" s="1908"/>
      <c r="D67" s="1908"/>
      <c r="E67" s="1908"/>
      <c r="F67" s="1908"/>
      <c r="G67" s="1921"/>
      <c r="H67" s="1892"/>
      <c r="I67" s="1892"/>
      <c r="J67" s="1892"/>
      <c r="K67" s="1892"/>
      <c r="L67" s="1892"/>
      <c r="M67" s="1892"/>
      <c r="N67" s="1892"/>
      <c r="O67" s="1892"/>
      <c r="P67" s="1892"/>
      <c r="Q67" s="1892"/>
      <c r="R67" s="1892"/>
      <c r="S67" s="1892"/>
    </row>
    <row r="68" spans="1:19">
      <c r="A68" s="1920"/>
      <c r="B68" s="1907" t="s">
        <v>638</v>
      </c>
      <c r="C68" s="1908"/>
      <c r="D68" s="1908"/>
      <c r="E68" s="1908"/>
      <c r="F68" s="1908"/>
      <c r="G68" s="1921"/>
      <c r="H68" s="1892"/>
      <c r="I68" s="1892"/>
      <c r="J68" s="1892"/>
      <c r="K68" s="1892"/>
      <c r="L68" s="1892"/>
      <c r="M68" s="1892"/>
      <c r="N68" s="1892"/>
      <c r="O68" s="1892"/>
      <c r="P68" s="1892"/>
      <c r="Q68" s="1892"/>
      <c r="R68" s="1892"/>
      <c r="S68" s="1892"/>
    </row>
    <row r="69" spans="1:19">
      <c r="A69" s="1920"/>
      <c r="B69" s="1907" t="s">
        <v>639</v>
      </c>
      <c r="C69" s="1908"/>
      <c r="D69" s="1908"/>
      <c r="E69" s="1908"/>
      <c r="F69" s="1908"/>
      <c r="G69" s="1921"/>
      <c r="H69" s="1892"/>
      <c r="I69" s="1892"/>
      <c r="J69" s="1892"/>
      <c r="K69" s="1892"/>
      <c r="L69" s="1892"/>
      <c r="M69" s="1892"/>
      <c r="N69" s="1892"/>
      <c r="O69" s="1892"/>
      <c r="P69" s="1892"/>
      <c r="Q69" s="1892"/>
      <c r="R69" s="1892"/>
      <c r="S69" s="1892"/>
    </row>
    <row r="70" spans="1:19" ht="15.75" thickBot="1">
      <c r="A70" s="358"/>
      <c r="B70" s="357"/>
      <c r="C70" s="188"/>
      <c r="D70" s="188"/>
      <c r="E70" s="188"/>
      <c r="F70" s="188"/>
      <c r="G70" s="359"/>
      <c r="H70" s="300"/>
      <c r="I70" s="300"/>
      <c r="J70" s="300"/>
      <c r="K70" s="300"/>
      <c r="L70" s="300"/>
      <c r="M70" s="300"/>
      <c r="N70" s="300"/>
      <c r="O70" s="300"/>
      <c r="P70" s="300"/>
      <c r="Q70" s="300"/>
      <c r="R70" s="300"/>
      <c r="S70" s="300"/>
    </row>
    <row r="71" spans="1:19" ht="16.5" thickTop="1" thickBot="1">
      <c r="A71" s="7" t="s">
        <v>640</v>
      </c>
      <c r="B71" s="8"/>
      <c r="C71" s="12"/>
      <c r="D71" s="12"/>
      <c r="E71" s="12"/>
      <c r="F71" s="12"/>
      <c r="G71" s="13"/>
      <c r="H71" s="21"/>
      <c r="I71" s="21"/>
      <c r="J71" s="21"/>
      <c r="K71" s="21"/>
      <c r="L71" s="21"/>
      <c r="M71" s="21"/>
      <c r="N71" s="21"/>
      <c r="O71" s="21"/>
      <c r="P71" s="21"/>
      <c r="Q71" s="21"/>
      <c r="R71" s="21"/>
      <c r="S71" s="21"/>
    </row>
    <row r="72" spans="1:19" ht="15.75" thickTop="1">
      <c r="A72" s="2533"/>
      <c r="B72" s="2539" t="s">
        <v>641</v>
      </c>
      <c r="C72" s="2534"/>
      <c r="D72" s="2534"/>
      <c r="E72" s="2534"/>
      <c r="F72" s="2534"/>
      <c r="G72" s="2535"/>
      <c r="H72" s="2540"/>
      <c r="I72" s="2540"/>
      <c r="J72" s="2540"/>
      <c r="K72" s="2540"/>
      <c r="L72" s="2540"/>
      <c r="M72" s="2540"/>
      <c r="N72" s="2540"/>
      <c r="O72" s="2540"/>
      <c r="P72" s="2540"/>
      <c r="Q72" s="2540"/>
      <c r="R72" s="2540"/>
      <c r="S72" s="2540"/>
    </row>
    <row r="73" spans="1:19">
      <c r="A73" s="1920"/>
      <c r="B73" s="1907" t="s">
        <v>642</v>
      </c>
      <c r="C73" s="1908"/>
      <c r="D73" s="1908"/>
      <c r="E73" s="1908"/>
      <c r="F73" s="1908"/>
      <c r="G73" s="1921"/>
      <c r="H73" s="1893"/>
      <c r="I73" s="1893"/>
      <c r="J73" s="1893"/>
      <c r="K73" s="1893"/>
      <c r="L73" s="1893"/>
      <c r="M73" s="1893"/>
      <c r="N73" s="1893"/>
      <c r="O73" s="1893"/>
      <c r="P73" s="1893"/>
      <c r="Q73" s="1893"/>
      <c r="R73" s="1893"/>
      <c r="S73" s="1893"/>
    </row>
    <row r="74" spans="1:19" ht="15.75" thickBot="1">
      <c r="A74" s="1894"/>
      <c r="B74" s="1895" t="s">
        <v>643</v>
      </c>
      <c r="C74" s="1896"/>
      <c r="D74" s="1896"/>
      <c r="E74" s="1896"/>
      <c r="F74" s="1896"/>
      <c r="G74" s="1897"/>
      <c r="H74" s="1898"/>
      <c r="I74" s="1898"/>
      <c r="J74" s="1898"/>
      <c r="K74" s="1898"/>
      <c r="L74" s="1898"/>
      <c r="M74" s="1898"/>
      <c r="N74" s="1898"/>
      <c r="O74" s="1898"/>
      <c r="P74" s="1898"/>
      <c r="Q74" s="1898"/>
      <c r="R74" s="1898"/>
      <c r="S74" s="1898"/>
    </row>
    <row r="75" spans="1:19" ht="16.5" thickTop="1" thickBot="1">
      <c r="I75" s="2"/>
    </row>
    <row r="76" spans="1:19" ht="16.5" thickTop="1" thickBot="1">
      <c r="A76" s="94" t="s">
        <v>644</v>
      </c>
      <c r="B76" s="96"/>
      <c r="I76" s="2"/>
    </row>
    <row r="77" spans="1:19" ht="16.5" thickTop="1" thickBot="1">
      <c r="A77" s="95" t="s">
        <v>542</v>
      </c>
      <c r="B77" s="96"/>
      <c r="I77" s="2"/>
    </row>
    <row r="78" spans="1:19" ht="15.75" thickTop="1">
      <c r="A78" s="1900" t="s">
        <v>546</v>
      </c>
      <c r="B78" s="1899"/>
      <c r="I78" s="2"/>
    </row>
    <row r="79" spans="1:19">
      <c r="A79" s="1901" t="s">
        <v>549</v>
      </c>
      <c r="B79" s="1902"/>
      <c r="I79" s="2"/>
    </row>
    <row r="80" spans="1:19">
      <c r="A80" s="1901" t="s">
        <v>552</v>
      </c>
      <c r="B80" s="1903"/>
      <c r="I80" s="2"/>
    </row>
    <row r="81" spans="1:9" ht="15.75" thickBot="1">
      <c r="A81" s="1904" t="s">
        <v>645</v>
      </c>
      <c r="B81" s="1905"/>
      <c r="I81" s="2"/>
    </row>
    <row r="82" spans="1:9" ht="15.75" thickTop="1">
      <c r="I82" s="2"/>
    </row>
    <row r="83" spans="1:9">
      <c r="A83" s="97"/>
      <c r="B83" s="1" t="s">
        <v>646</v>
      </c>
      <c r="I83" s="2"/>
    </row>
    <row r="84" spans="1:9">
      <c r="A84" s="98"/>
      <c r="B84" s="1" t="s">
        <v>647</v>
      </c>
      <c r="I84" s="2"/>
    </row>
  </sheetData>
  <mergeCells count="47">
    <mergeCell ref="A49:B49"/>
    <mergeCell ref="A53:B53"/>
    <mergeCell ref="A57:B57"/>
    <mergeCell ref="A61:B61"/>
    <mergeCell ref="A65:B65"/>
    <mergeCell ref="N4:O4"/>
    <mergeCell ref="N5:O5"/>
    <mergeCell ref="N6:O6"/>
    <mergeCell ref="N7:O7"/>
    <mergeCell ref="N8:O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P4:Q4"/>
    <mergeCell ref="P5:Q5"/>
    <mergeCell ref="P6:Q6"/>
    <mergeCell ref="P7:Q7"/>
    <mergeCell ref="P8:Q8"/>
    <mergeCell ref="R4:S4"/>
    <mergeCell ref="R5:S5"/>
    <mergeCell ref="R6:S6"/>
    <mergeCell ref="R7:S7"/>
    <mergeCell ref="R8:S8"/>
  </mergeCells>
  <conditionalFormatting sqref="H20:H30">
    <cfRule type="cellIs" dxfId="189" priority="23" operator="equal">
      <formula>"X"</formula>
    </cfRule>
    <cfRule type="cellIs" dxfId="188" priority="24" operator="equal">
      <formula>"I"</formula>
    </cfRule>
  </conditionalFormatting>
  <conditionalFormatting sqref="H32:H40">
    <cfRule type="cellIs" dxfId="187" priority="21" operator="equal">
      <formula>"X"</formula>
    </cfRule>
    <cfRule type="cellIs" dxfId="186" priority="22" operator="equal">
      <formula>"I"</formula>
    </cfRule>
  </conditionalFormatting>
  <conditionalFormatting sqref="J20:J30">
    <cfRule type="cellIs" dxfId="185" priority="19" operator="equal">
      <formula>"X"</formula>
    </cfRule>
    <cfRule type="cellIs" dxfId="184" priority="20" operator="equal">
      <formula>"I"</formula>
    </cfRule>
  </conditionalFormatting>
  <conditionalFormatting sqref="J32:J40">
    <cfRule type="cellIs" dxfId="183" priority="17" operator="equal">
      <formula>"X"</formula>
    </cfRule>
    <cfRule type="cellIs" dxfId="182" priority="18" operator="equal">
      <formula>"I"</formula>
    </cfRule>
  </conditionalFormatting>
  <conditionalFormatting sqref="L20:L30">
    <cfRule type="cellIs" dxfId="181" priority="13" operator="equal">
      <formula>"X"</formula>
    </cfRule>
    <cfRule type="cellIs" dxfId="180" priority="14" operator="equal">
      <formula>"I"</formula>
    </cfRule>
  </conditionalFormatting>
  <conditionalFormatting sqref="L32:L40">
    <cfRule type="cellIs" dxfId="179" priority="15" operator="equal">
      <formula>"X"</formula>
    </cfRule>
    <cfRule type="cellIs" dxfId="178" priority="16" operator="equal">
      <formula>"I"</formula>
    </cfRule>
  </conditionalFormatting>
  <conditionalFormatting sqref="N20:N30">
    <cfRule type="cellIs" dxfId="177" priority="11" operator="equal">
      <formula>"X"</formula>
    </cfRule>
    <cfRule type="cellIs" dxfId="176" priority="12" operator="equal">
      <formula>"I"</formula>
    </cfRule>
  </conditionalFormatting>
  <conditionalFormatting sqref="N32:N40">
    <cfRule type="cellIs" dxfId="175" priority="9" operator="equal">
      <formula>"X"</formula>
    </cfRule>
    <cfRule type="cellIs" dxfId="174" priority="10" operator="equal">
      <formula>"I"</formula>
    </cfRule>
  </conditionalFormatting>
  <conditionalFormatting sqref="P20:P30">
    <cfRule type="cellIs" dxfId="173" priority="5" operator="equal">
      <formula>"X"</formula>
    </cfRule>
    <cfRule type="cellIs" dxfId="172" priority="6" operator="equal">
      <formula>"I"</formula>
    </cfRule>
  </conditionalFormatting>
  <conditionalFormatting sqref="P32:P40">
    <cfRule type="cellIs" dxfId="171" priority="7" operator="equal">
      <formula>"X"</formula>
    </cfRule>
    <cfRule type="cellIs" dxfId="170" priority="8" operator="equal">
      <formula>"I"</formula>
    </cfRule>
  </conditionalFormatting>
  <conditionalFormatting sqref="R20:R30">
    <cfRule type="cellIs" dxfId="169" priority="3" operator="equal">
      <formula>"X"</formula>
    </cfRule>
    <cfRule type="cellIs" dxfId="168" priority="4" operator="equal">
      <formula>"I"</formula>
    </cfRule>
  </conditionalFormatting>
  <conditionalFormatting sqref="R32:R40">
    <cfRule type="cellIs" dxfId="167" priority="1" operator="equal">
      <formula>"X"</formula>
    </cfRule>
    <cfRule type="cellIs" dxfId="166" priority="2" operator="equal">
      <formula>"I"</formula>
    </cfRule>
  </conditionalFormatting>
  <hyperlinks>
    <hyperlink ref="B3" location="'Cost Summary'!A1" display="BACK TO SUMMARY SHEET" xr:uid="{48851F71-EC8B-4041-BB97-3F3A1835B586}"/>
  </hyperlinks>
  <pageMargins left="0.7" right="0.7" top="0.75" bottom="0.75" header="0.3" footer="0.3"/>
  <pageSetup scale="70" orientation="portrait" horizontalDpi="300" verticalDpi="300"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EEF4-6A5C-41A4-9D39-F71197D5A58E}">
  <sheetPr>
    <tabColor rgb="FF92D050"/>
  </sheetPr>
  <dimension ref="A1:S84"/>
  <sheetViews>
    <sheetView zoomScaleNormal="100" workbookViewId="0">
      <pane xSplit="2" ySplit="9" topLeftCell="C20" activePane="bottomRight" state="frozen"/>
      <selection pane="bottomRight" activeCell="B25" sqref="B2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c r="E1" s="179"/>
      <c r="F1" s="152"/>
      <c r="G1" s="150" t="s">
        <v>529</v>
      </c>
    </row>
    <row r="2" spans="1:19">
      <c r="E2" s="179"/>
      <c r="F2" s="149" t="s">
        <v>530</v>
      </c>
      <c r="G2" s="150" t="s">
        <v>531</v>
      </c>
      <c r="H2" s="647"/>
      <c r="I2" s="647"/>
      <c r="J2" s="647"/>
      <c r="K2" s="647"/>
      <c r="L2" s="647"/>
      <c r="M2" s="647"/>
      <c r="N2" s="647"/>
      <c r="O2" s="647"/>
      <c r="P2" s="647"/>
      <c r="Q2" s="647"/>
      <c r="R2" s="647"/>
      <c r="S2" s="647"/>
    </row>
    <row r="3" spans="1:19" ht="18.75">
      <c r="B3" s="153" t="s">
        <v>532</v>
      </c>
      <c r="E3" s="179"/>
      <c r="F3" s="151" t="s">
        <v>533</v>
      </c>
      <c r="G3" s="150" t="s">
        <v>534</v>
      </c>
      <c r="H3" s="650" t="s">
        <v>535</v>
      </c>
      <c r="I3" s="651"/>
      <c r="J3" s="701" t="s">
        <v>536</v>
      </c>
      <c r="K3" s="651"/>
      <c r="L3" s="650" t="s">
        <v>537</v>
      </c>
      <c r="M3" s="651"/>
      <c r="N3" s="650" t="s">
        <v>538</v>
      </c>
      <c r="O3" s="651"/>
      <c r="P3" s="650" t="s">
        <v>539</v>
      </c>
      <c r="Q3" s="651"/>
      <c r="R3" s="650" t="s">
        <v>540</v>
      </c>
      <c r="S3" s="651"/>
    </row>
    <row r="4" spans="1:19">
      <c r="A4" s="3" t="s">
        <v>541</v>
      </c>
      <c r="B4" s="4" t="str">
        <f>'Area Calculations'!B4</f>
        <v>Project Name</v>
      </c>
      <c r="C4" s="5"/>
      <c r="D4" s="5"/>
      <c r="E4" s="5"/>
      <c r="F4" s="5"/>
      <c r="G4" s="6" t="s">
        <v>542</v>
      </c>
      <c r="H4" s="648"/>
      <c r="I4" s="649"/>
      <c r="J4" s="666"/>
      <c r="K4" s="666"/>
      <c r="L4" s="689"/>
      <c r="M4" s="689"/>
      <c r="N4" s="689"/>
      <c r="O4" s="689"/>
      <c r="P4" s="689"/>
      <c r="Q4" s="689"/>
      <c r="R4" s="666"/>
      <c r="S4" s="649"/>
    </row>
    <row r="5" spans="1:19">
      <c r="A5" s="1906" t="s">
        <v>544</v>
      </c>
      <c r="B5" s="1907" t="s">
        <v>486</v>
      </c>
      <c r="C5" s="1908"/>
      <c r="D5" s="1908"/>
      <c r="E5" s="1908"/>
      <c r="F5" s="1908"/>
      <c r="G5" s="1909" t="s">
        <v>546</v>
      </c>
      <c r="H5" s="1910"/>
      <c r="I5" s="1911"/>
      <c r="J5" s="1958"/>
      <c r="K5" s="1958"/>
      <c r="L5" s="2004"/>
      <c r="M5" s="2004"/>
      <c r="N5" s="2004"/>
      <c r="O5" s="2004"/>
      <c r="P5" s="2004"/>
      <c r="Q5" s="2004"/>
      <c r="R5" s="1958"/>
      <c r="S5" s="1911"/>
    </row>
    <row r="6" spans="1:19">
      <c r="A6" s="1906" t="s">
        <v>548</v>
      </c>
      <c r="B6" s="1912" t="s">
        <v>485</v>
      </c>
      <c r="C6" s="1908"/>
      <c r="D6" s="1908"/>
      <c r="E6" s="1908"/>
      <c r="F6" s="1908"/>
      <c r="G6" s="1909" t="s">
        <v>549</v>
      </c>
      <c r="H6" s="1913"/>
      <c r="I6" s="1914"/>
      <c r="J6" s="1959"/>
      <c r="K6" s="1959"/>
      <c r="L6" s="2005"/>
      <c r="M6" s="2005"/>
      <c r="N6" s="2005"/>
      <c r="O6" s="2005"/>
      <c r="P6" s="2005"/>
      <c r="Q6" s="2005"/>
      <c r="R6" s="1959"/>
      <c r="S6" s="1914"/>
    </row>
    <row r="7" spans="1:19">
      <c r="A7" s="1906" t="s">
        <v>551</v>
      </c>
      <c r="B7" s="1915"/>
      <c r="C7" s="1908"/>
      <c r="D7" s="1908"/>
      <c r="E7" s="1908"/>
      <c r="F7" s="1908"/>
      <c r="G7" s="1909" t="s">
        <v>552</v>
      </c>
      <c r="H7" s="1916"/>
      <c r="I7" s="1917"/>
      <c r="J7" s="1960"/>
      <c r="K7" s="1960"/>
      <c r="L7" s="2006"/>
      <c r="M7" s="2006"/>
      <c r="N7" s="2006"/>
      <c r="O7" s="2006"/>
      <c r="P7" s="2006"/>
      <c r="Q7" s="2006"/>
      <c r="R7" s="1960"/>
      <c r="S7" s="1917"/>
    </row>
    <row r="8" spans="1:19">
      <c r="A8" s="356" t="s">
        <v>554</v>
      </c>
      <c r="B8" s="357"/>
      <c r="C8" s="188"/>
      <c r="D8" s="188"/>
      <c r="E8" s="188"/>
      <c r="F8" s="188"/>
      <c r="G8" s="298" t="s">
        <v>554</v>
      </c>
      <c r="H8" s="1918">
        <f>I45</f>
        <v>0</v>
      </c>
      <c r="I8" s="1919"/>
      <c r="J8" s="2307">
        <f>K45</f>
        <v>0</v>
      </c>
      <c r="K8" s="2307"/>
      <c r="L8" s="2306">
        <f>M45</f>
        <v>0</v>
      </c>
      <c r="M8" s="2306"/>
      <c r="N8" s="2306">
        <f>O45</f>
        <v>0</v>
      </c>
      <c r="O8" s="2306"/>
      <c r="P8" s="2306">
        <f>Q45</f>
        <v>0</v>
      </c>
      <c r="Q8" s="2306"/>
      <c r="R8" s="2307">
        <f>S45</f>
        <v>0</v>
      </c>
      <c r="S8" s="1919"/>
    </row>
    <row r="9" spans="1:19" ht="30">
      <c r="A9" s="7" t="s">
        <v>555</v>
      </c>
      <c r="B9" s="8"/>
      <c r="C9" s="9" t="s">
        <v>556</v>
      </c>
      <c r="D9" s="9" t="s">
        <v>557</v>
      </c>
      <c r="E9" s="9" t="s">
        <v>558</v>
      </c>
      <c r="F9" s="9" t="s">
        <v>559</v>
      </c>
      <c r="G9" s="10" t="s">
        <v>560</v>
      </c>
      <c r="H9" s="11" t="s">
        <v>561</v>
      </c>
      <c r="I9" s="61" t="s">
        <v>562</v>
      </c>
      <c r="J9" s="50" t="s">
        <v>561</v>
      </c>
      <c r="K9" s="11" t="s">
        <v>562</v>
      </c>
      <c r="L9" s="11" t="s">
        <v>561</v>
      </c>
      <c r="M9" s="11" t="s">
        <v>562</v>
      </c>
      <c r="N9" s="11" t="s">
        <v>561</v>
      </c>
      <c r="O9" s="11" t="s">
        <v>562</v>
      </c>
      <c r="P9" s="11" t="s">
        <v>561</v>
      </c>
      <c r="Q9" s="11" t="s">
        <v>562</v>
      </c>
      <c r="R9" s="11" t="s">
        <v>561</v>
      </c>
      <c r="S9" s="11" t="s">
        <v>562</v>
      </c>
    </row>
    <row r="10" spans="1:19" hidden="1">
      <c r="A10" s="1920"/>
      <c r="B10" s="2541" t="s">
        <v>563</v>
      </c>
      <c r="C10" s="1908"/>
      <c r="D10" s="1908"/>
      <c r="E10" s="1908"/>
      <c r="F10" s="1908"/>
      <c r="G10" s="1921"/>
      <c r="H10" s="1922"/>
      <c r="I10" s="2465"/>
      <c r="J10" s="1922"/>
      <c r="K10" s="1922"/>
      <c r="L10" s="1922"/>
      <c r="M10" s="1922"/>
      <c r="N10" s="1922"/>
      <c r="O10" s="1922"/>
      <c r="P10" s="1922"/>
      <c r="Q10" s="1922"/>
      <c r="R10" s="1922"/>
      <c r="S10" s="1922"/>
    </row>
    <row r="11" spans="1:19" hidden="1">
      <c r="A11" s="1920"/>
      <c r="B11" s="1907" t="str">
        <f>'Area Calculations'!L61</f>
        <v>Design Team</v>
      </c>
      <c r="C11" s="1923" t="s">
        <v>564</v>
      </c>
      <c r="D11" s="1908"/>
      <c r="E11" s="1908"/>
      <c r="F11" s="1908"/>
      <c r="G11" s="1921"/>
      <c r="H11" s="1922"/>
      <c r="I11" s="2465"/>
      <c r="J11" s="1922"/>
      <c r="K11" s="1922"/>
      <c r="L11" s="1922"/>
      <c r="M11" s="1922"/>
      <c r="N11" s="1922"/>
      <c r="O11" s="1922"/>
      <c r="P11" s="1922"/>
      <c r="Q11" s="1922"/>
      <c r="R11" s="1922"/>
      <c r="S11" s="1922"/>
    </row>
    <row r="12" spans="1:19" hidden="1">
      <c r="A12" s="1920"/>
      <c r="B12" s="1907" t="str">
        <f>'Area Calculations'!L62</f>
        <v>Architectural Drawings  by</v>
      </c>
      <c r="C12" s="1923" t="s">
        <v>564</v>
      </c>
      <c r="D12" s="1908"/>
      <c r="E12" s="1908"/>
      <c r="F12" s="1908"/>
      <c r="G12" s="1921"/>
      <c r="H12" s="1922"/>
      <c r="I12" s="2465"/>
      <c r="J12" s="1922"/>
      <c r="K12" s="1922"/>
      <c r="L12" s="1922"/>
      <c r="M12" s="1922"/>
      <c r="N12" s="1922"/>
      <c r="O12" s="1922"/>
      <c r="P12" s="1922"/>
      <c r="Q12" s="1922"/>
      <c r="R12" s="1922"/>
      <c r="S12" s="1922"/>
    </row>
    <row r="13" spans="1:19" hidden="1">
      <c r="A13" s="1920"/>
      <c r="B13" s="1907" t="str">
        <f>'Area Calculations'!L63</f>
        <v>Structural Drawings by</v>
      </c>
      <c r="C13" s="1923" t="s">
        <v>564</v>
      </c>
      <c r="D13" s="1908"/>
      <c r="E13" s="1908"/>
      <c r="F13" s="1908"/>
      <c r="G13" s="1921"/>
      <c r="H13" s="1922"/>
      <c r="I13" s="2465"/>
      <c r="J13" s="1922"/>
      <c r="K13" s="1922"/>
      <c r="L13" s="1922"/>
      <c r="M13" s="1922"/>
      <c r="N13" s="1922"/>
      <c r="O13" s="1922"/>
      <c r="P13" s="1922"/>
      <c r="Q13" s="1922"/>
      <c r="R13" s="1922"/>
      <c r="S13" s="1922"/>
    </row>
    <row r="14" spans="1:19" hidden="1">
      <c r="A14" s="1920"/>
      <c r="B14" s="1907" t="str">
        <f>'Area Calculations'!L64</f>
        <v>MEP FA FP Drawings by</v>
      </c>
      <c r="C14" s="1923" t="s">
        <v>564</v>
      </c>
      <c r="D14" s="1908"/>
      <c r="E14" s="1908"/>
      <c r="F14" s="1908"/>
      <c r="G14" s="1921"/>
      <c r="H14" s="1922"/>
      <c r="I14" s="2465"/>
      <c r="J14" s="1922"/>
      <c r="K14" s="1922"/>
      <c r="L14" s="1922"/>
      <c r="M14" s="1922"/>
      <c r="N14" s="1922"/>
      <c r="O14" s="1922"/>
      <c r="P14" s="1922"/>
      <c r="Q14" s="1922"/>
      <c r="R14" s="1922"/>
      <c r="S14" s="1922"/>
    </row>
    <row r="15" spans="1:19" hidden="1">
      <c r="A15" s="1920"/>
      <c r="B15" s="1907" t="str">
        <f>'Area Calculations'!L65</f>
        <v xml:space="preserve">Civil Drawings by </v>
      </c>
      <c r="C15" s="1923" t="s">
        <v>564</v>
      </c>
      <c r="D15" s="1908"/>
      <c r="E15" s="1908"/>
      <c r="F15" s="1908"/>
      <c r="G15" s="1921"/>
      <c r="H15" s="1922"/>
      <c r="I15" s="2465"/>
      <c r="J15" s="1922"/>
      <c r="K15" s="1922"/>
      <c r="L15" s="1922"/>
      <c r="M15" s="1922"/>
      <c r="N15" s="1922"/>
      <c r="O15" s="1922"/>
      <c r="P15" s="1922"/>
      <c r="Q15" s="1922"/>
      <c r="R15" s="1922"/>
      <c r="S15" s="1922"/>
    </row>
    <row r="16" spans="1:19" hidden="1">
      <c r="A16" s="1920"/>
      <c r="B16" s="1907" t="str">
        <f>'Area Calculations'!L66</f>
        <v>Land scape Drawings by</v>
      </c>
      <c r="C16" s="1923" t="s">
        <v>564</v>
      </c>
      <c r="D16" s="1908"/>
      <c r="E16" s="1908"/>
      <c r="F16" s="1908"/>
      <c r="G16" s="1921"/>
      <c r="H16" s="1922"/>
      <c r="I16" s="2465"/>
      <c r="J16" s="1922"/>
      <c r="K16" s="1922"/>
      <c r="L16" s="1922"/>
      <c r="M16" s="1922"/>
      <c r="N16" s="1922"/>
      <c r="O16" s="1922"/>
      <c r="P16" s="1922"/>
      <c r="Q16" s="1922"/>
      <c r="R16" s="1922"/>
      <c r="S16" s="1922"/>
    </row>
    <row r="17" spans="1:19" hidden="1">
      <c r="A17" s="1920"/>
      <c r="B17" s="1907" t="str">
        <f>'Area Calculations'!L67</f>
        <v>Kitchen Drawings by</v>
      </c>
      <c r="C17" s="1923" t="s">
        <v>564</v>
      </c>
      <c r="D17" s="1908"/>
      <c r="E17" s="1908"/>
      <c r="F17" s="1908"/>
      <c r="G17" s="1921"/>
      <c r="H17" s="1922"/>
      <c r="I17" s="2465"/>
      <c r="J17" s="1922"/>
      <c r="K17" s="1922"/>
      <c r="L17" s="1922"/>
      <c r="M17" s="1922"/>
      <c r="N17" s="1922"/>
      <c r="O17" s="1922"/>
      <c r="P17" s="1922"/>
      <c r="Q17" s="1922"/>
      <c r="R17" s="1922"/>
      <c r="S17" s="1922"/>
    </row>
    <row r="18" spans="1:19" hidden="1">
      <c r="A18" s="1920"/>
      <c r="B18" s="1907" t="str">
        <f>'Area Calculations'!L68</f>
        <v>Storefront Designer by</v>
      </c>
      <c r="C18" s="1923" t="s">
        <v>564</v>
      </c>
      <c r="D18" s="1908"/>
      <c r="E18" s="1908"/>
      <c r="F18" s="1908"/>
      <c r="G18" s="1921"/>
      <c r="H18" s="1922"/>
      <c r="I18" s="2465"/>
      <c r="J18" s="1922"/>
      <c r="K18" s="1922"/>
      <c r="L18" s="1922"/>
      <c r="M18" s="1922"/>
      <c r="N18" s="1922"/>
      <c r="O18" s="1922"/>
      <c r="P18" s="1922"/>
      <c r="Q18" s="1922"/>
      <c r="R18" s="1922"/>
      <c r="S18" s="1922"/>
    </row>
    <row r="19" spans="1:19" ht="14.45" hidden="1" customHeight="1">
      <c r="A19" s="1920"/>
      <c r="B19" s="1907" t="str">
        <f>'Area Calculations'!L69</f>
        <v>Geotech report by</v>
      </c>
      <c r="C19" s="1923" t="s">
        <v>564</v>
      </c>
      <c r="D19" s="1908"/>
      <c r="E19" s="1908"/>
      <c r="F19" s="1908"/>
      <c r="G19" s="1921"/>
      <c r="H19" s="1922"/>
      <c r="I19" s="2465"/>
      <c r="J19" s="1922"/>
      <c r="K19" s="1922"/>
      <c r="L19" s="1922"/>
      <c r="M19" s="1922"/>
      <c r="N19" s="1922"/>
      <c r="O19" s="1922"/>
      <c r="P19" s="1922"/>
      <c r="Q19" s="1922"/>
      <c r="R19" s="1922"/>
      <c r="S19" s="1922"/>
    </row>
    <row r="20" spans="1:19">
      <c r="A20" s="165"/>
      <c r="B20" s="56"/>
      <c r="C20" s="166"/>
      <c r="D20" s="166"/>
      <c r="E20" s="166"/>
      <c r="F20" s="166"/>
      <c r="G20" s="167"/>
      <c r="H20" s="1924"/>
      <c r="I20" s="2542"/>
      <c r="J20" s="1924"/>
      <c r="K20" s="2543"/>
      <c r="L20" s="1924"/>
      <c r="M20" s="2543"/>
      <c r="N20" s="1924"/>
      <c r="O20" s="2543"/>
      <c r="P20" s="1924"/>
      <c r="Q20" s="2543"/>
      <c r="R20" s="1924"/>
      <c r="S20" s="2543"/>
    </row>
    <row r="21" spans="1:19">
      <c r="A21" s="2544"/>
      <c r="B21" s="1925" t="s">
        <v>486</v>
      </c>
      <c r="C21" s="1923"/>
      <c r="D21" s="1908"/>
      <c r="E21" s="1908"/>
      <c r="F21" s="1908"/>
      <c r="G21" s="1921"/>
      <c r="H21" s="1924"/>
      <c r="I21" s="2519"/>
      <c r="J21" s="1924"/>
      <c r="K21" s="2495"/>
      <c r="L21" s="1924"/>
      <c r="M21" s="2002"/>
      <c r="N21" s="1924"/>
      <c r="O21" s="2002"/>
      <c r="P21" s="1924"/>
      <c r="Q21" s="2002"/>
      <c r="R21" s="1924"/>
      <c r="S21" s="2002"/>
    </row>
    <row r="22" spans="1:19">
      <c r="A22" s="2544"/>
      <c r="B22" s="1848" t="s">
        <v>567</v>
      </c>
      <c r="C22" s="1923"/>
      <c r="D22" s="1908"/>
      <c r="E22" s="1908"/>
      <c r="F22" s="1908"/>
      <c r="G22" s="1921"/>
      <c r="H22" s="1924"/>
      <c r="I22" s="2521"/>
      <c r="J22" s="1924"/>
      <c r="K22" s="2522"/>
      <c r="L22" s="1924"/>
      <c r="M22" s="2523"/>
      <c r="N22" s="1924"/>
      <c r="O22" s="2523"/>
      <c r="P22" s="1924"/>
      <c r="Q22" s="2523"/>
      <c r="R22" s="1924"/>
      <c r="S22" s="2523"/>
    </row>
    <row r="23" spans="1:19">
      <c r="A23" s="2544"/>
      <c r="B23" s="2520" t="s">
        <v>568</v>
      </c>
      <c r="C23" s="1923"/>
      <c r="D23" s="1908"/>
      <c r="E23" s="1908"/>
      <c r="F23" s="1908"/>
      <c r="G23" s="1921"/>
      <c r="H23" s="1924"/>
      <c r="I23" s="2521"/>
      <c r="J23" s="1924"/>
      <c r="K23" s="2522"/>
      <c r="L23" s="1924"/>
      <c r="M23" s="2523"/>
      <c r="N23" s="1924"/>
      <c r="O23" s="2523"/>
      <c r="P23" s="1924"/>
      <c r="Q23" s="2523"/>
      <c r="R23" s="1924"/>
      <c r="S23" s="2523"/>
    </row>
    <row r="24" spans="1:19">
      <c r="A24" s="2544"/>
      <c r="B24" s="2520" t="s">
        <v>569</v>
      </c>
      <c r="C24" s="1923"/>
      <c r="D24" s="1908"/>
      <c r="E24" s="1908"/>
      <c r="F24" s="1908"/>
      <c r="G24" s="1921"/>
      <c r="H24" s="1924"/>
      <c r="I24" s="2522"/>
      <c r="J24" s="1924"/>
      <c r="K24" s="2522"/>
      <c r="L24" s="1924"/>
      <c r="M24" s="2523"/>
      <c r="N24" s="1924"/>
      <c r="O24" s="2523"/>
      <c r="P24" s="1924"/>
      <c r="Q24" s="2523"/>
      <c r="R24" s="1924"/>
      <c r="S24" s="2523"/>
    </row>
    <row r="25" spans="1:19">
      <c r="A25" s="2544"/>
      <c r="B25" s="2524" t="s">
        <v>570</v>
      </c>
      <c r="C25" s="1923"/>
      <c r="D25" s="1908"/>
      <c r="E25" s="1908"/>
      <c r="F25" s="1908"/>
      <c r="G25" s="1921"/>
      <c r="H25" s="1924"/>
      <c r="I25" s="2522"/>
      <c r="J25" s="1924"/>
      <c r="K25" s="2522"/>
      <c r="L25" s="1924"/>
      <c r="M25" s="2523"/>
      <c r="N25" s="1924"/>
      <c r="O25" s="2522"/>
      <c r="P25" s="1924"/>
      <c r="Q25" s="2523"/>
      <c r="R25" s="1924"/>
      <c r="S25" s="2523"/>
    </row>
    <row r="26" spans="1:19">
      <c r="A26" s="2544"/>
      <c r="B26" s="2524" t="s">
        <v>571</v>
      </c>
      <c r="C26" s="1923"/>
      <c r="D26" s="1908"/>
      <c r="E26" s="1908"/>
      <c r="F26" s="1908"/>
      <c r="G26" s="1921"/>
      <c r="H26" s="1924"/>
      <c r="I26" s="2522"/>
      <c r="J26" s="1924"/>
      <c r="K26" s="2522"/>
      <c r="L26" s="1924"/>
      <c r="M26" s="2523"/>
      <c r="N26" s="1924"/>
      <c r="O26" s="2522"/>
      <c r="P26" s="1924"/>
      <c r="Q26" s="2523"/>
      <c r="R26" s="1924"/>
      <c r="S26" s="2523"/>
    </row>
    <row r="27" spans="1:19">
      <c r="A27" s="2544"/>
      <c r="B27" s="2524" t="s">
        <v>572</v>
      </c>
      <c r="C27" s="1923"/>
      <c r="D27" s="1908"/>
      <c r="E27" s="1908"/>
      <c r="F27" s="1908"/>
      <c r="G27" s="1921"/>
      <c r="H27" s="1924"/>
      <c r="I27" s="2522"/>
      <c r="J27" s="1924"/>
      <c r="K27" s="2522"/>
      <c r="L27" s="1924"/>
      <c r="M27" s="2523"/>
      <c r="N27" s="1924"/>
      <c r="O27" s="2522"/>
      <c r="P27" s="1924"/>
      <c r="Q27" s="2523"/>
      <c r="R27" s="1924"/>
      <c r="S27" s="2523"/>
    </row>
    <row r="28" spans="1:19">
      <c r="A28" s="2544"/>
      <c r="B28" s="2524" t="s">
        <v>573</v>
      </c>
      <c r="C28" s="1923"/>
      <c r="D28" s="1908"/>
      <c r="E28" s="1908"/>
      <c r="F28" s="1908"/>
      <c r="G28" s="1921"/>
      <c r="H28" s="1924"/>
      <c r="I28" s="2522"/>
      <c r="J28" s="1924"/>
      <c r="K28" s="2522"/>
      <c r="L28" s="1924"/>
      <c r="M28" s="2523"/>
      <c r="N28" s="1924"/>
      <c r="O28" s="2522"/>
      <c r="P28" s="1924"/>
      <c r="Q28" s="2523"/>
      <c r="R28" s="1924"/>
      <c r="S28" s="2523"/>
    </row>
    <row r="29" spans="1:19">
      <c r="A29" s="2544"/>
      <c r="B29" s="2524" t="s">
        <v>648</v>
      </c>
      <c r="C29" s="1923"/>
      <c r="D29" s="1908"/>
      <c r="E29" s="1908"/>
      <c r="F29" s="1908"/>
      <c r="G29" s="1921"/>
      <c r="H29" s="1924"/>
      <c r="I29" s="2522"/>
      <c r="J29" s="1924"/>
      <c r="K29" s="2522"/>
      <c r="L29" s="1924"/>
      <c r="M29" s="2523"/>
      <c r="N29" s="1924"/>
      <c r="O29" s="2522"/>
      <c r="P29" s="1924"/>
      <c r="Q29" s="2523"/>
      <c r="R29" s="1924"/>
      <c r="S29" s="2523"/>
    </row>
    <row r="30" spans="1:19">
      <c r="A30" s="2544"/>
      <c r="B30" s="2525" t="s">
        <v>574</v>
      </c>
      <c r="C30" s="1923"/>
      <c r="D30" s="1908"/>
      <c r="E30" s="1908"/>
      <c r="F30" s="1908"/>
      <c r="G30" s="1921"/>
      <c r="H30" s="1924"/>
      <c r="I30" s="2521"/>
      <c r="J30" s="1924"/>
      <c r="K30" s="2522"/>
      <c r="L30" s="1924"/>
      <c r="M30" s="2523"/>
      <c r="N30" s="1924"/>
      <c r="O30" s="2522"/>
      <c r="P30" s="1924"/>
      <c r="Q30" s="2523"/>
      <c r="R30" s="1924"/>
      <c r="S30" s="2523"/>
    </row>
    <row r="31" spans="1:19">
      <c r="A31" s="2544"/>
      <c r="B31" s="2526" t="s">
        <v>575</v>
      </c>
      <c r="C31" s="2527"/>
      <c r="D31" s="1933"/>
      <c r="E31" s="1933"/>
      <c r="F31" s="1933"/>
      <c r="G31" s="1935"/>
      <c r="H31" s="2528"/>
      <c r="I31" s="2529"/>
      <c r="J31" s="2529"/>
      <c r="K31" s="2529"/>
      <c r="L31" s="2530"/>
      <c r="M31" s="2531"/>
      <c r="N31" s="2529"/>
      <c r="O31" s="2529"/>
      <c r="P31" s="2529"/>
      <c r="Q31" s="2529"/>
      <c r="R31" s="1974"/>
      <c r="S31" s="2531"/>
    </row>
    <row r="32" spans="1:19">
      <c r="A32" s="2545"/>
      <c r="B32" s="305"/>
      <c r="C32" s="2546"/>
      <c r="D32" s="2547"/>
      <c r="E32" s="2547"/>
      <c r="F32" s="1908"/>
      <c r="G32" s="1921"/>
      <c r="H32" s="1924"/>
      <c r="I32" s="2522"/>
      <c r="J32" s="1924"/>
      <c r="K32" s="2521"/>
      <c r="L32" s="1924"/>
      <c r="M32" s="2548"/>
      <c r="N32" s="1924"/>
      <c r="O32" s="2548"/>
      <c r="P32" s="1924"/>
      <c r="Q32" s="2548"/>
      <c r="R32" s="1924"/>
      <c r="S32" s="2548"/>
    </row>
    <row r="33" spans="1:19">
      <c r="A33" s="2545"/>
      <c r="B33" s="305"/>
      <c r="C33" s="306"/>
      <c r="D33" s="307"/>
      <c r="E33" s="307"/>
      <c r="F33" s="188"/>
      <c r="G33" s="359"/>
      <c r="H33" s="1924"/>
      <c r="I33" s="2522"/>
      <c r="J33" s="1924"/>
      <c r="K33" s="2549"/>
      <c r="L33" s="1924"/>
      <c r="M33" s="2548"/>
      <c r="N33" s="1924"/>
      <c r="O33" s="2548"/>
      <c r="P33" s="1924"/>
      <c r="Q33" s="2548"/>
      <c r="R33" s="1924"/>
      <c r="S33" s="2548"/>
    </row>
    <row r="34" spans="1:19">
      <c r="A34" s="2545"/>
      <c r="B34" s="305"/>
      <c r="C34" s="306"/>
      <c r="D34" s="307"/>
      <c r="E34" s="307"/>
      <c r="F34" s="188"/>
      <c r="G34" s="359"/>
      <c r="H34" s="1924"/>
      <c r="I34" s="2522"/>
      <c r="J34" s="1924"/>
      <c r="K34" s="2549"/>
      <c r="L34" s="1924"/>
      <c r="M34" s="2548"/>
      <c r="N34" s="1924"/>
      <c r="O34" s="2548"/>
      <c r="P34" s="1924"/>
      <c r="Q34" s="2548"/>
      <c r="R34" s="1924"/>
      <c r="S34" s="2548"/>
    </row>
    <row r="35" spans="1:19">
      <c r="A35" s="2545"/>
      <c r="B35" s="305"/>
      <c r="C35" s="306"/>
      <c r="D35" s="307"/>
      <c r="E35" s="307"/>
      <c r="F35" s="188"/>
      <c r="G35" s="359"/>
      <c r="H35" s="1924"/>
      <c r="I35" s="2522"/>
      <c r="J35" s="1924"/>
      <c r="K35" s="2549"/>
      <c r="L35" s="1924"/>
      <c r="M35" s="2548"/>
      <c r="N35" s="1924"/>
      <c r="O35" s="2548"/>
      <c r="P35" s="1924"/>
      <c r="Q35" s="2548"/>
      <c r="R35" s="1924"/>
      <c r="S35" s="2548"/>
    </row>
    <row r="36" spans="1:19">
      <c r="A36" s="2545"/>
      <c r="B36" s="305"/>
      <c r="C36" s="306"/>
      <c r="D36" s="307"/>
      <c r="E36" s="307"/>
      <c r="F36" s="188"/>
      <c r="G36" s="359"/>
      <c r="H36" s="1924"/>
      <c r="I36" s="2522"/>
      <c r="J36" s="1924"/>
      <c r="K36" s="2549"/>
      <c r="L36" s="1924"/>
      <c r="M36" s="2548"/>
      <c r="N36" s="1924"/>
      <c r="O36" s="2548"/>
      <c r="P36" s="1924"/>
      <c r="Q36" s="2548"/>
      <c r="R36" s="1924"/>
      <c r="S36" s="2548"/>
    </row>
    <row r="37" spans="1:19">
      <c r="A37" s="2545"/>
      <c r="B37" s="305"/>
      <c r="C37" s="306"/>
      <c r="D37" s="307"/>
      <c r="E37" s="307"/>
      <c r="F37" s="188"/>
      <c r="G37" s="359"/>
      <c r="H37" s="1924"/>
      <c r="I37" s="2522"/>
      <c r="J37" s="1924"/>
      <c r="K37" s="2549"/>
      <c r="L37" s="1924"/>
      <c r="M37" s="2548"/>
      <c r="N37" s="1924"/>
      <c r="O37" s="2548"/>
      <c r="P37" s="1924"/>
      <c r="Q37" s="2548"/>
      <c r="R37" s="1924"/>
      <c r="S37" s="2548"/>
    </row>
    <row r="38" spans="1:19">
      <c r="A38" s="2545"/>
      <c r="B38" s="305"/>
      <c r="C38" s="306"/>
      <c r="D38" s="307"/>
      <c r="E38" s="307"/>
      <c r="F38" s="188"/>
      <c r="G38" s="359"/>
      <c r="H38" s="1924"/>
      <c r="I38" s="2522"/>
      <c r="J38" s="1924"/>
      <c r="K38" s="2549"/>
      <c r="L38" s="1924"/>
      <c r="M38" s="2548"/>
      <c r="N38" s="1924"/>
      <c r="O38" s="2548"/>
      <c r="P38" s="1924"/>
      <c r="Q38" s="2548"/>
      <c r="R38" s="1924"/>
      <c r="S38" s="2548"/>
    </row>
    <row r="39" spans="1:19">
      <c r="A39" s="2545"/>
      <c r="B39" s="305"/>
      <c r="C39" s="306"/>
      <c r="D39" s="307"/>
      <c r="E39" s="307"/>
      <c r="F39" s="188"/>
      <c r="G39" s="359"/>
      <c r="H39" s="1924"/>
      <c r="I39" s="2522"/>
      <c r="J39" s="1924"/>
      <c r="K39" s="2549"/>
      <c r="L39" s="1924"/>
      <c r="M39" s="2548"/>
      <c r="N39" s="1924"/>
      <c r="O39" s="2548"/>
      <c r="P39" s="1924"/>
      <c r="Q39" s="2548"/>
      <c r="R39" s="1924"/>
      <c r="S39" s="2548"/>
    </row>
    <row r="40" spans="1:19">
      <c r="A40" s="2545"/>
      <c r="B40" s="305"/>
      <c r="C40" s="306"/>
      <c r="D40" s="307"/>
      <c r="E40" s="307"/>
      <c r="F40" s="188"/>
      <c r="G40" s="359"/>
      <c r="H40" s="1924"/>
      <c r="I40" s="2522"/>
      <c r="J40" s="1924"/>
      <c r="K40" s="2548"/>
      <c r="L40" s="1924"/>
      <c r="M40" s="2522"/>
      <c r="N40" s="1924"/>
      <c r="O40" s="2523"/>
      <c r="P40" s="1924"/>
      <c r="Q40" s="2523"/>
      <c r="R40" s="1924"/>
      <c r="S40" s="2523"/>
    </row>
    <row r="41" spans="1:19">
      <c r="A41" s="14"/>
      <c r="B41" s="15"/>
      <c r="C41" s="16"/>
      <c r="D41" s="16"/>
      <c r="E41" s="17"/>
      <c r="F41" s="18" t="s">
        <v>625</v>
      </c>
      <c r="G41" s="19"/>
      <c r="H41" s="20"/>
      <c r="I41" s="62">
        <f>SUM(I24:I40)</f>
        <v>0</v>
      </c>
      <c r="J41" s="20"/>
      <c r="K41" s="62">
        <f>SUM(K24:K40)</f>
        <v>0</v>
      </c>
      <c r="L41" s="20"/>
      <c r="M41" s="62">
        <f>SUM(M24:M40)</f>
        <v>0</v>
      </c>
      <c r="N41" s="20"/>
      <c r="O41" s="62">
        <f>SUM(O24:O40)</f>
        <v>0</v>
      </c>
      <c r="P41" s="20"/>
      <c r="Q41" s="62">
        <f>SUM(Q24:Q40)</f>
        <v>0</v>
      </c>
      <c r="R41" s="20"/>
      <c r="S41" s="62">
        <f>SUM(S24:S40)</f>
        <v>0</v>
      </c>
    </row>
    <row r="42" spans="1:19">
      <c r="A42" s="1867"/>
      <c r="B42" s="1868"/>
      <c r="C42" s="1869"/>
      <c r="D42" s="1869"/>
      <c r="E42" s="1870"/>
      <c r="F42" s="1871" t="s">
        <v>626</v>
      </c>
      <c r="G42" s="1872"/>
      <c r="H42" s="1873">
        <v>0</v>
      </c>
      <c r="I42" s="1989"/>
      <c r="J42" s="1873">
        <v>0</v>
      </c>
      <c r="K42" s="1989"/>
      <c r="L42" s="1873">
        <v>0</v>
      </c>
      <c r="M42" s="1989"/>
      <c r="N42" s="1873">
        <v>0</v>
      </c>
      <c r="O42" s="1989"/>
      <c r="P42" s="1873">
        <v>0</v>
      </c>
      <c r="Q42" s="1989"/>
      <c r="R42" s="1873">
        <v>0</v>
      </c>
      <c r="S42" s="1989"/>
    </row>
    <row r="43" spans="1:19">
      <c r="A43" s="1867"/>
      <c r="B43" s="1868"/>
      <c r="C43" s="1869"/>
      <c r="D43" s="1869"/>
      <c r="E43" s="1870"/>
      <c r="F43" s="1871" t="s">
        <v>627</v>
      </c>
      <c r="G43" s="1872"/>
      <c r="H43" s="1875"/>
      <c r="I43" s="1991">
        <f>I41*H42</f>
        <v>0</v>
      </c>
      <c r="J43" s="1875"/>
      <c r="K43" s="1991">
        <f>K41*J42</f>
        <v>0</v>
      </c>
      <c r="L43" s="1875"/>
      <c r="M43" s="1991">
        <f>M41*L42</f>
        <v>0</v>
      </c>
      <c r="N43" s="1875"/>
      <c r="O43" s="1991">
        <f>O41*N42</f>
        <v>0</v>
      </c>
      <c r="P43" s="1875"/>
      <c r="Q43" s="1991">
        <f>Q41*P42</f>
        <v>0</v>
      </c>
      <c r="R43" s="1875"/>
      <c r="S43" s="1991">
        <f>S41*R42</f>
        <v>0</v>
      </c>
    </row>
    <row r="44" spans="1:19">
      <c r="A44" s="1867"/>
      <c r="B44" s="1868"/>
      <c r="C44" s="1869"/>
      <c r="D44" s="1869"/>
      <c r="E44" s="1870"/>
      <c r="F44" s="1871"/>
      <c r="G44" s="1872"/>
      <c r="H44" s="1875"/>
      <c r="I44" s="1993"/>
      <c r="J44" s="1875"/>
      <c r="K44" s="1993"/>
      <c r="L44" s="1875"/>
      <c r="M44" s="1993"/>
      <c r="N44" s="1875"/>
      <c r="O44" s="1993"/>
      <c r="P44" s="1875"/>
      <c r="Q44" s="1993"/>
      <c r="R44" s="1875"/>
      <c r="S44" s="1993"/>
    </row>
    <row r="45" spans="1:19">
      <c r="A45" s="1867"/>
      <c r="B45" s="1868"/>
      <c r="C45" s="1869"/>
      <c r="D45" s="1869"/>
      <c r="E45" s="1870"/>
      <c r="F45" s="1871" t="s">
        <v>628</v>
      </c>
      <c r="G45" s="1872"/>
      <c r="H45" s="1877"/>
      <c r="I45" s="1994">
        <f>SUM(I41:I43)</f>
        <v>0</v>
      </c>
      <c r="J45" s="1877"/>
      <c r="K45" s="1994">
        <f>SUM(K41:K43)</f>
        <v>0</v>
      </c>
      <c r="L45" s="1877"/>
      <c r="M45" s="1994">
        <f>SUM(M41:M43)</f>
        <v>0</v>
      </c>
      <c r="N45" s="1877"/>
      <c r="O45" s="1994">
        <f>SUM(O41:O43)</f>
        <v>0</v>
      </c>
      <c r="P45" s="1877"/>
      <c r="Q45" s="1994">
        <f>SUM(Q41:Q43)</f>
        <v>0</v>
      </c>
      <c r="R45" s="1877"/>
      <c r="S45" s="1994">
        <f>SUM(S41:S43)</f>
        <v>0</v>
      </c>
    </row>
    <row r="46" spans="1:19">
      <c r="A46" s="1867"/>
      <c r="B46" s="1868"/>
      <c r="C46" s="1869"/>
      <c r="D46" s="1869"/>
      <c r="E46" s="1870"/>
      <c r="F46" s="1879" t="s">
        <v>629</v>
      </c>
      <c r="G46" s="1880"/>
      <c r="H46" s="1881"/>
      <c r="I46" s="1882" t="e">
        <f>I45/'Area Calculations'!$I$4</f>
        <v>#DIV/0!</v>
      </c>
      <c r="J46" s="1881"/>
      <c r="K46" s="1882" t="e">
        <f>K45/'Area Calculations'!$I$4</f>
        <v>#DIV/0!</v>
      </c>
      <c r="L46" s="1881"/>
      <c r="M46" s="1882" t="e">
        <f>M45/'Area Calculations'!$I$4</f>
        <v>#DIV/0!</v>
      </c>
      <c r="N46" s="1881"/>
      <c r="O46" s="1882" t="e">
        <f>O45/'Area Calculations'!$I$4</f>
        <v>#DIV/0!</v>
      </c>
      <c r="P46" s="1881"/>
      <c r="Q46" s="1882" t="e">
        <f>Q45/'Area Calculations'!$I$4</f>
        <v>#DIV/0!</v>
      </c>
      <c r="R46" s="1881"/>
      <c r="S46" s="1882" t="e">
        <f>S45/'Area Calculations'!$I$4</f>
        <v>#DIV/0!</v>
      </c>
    </row>
    <row r="47" spans="1:19">
      <c r="A47" s="1867"/>
      <c r="B47" s="1868"/>
      <c r="C47" s="1869"/>
      <c r="D47" s="1869"/>
      <c r="E47" s="1870"/>
      <c r="F47" s="1879" t="s">
        <v>630</v>
      </c>
      <c r="G47" s="1883"/>
      <c r="H47" s="1881"/>
      <c r="I47" s="1882" t="e">
        <f>I45/'Area Calculations'!#REF!</f>
        <v>#REF!</v>
      </c>
      <c r="J47" s="1881"/>
      <c r="K47" s="1882" t="e">
        <f>K45/'Area Calculations'!#REF!</f>
        <v>#REF!</v>
      </c>
      <c r="L47" s="1881"/>
      <c r="M47" s="1882" t="e">
        <f>M45/'Area Calculations'!#REF!</f>
        <v>#REF!</v>
      </c>
      <c r="N47" s="1881"/>
      <c r="O47" s="1882" t="e">
        <f>O45/'Area Calculations'!#REF!</f>
        <v>#REF!</v>
      </c>
      <c r="P47" s="1881"/>
      <c r="Q47" s="1882" t="e">
        <f>Q45/'Area Calculations'!#REF!</f>
        <v>#REF!</v>
      </c>
      <c r="R47" s="1881"/>
      <c r="S47" s="1882" t="e">
        <f>S45/'Area Calculations'!#REF!</f>
        <v>#REF!</v>
      </c>
    </row>
    <row r="48" spans="1:19">
      <c r="A48" s="1867"/>
      <c r="B48" s="1868"/>
      <c r="C48" s="1869"/>
      <c r="D48" s="1869"/>
      <c r="E48" s="1870"/>
      <c r="F48" s="1871"/>
      <c r="G48" s="1872"/>
      <c r="H48" s="1887"/>
      <c r="I48" s="2493"/>
      <c r="J48" s="1887"/>
      <c r="K48" s="2493"/>
      <c r="L48" s="1887"/>
      <c r="M48" s="2493"/>
      <c r="N48" s="1887"/>
      <c r="O48" s="2493"/>
      <c r="P48" s="1887"/>
      <c r="Q48" s="2493"/>
      <c r="R48" s="1887"/>
      <c r="S48" s="2493"/>
    </row>
    <row r="49" spans="1:19">
      <c r="A49" s="652" t="s">
        <v>631</v>
      </c>
      <c r="B49" s="653"/>
      <c r="C49" s="12"/>
      <c r="D49" s="12"/>
      <c r="E49" s="12"/>
      <c r="F49" s="12"/>
      <c r="G49" s="13"/>
      <c r="H49" s="21"/>
      <c r="I49" s="21"/>
      <c r="J49" s="21"/>
      <c r="K49" s="21"/>
      <c r="L49" s="21"/>
      <c r="M49" s="21"/>
      <c r="N49" s="21"/>
      <c r="O49" s="21"/>
      <c r="P49" s="21"/>
      <c r="Q49" s="21"/>
      <c r="R49" s="21"/>
      <c r="S49" s="21"/>
    </row>
    <row r="50" spans="1:19">
      <c r="A50" s="2533"/>
      <c r="B50" s="1907"/>
      <c r="C50" s="2534"/>
      <c r="D50" s="2534"/>
      <c r="E50" s="2534"/>
      <c r="F50" s="2534"/>
      <c r="G50" s="2535"/>
      <c r="H50" s="2536"/>
      <c r="I50" s="2536"/>
      <c r="J50" s="2536"/>
      <c r="K50" s="2536"/>
      <c r="L50" s="2536"/>
      <c r="M50" s="2536"/>
      <c r="N50" s="2536"/>
      <c r="O50" s="2536"/>
      <c r="P50" s="2536"/>
      <c r="Q50" s="2536"/>
      <c r="R50" s="2536"/>
      <c r="S50" s="2536"/>
    </row>
    <row r="51" spans="1:19" s="2" customFormat="1">
      <c r="A51" s="2533"/>
      <c r="B51" s="1907"/>
      <c r="C51" s="2534"/>
      <c r="D51" s="2534"/>
      <c r="E51" s="2534"/>
      <c r="F51" s="2534"/>
      <c r="G51" s="2535"/>
      <c r="H51" s="2536"/>
      <c r="I51" s="2536"/>
      <c r="J51" s="2536"/>
      <c r="K51" s="2536"/>
      <c r="L51" s="2536"/>
      <c r="M51" s="2536"/>
      <c r="N51" s="2536"/>
      <c r="O51" s="2536"/>
      <c r="P51" s="2536"/>
      <c r="Q51" s="2536"/>
      <c r="R51" s="2536"/>
      <c r="S51" s="2536"/>
    </row>
    <row r="52" spans="1:19" s="2" customFormat="1">
      <c r="A52" s="2533"/>
      <c r="B52" s="1907"/>
      <c r="C52" s="2534"/>
      <c r="D52" s="2534"/>
      <c r="E52" s="2534"/>
      <c r="F52" s="2534"/>
      <c r="G52" s="2535"/>
      <c r="H52" s="2536"/>
      <c r="I52" s="2536"/>
      <c r="J52" s="2536"/>
      <c r="K52" s="2536"/>
      <c r="L52" s="2536"/>
      <c r="M52" s="2536"/>
      <c r="N52" s="2536"/>
      <c r="O52" s="2536"/>
      <c r="P52" s="2536"/>
      <c r="Q52" s="2536"/>
      <c r="R52" s="2536"/>
      <c r="S52" s="2536"/>
    </row>
    <row r="53" spans="1:19" s="2" customFormat="1">
      <c r="A53" s="652" t="s">
        <v>632</v>
      </c>
      <c r="B53" s="653"/>
      <c r="C53" s="12"/>
      <c r="D53" s="12"/>
      <c r="E53" s="12"/>
      <c r="F53" s="12"/>
      <c r="G53" s="13"/>
      <c r="H53" s="21"/>
      <c r="I53" s="21"/>
      <c r="J53" s="21"/>
      <c r="K53" s="21"/>
      <c r="L53" s="21"/>
      <c r="M53" s="21"/>
      <c r="N53" s="21"/>
      <c r="O53" s="21"/>
      <c r="P53" s="21"/>
      <c r="Q53" s="21"/>
      <c r="R53" s="21"/>
      <c r="S53" s="21"/>
    </row>
    <row r="54" spans="1:19" s="2" customFormat="1">
      <c r="A54" s="2533"/>
      <c r="B54" s="1907"/>
      <c r="C54" s="2534"/>
      <c r="D54" s="2534"/>
      <c r="E54" s="2534"/>
      <c r="F54" s="2534"/>
      <c r="G54" s="2535"/>
      <c r="H54" s="2536"/>
      <c r="I54" s="2536"/>
      <c r="J54" s="2536"/>
      <c r="K54" s="2536"/>
      <c r="L54" s="2536"/>
      <c r="M54" s="2536"/>
      <c r="N54" s="2536"/>
      <c r="O54" s="2536"/>
      <c r="P54" s="2536"/>
      <c r="Q54" s="2536"/>
      <c r="R54" s="2536"/>
      <c r="S54" s="2536"/>
    </row>
    <row r="55" spans="1:19" s="2" customFormat="1">
      <c r="A55" s="2533"/>
      <c r="B55" s="1907"/>
      <c r="C55" s="2534"/>
      <c r="D55" s="2534"/>
      <c r="E55" s="2534"/>
      <c r="F55" s="2534"/>
      <c r="G55" s="2535"/>
      <c r="H55" s="2536"/>
      <c r="I55" s="2536"/>
      <c r="J55" s="2536"/>
      <c r="K55" s="2536"/>
      <c r="L55" s="2536"/>
      <c r="M55" s="2536"/>
      <c r="N55" s="2536"/>
      <c r="O55" s="2536"/>
      <c r="P55" s="2536"/>
      <c r="Q55" s="2536"/>
      <c r="R55" s="2536"/>
      <c r="S55" s="2536"/>
    </row>
    <row r="56" spans="1:19" s="2" customFormat="1">
      <c r="A56" s="2533"/>
      <c r="B56" s="1907"/>
      <c r="C56" s="2534"/>
      <c r="D56" s="2534"/>
      <c r="E56" s="2534"/>
      <c r="F56" s="2534"/>
      <c r="G56" s="2535"/>
      <c r="H56" s="2536"/>
      <c r="I56" s="2536"/>
      <c r="J56" s="2536"/>
      <c r="K56" s="2536"/>
      <c r="L56" s="2536"/>
      <c r="M56" s="2536"/>
      <c r="N56" s="2536"/>
      <c r="O56" s="2536"/>
      <c r="P56" s="2536"/>
      <c r="Q56" s="2536"/>
      <c r="R56" s="2536"/>
      <c r="S56" s="2536"/>
    </row>
    <row r="57" spans="1:19" s="2" customFormat="1">
      <c r="A57" s="652" t="s">
        <v>633</v>
      </c>
      <c r="B57" s="653"/>
      <c r="C57" s="12"/>
      <c r="D57" s="12"/>
      <c r="E57" s="12"/>
      <c r="F57" s="12"/>
      <c r="G57" s="13"/>
      <c r="H57" s="21"/>
      <c r="I57" s="21"/>
      <c r="J57" s="21"/>
      <c r="K57" s="21"/>
      <c r="L57" s="21"/>
      <c r="M57" s="21"/>
      <c r="N57" s="21"/>
      <c r="O57" s="21"/>
      <c r="P57" s="21"/>
      <c r="Q57" s="21"/>
      <c r="R57" s="21"/>
      <c r="S57" s="21"/>
    </row>
    <row r="58" spans="1:19" s="2" customFormat="1">
      <c r="A58" s="2533"/>
      <c r="B58" s="1907"/>
      <c r="C58" s="2534"/>
      <c r="D58" s="2534"/>
      <c r="E58" s="2534"/>
      <c r="F58" s="2534"/>
      <c r="G58" s="2535"/>
      <c r="H58" s="2536"/>
      <c r="I58" s="2536"/>
      <c r="J58" s="2536"/>
      <c r="K58" s="2536"/>
      <c r="L58" s="2536"/>
      <c r="M58" s="2536"/>
      <c r="N58" s="2536"/>
      <c r="O58" s="2536"/>
      <c r="P58" s="2536"/>
      <c r="Q58" s="2536"/>
      <c r="R58" s="2536"/>
      <c r="S58" s="2536"/>
    </row>
    <row r="59" spans="1:19">
      <c r="A59" s="1920"/>
      <c r="B59" s="1907"/>
      <c r="C59" s="1908"/>
      <c r="D59" s="1908"/>
      <c r="E59" s="1908"/>
      <c r="F59" s="1908"/>
      <c r="G59" s="1921"/>
      <c r="H59" s="1888"/>
      <c r="I59" s="1888"/>
      <c r="J59" s="1888"/>
      <c r="K59" s="1888"/>
      <c r="L59" s="1888"/>
      <c r="M59" s="1888"/>
      <c r="N59" s="1888"/>
      <c r="O59" s="1888"/>
      <c r="P59" s="1888"/>
      <c r="Q59" s="1888"/>
      <c r="R59" s="1888"/>
      <c r="S59" s="1888"/>
    </row>
    <row r="60" spans="1:19" s="2" customFormat="1">
      <c r="A60" s="1889"/>
      <c r="B60" s="1890"/>
      <c r="C60" s="1908"/>
      <c r="D60" s="1908"/>
      <c r="E60" s="1908"/>
      <c r="F60" s="1908"/>
      <c r="G60" s="1921"/>
      <c r="H60" s="1891"/>
      <c r="I60" s="1891"/>
      <c r="J60" s="1891"/>
      <c r="K60" s="1891"/>
      <c r="L60" s="1891"/>
      <c r="M60" s="1891"/>
      <c r="N60" s="1891"/>
      <c r="O60" s="1891"/>
      <c r="P60" s="1891"/>
      <c r="Q60" s="1891"/>
      <c r="R60" s="1891"/>
      <c r="S60" s="1891"/>
    </row>
    <row r="61" spans="1:19" s="2" customFormat="1">
      <c r="A61" s="652" t="s">
        <v>634</v>
      </c>
      <c r="B61" s="653"/>
      <c r="C61" s="12"/>
      <c r="D61" s="12"/>
      <c r="E61" s="12"/>
      <c r="F61" s="12"/>
      <c r="G61" s="13"/>
      <c r="H61" s="21"/>
      <c r="I61" s="21"/>
      <c r="J61" s="21"/>
      <c r="K61" s="21"/>
      <c r="L61" s="21"/>
      <c r="M61" s="21"/>
      <c r="N61" s="21"/>
      <c r="O61" s="21"/>
      <c r="P61" s="21"/>
      <c r="Q61" s="21"/>
      <c r="R61" s="21"/>
      <c r="S61" s="21"/>
    </row>
    <row r="62" spans="1:19" s="2" customFormat="1">
      <c r="A62" s="2537"/>
      <c r="B62" s="2538"/>
      <c r="C62" s="2534"/>
      <c r="D62" s="2534"/>
      <c r="E62" s="2534"/>
      <c r="F62" s="2534"/>
      <c r="G62" s="2535"/>
      <c r="H62" s="2536"/>
      <c r="I62" s="2536"/>
      <c r="J62" s="2536"/>
      <c r="K62" s="2536"/>
      <c r="L62" s="2536"/>
      <c r="M62" s="2536"/>
      <c r="N62" s="2536"/>
      <c r="O62" s="2536"/>
      <c r="P62" s="2536"/>
      <c r="Q62" s="2536"/>
      <c r="R62" s="2536"/>
      <c r="S62" s="2536"/>
    </row>
    <row r="63" spans="1:19">
      <c r="A63" s="1889"/>
      <c r="B63" s="1890"/>
      <c r="C63" s="1908"/>
      <c r="D63" s="1908"/>
      <c r="E63" s="1908"/>
      <c r="F63" s="1908"/>
      <c r="G63" s="1921"/>
      <c r="H63" s="1892"/>
      <c r="I63" s="1892"/>
      <c r="J63" s="1892"/>
      <c r="K63" s="1892"/>
      <c r="L63" s="1892"/>
      <c r="M63" s="1892"/>
      <c r="N63" s="1892"/>
      <c r="O63" s="1892"/>
      <c r="P63" s="1892"/>
      <c r="Q63" s="1892"/>
      <c r="R63" s="1892"/>
      <c r="S63" s="1892"/>
    </row>
    <row r="64" spans="1:19">
      <c r="A64" s="1889"/>
      <c r="B64" s="1890"/>
      <c r="C64" s="1908"/>
      <c r="D64" s="1908"/>
      <c r="E64" s="1908"/>
      <c r="F64" s="1908"/>
      <c r="G64" s="1921"/>
      <c r="H64" s="1892"/>
      <c r="I64" s="1892"/>
      <c r="J64" s="1892"/>
      <c r="K64" s="1892"/>
      <c r="L64" s="1892"/>
      <c r="M64" s="1892"/>
      <c r="N64" s="1892"/>
      <c r="O64" s="1892"/>
      <c r="P64" s="1892"/>
      <c r="Q64" s="1892"/>
      <c r="R64" s="1892"/>
      <c r="S64" s="1892"/>
    </row>
    <row r="65" spans="1:19">
      <c r="A65" s="652" t="s">
        <v>635</v>
      </c>
      <c r="B65" s="653"/>
      <c r="C65" s="12"/>
      <c r="D65" s="12"/>
      <c r="E65" s="12"/>
      <c r="F65" s="12"/>
      <c r="G65" s="13"/>
      <c r="H65" s="21"/>
      <c r="I65" s="21"/>
      <c r="J65" s="21"/>
      <c r="K65" s="21"/>
      <c r="L65" s="21"/>
      <c r="M65" s="21"/>
      <c r="N65" s="21"/>
      <c r="O65" s="21"/>
      <c r="P65" s="21"/>
      <c r="Q65" s="21"/>
      <c r="R65" s="21"/>
      <c r="S65" s="21"/>
    </row>
    <row r="66" spans="1:19">
      <c r="A66" s="1920"/>
      <c r="B66" s="1907" t="s">
        <v>636</v>
      </c>
      <c r="C66" s="1908"/>
      <c r="D66" s="1908"/>
      <c r="E66" s="1908"/>
      <c r="F66" s="1908"/>
      <c r="G66" s="1921"/>
      <c r="H66" s="1892"/>
      <c r="I66" s="1892"/>
      <c r="J66" s="1892"/>
      <c r="K66" s="1892"/>
      <c r="L66" s="1892"/>
      <c r="M66" s="1892"/>
      <c r="N66" s="1892"/>
      <c r="O66" s="1892"/>
      <c r="P66" s="1892"/>
      <c r="Q66" s="1892"/>
      <c r="R66" s="1892"/>
      <c r="S66" s="1892"/>
    </row>
    <row r="67" spans="1:19">
      <c r="A67" s="1920"/>
      <c r="B67" s="1907" t="s">
        <v>637</v>
      </c>
      <c r="C67" s="1908"/>
      <c r="D67" s="1908"/>
      <c r="E67" s="1908"/>
      <c r="F67" s="1908"/>
      <c r="G67" s="1921"/>
      <c r="H67" s="1892"/>
      <c r="I67" s="1892"/>
      <c r="J67" s="1892"/>
      <c r="K67" s="1892"/>
      <c r="L67" s="1892"/>
      <c r="M67" s="1892"/>
      <c r="N67" s="1892"/>
      <c r="O67" s="1892"/>
      <c r="P67" s="1892"/>
      <c r="Q67" s="1892"/>
      <c r="R67" s="1892"/>
      <c r="S67" s="1892"/>
    </row>
    <row r="68" spans="1:19">
      <c r="A68" s="1920"/>
      <c r="B68" s="1907" t="s">
        <v>638</v>
      </c>
      <c r="C68" s="1908"/>
      <c r="D68" s="1908"/>
      <c r="E68" s="1908"/>
      <c r="F68" s="1908"/>
      <c r="G68" s="1921"/>
      <c r="H68" s="1892"/>
      <c r="I68" s="1892"/>
      <c r="J68" s="1892"/>
      <c r="K68" s="1892"/>
      <c r="L68" s="1892"/>
      <c r="M68" s="1892"/>
      <c r="N68" s="1892"/>
      <c r="O68" s="1892"/>
      <c r="P68" s="1892"/>
      <c r="Q68" s="1892"/>
      <c r="R68" s="1892"/>
      <c r="S68" s="1892"/>
    </row>
    <row r="69" spans="1:19">
      <c r="A69" s="1920"/>
      <c r="B69" s="1907" t="s">
        <v>639</v>
      </c>
      <c r="C69" s="1908"/>
      <c r="D69" s="1908"/>
      <c r="E69" s="1908"/>
      <c r="F69" s="1908"/>
      <c r="G69" s="1921"/>
      <c r="H69" s="1892"/>
      <c r="I69" s="1892"/>
      <c r="J69" s="1892"/>
      <c r="K69" s="1892"/>
      <c r="L69" s="1892"/>
      <c r="M69" s="1892"/>
      <c r="N69" s="1892"/>
      <c r="O69" s="1892"/>
      <c r="P69" s="1892"/>
      <c r="Q69" s="1892"/>
      <c r="R69" s="1892"/>
      <c r="S69" s="1892"/>
    </row>
    <row r="70" spans="1:19">
      <c r="A70" s="358"/>
      <c r="B70" s="357"/>
      <c r="C70" s="188"/>
      <c r="D70" s="188"/>
      <c r="E70" s="188"/>
      <c r="F70" s="188"/>
      <c r="G70" s="359"/>
      <c r="H70" s="300"/>
      <c r="I70" s="300"/>
      <c r="J70" s="300"/>
      <c r="K70" s="300"/>
      <c r="L70" s="300"/>
      <c r="M70" s="300"/>
      <c r="N70" s="300"/>
      <c r="O70" s="300"/>
      <c r="P70" s="300"/>
      <c r="Q70" s="300"/>
      <c r="R70" s="300"/>
      <c r="S70" s="300"/>
    </row>
    <row r="71" spans="1:19">
      <c r="A71" s="7" t="s">
        <v>640</v>
      </c>
      <c r="B71" s="8"/>
      <c r="C71" s="12"/>
      <c r="D71" s="12"/>
      <c r="E71" s="12"/>
      <c r="F71" s="12"/>
      <c r="G71" s="13"/>
      <c r="H71" s="21"/>
      <c r="I71" s="21"/>
      <c r="J71" s="21"/>
      <c r="K71" s="21"/>
      <c r="L71" s="21"/>
      <c r="M71" s="21"/>
      <c r="N71" s="21"/>
      <c r="O71" s="21"/>
      <c r="P71" s="21"/>
      <c r="Q71" s="21"/>
      <c r="R71" s="21"/>
      <c r="S71" s="21"/>
    </row>
    <row r="72" spans="1:19">
      <c r="A72" s="2533"/>
      <c r="B72" s="2539" t="s">
        <v>641</v>
      </c>
      <c r="C72" s="2534"/>
      <c r="D72" s="2534"/>
      <c r="E72" s="2534"/>
      <c r="F72" s="2534"/>
      <c r="G72" s="2535"/>
      <c r="H72" s="2540"/>
      <c r="I72" s="2540"/>
      <c r="J72" s="2540"/>
      <c r="K72" s="2540"/>
      <c r="L72" s="2540"/>
      <c r="M72" s="2540"/>
      <c r="N72" s="2540"/>
      <c r="O72" s="2540"/>
      <c r="P72" s="2540"/>
      <c r="Q72" s="2540"/>
      <c r="R72" s="2540"/>
      <c r="S72" s="2540"/>
    </row>
    <row r="73" spans="1:19">
      <c r="A73" s="1920"/>
      <c r="B73" s="1907" t="s">
        <v>642</v>
      </c>
      <c r="C73" s="1908"/>
      <c r="D73" s="1908"/>
      <c r="E73" s="1908"/>
      <c r="F73" s="1908"/>
      <c r="G73" s="1921"/>
      <c r="H73" s="1893"/>
      <c r="I73" s="1893"/>
      <c r="J73" s="1893"/>
      <c r="K73" s="1893"/>
      <c r="L73" s="1893"/>
      <c r="M73" s="1893"/>
      <c r="N73" s="1893"/>
      <c r="O73" s="1893"/>
      <c r="P73" s="1893"/>
      <c r="Q73" s="1893"/>
      <c r="R73" s="1893"/>
      <c r="S73" s="1893"/>
    </row>
    <row r="74" spans="1:19">
      <c r="A74" s="1894"/>
      <c r="B74" s="1895" t="s">
        <v>643</v>
      </c>
      <c r="C74" s="1896"/>
      <c r="D74" s="1896"/>
      <c r="E74" s="1896"/>
      <c r="F74" s="1896"/>
      <c r="G74" s="1897"/>
      <c r="H74" s="1898"/>
      <c r="I74" s="1898"/>
      <c r="J74" s="1898"/>
      <c r="K74" s="1898"/>
      <c r="L74" s="1898"/>
      <c r="M74" s="1898"/>
      <c r="N74" s="1898"/>
      <c r="O74" s="1898"/>
      <c r="P74" s="1898"/>
      <c r="Q74" s="1898"/>
      <c r="R74" s="1898"/>
      <c r="S74" s="1898"/>
    </row>
    <row r="75" spans="1:19">
      <c r="I75" s="2"/>
    </row>
    <row r="76" spans="1:19">
      <c r="A76" s="94" t="s">
        <v>644</v>
      </c>
      <c r="B76" s="96"/>
      <c r="I76" s="2"/>
    </row>
    <row r="77" spans="1:19">
      <c r="A77" s="95" t="s">
        <v>542</v>
      </c>
      <c r="B77" s="96"/>
      <c r="I77" s="2"/>
    </row>
    <row r="78" spans="1:19">
      <c r="A78" s="1900" t="s">
        <v>546</v>
      </c>
      <c r="B78" s="1899"/>
      <c r="I78" s="2"/>
    </row>
    <row r="79" spans="1:19">
      <c r="A79" s="1901" t="s">
        <v>549</v>
      </c>
      <c r="B79" s="1902"/>
      <c r="I79" s="2"/>
    </row>
    <row r="80" spans="1:19">
      <c r="A80" s="1901" t="s">
        <v>552</v>
      </c>
      <c r="B80" s="1903"/>
      <c r="I80" s="2"/>
    </row>
    <row r="81" spans="1:9">
      <c r="A81" s="1904" t="s">
        <v>645</v>
      </c>
      <c r="B81" s="1905"/>
      <c r="I81" s="2"/>
    </row>
    <row r="82" spans="1:9">
      <c r="I82" s="2"/>
    </row>
    <row r="83" spans="1:9">
      <c r="A83" s="97"/>
      <c r="B83" s="1" t="s">
        <v>646</v>
      </c>
      <c r="I83" s="2"/>
    </row>
    <row r="84" spans="1:9">
      <c r="A84" s="98"/>
      <c r="B84" s="1" t="s">
        <v>647</v>
      </c>
      <c r="I84" s="2"/>
    </row>
  </sheetData>
  <mergeCells count="47">
    <mergeCell ref="A49:B49"/>
    <mergeCell ref="A53:B53"/>
    <mergeCell ref="A57:B57"/>
    <mergeCell ref="A61:B61"/>
    <mergeCell ref="A65:B6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65" priority="23" operator="equal">
      <formula>"X"</formula>
    </cfRule>
    <cfRule type="cellIs" dxfId="164" priority="24" operator="equal">
      <formula>"I"</formula>
    </cfRule>
  </conditionalFormatting>
  <conditionalFormatting sqref="H32:H40">
    <cfRule type="cellIs" dxfId="163" priority="21" operator="equal">
      <formula>"X"</formula>
    </cfRule>
    <cfRule type="cellIs" dxfId="162" priority="22" operator="equal">
      <formula>"I"</formula>
    </cfRule>
  </conditionalFormatting>
  <conditionalFormatting sqref="J20:J30">
    <cfRule type="cellIs" dxfId="161" priority="19" operator="equal">
      <formula>"X"</formula>
    </cfRule>
    <cfRule type="cellIs" dxfId="160" priority="20" operator="equal">
      <formula>"I"</formula>
    </cfRule>
  </conditionalFormatting>
  <conditionalFormatting sqref="J32:J40">
    <cfRule type="cellIs" dxfId="159" priority="17" operator="equal">
      <formula>"X"</formula>
    </cfRule>
    <cfRule type="cellIs" dxfId="158" priority="18" operator="equal">
      <formula>"I"</formula>
    </cfRule>
  </conditionalFormatting>
  <conditionalFormatting sqref="L20:L30">
    <cfRule type="cellIs" dxfId="157" priority="13" operator="equal">
      <formula>"X"</formula>
    </cfRule>
    <cfRule type="cellIs" dxfId="156" priority="14" operator="equal">
      <formula>"I"</formula>
    </cfRule>
  </conditionalFormatting>
  <conditionalFormatting sqref="L32:L40">
    <cfRule type="cellIs" dxfId="155" priority="15" operator="equal">
      <formula>"X"</formula>
    </cfRule>
    <cfRule type="cellIs" dxfId="154" priority="16" operator="equal">
      <formula>"I"</formula>
    </cfRule>
  </conditionalFormatting>
  <conditionalFormatting sqref="N20:N30">
    <cfRule type="cellIs" dxfId="153" priority="11" operator="equal">
      <formula>"X"</formula>
    </cfRule>
    <cfRule type="cellIs" dxfId="152" priority="12" operator="equal">
      <formula>"I"</formula>
    </cfRule>
  </conditionalFormatting>
  <conditionalFormatting sqref="N32:N40">
    <cfRule type="cellIs" dxfId="151" priority="9" operator="equal">
      <formula>"X"</formula>
    </cfRule>
    <cfRule type="cellIs" dxfId="150" priority="10" operator="equal">
      <formula>"I"</formula>
    </cfRule>
  </conditionalFormatting>
  <conditionalFormatting sqref="P20:P30">
    <cfRule type="cellIs" dxfId="149" priority="5" operator="equal">
      <formula>"X"</formula>
    </cfRule>
    <cfRule type="cellIs" dxfId="148" priority="6" operator="equal">
      <formula>"I"</formula>
    </cfRule>
  </conditionalFormatting>
  <conditionalFormatting sqref="P32:P40">
    <cfRule type="cellIs" dxfId="147" priority="7" operator="equal">
      <formula>"X"</formula>
    </cfRule>
    <cfRule type="cellIs" dxfId="146" priority="8" operator="equal">
      <formula>"I"</formula>
    </cfRule>
  </conditionalFormatting>
  <conditionalFormatting sqref="R20:R30">
    <cfRule type="cellIs" dxfId="145" priority="3" operator="equal">
      <formula>"X"</formula>
    </cfRule>
    <cfRule type="cellIs" dxfId="144" priority="4" operator="equal">
      <formula>"I"</formula>
    </cfRule>
  </conditionalFormatting>
  <conditionalFormatting sqref="R32:R40">
    <cfRule type="cellIs" dxfId="143" priority="1" operator="equal">
      <formula>"X"</formula>
    </cfRule>
    <cfRule type="cellIs" dxfId="142" priority="2" operator="equal">
      <formula>"I"</formula>
    </cfRule>
  </conditionalFormatting>
  <hyperlinks>
    <hyperlink ref="B3" location="'Cost Summary'!A1" display="BACK TO SUMMARY SHEET" xr:uid="{292C8DD6-BB7E-494E-8E5D-811E7B3012C1}"/>
  </hyperlinks>
  <pageMargins left="0.7" right="0.7" top="0.75" bottom="0.75" header="0.3" footer="0.3"/>
  <pageSetup scale="70" orientation="portrait" horizontalDpi="300" verticalDpi="30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B25A-5C54-4BD4-B5A9-2BB95FD63A8A}">
  <sheetPr>
    <tabColor rgb="FF92D050"/>
  </sheetPr>
  <dimension ref="A1:S98"/>
  <sheetViews>
    <sheetView zoomScale="95" zoomScaleNormal="95" workbookViewId="0">
      <pane xSplit="2" ySplit="9" topLeftCell="C20" activePane="bottomRight" state="frozen"/>
      <selection pane="bottomRight" activeCell="B9" sqref="B9"/>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4" width="10.5703125" style="2" bestFit="1" customWidth="1"/>
    <col min="5" max="5" width="7.5703125" style="2" customWidth="1"/>
    <col min="6" max="6" width="14.140625" style="197" customWidth="1"/>
    <col min="7" max="7" width="1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702"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192"/>
      <c r="G4" s="6" t="s">
        <v>542</v>
      </c>
      <c r="H4" s="648"/>
      <c r="I4" s="649"/>
      <c r="J4" s="648"/>
      <c r="K4" s="649"/>
      <c r="L4" s="648"/>
      <c r="M4" s="649"/>
      <c r="N4" s="648"/>
      <c r="O4" s="649"/>
      <c r="P4" s="648"/>
      <c r="Q4" s="649"/>
      <c r="R4" s="648"/>
      <c r="S4" s="649"/>
    </row>
    <row r="5" spans="1:19">
      <c r="A5" s="1906" t="s">
        <v>544</v>
      </c>
      <c r="B5" s="1907" t="s">
        <v>488</v>
      </c>
      <c r="C5" s="1908"/>
      <c r="D5" s="1908"/>
      <c r="E5" s="1908"/>
      <c r="F5" s="1938"/>
      <c r="G5" s="1909" t="s">
        <v>546</v>
      </c>
      <c r="H5" s="1910"/>
      <c r="I5" s="1911"/>
      <c r="J5" s="1910"/>
      <c r="K5" s="1911"/>
      <c r="L5" s="1910"/>
      <c r="M5" s="1911"/>
      <c r="N5" s="1910"/>
      <c r="O5" s="1911"/>
      <c r="P5" s="1910"/>
      <c r="Q5" s="1911"/>
      <c r="R5" s="1910"/>
      <c r="S5" s="1911"/>
    </row>
    <row r="6" spans="1:19">
      <c r="A6" s="1906" t="s">
        <v>548</v>
      </c>
      <c r="B6" s="1912" t="s">
        <v>487</v>
      </c>
      <c r="C6" s="1908"/>
      <c r="D6" s="1908"/>
      <c r="E6" s="1908"/>
      <c r="F6" s="1938"/>
      <c r="G6" s="2550" t="s">
        <v>549</v>
      </c>
      <c r="H6" s="1913"/>
      <c r="I6" s="1914"/>
      <c r="J6" s="1913"/>
      <c r="K6" s="1914"/>
      <c r="L6" s="1913"/>
      <c r="M6" s="1914"/>
      <c r="N6" s="1913"/>
      <c r="O6" s="1914"/>
      <c r="P6" s="1913"/>
      <c r="Q6" s="1914"/>
      <c r="R6" s="1913"/>
      <c r="S6" s="1914"/>
    </row>
    <row r="7" spans="1:19">
      <c r="A7" s="1906" t="s">
        <v>551</v>
      </c>
      <c r="B7" s="1915"/>
      <c r="C7" s="1908"/>
      <c r="D7" s="1908"/>
      <c r="E7" s="1908"/>
      <c r="F7" s="1938"/>
      <c r="G7" s="2550" t="s">
        <v>552</v>
      </c>
      <c r="H7" s="2441"/>
      <c r="I7" s="2442"/>
      <c r="J7" s="2441"/>
      <c r="K7" s="2442"/>
      <c r="L7" s="2441"/>
      <c r="M7" s="2442"/>
      <c r="N7" s="2441"/>
      <c r="O7" s="2442"/>
      <c r="P7" s="2441"/>
      <c r="Q7" s="2442"/>
      <c r="R7" s="2441"/>
      <c r="S7" s="2442"/>
    </row>
    <row r="8" spans="1:19" ht="15.75" thickBot="1">
      <c r="A8" s="356" t="s">
        <v>554</v>
      </c>
      <c r="B8" s="357"/>
      <c r="C8" s="188"/>
      <c r="D8" s="188"/>
      <c r="E8" s="188"/>
      <c r="F8" s="379"/>
      <c r="G8" s="356" t="s">
        <v>554</v>
      </c>
      <c r="H8" s="1918">
        <f>I59</f>
        <v>0</v>
      </c>
      <c r="I8" s="1919"/>
      <c r="J8" s="1918">
        <f>K59</f>
        <v>0</v>
      </c>
      <c r="K8" s="1919"/>
      <c r="L8" s="1918">
        <f>M59</f>
        <v>0</v>
      </c>
      <c r="M8" s="1919"/>
      <c r="N8" s="1918">
        <f>O59</f>
        <v>0</v>
      </c>
      <c r="O8" s="1919"/>
      <c r="P8" s="1918">
        <f>Q59</f>
        <v>0</v>
      </c>
      <c r="Q8" s="1919"/>
      <c r="R8" s="1918">
        <f>S59</f>
        <v>0</v>
      </c>
      <c r="S8" s="1919"/>
    </row>
    <row r="9" spans="1:19" ht="31.5" thickTop="1" thickBot="1">
      <c r="A9" s="7" t="s">
        <v>555</v>
      </c>
      <c r="B9" s="8"/>
      <c r="C9" s="9" t="s">
        <v>556</v>
      </c>
      <c r="D9" s="9" t="s">
        <v>557</v>
      </c>
      <c r="E9" s="9" t="s">
        <v>558</v>
      </c>
      <c r="F9" s="193"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541" t="s">
        <v>563</v>
      </c>
      <c r="C10" s="1908"/>
      <c r="D10" s="1908"/>
      <c r="E10" s="1908"/>
      <c r="F10" s="193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3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3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3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3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3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38"/>
      <c r="G16" s="1921"/>
      <c r="H16" s="1922"/>
      <c r="I16" s="1922"/>
      <c r="J16" s="1922"/>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38"/>
      <c r="G17" s="1921"/>
      <c r="H17" s="1922"/>
      <c r="I17" s="1922"/>
      <c r="J17" s="1922"/>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38"/>
      <c r="G18" s="1921"/>
      <c r="H18" s="1922"/>
      <c r="I18" s="1922"/>
      <c r="J18" s="1922"/>
      <c r="K18" s="1922"/>
      <c r="L18" s="1922"/>
      <c r="M18" s="1922"/>
      <c r="N18" s="1922"/>
      <c r="O18" s="1922"/>
      <c r="P18" s="1922"/>
      <c r="Q18" s="1922"/>
      <c r="R18" s="1922"/>
      <c r="S18" s="1922"/>
    </row>
    <row r="19" spans="1:19" hidden="1">
      <c r="A19" s="1920"/>
      <c r="B19" s="1907" t="str">
        <f>'Area Calculations'!L70</f>
        <v>Specifications</v>
      </c>
      <c r="C19" s="1923" t="s">
        <v>564</v>
      </c>
      <c r="D19" s="1908"/>
      <c r="E19" s="1908"/>
      <c r="F19" s="193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38"/>
      <c r="G20" s="1921"/>
      <c r="H20" s="1924"/>
      <c r="I20" s="1922"/>
      <c r="J20" s="1924"/>
      <c r="K20" s="1922"/>
      <c r="L20" s="1924"/>
      <c r="M20" s="1922"/>
      <c r="N20" s="1924"/>
      <c r="O20" s="1922"/>
      <c r="P20" s="1924"/>
      <c r="Q20" s="1922"/>
      <c r="R20" s="1924"/>
      <c r="S20" s="1922"/>
    </row>
    <row r="21" spans="1:19" ht="15.75" thickBot="1">
      <c r="A21" s="60"/>
      <c r="B21" s="1925" t="s">
        <v>488</v>
      </c>
      <c r="C21" s="57"/>
      <c r="D21" s="58"/>
      <c r="E21" s="58"/>
      <c r="F21" s="194"/>
      <c r="G21" s="64"/>
      <c r="H21" s="1924"/>
      <c r="I21" s="59"/>
      <c r="J21" s="1924"/>
      <c r="K21" s="1922"/>
      <c r="L21" s="1924"/>
      <c r="M21" s="1922"/>
      <c r="N21" s="1924"/>
      <c r="O21" s="1922"/>
      <c r="P21" s="1924"/>
      <c r="Q21" s="1922"/>
      <c r="R21" s="1924"/>
      <c r="S21" s="1922"/>
    </row>
    <row r="22" spans="1:19">
      <c r="A22" s="2544"/>
      <c r="B22" s="1848" t="s">
        <v>567</v>
      </c>
      <c r="C22" s="1923"/>
      <c r="D22" s="1908"/>
      <c r="E22" s="1908"/>
      <c r="F22" s="1938"/>
      <c r="G22" s="2551"/>
      <c r="H22" s="1924"/>
      <c r="I22" s="2521"/>
      <c r="J22" s="1924"/>
      <c r="K22" s="2519"/>
      <c r="L22" s="1924"/>
      <c r="M22" s="2002"/>
      <c r="N22" s="1924"/>
      <c r="O22" s="2002"/>
      <c r="P22" s="1924"/>
      <c r="Q22" s="2002"/>
      <c r="R22" s="1924"/>
      <c r="S22" s="2002"/>
    </row>
    <row r="23" spans="1:19">
      <c r="A23" s="2544"/>
      <c r="B23" s="2552" t="s">
        <v>568</v>
      </c>
      <c r="C23" s="1923"/>
      <c r="D23" s="1908"/>
      <c r="E23" s="1908"/>
      <c r="F23" s="1938"/>
      <c r="G23" s="2551"/>
      <c r="H23" s="1924"/>
      <c r="I23" s="2521"/>
      <c r="J23" s="1924"/>
      <c r="K23" s="2553"/>
      <c r="L23" s="1924"/>
      <c r="M23" s="2554"/>
      <c r="N23" s="1924"/>
      <c r="O23" s="2554"/>
      <c r="P23" s="1924"/>
      <c r="Q23" s="2554"/>
      <c r="R23" s="1924"/>
      <c r="S23" s="2554"/>
    </row>
    <row r="24" spans="1:19">
      <c r="A24" s="2544"/>
      <c r="B24" s="2552" t="s">
        <v>569</v>
      </c>
      <c r="C24" s="1923"/>
      <c r="D24" s="1908"/>
      <c r="E24" s="1908"/>
      <c r="F24" s="1938"/>
      <c r="G24" s="2551"/>
      <c r="H24" s="1924"/>
      <c r="I24" s="2553"/>
      <c r="J24" s="1924"/>
      <c r="K24" s="2553"/>
      <c r="L24" s="1924"/>
      <c r="M24" s="2554"/>
      <c r="N24" s="1924"/>
      <c r="O24" s="2554"/>
      <c r="P24" s="1924"/>
      <c r="Q24" s="2554"/>
      <c r="R24" s="1924"/>
      <c r="S24" s="2554"/>
    </row>
    <row r="25" spans="1:19">
      <c r="A25" s="2544"/>
      <c r="B25" s="2555" t="s">
        <v>570</v>
      </c>
      <c r="C25" s="1923"/>
      <c r="D25" s="1908"/>
      <c r="E25" s="1908"/>
      <c r="F25" s="1938"/>
      <c r="G25" s="2551"/>
      <c r="H25" s="1924"/>
      <c r="I25" s="2553"/>
      <c r="J25" s="1924"/>
      <c r="K25" s="2553"/>
      <c r="L25" s="1924"/>
      <c r="M25" s="2554"/>
      <c r="N25" s="1924"/>
      <c r="O25" s="2553"/>
      <c r="P25" s="1924"/>
      <c r="Q25" s="2554"/>
      <c r="R25" s="1924"/>
      <c r="S25" s="2554"/>
    </row>
    <row r="26" spans="1:19">
      <c r="A26" s="2544"/>
      <c r="B26" s="2555" t="s">
        <v>571</v>
      </c>
      <c r="C26" s="1923"/>
      <c r="D26" s="1908"/>
      <c r="E26" s="1908"/>
      <c r="F26" s="1938"/>
      <c r="G26" s="2551"/>
      <c r="H26" s="1924"/>
      <c r="I26" s="2553"/>
      <c r="J26" s="1924"/>
      <c r="K26" s="2553"/>
      <c r="L26" s="1924"/>
      <c r="M26" s="2554"/>
      <c r="N26" s="1924"/>
      <c r="O26" s="2553"/>
      <c r="P26" s="1924"/>
      <c r="Q26" s="2554"/>
      <c r="R26" s="1924"/>
      <c r="S26" s="2554"/>
    </row>
    <row r="27" spans="1:19">
      <c r="A27" s="2544"/>
      <c r="B27" s="2555" t="s">
        <v>572</v>
      </c>
      <c r="C27" s="1923"/>
      <c r="D27" s="1908"/>
      <c r="E27" s="1908"/>
      <c r="F27" s="1938"/>
      <c r="G27" s="2551"/>
      <c r="H27" s="1924"/>
      <c r="I27" s="2553"/>
      <c r="J27" s="1924"/>
      <c r="K27" s="2553"/>
      <c r="L27" s="1924"/>
      <c r="M27" s="2554"/>
      <c r="N27" s="1924"/>
      <c r="O27" s="2553"/>
      <c r="P27" s="1924"/>
      <c r="Q27" s="2554"/>
      <c r="R27" s="1924"/>
      <c r="S27" s="2554"/>
    </row>
    <row r="28" spans="1:19">
      <c r="A28" s="2544"/>
      <c r="B28" s="2555" t="s">
        <v>573</v>
      </c>
      <c r="C28" s="1923"/>
      <c r="D28" s="1908"/>
      <c r="E28" s="1908"/>
      <c r="F28" s="1938"/>
      <c r="G28" s="2551"/>
      <c r="H28" s="1924"/>
      <c r="I28" s="2553"/>
      <c r="J28" s="1924"/>
      <c r="K28" s="2553"/>
      <c r="L28" s="1924"/>
      <c r="M28" s="2554"/>
      <c r="N28" s="1924"/>
      <c r="O28" s="2553"/>
      <c r="P28" s="1924"/>
      <c r="Q28" s="2554"/>
      <c r="R28" s="1924"/>
      <c r="S28" s="2554"/>
    </row>
    <row r="29" spans="1:19">
      <c r="A29" s="2556"/>
      <c r="B29" s="2555" t="s">
        <v>648</v>
      </c>
      <c r="C29" s="1923"/>
      <c r="D29" s="1908"/>
      <c r="E29" s="1908"/>
      <c r="F29" s="1938"/>
      <c r="G29" s="2551"/>
      <c r="H29" s="1924"/>
      <c r="I29" s="2522"/>
      <c r="J29" s="1924"/>
      <c r="K29" s="2522"/>
      <c r="L29" s="1924"/>
      <c r="M29" s="2523"/>
      <c r="N29" s="1924"/>
      <c r="O29" s="2522"/>
      <c r="P29" s="1924"/>
      <c r="Q29" s="2523"/>
      <c r="R29" s="1924"/>
      <c r="S29" s="2523"/>
    </row>
    <row r="30" spans="1:19">
      <c r="A30" s="2556"/>
      <c r="B30" s="2557" t="s">
        <v>574</v>
      </c>
      <c r="C30" s="1923"/>
      <c r="D30" s="1908"/>
      <c r="E30" s="1908"/>
      <c r="F30" s="1938"/>
      <c r="G30" s="2551"/>
      <c r="H30" s="1924"/>
      <c r="I30" s="2521"/>
      <c r="J30" s="1924"/>
      <c r="K30" s="2553"/>
      <c r="L30" s="1924"/>
      <c r="M30" s="2554"/>
      <c r="N30" s="1924"/>
      <c r="O30" s="2553"/>
      <c r="P30" s="1924"/>
      <c r="Q30" s="2554"/>
      <c r="R30" s="1924"/>
      <c r="S30" s="2554"/>
    </row>
    <row r="31" spans="1:19">
      <c r="A31" s="2556"/>
      <c r="B31" s="2558" t="s">
        <v>575</v>
      </c>
      <c r="C31" s="2559"/>
      <c r="D31" s="1933"/>
      <c r="E31" s="1933"/>
      <c r="F31" s="1934"/>
      <c r="G31" s="1936">
        <f>SUM(G35:G38)</f>
        <v>0</v>
      </c>
      <c r="H31" s="1974"/>
      <c r="I31" s="2560"/>
      <c r="J31" s="1974"/>
      <c r="K31" s="2531"/>
      <c r="L31" s="1974"/>
      <c r="M31" s="2529"/>
      <c r="N31" s="1974"/>
      <c r="O31" s="2531"/>
      <c r="P31" s="2529"/>
      <c r="Q31" s="2529"/>
      <c r="R31" s="2529"/>
      <c r="S31" s="2529"/>
    </row>
    <row r="32" spans="1:19">
      <c r="A32" s="2556"/>
      <c r="B32" s="2561" t="s">
        <v>706</v>
      </c>
      <c r="C32" s="2562"/>
      <c r="D32" s="1908"/>
      <c r="E32" s="1908"/>
      <c r="F32" s="1938"/>
      <c r="G32" s="2551"/>
      <c r="H32" s="1924"/>
      <c r="I32" s="2521"/>
      <c r="J32" s="1924"/>
      <c r="K32" s="2553"/>
      <c r="L32" s="1924"/>
      <c r="M32" s="2554"/>
      <c r="N32" s="1924"/>
      <c r="O32" s="2553"/>
      <c r="P32" s="1924"/>
      <c r="Q32" s="2554"/>
      <c r="R32" s="1924"/>
      <c r="S32" s="2554"/>
    </row>
    <row r="33" spans="1:19">
      <c r="A33" s="2556"/>
      <c r="B33" s="2561"/>
      <c r="C33" s="2562"/>
      <c r="D33" s="1908"/>
      <c r="E33" s="1908"/>
      <c r="F33" s="1938"/>
      <c r="G33" s="2551"/>
      <c r="H33" s="1924"/>
      <c r="I33" s="2521"/>
      <c r="J33" s="1924"/>
      <c r="K33" s="2553"/>
      <c r="L33" s="1924"/>
      <c r="M33" s="2554"/>
      <c r="N33" s="1924"/>
      <c r="O33" s="2553"/>
      <c r="P33" s="1924"/>
      <c r="Q33" s="2554"/>
      <c r="R33" s="1924"/>
      <c r="S33" s="2554"/>
    </row>
    <row r="34" spans="1:19">
      <c r="A34" s="2556"/>
      <c r="B34" s="2563" t="s">
        <v>1245</v>
      </c>
      <c r="C34" s="2562"/>
      <c r="D34" s="1908"/>
      <c r="E34" s="1908"/>
      <c r="F34" s="1938"/>
      <c r="G34" s="2551"/>
      <c r="H34" s="1924"/>
      <c r="I34" s="2521"/>
      <c r="J34" s="1924"/>
      <c r="K34" s="2553"/>
      <c r="L34" s="1924"/>
      <c r="M34" s="2554"/>
      <c r="N34" s="1924"/>
      <c r="O34" s="2553"/>
      <c r="P34" s="1924"/>
      <c r="Q34" s="2554"/>
      <c r="R34" s="1924"/>
      <c r="S34" s="2554"/>
    </row>
    <row r="35" spans="1:19">
      <c r="A35" s="2556"/>
      <c r="B35" s="2561" t="s">
        <v>1246</v>
      </c>
      <c r="C35" s="2562"/>
      <c r="D35" s="2407"/>
      <c r="E35" s="1908"/>
      <c r="F35" s="1938">
        <v>0.5</v>
      </c>
      <c r="G35" s="2564">
        <f>F35*D35</f>
        <v>0</v>
      </c>
      <c r="H35" s="1924"/>
      <c r="I35" s="2521"/>
      <c r="J35" s="1924"/>
      <c r="K35" s="2553"/>
      <c r="L35" s="1924"/>
      <c r="M35" s="2554"/>
      <c r="N35" s="1924"/>
      <c r="O35" s="2553"/>
      <c r="P35" s="1924"/>
      <c r="Q35" s="2554"/>
      <c r="R35" s="1924"/>
      <c r="S35" s="2554"/>
    </row>
    <row r="36" spans="1:19">
      <c r="A36" s="2556"/>
      <c r="B36" s="2561" t="s">
        <v>1247</v>
      </c>
      <c r="C36" s="2562"/>
      <c r="D36" s="2407"/>
      <c r="E36" s="1908"/>
      <c r="F36" s="1938">
        <v>125</v>
      </c>
      <c r="G36" s="2564">
        <f>F36*D36</f>
        <v>0</v>
      </c>
      <c r="H36" s="1924"/>
      <c r="I36" s="2521"/>
      <c r="J36" s="1924"/>
      <c r="K36" s="2553"/>
      <c r="L36" s="1924"/>
      <c r="M36" s="2554"/>
      <c r="N36" s="1924"/>
      <c r="O36" s="2553"/>
      <c r="P36" s="1924"/>
      <c r="Q36" s="2554"/>
      <c r="R36" s="1924"/>
      <c r="S36" s="2554"/>
    </row>
    <row r="37" spans="1:19">
      <c r="A37" s="2556"/>
      <c r="B37" s="2561" t="s">
        <v>406</v>
      </c>
      <c r="C37" s="2562"/>
      <c r="D37" s="2407"/>
      <c r="E37" s="1908"/>
      <c r="F37" s="1938">
        <v>2000</v>
      </c>
      <c r="G37" s="2564">
        <f>F37*D37</f>
        <v>0</v>
      </c>
      <c r="H37" s="1924"/>
      <c r="I37" s="2521"/>
      <c r="J37" s="1924"/>
      <c r="K37" s="2553"/>
      <c r="L37" s="1924"/>
      <c r="M37" s="2554"/>
      <c r="N37" s="1924"/>
      <c r="O37" s="2553"/>
      <c r="P37" s="1924"/>
      <c r="Q37" s="2554"/>
      <c r="R37" s="1924"/>
      <c r="S37" s="2554"/>
    </row>
    <row r="38" spans="1:19">
      <c r="A38" s="2556"/>
      <c r="B38" s="2561"/>
      <c r="C38" s="2562"/>
      <c r="D38" s="1908"/>
      <c r="E38" s="1908"/>
      <c r="F38" s="1938"/>
      <c r="G38" s="2551"/>
      <c r="H38" s="1924"/>
      <c r="I38" s="2521"/>
      <c r="J38" s="1924"/>
      <c r="K38" s="2553"/>
      <c r="L38" s="1924"/>
      <c r="M38" s="2554"/>
      <c r="N38" s="1924"/>
      <c r="O38" s="2553"/>
      <c r="P38" s="1924"/>
      <c r="Q38" s="2554"/>
      <c r="R38" s="1924"/>
      <c r="S38" s="2554"/>
    </row>
    <row r="39" spans="1:19">
      <c r="A39" s="2556"/>
      <c r="B39" s="2561"/>
      <c r="C39" s="2562"/>
      <c r="D39" s="1908"/>
      <c r="E39" s="1908"/>
      <c r="F39" s="1938"/>
      <c r="G39" s="2551"/>
      <c r="H39" s="1924"/>
      <c r="I39" s="2521"/>
      <c r="J39" s="1924"/>
      <c r="K39" s="2553"/>
      <c r="L39" s="1924"/>
      <c r="M39" s="2554"/>
      <c r="N39" s="1924"/>
      <c r="O39" s="2553"/>
      <c r="P39" s="1924"/>
      <c r="Q39" s="2554"/>
      <c r="R39" s="1924"/>
      <c r="S39" s="2554"/>
    </row>
    <row r="40" spans="1:19">
      <c r="A40" s="2556"/>
      <c r="B40" s="2563" t="s">
        <v>1248</v>
      </c>
      <c r="C40" s="2562"/>
      <c r="D40" s="1908"/>
      <c r="E40" s="1908"/>
      <c r="F40" s="1938"/>
      <c r="G40" s="2551"/>
      <c r="H40" s="1924"/>
      <c r="I40" s="2521"/>
      <c r="J40" s="1924"/>
      <c r="K40" s="2553"/>
      <c r="L40" s="1924"/>
      <c r="M40" s="2554"/>
      <c r="N40" s="1924"/>
      <c r="O40" s="2553"/>
      <c r="P40" s="1924"/>
      <c r="Q40" s="2554"/>
      <c r="R40" s="1924"/>
      <c r="S40" s="2554"/>
    </row>
    <row r="41" spans="1:19">
      <c r="A41" s="2556"/>
      <c r="B41" s="2561" t="s">
        <v>1249</v>
      </c>
      <c r="C41" s="2562"/>
      <c r="D41" s="1908"/>
      <c r="E41" s="1908"/>
      <c r="F41" s="1938"/>
      <c r="G41" s="2551"/>
      <c r="H41" s="1924"/>
      <c r="I41" s="2521"/>
      <c r="J41" s="1924"/>
      <c r="K41" s="2553"/>
      <c r="L41" s="1924"/>
      <c r="M41" s="2554"/>
      <c r="N41" s="1924"/>
      <c r="O41" s="2553"/>
      <c r="P41" s="1924"/>
      <c r="Q41" s="2554"/>
      <c r="R41" s="1924"/>
      <c r="S41" s="2554"/>
    </row>
    <row r="42" spans="1:19">
      <c r="A42" s="2544"/>
      <c r="B42" s="2565" t="s">
        <v>1250</v>
      </c>
      <c r="C42" s="1923"/>
      <c r="D42" s="1908"/>
      <c r="E42" s="1908"/>
      <c r="F42" s="1938"/>
      <c r="G42" s="2551"/>
      <c r="H42" s="1924"/>
      <c r="I42" s="2521"/>
      <c r="J42" s="1924"/>
      <c r="K42" s="2553"/>
      <c r="L42" s="1924"/>
      <c r="M42" s="2554"/>
      <c r="N42" s="1924"/>
      <c r="O42" s="2553"/>
      <c r="P42" s="1924"/>
      <c r="Q42" s="2554"/>
      <c r="R42" s="1924"/>
      <c r="S42" s="2554"/>
    </row>
    <row r="43" spans="1:19">
      <c r="A43" s="2544"/>
      <c r="B43" s="2565" t="s">
        <v>1251</v>
      </c>
      <c r="C43" s="1923"/>
      <c r="D43" s="1908"/>
      <c r="E43" s="1908"/>
      <c r="F43" s="1938"/>
      <c r="G43" s="2551"/>
      <c r="H43" s="1924"/>
      <c r="I43" s="2521"/>
      <c r="J43" s="1924"/>
      <c r="K43" s="2553"/>
      <c r="L43" s="1924"/>
      <c r="M43" s="2554"/>
      <c r="N43" s="1924"/>
      <c r="O43" s="2553"/>
      <c r="P43" s="1924"/>
      <c r="Q43" s="2554"/>
      <c r="R43" s="1924"/>
      <c r="S43" s="2554"/>
    </row>
    <row r="44" spans="1:19">
      <c r="A44" s="2544"/>
      <c r="B44" s="2565" t="s">
        <v>1252</v>
      </c>
      <c r="C44" s="1923"/>
      <c r="D44" s="1908"/>
      <c r="E44" s="1908"/>
      <c r="F44" s="1938"/>
      <c r="G44" s="2551"/>
      <c r="H44" s="1924"/>
      <c r="I44" s="2521"/>
      <c r="J44" s="1924"/>
      <c r="K44" s="2553"/>
      <c r="L44" s="1924"/>
      <c r="M44" s="2554"/>
      <c r="N44" s="1924"/>
      <c r="O44" s="2553"/>
      <c r="P44" s="1924"/>
      <c r="Q44" s="2554"/>
      <c r="R44" s="1924"/>
      <c r="S44" s="2554"/>
    </row>
    <row r="45" spans="1:19">
      <c r="A45" s="2544"/>
      <c r="B45" s="2565" t="s">
        <v>1253</v>
      </c>
      <c r="C45" s="1923"/>
      <c r="D45" s="1908"/>
      <c r="E45" s="1908"/>
      <c r="F45" s="1938"/>
      <c r="G45" s="2551"/>
      <c r="H45" s="1924"/>
      <c r="I45" s="2521"/>
      <c r="J45" s="1924"/>
      <c r="K45" s="2553"/>
      <c r="L45" s="1924"/>
      <c r="M45" s="2554"/>
      <c r="N45" s="1924"/>
      <c r="O45" s="2553"/>
      <c r="P45" s="1924"/>
      <c r="Q45" s="2554"/>
      <c r="R45" s="1924"/>
      <c r="S45" s="2554"/>
    </row>
    <row r="46" spans="1:19">
      <c r="A46" s="2544"/>
      <c r="B46" s="2565" t="s">
        <v>1254</v>
      </c>
      <c r="C46" s="1923"/>
      <c r="D46" s="1908"/>
      <c r="E46" s="1908"/>
      <c r="F46" s="1938"/>
      <c r="G46" s="2551"/>
      <c r="H46" s="1924"/>
      <c r="I46" s="2521"/>
      <c r="J46" s="1924"/>
      <c r="K46" s="2553"/>
      <c r="L46" s="1924"/>
      <c r="M46" s="2554"/>
      <c r="N46" s="1924"/>
      <c r="O46" s="2553"/>
      <c r="P46" s="1924"/>
      <c r="Q46" s="2554"/>
      <c r="R46" s="1924"/>
      <c r="S46" s="2554"/>
    </row>
    <row r="47" spans="1:19">
      <c r="A47" s="2544"/>
      <c r="B47" s="2565" t="s">
        <v>1255</v>
      </c>
      <c r="C47" s="1923"/>
      <c r="D47" s="1908"/>
      <c r="E47" s="1908"/>
      <c r="F47" s="1938"/>
      <c r="G47" s="2551"/>
      <c r="H47" s="1924"/>
      <c r="I47" s="2521"/>
      <c r="J47" s="1924"/>
      <c r="K47" s="2553"/>
      <c r="L47" s="1924"/>
      <c r="M47" s="2554"/>
      <c r="N47" s="1924"/>
      <c r="O47" s="2553"/>
      <c r="P47" s="1924"/>
      <c r="Q47" s="2554"/>
      <c r="R47" s="1924"/>
      <c r="S47" s="2554"/>
    </row>
    <row r="48" spans="1:19">
      <c r="A48" s="2544"/>
      <c r="B48" s="2565" t="s">
        <v>1256</v>
      </c>
      <c r="C48" s="1923"/>
      <c r="D48" s="1908"/>
      <c r="E48" s="1908"/>
      <c r="F48" s="1938"/>
      <c r="G48" s="2551"/>
      <c r="H48" s="1924"/>
      <c r="I48" s="2521"/>
      <c r="J48" s="1924"/>
      <c r="K48" s="2553"/>
      <c r="L48" s="1924"/>
      <c r="M48" s="2554"/>
      <c r="N48" s="1924"/>
      <c r="O48" s="2553"/>
      <c r="P48" s="1924"/>
      <c r="Q48" s="2553"/>
      <c r="R48" s="1924"/>
      <c r="S48" s="2554"/>
    </row>
    <row r="49" spans="1:19">
      <c r="A49" s="2544"/>
      <c r="B49" s="2565" t="s">
        <v>796</v>
      </c>
      <c r="C49" s="1923"/>
      <c r="D49" s="1908"/>
      <c r="E49" s="1908"/>
      <c r="F49" s="1938"/>
      <c r="G49" s="2551"/>
      <c r="H49" s="1924"/>
      <c r="I49" s="2521"/>
      <c r="J49" s="1924"/>
      <c r="K49" s="2554"/>
      <c r="L49" s="1924"/>
      <c r="M49" s="2554"/>
      <c r="N49" s="1924"/>
      <c r="O49" s="2553"/>
      <c r="P49" s="1924"/>
      <c r="Q49" s="2553"/>
      <c r="R49" s="1924"/>
      <c r="S49" s="2554"/>
    </row>
    <row r="50" spans="1:19">
      <c r="A50" s="2544"/>
      <c r="B50" s="2566" t="s">
        <v>700</v>
      </c>
      <c r="C50" s="1923"/>
      <c r="D50" s="1908"/>
      <c r="E50" s="1908"/>
      <c r="F50" s="1938"/>
      <c r="G50" s="2551"/>
      <c r="H50" s="1924"/>
      <c r="I50" s="2521"/>
      <c r="J50" s="1924"/>
      <c r="K50" s="2554"/>
      <c r="L50" s="1924"/>
      <c r="M50" s="2554"/>
      <c r="N50" s="1924"/>
      <c r="O50" s="2553"/>
      <c r="P50" s="1924"/>
      <c r="Q50" s="2553"/>
      <c r="R50" s="1924"/>
      <c r="S50" s="2554"/>
    </row>
    <row r="51" spans="1:19">
      <c r="A51" s="2544"/>
      <c r="B51" s="2566" t="s">
        <v>701</v>
      </c>
      <c r="C51" s="1923"/>
      <c r="D51" s="1908"/>
      <c r="E51" s="1908"/>
      <c r="F51" s="1938"/>
      <c r="G51" s="2551"/>
      <c r="H51" s="1924"/>
      <c r="I51" s="2521"/>
      <c r="J51" s="1924"/>
      <c r="K51" s="2554"/>
      <c r="L51" s="1924"/>
      <c r="M51" s="2554"/>
      <c r="N51" s="1924"/>
      <c r="O51" s="2553"/>
      <c r="P51" s="1924"/>
      <c r="Q51" s="2553"/>
      <c r="R51" s="1924"/>
      <c r="S51" s="2553"/>
    </row>
    <row r="52" spans="1:19">
      <c r="A52" s="2544"/>
      <c r="B52" s="2566" t="s">
        <v>702</v>
      </c>
      <c r="C52" s="1923"/>
      <c r="D52" s="1908"/>
      <c r="E52" s="1908"/>
      <c r="F52" s="1938"/>
      <c r="G52" s="2551"/>
      <c r="H52" s="1924"/>
      <c r="I52" s="2521"/>
      <c r="J52" s="1924"/>
      <c r="K52" s="2554"/>
      <c r="L52" s="1924"/>
      <c r="M52" s="2554"/>
      <c r="N52" s="1924"/>
      <c r="O52" s="2553"/>
      <c r="P52" s="1924"/>
      <c r="Q52" s="2553"/>
      <c r="R52" s="1924"/>
      <c r="S52" s="2553"/>
    </row>
    <row r="53" spans="1:19" ht="18.600000000000001" customHeight="1">
      <c r="A53" s="2544"/>
      <c r="B53" s="2428"/>
      <c r="C53" s="1923"/>
      <c r="D53" s="1908"/>
      <c r="E53" s="1908"/>
      <c r="F53" s="1938"/>
      <c r="G53" s="2551"/>
      <c r="H53" s="1924"/>
      <c r="I53" s="2521"/>
      <c r="J53" s="1924"/>
      <c r="K53" s="2554"/>
      <c r="L53" s="1924"/>
      <c r="M53" s="2554"/>
      <c r="N53" s="1924"/>
      <c r="O53" s="2554"/>
      <c r="P53" s="1924"/>
      <c r="Q53" s="2553"/>
      <c r="R53" s="1924"/>
      <c r="S53" s="2553"/>
    </row>
    <row r="54" spans="1:19" ht="15.75" thickBot="1">
      <c r="A54" s="2215"/>
      <c r="B54" s="2216"/>
      <c r="C54" s="1923"/>
      <c r="D54" s="1908"/>
      <c r="E54" s="1908"/>
      <c r="F54" s="1938"/>
      <c r="G54" s="2551"/>
      <c r="H54" s="1924"/>
      <c r="I54" s="2554"/>
      <c r="J54" s="1924"/>
      <c r="K54" s="2554"/>
      <c r="L54" s="1924"/>
      <c r="M54" s="2554"/>
      <c r="N54" s="1924"/>
      <c r="O54" s="2554"/>
      <c r="P54" s="1924"/>
      <c r="Q54" s="2554"/>
      <c r="R54" s="1924"/>
      <c r="S54" s="2554"/>
    </row>
    <row r="55" spans="1:19" ht="15.75" thickTop="1">
      <c r="A55" s="14"/>
      <c r="B55" s="15"/>
      <c r="C55" s="16"/>
      <c r="D55" s="16"/>
      <c r="E55" s="17"/>
      <c r="F55" s="195" t="s">
        <v>625</v>
      </c>
      <c r="G55" s="19"/>
      <c r="H55" s="20"/>
      <c r="I55" s="62">
        <f>SUM(I23:I54)</f>
        <v>0</v>
      </c>
      <c r="J55" s="20"/>
      <c r="K55" s="62">
        <f>SUM(K23:K54)</f>
        <v>0</v>
      </c>
      <c r="L55" s="20"/>
      <c r="M55" s="62">
        <f>SUM(M23:M54)</f>
        <v>0</v>
      </c>
      <c r="N55" s="20"/>
      <c r="O55" s="62">
        <f>SUM(O23:O54)</f>
        <v>0</v>
      </c>
      <c r="P55" s="20"/>
      <c r="Q55" s="62">
        <f>SUM(Q23:Q54)</f>
        <v>0</v>
      </c>
      <c r="R55" s="20"/>
      <c r="S55" s="62">
        <f>SUM(S23:S54)</f>
        <v>0</v>
      </c>
    </row>
    <row r="56" spans="1:19">
      <c r="A56" s="1867"/>
      <c r="B56" s="1868"/>
      <c r="C56" s="1869"/>
      <c r="D56" s="1869"/>
      <c r="E56" s="1870"/>
      <c r="F56" s="2567" t="s">
        <v>626</v>
      </c>
      <c r="G56" s="1872"/>
      <c r="H56" s="1873">
        <v>0</v>
      </c>
      <c r="I56" s="299"/>
      <c r="J56" s="1873">
        <v>0</v>
      </c>
      <c r="K56" s="299"/>
      <c r="L56" s="1873">
        <v>0</v>
      </c>
      <c r="M56" s="299"/>
      <c r="N56" s="1873">
        <v>0</v>
      </c>
      <c r="O56" s="299"/>
      <c r="P56" s="1873">
        <v>0</v>
      </c>
      <c r="Q56" s="299"/>
      <c r="R56" s="1873">
        <v>0</v>
      </c>
      <c r="S56" s="299"/>
    </row>
    <row r="57" spans="1:19">
      <c r="A57" s="1867"/>
      <c r="B57" s="1868"/>
      <c r="C57" s="1869"/>
      <c r="D57" s="1869"/>
      <c r="E57" s="1870"/>
      <c r="F57" s="2567" t="s">
        <v>627</v>
      </c>
      <c r="G57" s="1872"/>
      <c r="H57" s="1875"/>
      <c r="I57" s="1994">
        <f>I55*H56</f>
        <v>0</v>
      </c>
      <c r="J57" s="1875"/>
      <c r="K57" s="1994">
        <f>K55*J56</f>
        <v>0</v>
      </c>
      <c r="L57" s="1875"/>
      <c r="M57" s="1994">
        <f>M55*L56</f>
        <v>0</v>
      </c>
      <c r="N57" s="1875"/>
      <c r="O57" s="1994">
        <f>O55*N56</f>
        <v>0</v>
      </c>
      <c r="P57" s="1875"/>
      <c r="Q57" s="1994">
        <f>Q55*P56</f>
        <v>0</v>
      </c>
      <c r="R57" s="1875"/>
      <c r="S57" s="1994">
        <f>S55*R56</f>
        <v>0</v>
      </c>
    </row>
    <row r="58" spans="1:19">
      <c r="A58" s="1867"/>
      <c r="B58" s="1868"/>
      <c r="C58" s="1869"/>
      <c r="D58" s="1869"/>
      <c r="E58" s="1870"/>
      <c r="F58" s="2567"/>
      <c r="G58" s="1872"/>
      <c r="H58" s="1875"/>
      <c r="I58" s="1993"/>
      <c r="J58" s="1875"/>
      <c r="K58" s="1993"/>
      <c r="L58" s="1875"/>
      <c r="M58" s="1993"/>
      <c r="N58" s="1875"/>
      <c r="O58" s="1993"/>
      <c r="P58" s="1875"/>
      <c r="Q58" s="1993"/>
      <c r="R58" s="1875"/>
      <c r="S58" s="1993"/>
    </row>
    <row r="59" spans="1:19">
      <c r="A59" s="1867"/>
      <c r="B59" s="1868"/>
      <c r="C59" s="1869"/>
      <c r="D59" s="1869"/>
      <c r="E59" s="1870"/>
      <c r="F59" s="2567" t="s">
        <v>628</v>
      </c>
      <c r="G59" s="1872"/>
      <c r="H59" s="1877"/>
      <c r="I59" s="1994">
        <f>SUM(I55:I57)</f>
        <v>0</v>
      </c>
      <c r="J59" s="1877"/>
      <c r="K59" s="1994">
        <f>SUM(K55:K57)</f>
        <v>0</v>
      </c>
      <c r="L59" s="1877"/>
      <c r="M59" s="1994">
        <f>SUM(M55:M57)</f>
        <v>0</v>
      </c>
      <c r="N59" s="1877"/>
      <c r="O59" s="1994">
        <f>SUM(O55:O57)</f>
        <v>0</v>
      </c>
      <c r="P59" s="1877"/>
      <c r="Q59" s="1994">
        <f>SUM(Q55:Q57)</f>
        <v>0</v>
      </c>
      <c r="R59" s="1877"/>
      <c r="S59" s="1994">
        <f>SUM(S55:S57)</f>
        <v>0</v>
      </c>
    </row>
    <row r="60" spans="1:19">
      <c r="A60" s="1867"/>
      <c r="B60" s="1868"/>
      <c r="C60" s="1869"/>
      <c r="D60" s="1869"/>
      <c r="E60" s="1870"/>
      <c r="F60" s="2568" t="s">
        <v>629</v>
      </c>
      <c r="G60" s="1880"/>
      <c r="H60" s="1881"/>
      <c r="I60" s="1882" t="e">
        <f>I59/'Area Calculations'!$I$4</f>
        <v>#DIV/0!</v>
      </c>
      <c r="J60" s="1881"/>
      <c r="K60" s="1882" t="e">
        <f>K59/'Area Calculations'!$I$4</f>
        <v>#DIV/0!</v>
      </c>
      <c r="L60" s="1881"/>
      <c r="M60" s="1882" t="e">
        <f>M59/'Area Calculations'!$I$4</f>
        <v>#DIV/0!</v>
      </c>
      <c r="N60" s="1881"/>
      <c r="O60" s="1882" t="e">
        <f>O59/'Area Calculations'!$I$4</f>
        <v>#DIV/0!</v>
      </c>
      <c r="P60" s="1881"/>
      <c r="Q60" s="1882" t="e">
        <f>Q59/'Area Calculations'!$I$4</f>
        <v>#DIV/0!</v>
      </c>
      <c r="R60" s="1881"/>
      <c r="S60" s="1882" t="e">
        <f>S59/'Area Calculations'!$I$4</f>
        <v>#DIV/0!</v>
      </c>
    </row>
    <row r="61" spans="1:19">
      <c r="A61" s="1867"/>
      <c r="B61" s="1868"/>
      <c r="C61" s="1869"/>
      <c r="D61" s="1869"/>
      <c r="E61" s="1870"/>
      <c r="F61" s="2568" t="s">
        <v>630</v>
      </c>
      <c r="G61" s="1883"/>
      <c r="H61" s="1881"/>
      <c r="I61" s="1882" t="e">
        <f>I59/'Area Calculations'!#REF!</f>
        <v>#REF!</v>
      </c>
      <c r="J61" s="1881"/>
      <c r="K61" s="1882" t="e">
        <f>K59/'Area Calculations'!#REF!</f>
        <v>#REF!</v>
      </c>
      <c r="L61" s="1881"/>
      <c r="M61" s="1882" t="e">
        <f>M59/'Area Calculations'!#REF!</f>
        <v>#REF!</v>
      </c>
      <c r="N61" s="1881"/>
      <c r="O61" s="1882" t="e">
        <f>O59/'Area Calculations'!#REF!</f>
        <v>#REF!</v>
      </c>
      <c r="P61" s="1881"/>
      <c r="Q61" s="1882" t="e">
        <f>Q59/'Area Calculations'!#REF!</f>
        <v>#REF!</v>
      </c>
      <c r="R61" s="1881"/>
      <c r="S61" s="1882" t="e">
        <f>S59/'Area Calculations'!#REF!</f>
        <v>#REF!</v>
      </c>
    </row>
    <row r="62" spans="1:19" ht="15.75" thickBot="1">
      <c r="A62" s="1867"/>
      <c r="B62" s="1868"/>
      <c r="C62" s="1869"/>
      <c r="D62" s="1869"/>
      <c r="E62" s="1870"/>
      <c r="F62" s="2567"/>
      <c r="G62" s="1884"/>
      <c r="H62" s="1885"/>
      <c r="I62" s="1886"/>
      <c r="J62" s="1885"/>
      <c r="K62" s="1886"/>
      <c r="L62" s="1885"/>
      <c r="M62" s="1886"/>
      <c r="N62" s="1885"/>
      <c r="O62" s="1886"/>
      <c r="P62" s="1885"/>
      <c r="Q62" s="1886"/>
      <c r="R62" s="1885"/>
      <c r="S62" s="1886"/>
    </row>
    <row r="63" spans="1:19" ht="16.5" thickTop="1" thickBot="1">
      <c r="A63" s="652" t="s">
        <v>631</v>
      </c>
      <c r="B63" s="653"/>
      <c r="C63" s="12"/>
      <c r="D63" s="12"/>
      <c r="E63" s="12"/>
      <c r="F63" s="196"/>
      <c r="G63" s="54"/>
      <c r="H63" s="52"/>
      <c r="I63" s="21"/>
      <c r="J63" s="21"/>
      <c r="K63" s="21"/>
      <c r="L63" s="21"/>
      <c r="M63" s="21"/>
      <c r="N63" s="21"/>
      <c r="O63" s="21"/>
      <c r="P63" s="21"/>
      <c r="Q63" s="21"/>
      <c r="R63" s="21"/>
      <c r="S63" s="21"/>
    </row>
    <row r="64" spans="1:19" ht="15.75" thickTop="1">
      <c r="A64" s="2533"/>
      <c r="B64" s="1907"/>
      <c r="C64" s="2534"/>
      <c r="D64" s="2534"/>
      <c r="E64" s="2534"/>
      <c r="F64" s="2569"/>
      <c r="G64" s="2570"/>
      <c r="H64" s="2571"/>
      <c r="I64" s="2536"/>
      <c r="J64" s="2536"/>
      <c r="K64" s="2536"/>
      <c r="L64" s="2536"/>
      <c r="M64" s="2536"/>
      <c r="N64" s="2536"/>
      <c r="O64" s="2536"/>
      <c r="P64" s="2536"/>
      <c r="Q64" s="2536"/>
      <c r="R64" s="2536"/>
      <c r="S64" s="2536"/>
    </row>
    <row r="65" spans="1:19">
      <c r="A65" s="2533"/>
      <c r="B65" s="1907"/>
      <c r="C65" s="2534"/>
      <c r="D65" s="2534"/>
      <c r="E65" s="2534"/>
      <c r="F65" s="2569"/>
      <c r="G65" s="2570"/>
      <c r="H65" s="2571"/>
      <c r="I65" s="2536"/>
      <c r="J65" s="2536"/>
      <c r="K65" s="2536"/>
      <c r="L65" s="2536"/>
      <c r="M65" s="2536"/>
      <c r="N65" s="2536"/>
      <c r="O65" s="2536"/>
      <c r="P65" s="2536"/>
      <c r="Q65" s="2536"/>
      <c r="R65" s="2536"/>
      <c r="S65" s="2536"/>
    </row>
    <row r="66" spans="1:19" ht="15.75" thickBot="1">
      <c r="A66" s="2533"/>
      <c r="B66" s="1907"/>
      <c r="C66" s="2534"/>
      <c r="D66" s="2534"/>
      <c r="E66" s="2534"/>
      <c r="F66" s="2569"/>
      <c r="G66" s="2570"/>
      <c r="H66" s="2571"/>
      <c r="I66" s="2536"/>
      <c r="J66" s="2536"/>
      <c r="K66" s="2536"/>
      <c r="L66" s="2536"/>
      <c r="M66" s="2536"/>
      <c r="N66" s="2536"/>
      <c r="O66" s="2536"/>
      <c r="P66" s="2536"/>
      <c r="Q66" s="2536"/>
      <c r="R66" s="2536"/>
      <c r="S66" s="2536"/>
    </row>
    <row r="67" spans="1:19" s="2" customFormat="1" ht="16.5" thickTop="1" thickBot="1">
      <c r="A67" s="652" t="s">
        <v>632</v>
      </c>
      <c r="B67" s="653"/>
      <c r="C67" s="12"/>
      <c r="D67" s="12"/>
      <c r="E67" s="12"/>
      <c r="F67" s="196"/>
      <c r="G67" s="54"/>
      <c r="H67" s="52"/>
      <c r="I67" s="21"/>
      <c r="J67" s="21"/>
      <c r="K67" s="21"/>
      <c r="L67" s="21"/>
      <c r="M67" s="21"/>
      <c r="N67" s="21"/>
      <c r="O67" s="21"/>
      <c r="P67" s="21"/>
      <c r="Q67" s="21"/>
      <c r="R67" s="21"/>
      <c r="S67" s="21"/>
    </row>
    <row r="68" spans="1:19" s="2" customFormat="1" ht="15.75" thickTop="1">
      <c r="A68" s="2533"/>
      <c r="B68" s="1907"/>
      <c r="C68" s="2534"/>
      <c r="D68" s="2534"/>
      <c r="E68" s="2534"/>
      <c r="F68" s="2569"/>
      <c r="G68" s="2570"/>
      <c r="H68" s="2571"/>
      <c r="I68" s="2536"/>
      <c r="J68" s="2536"/>
      <c r="K68" s="2536"/>
      <c r="L68" s="2536"/>
      <c r="M68" s="2536"/>
      <c r="N68" s="2536"/>
      <c r="O68" s="2536"/>
      <c r="P68" s="2536"/>
      <c r="Q68" s="2536"/>
      <c r="R68" s="2536"/>
      <c r="S68" s="2536"/>
    </row>
    <row r="69" spans="1:19" s="2" customFormat="1">
      <c r="A69" s="2533"/>
      <c r="B69" s="1907"/>
      <c r="C69" s="2534"/>
      <c r="D69" s="2534"/>
      <c r="E69" s="2534"/>
      <c r="F69" s="2569"/>
      <c r="G69" s="2570"/>
      <c r="H69" s="2571"/>
      <c r="I69" s="2536"/>
      <c r="J69" s="2536"/>
      <c r="K69" s="2536"/>
      <c r="L69" s="2536"/>
      <c r="M69" s="2536"/>
      <c r="N69" s="2536"/>
      <c r="O69" s="2536"/>
      <c r="P69" s="2536"/>
      <c r="Q69" s="2536"/>
      <c r="R69" s="2536"/>
      <c r="S69" s="2536"/>
    </row>
    <row r="70" spans="1:19" ht="15.75" thickBot="1">
      <c r="A70" s="2533"/>
      <c r="B70" s="1907"/>
      <c r="C70" s="2534"/>
      <c r="D70" s="2534"/>
      <c r="E70" s="2534"/>
      <c r="F70" s="2569"/>
      <c r="G70" s="2570"/>
      <c r="H70" s="2571"/>
      <c r="I70" s="2536"/>
      <c r="J70" s="2536"/>
      <c r="K70" s="2536"/>
      <c r="L70" s="2536"/>
      <c r="M70" s="2536"/>
      <c r="N70" s="2536"/>
      <c r="O70" s="2536"/>
      <c r="P70" s="2536"/>
      <c r="Q70" s="2536"/>
      <c r="R70" s="2536"/>
      <c r="S70" s="2536"/>
    </row>
    <row r="71" spans="1:19" s="2" customFormat="1" ht="16.5" thickTop="1" thickBot="1">
      <c r="A71" s="652" t="s">
        <v>633</v>
      </c>
      <c r="B71" s="653"/>
      <c r="C71" s="12"/>
      <c r="D71" s="12"/>
      <c r="E71" s="12"/>
      <c r="F71" s="196"/>
      <c r="G71" s="54"/>
      <c r="H71" s="52"/>
      <c r="I71" s="21"/>
      <c r="J71" s="21"/>
      <c r="K71" s="21"/>
      <c r="L71" s="21"/>
      <c r="M71" s="21"/>
      <c r="N71" s="21"/>
      <c r="O71" s="21"/>
      <c r="P71" s="21"/>
      <c r="Q71" s="21"/>
      <c r="R71" s="21"/>
      <c r="S71" s="21"/>
    </row>
    <row r="72" spans="1:19" s="2" customFormat="1" ht="15.75" thickTop="1">
      <c r="A72" s="2533"/>
      <c r="B72" s="1907"/>
      <c r="C72" s="2534"/>
      <c r="D72" s="2534"/>
      <c r="E72" s="2534"/>
      <c r="F72" s="2569"/>
      <c r="G72" s="2570"/>
      <c r="H72" s="2571"/>
      <c r="I72" s="2536"/>
      <c r="J72" s="2536"/>
      <c r="K72" s="2536"/>
      <c r="L72" s="2536"/>
      <c r="M72" s="2536"/>
      <c r="N72" s="2536"/>
      <c r="O72" s="2536"/>
      <c r="P72" s="2536"/>
      <c r="Q72" s="2536"/>
      <c r="R72" s="2536"/>
      <c r="S72" s="2536"/>
    </row>
    <row r="73" spans="1:19" s="2" customFormat="1">
      <c r="A73" s="1920"/>
      <c r="B73" s="1907"/>
      <c r="C73" s="1908"/>
      <c r="D73" s="1908"/>
      <c r="E73" s="1908"/>
      <c r="F73" s="1938"/>
      <c r="G73" s="2031"/>
      <c r="H73" s="1999"/>
      <c r="I73" s="1888"/>
      <c r="J73" s="1888"/>
      <c r="K73" s="1888"/>
      <c r="L73" s="1888"/>
      <c r="M73" s="1888"/>
      <c r="N73" s="1888"/>
      <c r="O73" s="1888"/>
      <c r="P73" s="1888"/>
      <c r="Q73" s="1888"/>
      <c r="R73" s="1888"/>
      <c r="S73" s="1888"/>
    </row>
    <row r="74" spans="1:19" s="2" customFormat="1" ht="15.75" thickBot="1">
      <c r="A74" s="1889"/>
      <c r="B74" s="1890"/>
      <c r="C74" s="1908"/>
      <c r="D74" s="1908"/>
      <c r="E74" s="1908"/>
      <c r="F74" s="1938"/>
      <c r="G74" s="2031"/>
      <c r="H74" s="2000"/>
      <c r="I74" s="1891"/>
      <c r="J74" s="1891"/>
      <c r="K74" s="1891"/>
      <c r="L74" s="1891"/>
      <c r="M74" s="1891"/>
      <c r="N74" s="1891"/>
      <c r="O74" s="1891"/>
      <c r="P74" s="1891"/>
      <c r="Q74" s="1891"/>
      <c r="R74" s="1891"/>
      <c r="S74" s="1891"/>
    </row>
    <row r="75" spans="1:19" s="2" customFormat="1" ht="16.5" thickTop="1" thickBot="1">
      <c r="A75" s="652" t="s">
        <v>634</v>
      </c>
      <c r="B75" s="653"/>
      <c r="C75" s="12"/>
      <c r="D75" s="12"/>
      <c r="E75" s="12"/>
      <c r="F75" s="196"/>
      <c r="G75" s="54"/>
      <c r="H75" s="52"/>
      <c r="I75" s="21"/>
      <c r="J75" s="21"/>
      <c r="K75" s="21"/>
      <c r="L75" s="21"/>
      <c r="M75" s="21"/>
      <c r="N75" s="21"/>
      <c r="O75" s="21"/>
      <c r="P75" s="21"/>
      <c r="Q75" s="21"/>
      <c r="R75" s="21"/>
      <c r="S75" s="21"/>
    </row>
    <row r="76" spans="1:19" ht="15.75" thickTop="1">
      <c r="A76" s="2537"/>
      <c r="B76" s="2538"/>
      <c r="C76" s="2534"/>
      <c r="D76" s="2534"/>
      <c r="E76" s="2534"/>
      <c r="F76" s="2569"/>
      <c r="G76" s="2570"/>
      <c r="H76" s="2571"/>
      <c r="I76" s="2536"/>
      <c r="J76" s="2536"/>
      <c r="K76" s="2536"/>
      <c r="L76" s="2536"/>
      <c r="M76" s="2536"/>
      <c r="N76" s="2536"/>
      <c r="O76" s="2536"/>
      <c r="P76" s="2536"/>
      <c r="Q76" s="2536"/>
      <c r="R76" s="2536"/>
      <c r="S76" s="2536"/>
    </row>
    <row r="77" spans="1:19">
      <c r="A77" s="1889"/>
      <c r="B77" s="1890"/>
      <c r="C77" s="1908"/>
      <c r="D77" s="1908"/>
      <c r="E77" s="1908"/>
      <c r="F77" s="1938"/>
      <c r="G77" s="2031"/>
      <c r="H77" s="2001"/>
      <c r="I77" s="1892"/>
      <c r="J77" s="1892"/>
      <c r="K77" s="1892"/>
      <c r="L77" s="1892"/>
      <c r="M77" s="1892"/>
      <c r="N77" s="1892"/>
      <c r="O77" s="1892"/>
      <c r="P77" s="1892"/>
      <c r="Q77" s="1892"/>
      <c r="R77" s="1892"/>
      <c r="S77" s="1892"/>
    </row>
    <row r="78" spans="1:19" ht="15.75" thickBot="1">
      <c r="A78" s="1889"/>
      <c r="B78" s="1890"/>
      <c r="C78" s="1908"/>
      <c r="D78" s="1908"/>
      <c r="E78" s="1908"/>
      <c r="F78" s="1938"/>
      <c r="G78" s="2031"/>
      <c r="H78" s="2001"/>
      <c r="I78" s="1892"/>
      <c r="J78" s="1892"/>
      <c r="K78" s="1892"/>
      <c r="L78" s="1892"/>
      <c r="M78" s="1892"/>
      <c r="N78" s="1892"/>
      <c r="O78" s="1892"/>
      <c r="P78" s="1892"/>
      <c r="Q78" s="1892"/>
      <c r="R78" s="1892"/>
      <c r="S78" s="1892"/>
    </row>
    <row r="79" spans="1:19" ht="16.5" thickTop="1" thickBot="1">
      <c r="A79" s="652" t="s">
        <v>635</v>
      </c>
      <c r="B79" s="653"/>
      <c r="C79" s="12"/>
      <c r="D79" s="12"/>
      <c r="E79" s="12"/>
      <c r="F79" s="196"/>
      <c r="G79" s="54"/>
      <c r="H79" s="52"/>
      <c r="I79" s="21"/>
      <c r="J79" s="21"/>
      <c r="K79" s="21"/>
      <c r="L79" s="21"/>
      <c r="M79" s="21"/>
      <c r="N79" s="21"/>
      <c r="O79" s="21"/>
      <c r="P79" s="21"/>
      <c r="Q79" s="21"/>
      <c r="R79" s="21"/>
      <c r="S79" s="21"/>
    </row>
    <row r="80" spans="1:19" ht="15.75" thickTop="1">
      <c r="A80" s="1920"/>
      <c r="B80" s="1907" t="s">
        <v>636</v>
      </c>
      <c r="C80" s="1908"/>
      <c r="D80" s="1908"/>
      <c r="E80" s="1908"/>
      <c r="F80" s="1938"/>
      <c r="G80" s="2031"/>
      <c r="H80" s="2001"/>
      <c r="I80" s="1892"/>
      <c r="J80" s="1892"/>
      <c r="K80" s="1892"/>
      <c r="L80" s="1892"/>
      <c r="M80" s="1892"/>
      <c r="N80" s="1892"/>
      <c r="O80" s="1892"/>
      <c r="P80" s="1892"/>
      <c r="Q80" s="1892"/>
      <c r="R80" s="1892"/>
      <c r="S80" s="1892"/>
    </row>
    <row r="81" spans="1:19">
      <c r="A81" s="1920"/>
      <c r="B81" s="1907" t="s">
        <v>637</v>
      </c>
      <c r="C81" s="1908"/>
      <c r="D81" s="1908"/>
      <c r="E81" s="1908"/>
      <c r="F81" s="1938"/>
      <c r="G81" s="2031"/>
      <c r="H81" s="2001"/>
      <c r="I81" s="1892"/>
      <c r="J81" s="1892"/>
      <c r="K81" s="1892"/>
      <c r="L81" s="1892"/>
      <c r="M81" s="1892"/>
      <c r="N81" s="1892"/>
      <c r="O81" s="1892"/>
      <c r="P81" s="1892"/>
      <c r="Q81" s="1892"/>
      <c r="R81" s="1892"/>
      <c r="S81" s="1892"/>
    </row>
    <row r="82" spans="1:19">
      <c r="A82" s="1920"/>
      <c r="B82" s="1907" t="s">
        <v>638</v>
      </c>
      <c r="C82" s="1908"/>
      <c r="D82" s="1908"/>
      <c r="E82" s="1908"/>
      <c r="F82" s="1938"/>
      <c r="G82" s="2031"/>
      <c r="H82" s="2001"/>
      <c r="I82" s="1892"/>
      <c r="J82" s="1892"/>
      <c r="K82" s="1892"/>
      <c r="L82" s="1892"/>
      <c r="M82" s="1892"/>
      <c r="N82" s="1892"/>
      <c r="O82" s="1892"/>
      <c r="P82" s="1892"/>
      <c r="Q82" s="1892"/>
      <c r="R82" s="1892"/>
      <c r="S82" s="1892"/>
    </row>
    <row r="83" spans="1:19">
      <c r="A83" s="1920"/>
      <c r="B83" s="1907" t="s">
        <v>639</v>
      </c>
      <c r="C83" s="1908"/>
      <c r="D83" s="1908"/>
      <c r="E83" s="1908"/>
      <c r="F83" s="1938"/>
      <c r="G83" s="2031"/>
      <c r="H83" s="2001"/>
      <c r="I83" s="1892"/>
      <c r="J83" s="1892"/>
      <c r="K83" s="1892"/>
      <c r="L83" s="1892"/>
      <c r="M83" s="1892"/>
      <c r="N83" s="1892"/>
      <c r="O83" s="1892"/>
      <c r="P83" s="1892"/>
      <c r="Q83" s="1892"/>
      <c r="R83" s="1892"/>
      <c r="S83" s="1892"/>
    </row>
    <row r="84" spans="1:19" ht="15.75" thickBot="1">
      <c r="A84" s="358"/>
      <c r="B84" s="357"/>
      <c r="C84" s="188"/>
      <c r="D84" s="188"/>
      <c r="E84" s="188"/>
      <c r="F84" s="379"/>
      <c r="G84" s="55"/>
      <c r="H84" s="53"/>
      <c r="I84" s="300"/>
      <c r="J84" s="300"/>
      <c r="K84" s="300"/>
      <c r="L84" s="300"/>
      <c r="M84" s="300"/>
      <c r="N84" s="300"/>
      <c r="O84" s="300"/>
      <c r="P84" s="300"/>
      <c r="Q84" s="300"/>
      <c r="R84" s="300"/>
      <c r="S84" s="300"/>
    </row>
    <row r="85" spans="1:19" ht="16.5" thickTop="1" thickBot="1">
      <c r="A85" s="7" t="s">
        <v>640</v>
      </c>
      <c r="B85" s="8"/>
      <c r="C85" s="12"/>
      <c r="D85" s="12"/>
      <c r="E85" s="12"/>
      <c r="F85" s="196"/>
      <c r="G85" s="54"/>
      <c r="H85" s="52"/>
      <c r="I85" s="21"/>
      <c r="J85" s="21"/>
      <c r="K85" s="21"/>
      <c r="L85" s="21"/>
      <c r="M85" s="21"/>
      <c r="N85" s="21"/>
      <c r="O85" s="21"/>
      <c r="P85" s="21"/>
      <c r="Q85" s="21"/>
      <c r="R85" s="21"/>
      <c r="S85" s="21"/>
    </row>
    <row r="86" spans="1:19" ht="15.75" thickTop="1">
      <c r="A86" s="2533"/>
      <c r="B86" s="2539" t="s">
        <v>641</v>
      </c>
      <c r="C86" s="2534"/>
      <c r="D86" s="2534"/>
      <c r="E86" s="2534"/>
      <c r="F86" s="2569"/>
      <c r="G86" s="2570"/>
      <c r="H86" s="2554"/>
      <c r="I86" s="2540"/>
      <c r="J86" s="2540"/>
      <c r="K86" s="2540"/>
      <c r="L86" s="2540"/>
      <c r="M86" s="2540"/>
      <c r="N86" s="2540"/>
      <c r="O86" s="2540"/>
      <c r="P86" s="2540"/>
      <c r="Q86" s="2540"/>
      <c r="R86" s="2540"/>
      <c r="S86" s="2540"/>
    </row>
    <row r="87" spans="1:19">
      <c r="A87" s="1920"/>
      <c r="B87" s="1907" t="s">
        <v>642</v>
      </c>
      <c r="C87" s="1908"/>
      <c r="D87" s="1908"/>
      <c r="E87" s="1908"/>
      <c r="F87" s="1938"/>
      <c r="G87" s="2031"/>
      <c r="H87" s="2002"/>
      <c r="I87" s="1893"/>
      <c r="J87" s="1893"/>
      <c r="K87" s="1893"/>
      <c r="L87" s="1893"/>
      <c r="M87" s="1893"/>
      <c r="N87" s="1893"/>
      <c r="O87" s="1893"/>
      <c r="P87" s="1893"/>
      <c r="Q87" s="1893"/>
      <c r="R87" s="1893"/>
      <c r="S87" s="1893"/>
    </row>
    <row r="88" spans="1:19" ht="15.75" thickBot="1">
      <c r="A88" s="1894"/>
      <c r="B88" s="1895" t="s">
        <v>643</v>
      </c>
      <c r="C88" s="1896"/>
      <c r="D88" s="1896"/>
      <c r="E88" s="1896"/>
      <c r="F88" s="2572"/>
      <c r="G88" s="2032"/>
      <c r="H88" s="2003"/>
      <c r="I88" s="1898"/>
      <c r="J88" s="1898"/>
      <c r="K88" s="1898"/>
      <c r="L88" s="1898"/>
      <c r="M88" s="1898"/>
      <c r="N88" s="1898"/>
      <c r="O88" s="1898"/>
      <c r="P88" s="1898"/>
      <c r="Q88" s="1898"/>
      <c r="R88" s="1898"/>
      <c r="S88" s="1898"/>
    </row>
    <row r="89" spans="1:19" ht="16.5" thickTop="1" thickBot="1"/>
    <row r="90" spans="1:19" ht="16.5" thickTop="1" thickBot="1">
      <c r="A90" s="94" t="s">
        <v>644</v>
      </c>
      <c r="B90" s="96"/>
    </row>
    <row r="91" spans="1:19" ht="15.75" thickTop="1">
      <c r="A91" s="95" t="s">
        <v>542</v>
      </c>
      <c r="B91" s="1899"/>
    </row>
    <row r="92" spans="1:19">
      <c r="A92" s="1900" t="s">
        <v>546</v>
      </c>
      <c r="B92" s="1899"/>
    </row>
    <row r="93" spans="1:19">
      <c r="A93" s="1901" t="s">
        <v>549</v>
      </c>
      <c r="B93" s="1902"/>
    </row>
    <row r="94" spans="1:19">
      <c r="A94" s="1901" t="s">
        <v>552</v>
      </c>
      <c r="B94" s="1903"/>
    </row>
    <row r="95" spans="1:19" ht="15.75" thickBot="1">
      <c r="A95" s="1904" t="s">
        <v>645</v>
      </c>
      <c r="B95" s="1905"/>
    </row>
    <row r="96" spans="1:19" ht="15.75" thickTop="1"/>
    <row r="97" spans="1:2">
      <c r="A97" s="97"/>
      <c r="B97" s="1" t="s">
        <v>646</v>
      </c>
    </row>
    <row r="98" spans="1:2">
      <c r="A98" s="98"/>
      <c r="B98" s="1" t="s">
        <v>647</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41" priority="23" operator="equal">
      <formula>"X"</formula>
    </cfRule>
    <cfRule type="cellIs" dxfId="140" priority="24" operator="equal">
      <formula>"I"</formula>
    </cfRule>
  </conditionalFormatting>
  <conditionalFormatting sqref="H32:H54">
    <cfRule type="cellIs" dxfId="139" priority="21" operator="equal">
      <formula>"X"</formula>
    </cfRule>
    <cfRule type="cellIs" dxfId="138" priority="22" operator="equal">
      <formula>"I"</formula>
    </cfRule>
  </conditionalFormatting>
  <conditionalFormatting sqref="J20:J30">
    <cfRule type="cellIs" dxfId="137" priority="19" operator="equal">
      <formula>"X"</formula>
    </cfRule>
    <cfRule type="cellIs" dxfId="136" priority="20" operator="equal">
      <formula>"I"</formula>
    </cfRule>
  </conditionalFormatting>
  <conditionalFormatting sqref="J32:J54">
    <cfRule type="cellIs" dxfId="135" priority="17" operator="equal">
      <formula>"X"</formula>
    </cfRule>
    <cfRule type="cellIs" dxfId="134" priority="18" operator="equal">
      <formula>"I"</formula>
    </cfRule>
  </conditionalFormatting>
  <conditionalFormatting sqref="L20:L30">
    <cfRule type="cellIs" dxfId="133" priority="13" operator="equal">
      <formula>"X"</formula>
    </cfRule>
    <cfRule type="cellIs" dxfId="132" priority="14" operator="equal">
      <formula>"I"</formula>
    </cfRule>
  </conditionalFormatting>
  <conditionalFormatting sqref="L32:L54">
    <cfRule type="cellIs" dxfId="131" priority="15" operator="equal">
      <formula>"X"</formula>
    </cfRule>
    <cfRule type="cellIs" dxfId="130" priority="16" operator="equal">
      <formula>"I"</formula>
    </cfRule>
  </conditionalFormatting>
  <conditionalFormatting sqref="N20:N30">
    <cfRule type="cellIs" dxfId="129" priority="11" operator="equal">
      <formula>"X"</formula>
    </cfRule>
    <cfRule type="cellIs" dxfId="128" priority="12" operator="equal">
      <formula>"I"</formula>
    </cfRule>
  </conditionalFormatting>
  <conditionalFormatting sqref="N32:N54">
    <cfRule type="cellIs" dxfId="127" priority="9" operator="equal">
      <formula>"X"</formula>
    </cfRule>
    <cfRule type="cellIs" dxfId="126" priority="10" operator="equal">
      <formula>"I"</formula>
    </cfRule>
  </conditionalFormatting>
  <conditionalFormatting sqref="P20:P30">
    <cfRule type="cellIs" dxfId="125" priority="5" operator="equal">
      <formula>"X"</formula>
    </cfRule>
    <cfRule type="cellIs" dxfId="124" priority="6" operator="equal">
      <formula>"I"</formula>
    </cfRule>
  </conditionalFormatting>
  <conditionalFormatting sqref="P32:P54">
    <cfRule type="cellIs" dxfId="123" priority="7" operator="equal">
      <formula>"X"</formula>
    </cfRule>
    <cfRule type="cellIs" dxfId="122" priority="8" operator="equal">
      <formula>"I"</formula>
    </cfRule>
  </conditionalFormatting>
  <conditionalFormatting sqref="R20:R30">
    <cfRule type="cellIs" dxfId="121" priority="3" operator="equal">
      <formula>"X"</formula>
    </cfRule>
    <cfRule type="cellIs" dxfId="120" priority="4" operator="equal">
      <formula>"I"</formula>
    </cfRule>
  </conditionalFormatting>
  <conditionalFormatting sqref="R32:R54">
    <cfRule type="cellIs" dxfId="119" priority="1" operator="equal">
      <formula>"X"</formula>
    </cfRule>
    <cfRule type="cellIs" dxfId="118" priority="2" operator="equal">
      <formula>"I"</formula>
    </cfRule>
  </conditionalFormatting>
  <hyperlinks>
    <hyperlink ref="B3" location="'Cost Summary'!A1" display="BACK TO SUMMARY SHEET" xr:uid="{CA0F4310-E47F-4464-876B-DE7B88433921}"/>
  </hyperlinks>
  <pageMargins left="0.7" right="0.7" top="0.75" bottom="0.75" header="0.3" footer="0.3"/>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85D-4C37-43E8-8DB1-6376546362F8}">
  <sheetPr>
    <tabColor rgb="FF92D050"/>
  </sheetPr>
  <dimension ref="A1:U86"/>
  <sheetViews>
    <sheetView zoomScale="98" zoomScaleNormal="98" workbookViewId="0">
      <pane xSplit="2" ySplit="9" topLeftCell="C20" activePane="bottomRight" state="frozen"/>
      <selection pane="bottomRight" activeCell="B38" sqref="B38"/>
      <selection pane="bottomLeft" activeCell="A11" sqref="A11"/>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490</v>
      </c>
      <c r="C5" s="1908"/>
      <c r="D5" s="1908"/>
      <c r="E5" s="1908"/>
      <c r="F5" s="1908"/>
      <c r="G5" s="1909" t="s">
        <v>546</v>
      </c>
      <c r="H5" s="1910"/>
      <c r="I5" s="1911"/>
      <c r="J5" s="1910"/>
      <c r="K5" s="1911"/>
      <c r="L5" s="1910"/>
      <c r="M5" s="1911"/>
      <c r="N5" s="1910"/>
      <c r="O5" s="1911"/>
      <c r="P5" s="1910"/>
      <c r="Q5" s="1911"/>
      <c r="R5" s="1910"/>
      <c r="S5" s="1911"/>
    </row>
    <row r="6" spans="1:19">
      <c r="A6" s="1906" t="s">
        <v>548</v>
      </c>
      <c r="B6" s="1912" t="s">
        <v>489</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441"/>
      <c r="I7" s="2442"/>
      <c r="J7" s="2441"/>
      <c r="K7" s="2442"/>
      <c r="L7" s="2441"/>
      <c r="M7" s="2442"/>
      <c r="N7" s="2441"/>
      <c r="O7" s="2442"/>
      <c r="P7" s="2441"/>
      <c r="Q7" s="2442"/>
      <c r="R7" s="2441"/>
      <c r="S7" s="2442"/>
    </row>
    <row r="8" spans="1:19" ht="15.75" thickBot="1">
      <c r="A8" s="356" t="s">
        <v>554</v>
      </c>
      <c r="B8" s="357"/>
      <c r="C8" s="188"/>
      <c r="D8" s="188"/>
      <c r="E8" s="188"/>
      <c r="F8" s="188"/>
      <c r="G8" s="298" t="s">
        <v>554</v>
      </c>
      <c r="H8" s="1918">
        <f>I47</f>
        <v>0</v>
      </c>
      <c r="I8" s="1919"/>
      <c r="J8" s="1918">
        <f>K47</f>
        <v>0</v>
      </c>
      <c r="K8" s="1919"/>
      <c r="L8" s="1918">
        <f>M47</f>
        <v>0</v>
      </c>
      <c r="M8" s="1919"/>
      <c r="N8" s="1918">
        <f>O47</f>
        <v>0</v>
      </c>
      <c r="O8" s="1919"/>
      <c r="P8" s="1918">
        <f>Q47</f>
        <v>0</v>
      </c>
      <c r="Q8" s="1919"/>
      <c r="R8" s="1918">
        <f>S47</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541" t="s">
        <v>563</v>
      </c>
      <c r="C10" s="1908"/>
      <c r="D10" s="1908"/>
      <c r="E10" s="1908"/>
      <c r="F10" s="1908"/>
      <c r="G10" s="1921"/>
      <c r="H10" s="1922"/>
      <c r="I10" s="1922"/>
      <c r="J10" s="1922"/>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21" hidden="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21" hidden="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21" hidden="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21"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21" ht="15.75" thickBot="1">
      <c r="A21" s="2544"/>
      <c r="B21" s="1925" t="s">
        <v>490</v>
      </c>
      <c r="C21" s="57"/>
      <c r="D21" s="58"/>
      <c r="E21" s="58"/>
      <c r="F21" s="58"/>
      <c r="G21" s="64"/>
      <c r="H21" s="1924"/>
      <c r="I21" s="1922"/>
      <c r="J21" s="1924"/>
      <c r="K21" s="1922"/>
      <c r="L21" s="1924"/>
      <c r="M21" s="1922"/>
      <c r="N21" s="1924"/>
      <c r="O21" s="1922"/>
      <c r="P21" s="1924"/>
      <c r="Q21" s="1922"/>
      <c r="R21" s="1924"/>
      <c r="S21" s="1922"/>
    </row>
    <row r="22" spans="1:21">
      <c r="A22" s="2544"/>
      <c r="B22" s="1848" t="s">
        <v>567</v>
      </c>
      <c r="C22" s="1923"/>
      <c r="D22" s="1908"/>
      <c r="E22" s="1908"/>
      <c r="F22" s="1908"/>
      <c r="G22" s="1921"/>
      <c r="H22" s="1924"/>
      <c r="I22" s="2494"/>
      <c r="J22" s="1924"/>
      <c r="K22" s="2495"/>
      <c r="L22" s="1924"/>
      <c r="M22" s="2002"/>
      <c r="N22" s="1924"/>
      <c r="O22" s="2002"/>
      <c r="P22" s="1924"/>
      <c r="Q22" s="2002"/>
      <c r="R22" s="1924"/>
      <c r="S22" s="2002"/>
    </row>
    <row r="23" spans="1:21">
      <c r="A23" s="2544"/>
      <c r="B23" s="2552" t="s">
        <v>568</v>
      </c>
      <c r="C23" s="1923"/>
      <c r="D23" s="1908"/>
      <c r="E23" s="1908"/>
      <c r="F23" s="1908"/>
      <c r="G23" s="1921"/>
      <c r="H23" s="1924"/>
      <c r="I23" s="2573"/>
      <c r="J23" s="1924"/>
      <c r="K23" s="2553"/>
      <c r="L23" s="1924"/>
      <c r="M23" s="2554"/>
      <c r="N23" s="1924"/>
      <c r="O23" s="2554"/>
      <c r="P23" s="1924"/>
      <c r="Q23" s="2554"/>
      <c r="R23" s="1924"/>
      <c r="S23" s="2554"/>
    </row>
    <row r="24" spans="1:21">
      <c r="A24" s="2544"/>
      <c r="B24" s="2552" t="s">
        <v>569</v>
      </c>
      <c r="C24" s="1923"/>
      <c r="D24" s="1908"/>
      <c r="E24" s="1908"/>
      <c r="F24" s="1908"/>
      <c r="G24" s="1921"/>
      <c r="H24" s="1924"/>
      <c r="I24" s="2553"/>
      <c r="J24" s="1924"/>
      <c r="K24" s="2553"/>
      <c r="L24" s="1924"/>
      <c r="M24" s="2554"/>
      <c r="N24" s="1924"/>
      <c r="O24" s="2554"/>
      <c r="P24" s="1924"/>
      <c r="Q24" s="2554"/>
      <c r="R24" s="1924"/>
      <c r="S24" s="2554"/>
    </row>
    <row r="25" spans="1:21">
      <c r="A25" s="2544"/>
      <c r="B25" s="2555" t="s">
        <v>570</v>
      </c>
      <c r="C25" s="1923"/>
      <c r="D25" s="1908"/>
      <c r="E25" s="1908"/>
      <c r="F25" s="1908"/>
      <c r="G25" s="1921"/>
      <c r="H25" s="1924"/>
      <c r="I25" s="2553"/>
      <c r="J25" s="1924"/>
      <c r="K25" s="2553"/>
      <c r="L25" s="1924"/>
      <c r="M25" s="2554"/>
      <c r="N25" s="1924"/>
      <c r="O25" s="2553"/>
      <c r="P25" s="1924"/>
      <c r="Q25" s="2554"/>
      <c r="R25" s="1924"/>
      <c r="S25" s="2554"/>
    </row>
    <row r="26" spans="1:21">
      <c r="A26" s="2544"/>
      <c r="B26" s="2555" t="s">
        <v>571</v>
      </c>
      <c r="C26" s="1923"/>
      <c r="D26" s="1908"/>
      <c r="E26" s="1908"/>
      <c r="F26" s="1908"/>
      <c r="G26" s="1921"/>
      <c r="H26" s="1924"/>
      <c r="I26" s="2553"/>
      <c r="J26" s="1924"/>
      <c r="K26" s="2553"/>
      <c r="L26" s="1924"/>
      <c r="M26" s="2554"/>
      <c r="N26" s="1924"/>
      <c r="O26" s="2553"/>
      <c r="P26" s="1924"/>
      <c r="Q26" s="2554"/>
      <c r="R26" s="1924"/>
      <c r="S26" s="2554"/>
    </row>
    <row r="27" spans="1:21">
      <c r="A27" s="2544"/>
      <c r="B27" s="2555" t="s">
        <v>572</v>
      </c>
      <c r="C27" s="1923"/>
      <c r="D27" s="1908"/>
      <c r="E27" s="1908"/>
      <c r="F27" s="1908"/>
      <c r="G27" s="1921"/>
      <c r="H27" s="1924"/>
      <c r="I27" s="2553"/>
      <c r="J27" s="1924"/>
      <c r="K27" s="2553"/>
      <c r="L27" s="1924"/>
      <c r="M27" s="2554"/>
      <c r="N27" s="1924"/>
      <c r="O27" s="2553"/>
      <c r="P27" s="1924"/>
      <c r="Q27" s="2554"/>
      <c r="R27" s="1924"/>
      <c r="S27" s="2554"/>
    </row>
    <row r="28" spans="1:21">
      <c r="A28" s="2544"/>
      <c r="B28" s="2555" t="s">
        <v>573</v>
      </c>
      <c r="C28" s="1923"/>
      <c r="D28" s="1908"/>
      <c r="E28" s="1908"/>
      <c r="F28" s="1908"/>
      <c r="G28" s="1921"/>
      <c r="H28" s="1924"/>
      <c r="I28" s="2553"/>
      <c r="J28" s="1924"/>
      <c r="K28" s="2553"/>
      <c r="L28" s="1924"/>
      <c r="M28" s="2554"/>
      <c r="N28" s="1924"/>
      <c r="O28" s="2553"/>
      <c r="P28" s="1924"/>
      <c r="Q28" s="2554"/>
      <c r="R28" s="1924"/>
      <c r="S28" s="2554"/>
    </row>
    <row r="29" spans="1:21">
      <c r="A29" s="2544"/>
      <c r="B29" s="2555" t="s">
        <v>648</v>
      </c>
      <c r="C29" s="1923"/>
      <c r="D29" s="1908"/>
      <c r="E29" s="1908"/>
      <c r="F29" s="1908"/>
      <c r="G29" s="1921"/>
      <c r="H29" s="1924"/>
      <c r="I29" s="2553"/>
      <c r="J29" s="1924"/>
      <c r="K29" s="2553"/>
      <c r="L29" s="1924"/>
      <c r="M29" s="2554"/>
      <c r="N29" s="1924"/>
      <c r="O29" s="2553"/>
      <c r="P29" s="1924"/>
      <c r="Q29" s="2554"/>
      <c r="R29" s="1924"/>
      <c r="S29" s="2554"/>
    </row>
    <row r="30" spans="1:21">
      <c r="A30" s="2544"/>
      <c r="B30" s="2574" t="s">
        <v>574</v>
      </c>
      <c r="C30" s="1923"/>
      <c r="D30" s="1908"/>
      <c r="E30" s="1908"/>
      <c r="F30" s="1908"/>
      <c r="G30" s="1921"/>
      <c r="H30" s="1924"/>
      <c r="I30" s="2573"/>
      <c r="J30" s="1924"/>
      <c r="K30" s="2553"/>
      <c r="L30" s="1924"/>
      <c r="M30" s="2554"/>
      <c r="N30" s="1924"/>
      <c r="O30" s="2553"/>
      <c r="P30" s="1924"/>
      <c r="Q30" s="2554"/>
      <c r="R30" s="1924"/>
      <c r="S30" s="2554"/>
    </row>
    <row r="31" spans="1:21">
      <c r="A31" s="2544"/>
      <c r="B31" s="2575" t="s">
        <v>575</v>
      </c>
      <c r="C31" s="2576"/>
      <c r="D31" s="1933"/>
      <c r="E31" s="1933"/>
      <c r="F31" s="1933"/>
      <c r="G31" s="1935"/>
      <c r="H31" s="2577"/>
      <c r="I31" s="2578"/>
      <c r="J31" s="2578"/>
      <c r="K31" s="2578"/>
      <c r="L31" s="2579"/>
      <c r="M31" s="2580"/>
      <c r="N31" s="2578"/>
      <c r="O31" s="2578"/>
      <c r="P31" s="2578"/>
      <c r="Q31" s="2578"/>
      <c r="R31" s="1974"/>
      <c r="S31" s="2580"/>
      <c r="T31" s="2579"/>
      <c r="U31" s="2580"/>
    </row>
    <row r="32" spans="1:21">
      <c r="A32" s="2544"/>
      <c r="B32" s="2453"/>
      <c r="C32" s="1923"/>
      <c r="D32" s="1908"/>
      <c r="E32" s="1908"/>
      <c r="F32" s="1908"/>
      <c r="G32" s="1921"/>
      <c r="H32" s="1924"/>
      <c r="I32" s="2573"/>
      <c r="J32" s="1924"/>
      <c r="K32" s="2553"/>
      <c r="L32" s="1924"/>
      <c r="M32" s="2554"/>
      <c r="N32" s="1924"/>
      <c r="O32" s="2553"/>
      <c r="P32" s="1924"/>
      <c r="Q32" s="2554"/>
      <c r="R32" s="1924"/>
      <c r="S32" s="2554"/>
    </row>
    <row r="33" spans="1:19">
      <c r="A33" s="2544"/>
      <c r="B33" s="2453"/>
      <c r="C33" s="1923"/>
      <c r="D33" s="1908"/>
      <c r="E33" s="1908"/>
      <c r="F33" s="1908"/>
      <c r="G33" s="1921"/>
      <c r="H33" s="1924"/>
      <c r="I33" s="2573"/>
      <c r="J33" s="1924"/>
      <c r="K33" s="2553"/>
      <c r="L33" s="1924"/>
      <c r="M33" s="2554"/>
      <c r="N33" s="1924"/>
      <c r="O33" s="2553"/>
      <c r="P33" s="1924"/>
      <c r="Q33" s="2554"/>
      <c r="R33" s="1924"/>
      <c r="S33" s="2554"/>
    </row>
    <row r="34" spans="1:19">
      <c r="A34" s="2544"/>
      <c r="B34" s="2453"/>
      <c r="C34" s="1923"/>
      <c r="D34" s="1908"/>
      <c r="E34" s="1908"/>
      <c r="F34" s="1908"/>
      <c r="G34" s="1921"/>
      <c r="H34" s="1924"/>
      <c r="I34" s="2573"/>
      <c r="J34" s="1924"/>
      <c r="K34" s="2553"/>
      <c r="L34" s="1924"/>
      <c r="M34" s="2554"/>
      <c r="N34" s="1924"/>
      <c r="O34" s="2553"/>
      <c r="P34" s="1924"/>
      <c r="Q34" s="2554"/>
      <c r="R34" s="1924"/>
      <c r="S34" s="2554"/>
    </row>
    <row r="35" spans="1:19">
      <c r="A35" s="2544"/>
      <c r="B35" s="2453"/>
      <c r="C35" s="1923"/>
      <c r="D35" s="1908"/>
      <c r="E35" s="1908"/>
      <c r="F35" s="1908"/>
      <c r="G35" s="1921"/>
      <c r="H35" s="1924"/>
      <c r="I35" s="2573"/>
      <c r="J35" s="1924"/>
      <c r="K35" s="2553"/>
      <c r="L35" s="1924"/>
      <c r="M35" s="2554"/>
      <c r="N35" s="1924"/>
      <c r="O35" s="2553"/>
      <c r="P35" s="1924"/>
      <c r="Q35" s="2554"/>
      <c r="R35" s="1924"/>
      <c r="S35" s="2554"/>
    </row>
    <row r="36" spans="1:19">
      <c r="A36" s="2544"/>
      <c r="B36" s="2453"/>
      <c r="C36" s="1923"/>
      <c r="D36" s="1908"/>
      <c r="E36" s="1908"/>
      <c r="F36" s="1908"/>
      <c r="G36" s="1921"/>
      <c r="H36" s="1924"/>
      <c r="I36" s="2573"/>
      <c r="J36" s="1924"/>
      <c r="K36" s="2553"/>
      <c r="L36" s="1924"/>
      <c r="M36" s="2554"/>
      <c r="N36" s="1924"/>
      <c r="O36" s="2553"/>
      <c r="P36" s="1924"/>
      <c r="Q36" s="2554"/>
      <c r="R36" s="1924"/>
      <c r="S36" s="2554"/>
    </row>
    <row r="37" spans="1:19">
      <c r="A37" s="2544"/>
      <c r="B37" s="2453"/>
      <c r="C37" s="1923"/>
      <c r="D37" s="1908"/>
      <c r="E37" s="1908"/>
      <c r="F37" s="1908"/>
      <c r="G37" s="1921"/>
      <c r="H37" s="1924"/>
      <c r="I37" s="2573"/>
      <c r="J37" s="1924"/>
      <c r="K37" s="2553"/>
      <c r="L37" s="1924"/>
      <c r="M37" s="2554"/>
      <c r="N37" s="1924"/>
      <c r="O37" s="2553"/>
      <c r="P37" s="1924"/>
      <c r="Q37" s="2554"/>
      <c r="R37" s="1924"/>
      <c r="S37" s="2554"/>
    </row>
    <row r="38" spans="1:19">
      <c r="A38" s="2544"/>
      <c r="B38" s="2453"/>
      <c r="C38" s="1923"/>
      <c r="D38" s="1908"/>
      <c r="E38" s="1908"/>
      <c r="F38" s="1908"/>
      <c r="G38" s="1921"/>
      <c r="H38" s="1924"/>
      <c r="I38" s="2573"/>
      <c r="J38" s="1924"/>
      <c r="K38" s="2553"/>
      <c r="L38" s="1924"/>
      <c r="M38" s="2554"/>
      <c r="N38" s="1924"/>
      <c r="O38" s="2553"/>
      <c r="P38" s="1924"/>
      <c r="Q38" s="2554"/>
      <c r="R38" s="1924"/>
      <c r="S38" s="2554"/>
    </row>
    <row r="39" spans="1:19">
      <c r="A39" s="2544"/>
      <c r="B39" s="2453"/>
      <c r="C39" s="1923"/>
      <c r="D39" s="1908"/>
      <c r="E39" s="1908"/>
      <c r="F39" s="1908"/>
      <c r="G39" s="1921"/>
      <c r="H39" s="1924"/>
      <c r="I39" s="2573"/>
      <c r="J39" s="1924"/>
      <c r="K39" s="2553"/>
      <c r="L39" s="1924"/>
      <c r="M39" s="2554"/>
      <c r="N39" s="1924"/>
      <c r="O39" s="2553"/>
      <c r="P39" s="1924"/>
      <c r="Q39" s="2554"/>
      <c r="R39" s="1924"/>
      <c r="S39" s="2554"/>
    </row>
    <row r="40" spans="1:19">
      <c r="A40" s="2544"/>
      <c r="B40" s="2453"/>
      <c r="C40" s="1923"/>
      <c r="D40" s="1908"/>
      <c r="E40" s="1908"/>
      <c r="F40" s="1908"/>
      <c r="G40" s="1921"/>
      <c r="H40" s="1924"/>
      <c r="I40" s="2573"/>
      <c r="J40" s="1924"/>
      <c r="K40" s="2553"/>
      <c r="L40" s="1924"/>
      <c r="M40" s="2554"/>
      <c r="N40" s="1924"/>
      <c r="O40" s="2553"/>
      <c r="P40" s="1924"/>
      <c r="Q40" s="2554"/>
      <c r="R40" s="1924"/>
      <c r="S40" s="2554"/>
    </row>
    <row r="41" spans="1:19">
      <c r="A41" s="2544"/>
      <c r="B41" s="2581"/>
      <c r="C41" s="1923"/>
      <c r="D41" s="1908"/>
      <c r="E41" s="1908"/>
      <c r="F41" s="1908"/>
      <c r="G41" s="1921"/>
      <c r="H41" s="1924"/>
      <c r="I41" s="2573"/>
      <c r="J41" s="1924"/>
      <c r="K41" s="2553"/>
      <c r="L41" s="1924"/>
      <c r="M41" s="2554"/>
      <c r="N41" s="1924"/>
      <c r="O41" s="2553"/>
      <c r="P41" s="1924"/>
      <c r="Q41" s="2553"/>
      <c r="R41" s="1924"/>
      <c r="S41" s="2554"/>
    </row>
    <row r="42" spans="1:19" ht="15.75" thickBot="1">
      <c r="A42" s="2544"/>
      <c r="B42" s="2581"/>
      <c r="C42" s="1923"/>
      <c r="D42" s="1908"/>
      <c r="E42" s="1908"/>
      <c r="F42" s="1908"/>
      <c r="G42" s="1921"/>
      <c r="H42" s="1924"/>
      <c r="I42" s="2573"/>
      <c r="J42" s="1924"/>
      <c r="K42" s="2554"/>
      <c r="L42" s="1924"/>
      <c r="M42" s="2554"/>
      <c r="N42" s="1924"/>
      <c r="O42" s="2553"/>
      <c r="P42" s="1924"/>
      <c r="Q42" s="2553"/>
      <c r="R42" s="1924"/>
      <c r="S42" s="2554"/>
    </row>
    <row r="43" spans="1:19" ht="15.75" thickTop="1">
      <c r="A43" s="14"/>
      <c r="B43" s="15"/>
      <c r="C43" s="16"/>
      <c r="D43" s="16"/>
      <c r="E43" s="17"/>
      <c r="F43" s="18" t="s">
        <v>625</v>
      </c>
      <c r="G43" s="19" t="s">
        <v>645</v>
      </c>
      <c r="H43" s="20"/>
      <c r="I43" s="62">
        <f>SUM(I23:I42)</f>
        <v>0</v>
      </c>
      <c r="J43" s="20"/>
      <c r="K43" s="62">
        <f>SUM(K23:K42)</f>
        <v>0</v>
      </c>
      <c r="L43" s="20"/>
      <c r="M43" s="62">
        <f>SUM(M23:M42)</f>
        <v>0</v>
      </c>
      <c r="N43" s="20"/>
      <c r="O43" s="62">
        <f>SUM(O23:O42)</f>
        <v>0</v>
      </c>
      <c r="P43" s="20"/>
      <c r="Q43" s="62">
        <f>SUM(Q23:Q42)</f>
        <v>0</v>
      </c>
      <c r="R43" s="20"/>
      <c r="S43" s="62">
        <f>SUM(S23:S42)</f>
        <v>0</v>
      </c>
    </row>
    <row r="44" spans="1:19">
      <c r="A44" s="1867"/>
      <c r="B44" s="1868"/>
      <c r="C44" s="1869"/>
      <c r="D44" s="1869"/>
      <c r="E44" s="1870"/>
      <c r="F44" s="1871" t="s">
        <v>626</v>
      </c>
      <c r="G44" s="1872"/>
      <c r="H44" s="1873">
        <v>0</v>
      </c>
      <c r="I44" s="299"/>
      <c r="J44" s="1873">
        <v>0</v>
      </c>
      <c r="K44" s="299"/>
      <c r="L44" s="1873">
        <v>0</v>
      </c>
      <c r="M44" s="299"/>
      <c r="N44" s="1873">
        <v>0</v>
      </c>
      <c r="O44" s="299"/>
      <c r="P44" s="1873">
        <v>0</v>
      </c>
      <c r="Q44" s="299"/>
      <c r="R44" s="1873">
        <v>0</v>
      </c>
      <c r="S44" s="299"/>
    </row>
    <row r="45" spans="1:19">
      <c r="A45" s="1867"/>
      <c r="B45" s="1868"/>
      <c r="C45" s="1869"/>
      <c r="D45" s="1869"/>
      <c r="E45" s="1870"/>
      <c r="F45" s="1871" t="s">
        <v>627</v>
      </c>
      <c r="G45" s="1872"/>
      <c r="H45" s="1875"/>
      <c r="I45" s="1994">
        <f>I43*H44</f>
        <v>0</v>
      </c>
      <c r="J45" s="1875"/>
      <c r="K45" s="1994">
        <f>K43*J44</f>
        <v>0</v>
      </c>
      <c r="L45" s="1875"/>
      <c r="M45" s="1994">
        <f>M43*L44</f>
        <v>0</v>
      </c>
      <c r="N45" s="1875"/>
      <c r="O45" s="1994">
        <f>O43*N44</f>
        <v>0</v>
      </c>
      <c r="P45" s="1875"/>
      <c r="Q45" s="1994">
        <f>Q43*P44</f>
        <v>0</v>
      </c>
      <c r="R45" s="1875"/>
      <c r="S45" s="1994">
        <f>S43*R44</f>
        <v>0</v>
      </c>
    </row>
    <row r="46" spans="1:19">
      <c r="A46" s="1867"/>
      <c r="B46" s="1868"/>
      <c r="C46" s="1869"/>
      <c r="D46" s="1869"/>
      <c r="E46" s="1870"/>
      <c r="F46" s="1871"/>
      <c r="G46" s="1872"/>
      <c r="H46" s="1875"/>
      <c r="I46" s="1993"/>
      <c r="J46" s="1875"/>
      <c r="K46" s="1993"/>
      <c r="L46" s="1875"/>
      <c r="M46" s="1993"/>
      <c r="N46" s="1875"/>
      <c r="O46" s="1993"/>
      <c r="P46" s="1875"/>
      <c r="Q46" s="1993"/>
      <c r="R46" s="1875"/>
      <c r="S46" s="1993"/>
    </row>
    <row r="47" spans="1:19">
      <c r="A47" s="1867"/>
      <c r="B47" s="1868"/>
      <c r="C47" s="1869"/>
      <c r="D47" s="1869"/>
      <c r="E47" s="1870"/>
      <c r="F47" s="1871" t="s">
        <v>628</v>
      </c>
      <c r="G47" s="1872"/>
      <c r="H47" s="1877"/>
      <c r="I47" s="1994">
        <f>SUM(I43:I45)</f>
        <v>0</v>
      </c>
      <c r="J47" s="1877"/>
      <c r="K47" s="1994">
        <f>SUM(K43:K45)</f>
        <v>0</v>
      </c>
      <c r="L47" s="1877"/>
      <c r="M47" s="1994">
        <f>SUM(M43:M45)</f>
        <v>0</v>
      </c>
      <c r="N47" s="1877"/>
      <c r="O47" s="1994">
        <f>SUM(O43:O45)</f>
        <v>0</v>
      </c>
      <c r="P47" s="1877"/>
      <c r="Q47" s="1994">
        <f>SUM(Q43:Q45)</f>
        <v>0</v>
      </c>
      <c r="R47" s="1877"/>
      <c r="S47" s="1994">
        <f>SUM(S43:S45)</f>
        <v>0</v>
      </c>
    </row>
    <row r="48" spans="1:19">
      <c r="A48" s="1867"/>
      <c r="B48" s="1868"/>
      <c r="C48" s="1869"/>
      <c r="D48" s="1869"/>
      <c r="E48" s="1870"/>
      <c r="F48" s="1879" t="s">
        <v>629</v>
      </c>
      <c r="G48" s="1880"/>
      <c r="H48" s="1881"/>
      <c r="I48" s="1882" t="e">
        <f>I47/'Area Calculations'!$I$4</f>
        <v>#DIV/0!</v>
      </c>
      <c r="J48" s="1881"/>
      <c r="K48" s="1882" t="e">
        <f>K47/'Area Calculations'!$I$4</f>
        <v>#DIV/0!</v>
      </c>
      <c r="L48" s="1881"/>
      <c r="M48" s="1882" t="e">
        <f>M47/'Area Calculations'!$I$4</f>
        <v>#DIV/0!</v>
      </c>
      <c r="N48" s="1881"/>
      <c r="O48" s="1882" t="e">
        <f>O47/'Area Calculations'!$I$4</f>
        <v>#DIV/0!</v>
      </c>
      <c r="P48" s="1881"/>
      <c r="Q48" s="1882" t="e">
        <f>Q47/'Area Calculations'!$I$4</f>
        <v>#DIV/0!</v>
      </c>
      <c r="R48" s="1881"/>
      <c r="S48" s="1882" t="e">
        <f>S47/'Area Calculations'!$I$4</f>
        <v>#DIV/0!</v>
      </c>
    </row>
    <row r="49" spans="1:19">
      <c r="A49" s="1867"/>
      <c r="B49" s="1868"/>
      <c r="C49" s="1869"/>
      <c r="D49" s="1869"/>
      <c r="E49" s="1870"/>
      <c r="F49" s="1879" t="s">
        <v>630</v>
      </c>
      <c r="G49" s="1883"/>
      <c r="H49" s="1881"/>
      <c r="I49" s="1882" t="e">
        <f>I47/'Area Calculations'!#REF!</f>
        <v>#REF!</v>
      </c>
      <c r="J49" s="1881"/>
      <c r="K49" s="1882" t="e">
        <f>K47/'Area Calculations'!#REF!</f>
        <v>#REF!</v>
      </c>
      <c r="L49" s="1881"/>
      <c r="M49" s="1882" t="e">
        <f>M47/'Area Calculations'!#REF!</f>
        <v>#REF!</v>
      </c>
      <c r="N49" s="1881"/>
      <c r="O49" s="1882" t="e">
        <f>O47/'Area Calculations'!#REF!</f>
        <v>#REF!</v>
      </c>
      <c r="P49" s="1881"/>
      <c r="Q49" s="1882" t="e">
        <f>Q47/'Area Calculations'!#REF!</f>
        <v>#REF!</v>
      </c>
      <c r="R49" s="1881"/>
      <c r="S49" s="1882" t="e">
        <f>S47/'Area Calculations'!#REF!</f>
        <v>#REF!</v>
      </c>
    </row>
    <row r="50" spans="1:19" ht="15.75" thickBot="1">
      <c r="A50" s="1867"/>
      <c r="B50" s="1868"/>
      <c r="C50" s="1869"/>
      <c r="D50" s="1869"/>
      <c r="E50" s="1870"/>
      <c r="F50" s="1871"/>
      <c r="G50" s="1884"/>
      <c r="H50" s="1885"/>
      <c r="I50" s="1886"/>
      <c r="J50" s="1885"/>
      <c r="K50" s="1886"/>
      <c r="L50" s="1885"/>
      <c r="M50" s="1886"/>
      <c r="N50" s="1885"/>
      <c r="O50" s="1886"/>
      <c r="P50" s="1885"/>
      <c r="Q50" s="1886"/>
      <c r="R50" s="1885"/>
      <c r="S50" s="1886"/>
    </row>
    <row r="51" spans="1:19" ht="16.5" thickTop="1" thickBot="1">
      <c r="A51" s="652" t="s">
        <v>631</v>
      </c>
      <c r="B51" s="653"/>
      <c r="C51" s="12"/>
      <c r="D51" s="12"/>
      <c r="E51" s="12"/>
      <c r="F51" s="12"/>
      <c r="G51" s="13"/>
      <c r="H51" s="21"/>
      <c r="I51" s="21"/>
      <c r="J51" s="21"/>
      <c r="K51" s="21"/>
      <c r="L51" s="21"/>
      <c r="M51" s="21"/>
      <c r="N51" s="21"/>
      <c r="O51" s="21"/>
      <c r="P51" s="21"/>
      <c r="Q51" s="21"/>
      <c r="R51" s="21"/>
      <c r="S51" s="21"/>
    </row>
    <row r="52" spans="1:19" ht="15.75" thickTop="1">
      <c r="A52" s="2582"/>
      <c r="B52" s="1907"/>
      <c r="C52" s="2583"/>
      <c r="D52" s="2583"/>
      <c r="E52" s="2583"/>
      <c r="F52" s="2583"/>
      <c r="G52" s="2584"/>
      <c r="H52" s="2585"/>
      <c r="I52" s="2585"/>
      <c r="J52" s="2585"/>
      <c r="K52" s="2585"/>
      <c r="L52" s="2585"/>
      <c r="M52" s="2585"/>
      <c r="N52" s="2585"/>
      <c r="O52" s="2585"/>
      <c r="P52" s="2585"/>
      <c r="Q52" s="2585"/>
      <c r="R52" s="2585"/>
      <c r="S52" s="2585"/>
    </row>
    <row r="53" spans="1:19">
      <c r="A53" s="2582"/>
      <c r="B53" s="1907"/>
      <c r="C53" s="2583"/>
      <c r="D53" s="2583"/>
      <c r="E53" s="2583"/>
      <c r="F53" s="2583"/>
      <c r="G53" s="2584"/>
      <c r="H53" s="2585"/>
      <c r="I53" s="2585"/>
      <c r="J53" s="2585"/>
      <c r="K53" s="2585"/>
      <c r="L53" s="2585"/>
      <c r="M53" s="2585"/>
      <c r="N53" s="2585"/>
      <c r="O53" s="2585"/>
      <c r="P53" s="2585"/>
      <c r="Q53" s="2585"/>
      <c r="R53" s="2585"/>
      <c r="S53" s="2585"/>
    </row>
    <row r="54" spans="1:19" ht="15.75" thickBot="1">
      <c r="A54" s="2582"/>
      <c r="B54" s="1907"/>
      <c r="C54" s="2583"/>
      <c r="D54" s="2583"/>
      <c r="E54" s="2583"/>
      <c r="F54" s="2583"/>
      <c r="G54" s="2584"/>
      <c r="H54" s="2585"/>
      <c r="I54" s="2585"/>
      <c r="J54" s="2585"/>
      <c r="K54" s="2585"/>
      <c r="L54" s="2585"/>
      <c r="M54" s="2585"/>
      <c r="N54" s="2585"/>
      <c r="O54" s="2585"/>
      <c r="P54" s="2585"/>
      <c r="Q54" s="2585"/>
      <c r="R54" s="2585"/>
      <c r="S54" s="2585"/>
    </row>
    <row r="55" spans="1:19" s="2" customFormat="1" ht="16.5" thickTop="1" thickBot="1">
      <c r="A55" s="652" t="s">
        <v>632</v>
      </c>
      <c r="B55" s="653"/>
      <c r="C55" s="12"/>
      <c r="D55" s="12"/>
      <c r="E55" s="12"/>
      <c r="F55" s="12"/>
      <c r="G55" s="13"/>
      <c r="H55" s="21"/>
      <c r="I55" s="21"/>
      <c r="J55" s="21"/>
      <c r="K55" s="21"/>
      <c r="L55" s="21"/>
      <c r="M55" s="21"/>
      <c r="N55" s="21"/>
      <c r="O55" s="21"/>
      <c r="P55" s="21"/>
      <c r="Q55" s="21"/>
      <c r="R55" s="21"/>
      <c r="S55" s="21"/>
    </row>
    <row r="56" spans="1:19" s="2" customFormat="1" ht="15.75" thickTop="1">
      <c r="A56" s="2582"/>
      <c r="B56" s="1907"/>
      <c r="C56" s="2583"/>
      <c r="D56" s="2583"/>
      <c r="E56" s="2583"/>
      <c r="F56" s="2583"/>
      <c r="G56" s="2584"/>
      <c r="H56" s="2585"/>
      <c r="I56" s="2585"/>
      <c r="J56" s="2585"/>
      <c r="K56" s="2585"/>
      <c r="L56" s="2585"/>
      <c r="M56" s="2585"/>
      <c r="N56" s="2585"/>
      <c r="O56" s="2585"/>
      <c r="P56" s="2585"/>
      <c r="Q56" s="2585"/>
      <c r="R56" s="2585"/>
      <c r="S56" s="2585"/>
    </row>
    <row r="57" spans="1:19" s="2" customFormat="1">
      <c r="A57" s="2582"/>
      <c r="B57" s="1907"/>
      <c r="C57" s="2583"/>
      <c r="D57" s="2583"/>
      <c r="E57" s="2583"/>
      <c r="F57" s="2583"/>
      <c r="G57" s="2584"/>
      <c r="H57" s="2585"/>
      <c r="I57" s="2585"/>
      <c r="J57" s="2585"/>
      <c r="K57" s="2585"/>
      <c r="L57" s="2585"/>
      <c r="M57" s="2585"/>
      <c r="N57" s="2585"/>
      <c r="O57" s="2585"/>
      <c r="P57" s="2585"/>
      <c r="Q57" s="2585"/>
      <c r="R57" s="2585"/>
      <c r="S57" s="2585"/>
    </row>
    <row r="58" spans="1:19" ht="15.75" thickBot="1">
      <c r="A58" s="2582"/>
      <c r="B58" s="1907"/>
      <c r="C58" s="2583"/>
      <c r="D58" s="2583"/>
      <c r="E58" s="2583"/>
      <c r="F58" s="2583"/>
      <c r="G58" s="2584"/>
      <c r="H58" s="2585"/>
      <c r="I58" s="2585"/>
      <c r="J58" s="2585"/>
      <c r="K58" s="2585"/>
      <c r="L58" s="2585"/>
      <c r="M58" s="2585"/>
      <c r="N58" s="2585"/>
      <c r="O58" s="2585"/>
      <c r="P58" s="2585"/>
      <c r="Q58" s="2585"/>
      <c r="R58" s="2585"/>
      <c r="S58" s="2585"/>
    </row>
    <row r="59" spans="1:19" s="2" customFormat="1" ht="16.5" thickTop="1" thickBot="1">
      <c r="A59" s="652" t="s">
        <v>633</v>
      </c>
      <c r="B59" s="653"/>
      <c r="C59" s="12"/>
      <c r="D59" s="12"/>
      <c r="E59" s="12"/>
      <c r="F59" s="12"/>
      <c r="G59" s="13"/>
      <c r="H59" s="21"/>
      <c r="I59" s="21"/>
      <c r="J59" s="21"/>
      <c r="K59" s="21"/>
      <c r="L59" s="21"/>
      <c r="M59" s="21"/>
      <c r="N59" s="21"/>
      <c r="O59" s="21"/>
      <c r="P59" s="21"/>
      <c r="Q59" s="21"/>
      <c r="R59" s="21"/>
      <c r="S59" s="21"/>
    </row>
    <row r="60" spans="1:19" s="2" customFormat="1" ht="15.75" thickTop="1">
      <c r="A60" s="2582"/>
      <c r="B60" s="1907"/>
      <c r="C60" s="2583"/>
      <c r="D60" s="2583"/>
      <c r="E60" s="2583"/>
      <c r="F60" s="2583"/>
      <c r="G60" s="2584"/>
      <c r="H60" s="2585"/>
      <c r="I60" s="2585"/>
      <c r="J60" s="2585"/>
      <c r="K60" s="2585"/>
      <c r="L60" s="2585"/>
      <c r="M60" s="2585"/>
      <c r="N60" s="2585"/>
      <c r="O60" s="2585"/>
      <c r="P60" s="2585"/>
      <c r="Q60" s="2585"/>
      <c r="R60" s="2585"/>
      <c r="S60" s="2585"/>
    </row>
    <row r="61" spans="1:19" s="2" customFormat="1">
      <c r="A61" s="1920"/>
      <c r="B61" s="1907"/>
      <c r="C61" s="1908"/>
      <c r="D61" s="1908"/>
      <c r="E61" s="1908"/>
      <c r="F61" s="1908"/>
      <c r="G61" s="1921"/>
      <c r="H61" s="1888"/>
      <c r="I61" s="1888"/>
      <c r="J61" s="1888"/>
      <c r="K61" s="1888"/>
      <c r="L61" s="1888"/>
      <c r="M61" s="1888"/>
      <c r="N61" s="1888"/>
      <c r="O61" s="1888"/>
      <c r="P61" s="1888"/>
      <c r="Q61" s="1888"/>
      <c r="R61" s="1888"/>
      <c r="S61" s="1888"/>
    </row>
    <row r="62" spans="1:19" s="2" customFormat="1" ht="15.75" thickBot="1">
      <c r="A62" s="1889"/>
      <c r="B62" s="1890"/>
      <c r="C62" s="1908"/>
      <c r="D62" s="1908"/>
      <c r="E62" s="1908"/>
      <c r="F62" s="1908"/>
      <c r="G62" s="1921"/>
      <c r="H62" s="1891"/>
      <c r="I62" s="1891"/>
      <c r="J62" s="1891"/>
      <c r="K62" s="1891"/>
      <c r="L62" s="1891"/>
      <c r="M62" s="1891"/>
      <c r="N62" s="1891"/>
      <c r="O62" s="1891"/>
      <c r="P62" s="1891"/>
      <c r="Q62" s="1891"/>
      <c r="R62" s="1891"/>
      <c r="S62" s="1891"/>
    </row>
    <row r="63" spans="1:19" s="2" customFormat="1" ht="16.5" thickTop="1" thickBot="1">
      <c r="A63" s="652" t="s">
        <v>634</v>
      </c>
      <c r="B63" s="653"/>
      <c r="C63" s="12"/>
      <c r="D63" s="12"/>
      <c r="E63" s="12"/>
      <c r="F63" s="12"/>
      <c r="G63" s="13"/>
      <c r="H63" s="21"/>
      <c r="I63" s="21"/>
      <c r="J63" s="21"/>
      <c r="K63" s="21"/>
      <c r="L63" s="21"/>
      <c r="M63" s="21"/>
      <c r="N63" s="21"/>
      <c r="O63" s="21"/>
      <c r="P63" s="21"/>
      <c r="Q63" s="21"/>
      <c r="R63" s="21"/>
      <c r="S63" s="21"/>
    </row>
    <row r="64" spans="1:19" ht="15.75" thickTop="1">
      <c r="A64" s="2586"/>
      <c r="B64" s="2587"/>
      <c r="C64" s="2583"/>
      <c r="D64" s="2583"/>
      <c r="E64" s="2583"/>
      <c r="F64" s="2583"/>
      <c r="G64" s="2584"/>
      <c r="H64" s="2585"/>
      <c r="I64" s="2585"/>
      <c r="J64" s="2585"/>
      <c r="K64" s="2585"/>
      <c r="L64" s="2585"/>
      <c r="M64" s="2585"/>
      <c r="N64" s="2585"/>
      <c r="O64" s="2585"/>
      <c r="P64" s="2585"/>
      <c r="Q64" s="2585"/>
      <c r="R64" s="2585"/>
      <c r="S64" s="2585"/>
    </row>
    <row r="65" spans="1:19">
      <c r="A65" s="1889"/>
      <c r="B65" s="1890"/>
      <c r="C65" s="1908"/>
      <c r="D65" s="1908"/>
      <c r="E65" s="1908"/>
      <c r="F65" s="1908"/>
      <c r="G65" s="1921"/>
      <c r="H65" s="1892"/>
      <c r="I65" s="1892"/>
      <c r="J65" s="1892"/>
      <c r="K65" s="1892"/>
      <c r="L65" s="1892"/>
      <c r="M65" s="1892"/>
      <c r="N65" s="1892"/>
      <c r="O65" s="1892"/>
      <c r="P65" s="1892"/>
      <c r="Q65" s="1892"/>
      <c r="R65" s="1892"/>
      <c r="S65" s="1892"/>
    </row>
    <row r="66" spans="1:19" ht="15.75" thickBot="1">
      <c r="A66" s="1889"/>
      <c r="B66" s="1890"/>
      <c r="C66" s="1908"/>
      <c r="D66" s="1908"/>
      <c r="E66" s="1908"/>
      <c r="F66" s="1908"/>
      <c r="G66" s="1921"/>
      <c r="H66" s="1892"/>
      <c r="I66" s="1892"/>
      <c r="J66" s="1892"/>
      <c r="K66" s="1892"/>
      <c r="L66" s="1892"/>
      <c r="M66" s="1892"/>
      <c r="N66" s="1892"/>
      <c r="O66" s="1892"/>
      <c r="P66" s="1892"/>
      <c r="Q66" s="1892"/>
      <c r="R66" s="1892"/>
      <c r="S66" s="1892"/>
    </row>
    <row r="67" spans="1:19" ht="16.5" thickTop="1" thickBot="1">
      <c r="A67" s="652" t="s">
        <v>635</v>
      </c>
      <c r="B67" s="653"/>
      <c r="C67" s="12"/>
      <c r="D67" s="12"/>
      <c r="E67" s="12"/>
      <c r="F67" s="12"/>
      <c r="G67" s="13"/>
      <c r="H67" s="21"/>
      <c r="I67" s="21"/>
      <c r="J67" s="21"/>
      <c r="K67" s="21"/>
      <c r="L67" s="21"/>
      <c r="M67" s="21"/>
      <c r="N67" s="21"/>
      <c r="O67" s="21"/>
      <c r="P67" s="21"/>
      <c r="Q67" s="21"/>
      <c r="R67" s="21"/>
      <c r="S67" s="21"/>
    </row>
    <row r="68" spans="1:19" ht="15.75" thickTop="1">
      <c r="A68" s="1920"/>
      <c r="B68" s="1907" t="s">
        <v>636</v>
      </c>
      <c r="C68" s="1908"/>
      <c r="D68" s="1908"/>
      <c r="E68" s="1908"/>
      <c r="F68" s="1908"/>
      <c r="G68" s="1921"/>
      <c r="H68" s="1892"/>
      <c r="I68" s="1892"/>
      <c r="J68" s="1892"/>
      <c r="K68" s="1892"/>
      <c r="L68" s="1892"/>
      <c r="M68" s="1892"/>
      <c r="N68" s="1892"/>
      <c r="O68" s="1892"/>
      <c r="P68" s="1892"/>
      <c r="Q68" s="1892"/>
      <c r="R68" s="1892"/>
      <c r="S68" s="1892"/>
    </row>
    <row r="69" spans="1:19">
      <c r="A69" s="1920"/>
      <c r="B69" s="1907" t="s">
        <v>637</v>
      </c>
      <c r="C69" s="1908"/>
      <c r="D69" s="1908"/>
      <c r="E69" s="1908"/>
      <c r="F69" s="1908"/>
      <c r="G69" s="1921"/>
      <c r="H69" s="1892"/>
      <c r="I69" s="1892"/>
      <c r="J69" s="1892"/>
      <c r="K69" s="1892"/>
      <c r="L69" s="1892"/>
      <c r="M69" s="1892"/>
      <c r="N69" s="1892"/>
      <c r="O69" s="1892"/>
      <c r="P69" s="1892"/>
      <c r="Q69" s="1892"/>
      <c r="R69" s="1892"/>
      <c r="S69" s="1892"/>
    </row>
    <row r="70" spans="1:19">
      <c r="A70" s="1920"/>
      <c r="B70" s="1907" t="s">
        <v>638</v>
      </c>
      <c r="C70" s="1908"/>
      <c r="D70" s="1908"/>
      <c r="E70" s="1908"/>
      <c r="F70" s="1908"/>
      <c r="G70" s="1921"/>
      <c r="H70" s="1892"/>
      <c r="I70" s="1892"/>
      <c r="J70" s="1892"/>
      <c r="K70" s="1892"/>
      <c r="L70" s="1892"/>
      <c r="M70" s="1892"/>
      <c r="N70" s="1892"/>
      <c r="O70" s="1892"/>
      <c r="P70" s="1892"/>
      <c r="Q70" s="1892"/>
      <c r="R70" s="1892"/>
      <c r="S70" s="1892"/>
    </row>
    <row r="71" spans="1:19">
      <c r="A71" s="1920"/>
      <c r="B71" s="1907" t="s">
        <v>639</v>
      </c>
      <c r="C71" s="1908"/>
      <c r="D71" s="1908"/>
      <c r="E71" s="1908"/>
      <c r="F71" s="1908"/>
      <c r="G71" s="1921"/>
      <c r="H71" s="1892"/>
      <c r="I71" s="1892"/>
      <c r="J71" s="1892"/>
      <c r="K71" s="1892"/>
      <c r="L71" s="1892"/>
      <c r="M71" s="1892"/>
      <c r="N71" s="1892"/>
      <c r="O71" s="1892"/>
      <c r="P71" s="1892"/>
      <c r="Q71" s="1892"/>
      <c r="R71" s="1892"/>
      <c r="S71" s="1892"/>
    </row>
    <row r="72" spans="1:19" ht="15.75" thickBot="1">
      <c r="A72" s="358"/>
      <c r="B72" s="357"/>
      <c r="C72" s="188"/>
      <c r="D72" s="188"/>
      <c r="E72" s="188"/>
      <c r="F72" s="188"/>
      <c r="G72" s="359"/>
      <c r="H72" s="300"/>
      <c r="I72" s="300"/>
      <c r="J72" s="300"/>
      <c r="K72" s="300"/>
      <c r="L72" s="300"/>
      <c r="M72" s="300"/>
      <c r="N72" s="300"/>
      <c r="O72" s="300"/>
      <c r="P72" s="300"/>
      <c r="Q72" s="300"/>
      <c r="R72" s="300"/>
      <c r="S72" s="300"/>
    </row>
    <row r="73" spans="1:19" ht="16.5" thickTop="1" thickBot="1">
      <c r="A73" s="7" t="s">
        <v>640</v>
      </c>
      <c r="B73" s="8"/>
      <c r="C73" s="12"/>
      <c r="D73" s="12"/>
      <c r="E73" s="12"/>
      <c r="F73" s="12"/>
      <c r="G73" s="13"/>
      <c r="H73" s="21"/>
      <c r="I73" s="21"/>
      <c r="J73" s="21"/>
      <c r="K73" s="21"/>
      <c r="L73" s="21"/>
      <c r="M73" s="21"/>
      <c r="N73" s="21"/>
      <c r="O73" s="21"/>
      <c r="P73" s="21"/>
      <c r="Q73" s="21"/>
      <c r="R73" s="21"/>
      <c r="S73" s="21"/>
    </row>
    <row r="74" spans="1:19" ht="15.75" thickTop="1">
      <c r="A74" s="2582"/>
      <c r="B74" s="2588" t="s">
        <v>641</v>
      </c>
      <c r="C74" s="2583"/>
      <c r="D74" s="2583"/>
      <c r="E74" s="2583"/>
      <c r="F74" s="2583"/>
      <c r="G74" s="2584"/>
      <c r="H74" s="2589"/>
      <c r="I74" s="2589"/>
      <c r="J74" s="2589"/>
      <c r="K74" s="2589"/>
      <c r="L74" s="2589"/>
      <c r="M74" s="2589"/>
      <c r="N74" s="2589"/>
      <c r="O74" s="2589"/>
      <c r="P74" s="2589"/>
      <c r="Q74" s="2589"/>
      <c r="R74" s="2589"/>
      <c r="S74" s="2589"/>
    </row>
    <row r="75" spans="1:19">
      <c r="A75" s="1920"/>
      <c r="B75" s="1907" t="s">
        <v>642</v>
      </c>
      <c r="C75" s="1908"/>
      <c r="D75" s="1908"/>
      <c r="E75" s="1908"/>
      <c r="F75" s="1908"/>
      <c r="G75" s="1921"/>
      <c r="H75" s="1893"/>
      <c r="I75" s="1893"/>
      <c r="J75" s="1893"/>
      <c r="K75" s="1893"/>
      <c r="L75" s="1893"/>
      <c r="M75" s="1893"/>
      <c r="N75" s="1893"/>
      <c r="O75" s="1893"/>
      <c r="P75" s="1893"/>
      <c r="Q75" s="1893"/>
      <c r="R75" s="1893"/>
      <c r="S75" s="1893"/>
    </row>
    <row r="76" spans="1:19" ht="15.75" thickBot="1">
      <c r="A76" s="1894"/>
      <c r="B76" s="1895" t="s">
        <v>643</v>
      </c>
      <c r="C76" s="1896"/>
      <c r="D76" s="1896"/>
      <c r="E76" s="1896"/>
      <c r="F76" s="1896"/>
      <c r="G76" s="1897"/>
      <c r="H76" s="1898"/>
      <c r="I76" s="1898"/>
      <c r="J76" s="1898"/>
      <c r="K76" s="1898"/>
      <c r="L76" s="1898"/>
      <c r="M76" s="1898"/>
      <c r="N76" s="1898"/>
      <c r="O76" s="1898"/>
      <c r="P76" s="1898"/>
      <c r="Q76" s="1898"/>
      <c r="R76" s="1898"/>
      <c r="S76" s="1898"/>
    </row>
    <row r="77" spans="1:19" ht="16.5" thickTop="1" thickBot="1"/>
    <row r="78" spans="1:19" ht="16.5" thickTop="1" thickBot="1">
      <c r="A78" s="94" t="s">
        <v>644</v>
      </c>
      <c r="B78" s="96"/>
    </row>
    <row r="79" spans="1:19" ht="15.75" thickTop="1">
      <c r="A79" s="95" t="s">
        <v>542</v>
      </c>
      <c r="B79" s="1899"/>
    </row>
    <row r="80" spans="1:19">
      <c r="A80" s="1900" t="s">
        <v>546</v>
      </c>
      <c r="B80" s="1899"/>
    </row>
    <row r="81" spans="1:2">
      <c r="A81" s="1901" t="s">
        <v>549</v>
      </c>
      <c r="B81" s="1902"/>
    </row>
    <row r="82" spans="1:2">
      <c r="A82" s="1901" t="s">
        <v>552</v>
      </c>
      <c r="B82" s="1903"/>
    </row>
    <row r="83" spans="1:2" ht="15.75" thickBot="1">
      <c r="A83" s="1904" t="s">
        <v>645</v>
      </c>
      <c r="B83" s="1905"/>
    </row>
    <row r="84" spans="1:2" ht="15.75" thickTop="1"/>
    <row r="85" spans="1:2">
      <c r="A85" s="97"/>
      <c r="B85" s="1" t="s">
        <v>646</v>
      </c>
    </row>
    <row r="86" spans="1:2">
      <c r="A86" s="98"/>
      <c r="B86" s="1" t="s">
        <v>647</v>
      </c>
    </row>
  </sheetData>
  <mergeCells count="47">
    <mergeCell ref="A51:B51"/>
    <mergeCell ref="A55:B55"/>
    <mergeCell ref="A59:B59"/>
    <mergeCell ref="A63:B63"/>
    <mergeCell ref="A67:B6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17" priority="1" operator="equal">
      <formula>"X"</formula>
    </cfRule>
    <cfRule type="cellIs" dxfId="116" priority="2" operator="equal">
      <formula>"I"</formula>
    </cfRule>
  </conditionalFormatting>
  <conditionalFormatting sqref="H32:H42">
    <cfRule type="cellIs" dxfId="115" priority="23" operator="equal">
      <formula>"X"</formula>
    </cfRule>
    <cfRule type="cellIs" dxfId="114" priority="24" operator="equal">
      <formula>"I"</formula>
    </cfRule>
  </conditionalFormatting>
  <conditionalFormatting sqref="J20:J30">
    <cfRule type="cellIs" dxfId="113" priority="19" operator="equal">
      <formula>"X"</formula>
    </cfRule>
    <cfRule type="cellIs" dxfId="112" priority="20" operator="equal">
      <formula>"I"</formula>
    </cfRule>
  </conditionalFormatting>
  <conditionalFormatting sqref="J32:J42">
    <cfRule type="cellIs" dxfId="111" priority="21" operator="equal">
      <formula>"X"</formula>
    </cfRule>
    <cfRule type="cellIs" dxfId="110" priority="22" operator="equal">
      <formula>"I"</formula>
    </cfRule>
  </conditionalFormatting>
  <conditionalFormatting sqref="L20:L30">
    <cfRule type="cellIs" dxfId="109" priority="17" operator="equal">
      <formula>"X"</formula>
    </cfRule>
    <cfRule type="cellIs" dxfId="108" priority="18" operator="equal">
      <formula>"I"</formula>
    </cfRule>
  </conditionalFormatting>
  <conditionalFormatting sqref="L32:L42">
    <cfRule type="cellIs" dxfId="107" priority="15" operator="equal">
      <formula>"X"</formula>
    </cfRule>
    <cfRule type="cellIs" dxfId="106" priority="16" operator="equal">
      <formula>"I"</formula>
    </cfRule>
  </conditionalFormatting>
  <conditionalFormatting sqref="N20:N30">
    <cfRule type="cellIs" dxfId="105" priority="11" operator="equal">
      <formula>"X"</formula>
    </cfRule>
    <cfRule type="cellIs" dxfId="104" priority="12" operator="equal">
      <formula>"I"</formula>
    </cfRule>
  </conditionalFormatting>
  <conditionalFormatting sqref="N32:N42">
    <cfRule type="cellIs" dxfId="103" priority="13" operator="equal">
      <formula>"X"</formula>
    </cfRule>
    <cfRule type="cellIs" dxfId="102" priority="14" operator="equal">
      <formula>"I"</formula>
    </cfRule>
  </conditionalFormatting>
  <conditionalFormatting sqref="P20:P30">
    <cfRule type="cellIs" dxfId="101" priority="9" operator="equal">
      <formula>"X"</formula>
    </cfRule>
    <cfRule type="cellIs" dxfId="100" priority="10" operator="equal">
      <formula>"I"</formula>
    </cfRule>
  </conditionalFormatting>
  <conditionalFormatting sqref="P32:P42">
    <cfRule type="cellIs" dxfId="99" priority="7" operator="equal">
      <formula>"X"</formula>
    </cfRule>
    <cfRule type="cellIs" dxfId="98" priority="8" operator="equal">
      <formula>"I"</formula>
    </cfRule>
  </conditionalFormatting>
  <conditionalFormatting sqref="R20:R30">
    <cfRule type="cellIs" dxfId="97" priority="3" operator="equal">
      <formula>"X"</formula>
    </cfRule>
    <cfRule type="cellIs" dxfId="96" priority="4" operator="equal">
      <formula>"I"</formula>
    </cfRule>
  </conditionalFormatting>
  <conditionalFormatting sqref="R32:R42">
    <cfRule type="cellIs" dxfId="95" priority="5" operator="equal">
      <formula>"X"</formula>
    </cfRule>
    <cfRule type="cellIs" dxfId="94" priority="6" operator="equal">
      <formula>"I"</formula>
    </cfRule>
  </conditionalFormatting>
  <hyperlinks>
    <hyperlink ref="B3" location="'Cost Summary'!A1" display="BACK TO SUMMARY SHEET" xr:uid="{BA3B83A2-A955-4126-8DA1-DF720C4981A1}"/>
  </hyperlinks>
  <pageMargins left="0.7" right="0.7" top="0.75" bottom="0.75" header="0.3" footer="0.3"/>
  <pageSetup orientation="portrait"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92D050"/>
  </sheetPr>
  <dimension ref="A1:S99"/>
  <sheetViews>
    <sheetView workbookViewId="0">
      <pane xSplit="2" ySplit="9" topLeftCell="C20" activePane="bottomRight" state="frozen"/>
      <selection pane="bottomRight" activeCell="A30" sqref="A30:XFD30"/>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1.2851562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57"/>
      <c r="I2" s="65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679</v>
      </c>
      <c r="Q3" s="651"/>
      <c r="R3" s="650" t="s">
        <v>680</v>
      </c>
      <c r="S3" s="651"/>
    </row>
    <row r="4" spans="1:19" ht="15.75" thickTop="1">
      <c r="A4" s="3" t="s">
        <v>541</v>
      </c>
      <c r="B4" s="4" t="str">
        <f>'Area Calculations'!B4</f>
        <v>Project Name</v>
      </c>
      <c r="C4" s="5"/>
      <c r="D4" s="5"/>
      <c r="E4" s="5"/>
      <c r="F4" s="5"/>
      <c r="G4" s="6" t="s">
        <v>542</v>
      </c>
      <c r="H4" s="648"/>
      <c r="I4" s="649"/>
      <c r="J4" s="689"/>
      <c r="K4" s="689"/>
      <c r="L4" s="689"/>
      <c r="M4" s="689"/>
      <c r="N4" s="689"/>
      <c r="O4" s="689"/>
      <c r="P4" s="689"/>
      <c r="Q4" s="689"/>
      <c r="R4" s="666"/>
      <c r="S4" s="649"/>
    </row>
    <row r="5" spans="1:19">
      <c r="A5" s="1906" t="s">
        <v>544</v>
      </c>
      <c r="B5" s="1907" t="s">
        <v>492</v>
      </c>
      <c r="C5" s="1908"/>
      <c r="D5" s="1908"/>
      <c r="E5" s="1908"/>
      <c r="F5" s="1908"/>
      <c r="G5" s="1909" t="s">
        <v>546</v>
      </c>
      <c r="H5" s="1910"/>
      <c r="I5" s="1911"/>
      <c r="J5" s="2004"/>
      <c r="K5" s="2004"/>
      <c r="L5" s="2004"/>
      <c r="M5" s="2004"/>
      <c r="N5" s="2004"/>
      <c r="O5" s="2004"/>
      <c r="P5" s="2004"/>
      <c r="Q5" s="2004"/>
      <c r="R5" s="1958"/>
      <c r="S5" s="1911"/>
    </row>
    <row r="6" spans="1:19">
      <c r="A6" s="1906" t="s">
        <v>548</v>
      </c>
      <c r="B6" s="1912" t="s">
        <v>491</v>
      </c>
      <c r="C6" s="1908"/>
      <c r="D6" s="1908"/>
      <c r="E6" s="1908"/>
      <c r="F6" s="1908"/>
      <c r="G6" s="1909" t="s">
        <v>549</v>
      </c>
      <c r="H6" s="1913"/>
      <c r="I6" s="1914"/>
      <c r="J6" s="2590"/>
      <c r="K6" s="2005"/>
      <c r="L6" s="2005"/>
      <c r="M6" s="2005"/>
      <c r="N6" s="2005"/>
      <c r="O6" s="2005"/>
      <c r="P6" s="2005"/>
      <c r="Q6" s="2005"/>
      <c r="R6" s="1959"/>
      <c r="S6" s="1914"/>
    </row>
    <row r="7" spans="1:19">
      <c r="A7" s="1906" t="s">
        <v>551</v>
      </c>
      <c r="B7" s="1915"/>
      <c r="C7" s="1908"/>
      <c r="D7" s="1908"/>
      <c r="E7" s="1908"/>
      <c r="F7" s="1908"/>
      <c r="G7" s="1909" t="s">
        <v>552</v>
      </c>
      <c r="H7" s="1916"/>
      <c r="I7" s="1917"/>
      <c r="J7" s="2591"/>
      <c r="K7" s="2591"/>
      <c r="L7" s="2006"/>
      <c r="M7" s="2006"/>
      <c r="N7" s="2006"/>
      <c r="O7" s="2006"/>
      <c r="P7" s="2006"/>
      <c r="Q7" s="2006"/>
      <c r="R7" s="1960"/>
      <c r="S7" s="1917"/>
    </row>
    <row r="8" spans="1:19" ht="15.75" thickBot="1">
      <c r="A8" s="356" t="s">
        <v>554</v>
      </c>
      <c r="B8" s="357"/>
      <c r="C8" s="188"/>
      <c r="D8" s="188"/>
      <c r="E8" s="188"/>
      <c r="F8" s="188"/>
      <c r="G8" s="298" t="s">
        <v>554</v>
      </c>
      <c r="H8" s="1918">
        <f>I60</f>
        <v>0</v>
      </c>
      <c r="I8" s="1919"/>
      <c r="J8" s="2307">
        <f>K60</f>
        <v>0</v>
      </c>
      <c r="K8" s="1919"/>
      <c r="L8" s="1918">
        <f>M60</f>
        <v>0</v>
      </c>
      <c r="M8" s="1919"/>
      <c r="N8" s="1918">
        <f>O60</f>
        <v>0</v>
      </c>
      <c r="O8" s="1919"/>
      <c r="P8" s="1918">
        <f>Q60</f>
        <v>0</v>
      </c>
      <c r="Q8" s="1919"/>
      <c r="R8" s="1918">
        <f>S60</f>
        <v>0</v>
      </c>
      <c r="S8" s="1919"/>
    </row>
    <row r="9" spans="1:19" ht="31.5" thickTop="1" thickBot="1">
      <c r="A9" s="7" t="s">
        <v>555</v>
      </c>
      <c r="B9" s="8"/>
      <c r="C9" s="9" t="s">
        <v>556</v>
      </c>
      <c r="D9" s="9" t="s">
        <v>557</v>
      </c>
      <c r="E9" s="9" t="s">
        <v>558</v>
      </c>
      <c r="F9" s="9" t="s">
        <v>559</v>
      </c>
      <c r="G9" s="10" t="s">
        <v>560</v>
      </c>
      <c r="H9" s="11" t="s">
        <v>561</v>
      </c>
      <c r="I9" s="61" t="s">
        <v>562</v>
      </c>
      <c r="J9" s="50" t="s">
        <v>561</v>
      </c>
      <c r="K9" s="11" t="s">
        <v>562</v>
      </c>
      <c r="L9" s="11" t="s">
        <v>561</v>
      </c>
      <c r="M9" s="11" t="s">
        <v>562</v>
      </c>
      <c r="N9" s="11" t="s">
        <v>561</v>
      </c>
      <c r="O9" s="11" t="s">
        <v>562</v>
      </c>
      <c r="P9" s="11" t="s">
        <v>561</v>
      </c>
      <c r="Q9" s="11" t="s">
        <v>562</v>
      </c>
      <c r="R9" s="11" t="s">
        <v>561</v>
      </c>
      <c r="S9" s="11" t="s">
        <v>562</v>
      </c>
    </row>
    <row r="10" spans="1:19" ht="15.75" hidden="1" thickTop="1">
      <c r="A10" s="1920"/>
      <c r="B10" s="2592" t="s">
        <v>563</v>
      </c>
      <c r="C10" s="1908"/>
      <c r="D10" s="1908"/>
      <c r="E10" s="1908"/>
      <c r="F10" s="1908"/>
      <c r="G10" s="1921"/>
      <c r="H10" s="1922"/>
      <c r="I10" s="2465"/>
      <c r="J10" s="1965"/>
      <c r="K10" s="1922"/>
      <c r="L10" s="1922"/>
      <c r="M10" s="1922"/>
      <c r="N10" s="1922"/>
      <c r="O10" s="1922"/>
      <c r="P10" s="1922"/>
      <c r="Q10" s="1922"/>
      <c r="R10" s="1922"/>
      <c r="S10" s="1922"/>
    </row>
    <row r="11" spans="1:19" hidden="1">
      <c r="A11" s="1920"/>
      <c r="B11" s="1907" t="str">
        <f>'Area Calculations'!L62</f>
        <v>Architectural Drawings  by</v>
      </c>
      <c r="C11" s="1923" t="s">
        <v>564</v>
      </c>
      <c r="D11" s="1908"/>
      <c r="E11" s="1908"/>
      <c r="F11" s="1908"/>
      <c r="G11" s="1921"/>
      <c r="H11" s="1922"/>
      <c r="I11" s="2465"/>
      <c r="J11" s="1965"/>
      <c r="K11" s="1922"/>
      <c r="L11" s="1922"/>
      <c r="M11" s="1922"/>
      <c r="N11" s="1922"/>
      <c r="O11" s="1922"/>
      <c r="P11" s="1922"/>
      <c r="Q11" s="1922"/>
      <c r="R11" s="1922"/>
      <c r="S11" s="1922"/>
    </row>
    <row r="12" spans="1:19" hidden="1">
      <c r="A12" s="1920"/>
      <c r="B12" s="1907" t="str">
        <f>'Area Calculations'!L63</f>
        <v>Structural Drawings by</v>
      </c>
      <c r="C12" s="1923" t="s">
        <v>564</v>
      </c>
      <c r="D12" s="1908"/>
      <c r="E12" s="1908"/>
      <c r="F12" s="1908"/>
      <c r="G12" s="1921"/>
      <c r="H12" s="1922"/>
      <c r="I12" s="2465"/>
      <c r="J12" s="1965"/>
      <c r="K12" s="1922"/>
      <c r="L12" s="1922"/>
      <c r="M12" s="1922"/>
      <c r="N12" s="1922"/>
      <c r="O12" s="1922"/>
      <c r="P12" s="1922"/>
      <c r="Q12" s="1922"/>
      <c r="R12" s="1922"/>
      <c r="S12" s="1922"/>
    </row>
    <row r="13" spans="1:19" hidden="1">
      <c r="A13" s="1920"/>
      <c r="B13" s="1907" t="str">
        <f>'Area Calculations'!L64</f>
        <v>MEP FA FP Drawings by</v>
      </c>
      <c r="C13" s="1923" t="s">
        <v>564</v>
      </c>
      <c r="D13" s="1908"/>
      <c r="E13" s="1908"/>
      <c r="F13" s="1908"/>
      <c r="G13" s="1921"/>
      <c r="H13" s="1922"/>
      <c r="I13" s="2465"/>
      <c r="J13" s="1965"/>
      <c r="K13" s="1922"/>
      <c r="L13" s="1922"/>
      <c r="M13" s="1922"/>
      <c r="N13" s="1922"/>
      <c r="O13" s="1922"/>
      <c r="P13" s="1922"/>
      <c r="Q13" s="1922"/>
      <c r="R13" s="1922"/>
      <c r="S13" s="1922"/>
    </row>
    <row r="14" spans="1:19" hidden="1">
      <c r="A14" s="1920"/>
      <c r="B14" s="1907" t="str">
        <f>'Area Calculations'!L65</f>
        <v xml:space="preserve">Civil Drawings by </v>
      </c>
      <c r="C14" s="1923" t="s">
        <v>564</v>
      </c>
      <c r="D14" s="1908"/>
      <c r="E14" s="1908"/>
      <c r="F14" s="1908"/>
      <c r="G14" s="1921"/>
      <c r="H14" s="1922"/>
      <c r="I14" s="2465"/>
      <c r="J14" s="1965"/>
      <c r="K14" s="1922"/>
      <c r="L14" s="1922"/>
      <c r="M14" s="1922"/>
      <c r="N14" s="1922"/>
      <c r="O14" s="1922"/>
      <c r="P14" s="1922"/>
      <c r="Q14" s="1922"/>
      <c r="R14" s="1922"/>
      <c r="S14" s="1922"/>
    </row>
    <row r="15" spans="1:19" hidden="1">
      <c r="A15" s="1920"/>
      <c r="B15" s="1907" t="str">
        <f>'Area Calculations'!L66</f>
        <v>Land scape Drawings by</v>
      </c>
      <c r="C15" s="1923" t="s">
        <v>564</v>
      </c>
      <c r="D15" s="1908"/>
      <c r="E15" s="1908"/>
      <c r="F15" s="1908"/>
      <c r="G15" s="1921"/>
      <c r="H15" s="1922"/>
      <c r="I15" s="2465"/>
      <c r="J15" s="1965"/>
      <c r="K15" s="1922"/>
      <c r="L15" s="1922"/>
      <c r="M15" s="1922"/>
      <c r="N15" s="1922"/>
      <c r="O15" s="1922"/>
      <c r="P15" s="1922"/>
      <c r="Q15" s="1922"/>
      <c r="R15" s="1922"/>
      <c r="S15" s="1922"/>
    </row>
    <row r="16" spans="1:19" hidden="1">
      <c r="A16" s="1920"/>
      <c r="B16" s="1907" t="str">
        <f>'Area Calculations'!L67</f>
        <v>Kitchen Drawings by</v>
      </c>
      <c r="C16" s="1923" t="s">
        <v>564</v>
      </c>
      <c r="D16" s="1908"/>
      <c r="E16" s="1908"/>
      <c r="F16" s="1908"/>
      <c r="G16" s="1921"/>
      <c r="H16" s="1922"/>
      <c r="I16" s="2465"/>
      <c r="J16" s="1965"/>
      <c r="K16" s="1922"/>
      <c r="L16" s="1922"/>
      <c r="M16" s="1922"/>
      <c r="N16" s="1922"/>
      <c r="O16" s="1922"/>
      <c r="P16" s="1922"/>
      <c r="Q16" s="1922"/>
      <c r="R16" s="1922"/>
      <c r="S16" s="1922"/>
    </row>
    <row r="17" spans="1:19" hidden="1">
      <c r="A17" s="1920"/>
      <c r="B17" s="1907" t="str">
        <f>'Area Calculations'!L68</f>
        <v>Storefront Designer by</v>
      </c>
      <c r="C17" s="1923" t="s">
        <v>564</v>
      </c>
      <c r="D17" s="1908"/>
      <c r="E17" s="1908"/>
      <c r="F17" s="1908"/>
      <c r="G17" s="1921"/>
      <c r="H17" s="1922"/>
      <c r="I17" s="2465"/>
      <c r="J17" s="1965"/>
      <c r="K17" s="1922"/>
      <c r="L17" s="1922"/>
      <c r="M17" s="1922"/>
      <c r="N17" s="1922"/>
      <c r="O17" s="1922"/>
      <c r="P17" s="1922"/>
      <c r="Q17" s="1922"/>
      <c r="R17" s="1922"/>
      <c r="S17" s="1922"/>
    </row>
    <row r="18" spans="1:19" hidden="1">
      <c r="A18" s="1920"/>
      <c r="B18" s="1907" t="str">
        <f>'Area Calculations'!L69</f>
        <v>Geotech report by</v>
      </c>
      <c r="C18" s="1923" t="s">
        <v>564</v>
      </c>
      <c r="D18" s="1908"/>
      <c r="E18" s="1908"/>
      <c r="F18" s="1908"/>
      <c r="G18" s="1921"/>
      <c r="H18" s="1922"/>
      <c r="I18" s="2465"/>
      <c r="J18" s="1965"/>
      <c r="K18" s="1922"/>
      <c r="L18" s="1922"/>
      <c r="M18" s="1922"/>
      <c r="N18" s="1922"/>
      <c r="O18" s="1922"/>
      <c r="P18" s="1922"/>
      <c r="Q18" s="1922"/>
      <c r="R18" s="1922"/>
      <c r="S18" s="1922"/>
    </row>
    <row r="19" spans="1:19" ht="14.45" hidden="1" customHeight="1">
      <c r="A19" s="1920"/>
      <c r="B19" s="1907" t="str">
        <f>'Area Calculations'!L70</f>
        <v>Specifications</v>
      </c>
      <c r="C19" s="1923" t="s">
        <v>564</v>
      </c>
      <c r="D19" s="1908"/>
      <c r="E19" s="1908"/>
      <c r="F19" s="1908"/>
      <c r="G19" s="1921"/>
      <c r="H19" s="1922"/>
      <c r="I19" s="2465"/>
      <c r="J19" s="1965"/>
      <c r="K19" s="1922"/>
      <c r="L19" s="1922"/>
      <c r="M19" s="1922"/>
      <c r="N19" s="1922"/>
      <c r="O19" s="1922"/>
      <c r="P19" s="1922"/>
      <c r="Q19" s="1922"/>
      <c r="R19" s="1922"/>
      <c r="S19" s="1922"/>
    </row>
    <row r="20" spans="1:19" ht="15.75" thickTop="1">
      <c r="A20" s="1920"/>
      <c r="B20" s="1907"/>
      <c r="C20" s="1923"/>
      <c r="D20" s="1908"/>
      <c r="E20" s="1908"/>
      <c r="F20" s="1908"/>
      <c r="G20" s="1921"/>
      <c r="H20" s="1922"/>
      <c r="I20" s="2553"/>
      <c r="J20" s="1965"/>
      <c r="K20" s="2593"/>
      <c r="L20" s="1924"/>
      <c r="M20" s="2593"/>
      <c r="N20" s="1924"/>
      <c r="O20" s="2593"/>
      <c r="P20" s="1924"/>
      <c r="Q20" s="2593"/>
      <c r="R20" s="1924"/>
      <c r="S20" s="2519"/>
    </row>
    <row r="21" spans="1:19" ht="15.75" thickBot="1">
      <c r="A21" s="60"/>
      <c r="B21" s="1925" t="s">
        <v>492</v>
      </c>
      <c r="C21" s="57"/>
      <c r="D21" s="58"/>
      <c r="E21" s="58"/>
      <c r="F21" s="58"/>
      <c r="G21" s="64"/>
      <c r="H21" s="1924"/>
      <c r="I21" s="2553"/>
      <c r="J21" s="1924"/>
      <c r="K21" s="2593"/>
      <c r="L21" s="1924"/>
      <c r="M21" s="2593"/>
      <c r="N21" s="1924"/>
      <c r="O21" s="2593"/>
      <c r="P21" s="1924"/>
      <c r="Q21" s="2593"/>
      <c r="R21" s="1924"/>
      <c r="S21" s="2594"/>
    </row>
    <row r="22" spans="1:19">
      <c r="A22" s="2595"/>
      <c r="B22" s="1848" t="s">
        <v>567</v>
      </c>
      <c r="C22" s="1923"/>
      <c r="D22" s="1908"/>
      <c r="E22" s="1908"/>
      <c r="F22" s="1908"/>
      <c r="G22" s="1921"/>
      <c r="H22" s="1924"/>
      <c r="I22" s="2553"/>
      <c r="J22" s="1924"/>
      <c r="K22" s="2593"/>
      <c r="L22" s="1924"/>
      <c r="M22" s="2593"/>
      <c r="N22" s="1924"/>
      <c r="O22" s="2593"/>
      <c r="P22" s="1924"/>
      <c r="Q22" s="2593"/>
      <c r="R22" s="1924"/>
      <c r="S22" s="2594"/>
    </row>
    <row r="23" spans="1:19">
      <c r="A23" s="2596"/>
      <c r="B23" s="2597" t="s">
        <v>568</v>
      </c>
      <c r="C23" s="2546"/>
      <c r="D23" s="2547"/>
      <c r="E23" s="2547"/>
      <c r="F23" s="1908"/>
      <c r="G23" s="1921"/>
      <c r="H23" s="1924"/>
      <c r="I23" s="2553"/>
      <c r="J23" s="1924"/>
      <c r="K23" s="2593"/>
      <c r="L23" s="1924"/>
      <c r="M23" s="2593"/>
      <c r="N23" s="1924"/>
      <c r="O23" s="2593"/>
      <c r="P23" s="1924"/>
      <c r="Q23" s="2593"/>
      <c r="R23" s="1924"/>
      <c r="S23" s="2594"/>
    </row>
    <row r="24" spans="1:19">
      <c r="A24" s="2596"/>
      <c r="B24" s="2597" t="s">
        <v>569</v>
      </c>
      <c r="C24" s="2598"/>
      <c r="D24" s="2547"/>
      <c r="E24" s="2547"/>
      <c r="F24" s="1908"/>
      <c r="G24" s="1921"/>
      <c r="H24" s="1924"/>
      <c r="I24" s="2553"/>
      <c r="J24" s="1924"/>
      <c r="K24" s="2593"/>
      <c r="L24" s="1924"/>
      <c r="M24" s="2593"/>
      <c r="N24" s="1924"/>
      <c r="O24" s="2593"/>
      <c r="P24" s="1924"/>
      <c r="Q24" s="2593"/>
      <c r="R24" s="1924"/>
      <c r="S24" s="2594"/>
    </row>
    <row r="25" spans="1:19">
      <c r="A25" s="2596"/>
      <c r="B25" s="2599" t="s">
        <v>570</v>
      </c>
      <c r="C25" s="2598"/>
      <c r="D25" s="2547"/>
      <c r="E25" s="2547"/>
      <c r="F25" s="1908"/>
      <c r="G25" s="1921"/>
      <c r="H25" s="1924"/>
      <c r="I25" s="2553"/>
      <c r="J25" s="1924"/>
      <c r="K25" s="2593"/>
      <c r="L25" s="1924"/>
      <c r="M25" s="2593"/>
      <c r="N25" s="1924"/>
      <c r="O25" s="2593"/>
      <c r="P25" s="1924"/>
      <c r="Q25" s="2593"/>
      <c r="R25" s="1924"/>
      <c r="S25" s="2594"/>
    </row>
    <row r="26" spans="1:19">
      <c r="A26" s="2596"/>
      <c r="B26" s="2599" t="s">
        <v>571</v>
      </c>
      <c r="C26" s="2598"/>
      <c r="D26" s="2547"/>
      <c r="E26" s="2547"/>
      <c r="F26" s="1908"/>
      <c r="G26" s="1921"/>
      <c r="H26" s="1924"/>
      <c r="I26" s="2553"/>
      <c r="J26" s="1924"/>
      <c r="K26" s="2593"/>
      <c r="L26" s="1924"/>
      <c r="M26" s="2593"/>
      <c r="N26" s="1924"/>
      <c r="O26" s="2593"/>
      <c r="P26" s="1924"/>
      <c r="Q26" s="2593"/>
      <c r="R26" s="1924"/>
      <c r="S26" s="2594"/>
    </row>
    <row r="27" spans="1:19">
      <c r="A27" s="2596"/>
      <c r="B27" s="2599" t="s">
        <v>1145</v>
      </c>
      <c r="C27" s="2598"/>
      <c r="D27" s="2547"/>
      <c r="E27" s="2547"/>
      <c r="F27" s="1908"/>
      <c r="G27" s="1921"/>
      <c r="H27" s="1924"/>
      <c r="I27" s="2553"/>
      <c r="J27" s="1924"/>
      <c r="K27" s="2593"/>
      <c r="L27" s="1924"/>
      <c r="M27" s="2593"/>
      <c r="N27" s="1924"/>
      <c r="O27" s="2593"/>
      <c r="P27" s="1924"/>
      <c r="Q27" s="2593"/>
      <c r="R27" s="1924"/>
      <c r="S27" s="2594"/>
    </row>
    <row r="28" spans="1:19">
      <c r="A28" s="2596"/>
      <c r="B28" s="2599" t="s">
        <v>572</v>
      </c>
      <c r="C28" s="2598"/>
      <c r="D28" s="2547"/>
      <c r="E28" s="2547"/>
      <c r="F28" s="1908"/>
      <c r="G28" s="1921"/>
      <c r="H28" s="1924"/>
      <c r="I28" s="2553"/>
      <c r="J28" s="1924"/>
      <c r="K28" s="2593"/>
      <c r="L28" s="1924"/>
      <c r="M28" s="2593"/>
      <c r="N28" s="1924"/>
      <c r="O28" s="2593"/>
      <c r="P28" s="1924"/>
      <c r="Q28" s="2593"/>
      <c r="R28" s="1924"/>
      <c r="S28" s="2594"/>
    </row>
    <row r="29" spans="1:19">
      <c r="A29" s="2596"/>
      <c r="B29" s="2600" t="s">
        <v>573</v>
      </c>
      <c r="C29" s="2598"/>
      <c r="D29" s="2547"/>
      <c r="E29" s="2547"/>
      <c r="F29" s="1908"/>
      <c r="G29" s="1921"/>
      <c r="H29" s="1924"/>
      <c r="I29" s="2553"/>
      <c r="J29" s="1924"/>
      <c r="K29" s="2593"/>
      <c r="L29" s="1924"/>
      <c r="M29" s="2593"/>
      <c r="N29" s="1924"/>
      <c r="O29" s="2593"/>
      <c r="P29" s="1924"/>
      <c r="Q29" s="2593"/>
      <c r="R29" s="1924"/>
      <c r="S29" s="2594"/>
    </row>
    <row r="30" spans="1:19">
      <c r="A30" s="2596"/>
      <c r="B30" s="2600" t="s">
        <v>648</v>
      </c>
      <c r="C30" s="2598"/>
      <c r="D30" s="2547"/>
      <c r="E30" s="2547"/>
      <c r="F30" s="1908"/>
      <c r="G30" s="1921"/>
      <c r="H30" s="1924"/>
      <c r="I30" s="2601"/>
      <c r="J30" s="1924"/>
      <c r="K30" s="2593"/>
      <c r="L30" s="1924"/>
      <c r="M30" s="2593"/>
      <c r="N30" s="1924"/>
      <c r="O30" s="2593"/>
      <c r="P30" s="1924"/>
      <c r="Q30" s="2593"/>
      <c r="R30" s="1924"/>
      <c r="S30" s="2602"/>
    </row>
    <row r="31" spans="1:19">
      <c r="A31" s="2596"/>
      <c r="B31" s="2557" t="s">
        <v>574</v>
      </c>
      <c r="C31" s="2598"/>
      <c r="D31" s="2547"/>
      <c r="E31" s="2547"/>
      <c r="F31" s="1908"/>
      <c r="G31" s="1921"/>
      <c r="H31" s="1924"/>
      <c r="I31" s="2553"/>
      <c r="J31" s="1924"/>
      <c r="K31" s="2593"/>
      <c r="L31" s="1924"/>
      <c r="M31" s="2593"/>
      <c r="N31" s="1924"/>
      <c r="O31" s="2593"/>
      <c r="P31" s="1924"/>
      <c r="Q31" s="2593"/>
      <c r="R31" s="1924"/>
      <c r="S31" s="2594"/>
    </row>
    <row r="32" spans="1:19">
      <c r="A32" s="2596"/>
      <c r="B32" s="2603" t="s">
        <v>575</v>
      </c>
      <c r="C32" s="2604"/>
      <c r="D32" s="1933"/>
      <c r="E32" s="1933"/>
      <c r="F32" s="1933"/>
      <c r="G32" s="1935"/>
      <c r="H32" s="2605"/>
      <c r="I32" s="2606"/>
      <c r="J32" s="2606"/>
      <c r="K32" s="2606"/>
      <c r="L32" s="2607"/>
      <c r="M32" s="2608"/>
      <c r="N32" s="2606"/>
      <c r="O32" s="2606"/>
      <c r="P32" s="2606"/>
      <c r="Q32" s="2606"/>
      <c r="R32" s="1974"/>
      <c r="S32" s="2608"/>
    </row>
    <row r="33" spans="1:19" ht="15.75">
      <c r="A33" s="2596"/>
      <c r="B33" s="2609"/>
      <c r="C33" s="2598"/>
      <c r="D33" s="2547"/>
      <c r="E33" s="2547"/>
      <c r="F33" s="1908"/>
      <c r="G33" s="1921"/>
      <c r="H33" s="2023"/>
      <c r="I33" s="2553"/>
      <c r="J33" s="1924"/>
      <c r="K33" s="2593"/>
      <c r="L33" s="1924"/>
      <c r="M33" s="2593"/>
      <c r="N33" s="1924"/>
      <c r="O33" s="2593"/>
      <c r="P33" s="1924"/>
      <c r="Q33" s="2593"/>
      <c r="R33" s="1924"/>
      <c r="S33" s="1922"/>
    </row>
    <row r="34" spans="1:19" ht="15.75">
      <c r="A34" s="2596"/>
      <c r="B34" s="2609" t="s">
        <v>1257</v>
      </c>
      <c r="C34" s="2598"/>
      <c r="D34" s="2547"/>
      <c r="E34" s="2547"/>
      <c r="F34" s="1908"/>
      <c r="G34" s="1921"/>
      <c r="H34" s="1924"/>
      <c r="I34" s="2553"/>
      <c r="J34" s="1924"/>
      <c r="K34" s="2593"/>
      <c r="L34" s="1924"/>
      <c r="M34" s="2593"/>
      <c r="N34" s="1924"/>
      <c r="O34" s="2593"/>
      <c r="P34" s="1924"/>
      <c r="Q34" s="2593"/>
      <c r="R34" s="1924"/>
      <c r="S34" s="1922"/>
    </row>
    <row r="35" spans="1:19" ht="15.75">
      <c r="A35" s="2596"/>
      <c r="B35" s="2610"/>
      <c r="C35" s="2598"/>
      <c r="D35" s="2611"/>
      <c r="E35" s="2547"/>
      <c r="F35" s="1938"/>
      <c r="G35" s="1939"/>
      <c r="H35" s="1924"/>
      <c r="I35" s="2553"/>
      <c r="J35" s="1924"/>
      <c r="K35" s="2593"/>
      <c r="L35" s="1924"/>
      <c r="M35" s="2593"/>
      <c r="N35" s="1924"/>
      <c r="O35" s="2593"/>
      <c r="P35" s="1924"/>
      <c r="Q35" s="2593"/>
      <c r="R35" s="1924"/>
      <c r="S35" s="1922"/>
    </row>
    <row r="36" spans="1:19" ht="15.75">
      <c r="A36" s="2596"/>
      <c r="B36" s="2610" t="s">
        <v>1258</v>
      </c>
      <c r="C36" s="2598"/>
      <c r="D36" s="2547"/>
      <c r="E36" s="2547"/>
      <c r="F36" s="1908"/>
      <c r="G36" s="1921"/>
      <c r="H36" s="1924"/>
      <c r="I36" s="2553"/>
      <c r="J36" s="1924"/>
      <c r="K36" s="2593"/>
      <c r="L36" s="1924"/>
      <c r="M36" s="2593"/>
      <c r="N36" s="1924"/>
      <c r="O36" s="2593"/>
      <c r="P36" s="1924"/>
      <c r="Q36" s="2593"/>
      <c r="R36" s="1924"/>
      <c r="S36" s="1922"/>
    </row>
    <row r="37" spans="1:19" ht="15.75">
      <c r="A37" s="2596"/>
      <c r="B37" s="2612" t="s">
        <v>1259</v>
      </c>
      <c r="C37" s="1921"/>
      <c r="D37" s="2547"/>
      <c r="E37" s="2547"/>
      <c r="F37" s="1908"/>
      <c r="G37" s="1921"/>
      <c r="H37" s="1924"/>
      <c r="I37" s="2613"/>
      <c r="J37" s="1924"/>
      <c r="K37" s="2593"/>
      <c r="L37" s="1924"/>
      <c r="M37" s="2614"/>
      <c r="N37" s="1924"/>
      <c r="O37" s="2614"/>
      <c r="P37" s="1924"/>
      <c r="Q37" s="2614"/>
      <c r="R37" s="1924"/>
      <c r="S37" s="1922"/>
    </row>
    <row r="38" spans="1:19" ht="15.75">
      <c r="A38" s="2596"/>
      <c r="B38" s="2612" t="s">
        <v>1260</v>
      </c>
      <c r="C38" s="1921"/>
      <c r="D38" s="2547"/>
      <c r="E38" s="2547"/>
      <c r="F38" s="1908"/>
      <c r="G38" s="1921"/>
      <c r="H38" s="1924"/>
      <c r="I38" s="2613"/>
      <c r="J38" s="1924"/>
      <c r="K38" s="2593"/>
      <c r="L38" s="1924"/>
      <c r="M38" s="2614"/>
      <c r="N38" s="1924"/>
      <c r="O38" s="2614"/>
      <c r="P38" s="1924"/>
      <c r="Q38" s="2614"/>
      <c r="R38" s="1924"/>
      <c r="S38" s="1922"/>
    </row>
    <row r="39" spans="1:19" ht="15.75">
      <c r="A39" s="2596"/>
      <c r="B39" s="2612" t="s">
        <v>1261</v>
      </c>
      <c r="C39" s="1921"/>
      <c r="D39" s="2547"/>
      <c r="E39" s="2547"/>
      <c r="F39" s="1908"/>
      <c r="G39" s="1921"/>
      <c r="H39" s="1924"/>
      <c r="I39" s="2613"/>
      <c r="J39" s="1924"/>
      <c r="K39" s="2593"/>
      <c r="L39" s="1924"/>
      <c r="M39" s="2614"/>
      <c r="N39" s="1924"/>
      <c r="O39" s="2593"/>
      <c r="P39" s="1924"/>
      <c r="Q39" s="2593"/>
      <c r="R39" s="1924"/>
      <c r="S39" s="1922"/>
    </row>
    <row r="40" spans="1:19" ht="15.75">
      <c r="A40" s="2596"/>
      <c r="B40" s="2612" t="s">
        <v>1262</v>
      </c>
      <c r="C40" s="1921"/>
      <c r="D40" s="2547"/>
      <c r="E40" s="2547"/>
      <c r="F40" s="1908"/>
      <c r="G40" s="1921"/>
      <c r="H40" s="1924"/>
      <c r="I40" s="2613"/>
      <c r="J40" s="1924"/>
      <c r="K40" s="2593"/>
      <c r="L40" s="1924"/>
      <c r="M40" s="2614"/>
      <c r="N40" s="1924"/>
      <c r="O40" s="2614"/>
      <c r="P40" s="1924"/>
      <c r="Q40" s="2614"/>
      <c r="R40" s="1924"/>
      <c r="S40" s="1922"/>
    </row>
    <row r="41" spans="1:19">
      <c r="A41" s="2596"/>
      <c r="B41" s="2615" t="s">
        <v>1263</v>
      </c>
      <c r="C41" s="1921"/>
      <c r="D41" s="2547"/>
      <c r="E41" s="2547"/>
      <c r="F41" s="1908"/>
      <c r="G41" s="1921"/>
      <c r="H41" s="1924"/>
      <c r="I41" s="2613"/>
      <c r="J41" s="1924"/>
      <c r="K41" s="2593"/>
      <c r="L41" s="1924"/>
      <c r="M41" s="2614"/>
      <c r="N41" s="1924"/>
      <c r="O41" s="2614"/>
      <c r="P41" s="1924"/>
      <c r="Q41" s="2614"/>
      <c r="R41" s="1924"/>
      <c r="S41" s="1922"/>
    </row>
    <row r="42" spans="1:19" ht="15.75">
      <c r="A42" s="2596"/>
      <c r="B42" s="2612" t="s">
        <v>1264</v>
      </c>
      <c r="C42" s="1921"/>
      <c r="D42" s="2547"/>
      <c r="E42" s="2547"/>
      <c r="F42" s="1908"/>
      <c r="G42" s="1921"/>
      <c r="H42" s="1924"/>
      <c r="I42" s="2613"/>
      <c r="J42" s="1924"/>
      <c r="K42" s="2593"/>
      <c r="L42" s="1924"/>
      <c r="M42" s="2614"/>
      <c r="N42" s="1924"/>
      <c r="O42" s="2614"/>
      <c r="P42" s="1924"/>
      <c r="Q42" s="2614"/>
      <c r="R42" s="1924"/>
      <c r="S42" s="1922"/>
    </row>
    <row r="43" spans="1:19" ht="15.75">
      <c r="A43" s="2596"/>
      <c r="B43" s="2612" t="s">
        <v>1265</v>
      </c>
      <c r="C43" s="1921"/>
      <c r="D43" s="2547"/>
      <c r="E43" s="2547"/>
      <c r="F43" s="1908"/>
      <c r="G43" s="1921"/>
      <c r="H43" s="1924"/>
      <c r="I43" s="2613"/>
      <c r="J43" s="1924"/>
      <c r="K43" s="2593"/>
      <c r="L43" s="1924"/>
      <c r="M43" s="2614"/>
      <c r="N43" s="1924"/>
      <c r="O43" s="2614"/>
      <c r="P43" s="1924"/>
      <c r="Q43" s="2614"/>
      <c r="R43" s="1924"/>
      <c r="S43" s="1922"/>
    </row>
    <row r="44" spans="1:19" ht="15.75">
      <c r="A44" s="2596"/>
      <c r="B44" s="2612"/>
      <c r="C44" s="1921"/>
      <c r="D44" s="2547"/>
      <c r="E44" s="2547"/>
      <c r="F44" s="1908"/>
      <c r="G44" s="1921"/>
      <c r="H44" s="1924"/>
      <c r="I44" s="2613"/>
      <c r="J44" s="1924"/>
      <c r="K44" s="2593"/>
      <c r="L44" s="1924"/>
      <c r="M44" s="2614"/>
      <c r="N44" s="1924"/>
      <c r="O44" s="2614"/>
      <c r="P44" s="1924"/>
      <c r="Q44" s="2614"/>
      <c r="R44" s="1924"/>
      <c r="S44" s="1922"/>
    </row>
    <row r="45" spans="1:19" ht="15.75">
      <c r="A45" s="2596"/>
      <c r="B45" s="2612"/>
      <c r="C45" s="1921"/>
      <c r="D45" s="2547"/>
      <c r="E45" s="2547"/>
      <c r="F45" s="1908"/>
      <c r="G45" s="1921"/>
      <c r="H45" s="1924"/>
      <c r="I45" s="2613"/>
      <c r="J45" s="1924"/>
      <c r="K45" s="2593"/>
      <c r="L45" s="1924"/>
      <c r="M45" s="2614"/>
      <c r="N45" s="1924"/>
      <c r="O45" s="2614"/>
      <c r="P45" s="1924"/>
      <c r="Q45" s="2614"/>
      <c r="R45" s="1924"/>
      <c r="S45" s="1922"/>
    </row>
    <row r="46" spans="1:19">
      <c r="A46" s="2596"/>
      <c r="B46" s="2616" t="s">
        <v>1266</v>
      </c>
      <c r="C46" s="1921"/>
      <c r="D46" s="2547"/>
      <c r="E46" s="2547"/>
      <c r="F46" s="1908"/>
      <c r="G46" s="1921"/>
      <c r="H46" s="1924"/>
      <c r="I46" s="2553"/>
      <c r="J46" s="1924"/>
      <c r="K46" s="2593"/>
      <c r="L46" s="1924"/>
      <c r="M46" s="2593"/>
      <c r="N46" s="1924"/>
      <c r="O46" s="2593"/>
      <c r="P46" s="1924"/>
      <c r="Q46" s="2593"/>
      <c r="R46" s="1924"/>
      <c r="S46" s="1922"/>
    </row>
    <row r="47" spans="1:19" ht="15.75">
      <c r="A47" s="2596"/>
      <c r="B47" s="2612" t="s">
        <v>1267</v>
      </c>
      <c r="C47" s="2546"/>
      <c r="D47" s="2547"/>
      <c r="E47" s="2547"/>
      <c r="F47" s="1908"/>
      <c r="G47" s="1921"/>
      <c r="H47" s="1924"/>
      <c r="I47" s="2613"/>
      <c r="J47" s="1924"/>
      <c r="K47" s="2593"/>
      <c r="L47" s="1924"/>
      <c r="M47" s="2614"/>
      <c r="N47" s="1924"/>
      <c r="O47" s="2614"/>
      <c r="P47" s="1924"/>
      <c r="Q47" s="2614"/>
      <c r="R47" s="1924"/>
      <c r="S47" s="1922"/>
    </row>
    <row r="48" spans="1:19">
      <c r="A48" s="2596"/>
      <c r="B48" s="2615"/>
      <c r="C48" s="2546"/>
      <c r="D48" s="2547"/>
      <c r="E48" s="2547"/>
      <c r="F48" s="1908"/>
      <c r="G48" s="1921"/>
      <c r="H48" s="1924"/>
      <c r="I48" s="2617"/>
      <c r="J48" s="1924"/>
      <c r="K48" s="2593"/>
      <c r="L48" s="1924"/>
      <c r="M48" s="2614"/>
      <c r="N48" s="1924"/>
      <c r="O48" s="2614"/>
      <c r="P48" s="1924"/>
      <c r="Q48" s="2614"/>
      <c r="R48" s="1924"/>
      <c r="S48" s="1893"/>
    </row>
    <row r="49" spans="1:19">
      <c r="A49" s="2596"/>
      <c r="B49" s="2615"/>
      <c r="C49" s="2546"/>
      <c r="D49" s="2547"/>
      <c r="E49" s="2547"/>
      <c r="F49" s="1908"/>
      <c r="G49" s="1921"/>
      <c r="H49" s="1924"/>
      <c r="I49" s="2617"/>
      <c r="J49" s="1924"/>
      <c r="K49" s="2593"/>
      <c r="L49" s="1924"/>
      <c r="M49" s="2614"/>
      <c r="N49" s="1924"/>
      <c r="O49" s="2614"/>
      <c r="P49" s="1924"/>
      <c r="Q49" s="2614"/>
      <c r="R49" s="2023"/>
      <c r="S49" s="2614"/>
    </row>
    <row r="50" spans="1:19" ht="15.75" thickBot="1">
      <c r="A50" s="2596"/>
      <c r="B50" s="2618" t="s">
        <v>823</v>
      </c>
      <c r="C50" s="2546"/>
      <c r="D50" s="2547"/>
      <c r="E50" s="2547"/>
      <c r="F50" s="1908"/>
      <c r="G50" s="1921"/>
      <c r="H50" s="1924"/>
      <c r="I50" s="2617"/>
      <c r="J50" s="1924"/>
      <c r="K50" s="2593"/>
      <c r="L50" s="1924"/>
      <c r="M50" s="2614"/>
      <c r="N50" s="1924"/>
      <c r="O50" s="2614"/>
      <c r="P50" s="1924"/>
      <c r="Q50" s="2614"/>
      <c r="R50" s="2023"/>
      <c r="S50" s="2614"/>
    </row>
    <row r="51" spans="1:19" ht="15" hidden="1" customHeight="1" thickBot="1">
      <c r="A51" s="2215"/>
      <c r="B51" s="372"/>
      <c r="C51" s="373"/>
      <c r="D51" s="373"/>
      <c r="E51" s="373"/>
      <c r="F51" s="373"/>
      <c r="G51" s="374"/>
      <c r="H51" s="2619"/>
      <c r="I51" s="2613"/>
      <c r="J51" s="2614"/>
      <c r="K51" s="2614"/>
      <c r="L51" s="2614"/>
      <c r="M51" s="2614"/>
      <c r="N51" s="2614"/>
      <c r="O51" s="2614"/>
      <c r="P51" s="2614"/>
      <c r="Q51" s="2614"/>
      <c r="R51" s="2614"/>
      <c r="S51" s="2614"/>
    </row>
    <row r="52" spans="1:19" ht="15" hidden="1" customHeight="1" thickBot="1">
      <c r="A52" s="2595">
        <v>1</v>
      </c>
      <c r="B52" s="375"/>
      <c r="C52" s="376"/>
      <c r="D52" s="376"/>
      <c r="E52" s="376"/>
      <c r="F52" s="376"/>
      <c r="G52" s="377"/>
      <c r="H52" s="2619"/>
      <c r="I52" s="2613"/>
      <c r="J52" s="2614"/>
      <c r="K52" s="2614"/>
      <c r="L52" s="2614"/>
      <c r="M52" s="2614"/>
      <c r="N52" s="2614"/>
      <c r="O52" s="2614"/>
      <c r="P52" s="2614"/>
      <c r="Q52" s="2614"/>
      <c r="R52" s="2614"/>
      <c r="S52" s="2614"/>
    </row>
    <row r="53" spans="1:19" ht="15" hidden="1" customHeight="1" thickBot="1">
      <c r="A53" s="2215">
        <v>2</v>
      </c>
      <c r="B53" s="2429"/>
      <c r="C53" s="2430" t="s">
        <v>564</v>
      </c>
      <c r="D53" s="2431"/>
      <c r="E53" s="2431"/>
      <c r="F53" s="2431"/>
      <c r="G53" s="2432"/>
      <c r="H53" s="2619"/>
      <c r="I53" s="2613"/>
      <c r="J53" s="2614"/>
      <c r="K53" s="2614"/>
      <c r="L53" s="2614"/>
      <c r="M53" s="2614"/>
      <c r="N53" s="2614"/>
      <c r="O53" s="2614"/>
      <c r="P53" s="2614"/>
      <c r="Q53" s="2614"/>
      <c r="R53" s="2614"/>
      <c r="S53" s="2614"/>
    </row>
    <row r="54" spans="1:19" ht="15" hidden="1" customHeight="1" thickBot="1">
      <c r="A54" s="2595">
        <v>3</v>
      </c>
      <c r="B54" s="2216"/>
      <c r="C54" s="1923" t="s">
        <v>564</v>
      </c>
      <c r="D54" s="1908"/>
      <c r="E54" s="1908"/>
      <c r="F54" s="1908"/>
      <c r="G54" s="1921"/>
      <c r="H54" s="2619"/>
      <c r="I54" s="2613"/>
      <c r="J54" s="2614"/>
      <c r="K54" s="2614"/>
      <c r="L54" s="2614"/>
      <c r="M54" s="2614"/>
      <c r="N54" s="2614"/>
      <c r="O54" s="2614"/>
      <c r="P54" s="2614"/>
      <c r="Q54" s="2614"/>
      <c r="R54" s="2614"/>
      <c r="S54" s="2614"/>
    </row>
    <row r="55" spans="1:19" ht="15" hidden="1" customHeight="1" thickBot="1">
      <c r="A55" s="2215">
        <v>4</v>
      </c>
      <c r="B55" s="2216"/>
      <c r="C55" s="1923" t="s">
        <v>564</v>
      </c>
      <c r="D55" s="1908"/>
      <c r="E55" s="1908"/>
      <c r="F55" s="1908"/>
      <c r="G55" s="1921"/>
      <c r="H55" s="2619"/>
      <c r="I55" s="2613"/>
      <c r="J55" s="2614"/>
      <c r="K55" s="2614"/>
      <c r="L55" s="2614"/>
      <c r="M55" s="2614"/>
      <c r="N55" s="2614"/>
      <c r="O55" s="2614"/>
      <c r="P55" s="2614"/>
      <c r="Q55" s="2614"/>
      <c r="R55" s="2614"/>
      <c r="S55" s="2614"/>
    </row>
    <row r="56" spans="1:19" ht="15.75" thickTop="1">
      <c r="A56" s="14"/>
      <c r="B56" s="15"/>
      <c r="C56" s="16"/>
      <c r="D56" s="16"/>
      <c r="E56" s="17"/>
      <c r="F56" s="18" t="s">
        <v>625</v>
      </c>
      <c r="G56" s="19"/>
      <c r="H56" s="20"/>
      <c r="I56" s="62">
        <f>SUM(I23:I55)</f>
        <v>0</v>
      </c>
      <c r="J56" s="51"/>
      <c r="K56" s="62">
        <f>SUM(K23:K55)</f>
        <v>0</v>
      </c>
      <c r="L56" s="20"/>
      <c r="M56" s="62">
        <f>SUM(M23:M55)</f>
        <v>0</v>
      </c>
      <c r="N56" s="20"/>
      <c r="O56" s="62">
        <f>SUM(O23:O55)</f>
        <v>0</v>
      </c>
      <c r="P56" s="20"/>
      <c r="Q56" s="62">
        <f>SUM(Q23:Q55)</f>
        <v>0</v>
      </c>
      <c r="R56" s="20"/>
      <c r="S56" s="62">
        <f>SUM(S23:S55)</f>
        <v>0</v>
      </c>
    </row>
    <row r="57" spans="1:19">
      <c r="A57" s="1867"/>
      <c r="B57" s="1868"/>
      <c r="C57" s="1869"/>
      <c r="D57" s="1869"/>
      <c r="E57" s="1870"/>
      <c r="F57" s="1871" t="s">
        <v>626</v>
      </c>
      <c r="G57" s="1872"/>
      <c r="H57" s="1873">
        <v>0</v>
      </c>
      <c r="I57" s="1989"/>
      <c r="J57" s="1990">
        <v>0</v>
      </c>
      <c r="K57" s="1989"/>
      <c r="L57" s="1873">
        <v>0</v>
      </c>
      <c r="M57" s="1989"/>
      <c r="N57" s="1873">
        <v>0</v>
      </c>
      <c r="O57" s="1989"/>
      <c r="P57" s="1873">
        <v>0</v>
      </c>
      <c r="Q57" s="1989"/>
      <c r="R57" s="1873">
        <v>0</v>
      </c>
      <c r="S57" s="1989"/>
    </row>
    <row r="58" spans="1:19">
      <c r="A58" s="1867"/>
      <c r="B58" s="1868"/>
      <c r="C58" s="1869"/>
      <c r="D58" s="1869"/>
      <c r="E58" s="1870"/>
      <c r="F58" s="1871" t="s">
        <v>627</v>
      </c>
      <c r="G58" s="1872"/>
      <c r="H58" s="1875"/>
      <c r="I58" s="1991">
        <f>I56*H57</f>
        <v>0</v>
      </c>
      <c r="J58" s="1992"/>
      <c r="K58" s="1991">
        <f>K56*J57</f>
        <v>0</v>
      </c>
      <c r="L58" s="1875"/>
      <c r="M58" s="1991">
        <f>M56*L57</f>
        <v>0</v>
      </c>
      <c r="N58" s="1875"/>
      <c r="O58" s="1991">
        <f>O56*N57</f>
        <v>0</v>
      </c>
      <c r="P58" s="1875"/>
      <c r="Q58" s="1991">
        <f>Q56*P57</f>
        <v>0</v>
      </c>
      <c r="R58" s="1875"/>
      <c r="S58" s="1991">
        <f>S56*R57</f>
        <v>0</v>
      </c>
    </row>
    <row r="59" spans="1:19">
      <c r="A59" s="1867"/>
      <c r="B59" s="1868"/>
      <c r="C59" s="1869"/>
      <c r="D59" s="1869"/>
      <c r="E59" s="1870"/>
      <c r="F59" s="1871"/>
      <c r="G59" s="1872"/>
      <c r="H59" s="1875"/>
      <c r="I59" s="1993"/>
      <c r="J59" s="1992"/>
      <c r="K59" s="1993"/>
      <c r="L59" s="1875"/>
      <c r="M59" s="1993"/>
      <c r="N59" s="1875"/>
      <c r="O59" s="1993"/>
      <c r="P59" s="1875"/>
      <c r="Q59" s="1993"/>
      <c r="R59" s="1875"/>
      <c r="S59" s="1993"/>
    </row>
    <row r="60" spans="1:19">
      <c r="A60" s="1867"/>
      <c r="B60" s="1868"/>
      <c r="C60" s="1869"/>
      <c r="D60" s="1869"/>
      <c r="E60" s="1870"/>
      <c r="F60" s="1871" t="s">
        <v>628</v>
      </c>
      <c r="G60" s="1872"/>
      <c r="H60" s="1877"/>
      <c r="I60" s="1994">
        <f>SUM(I56:I58)</f>
        <v>0</v>
      </c>
      <c r="J60" s="1995"/>
      <c r="K60" s="1994">
        <f>SUM(K56:K58)</f>
        <v>0</v>
      </c>
      <c r="L60" s="1877"/>
      <c r="M60" s="1994">
        <f>SUM(M56:M58)</f>
        <v>0</v>
      </c>
      <c r="N60" s="1877"/>
      <c r="O60" s="1994">
        <f>SUM(O56:O58)</f>
        <v>0</v>
      </c>
      <c r="P60" s="1877"/>
      <c r="Q60" s="1994">
        <f>SUM(Q56:Q58)</f>
        <v>0</v>
      </c>
      <c r="R60" s="1877"/>
      <c r="S60" s="1994">
        <f>SUM(S56:S58)</f>
        <v>0</v>
      </c>
    </row>
    <row r="61" spans="1:19">
      <c r="A61" s="1867"/>
      <c r="B61" s="1868"/>
      <c r="C61" s="1869"/>
      <c r="D61" s="1869"/>
      <c r="E61" s="1870"/>
      <c r="F61" s="1879" t="s">
        <v>629</v>
      </c>
      <c r="G61" s="1880"/>
      <c r="H61" s="1881"/>
      <c r="I61" s="1882" t="e">
        <f>I60/'Area Calculations'!$I$4</f>
        <v>#DIV/0!</v>
      </c>
      <c r="J61" s="1996"/>
      <c r="K61" s="1882" t="e">
        <f>K60/'Area Calculations'!$I$4</f>
        <v>#DIV/0!</v>
      </c>
      <c r="L61" s="1881"/>
      <c r="M61" s="1882" t="e">
        <f>M60/'Area Calculations'!$I$4</f>
        <v>#DIV/0!</v>
      </c>
      <c r="N61" s="1881"/>
      <c r="O61" s="1882" t="e">
        <f>O60/'Area Calculations'!$I$4</f>
        <v>#DIV/0!</v>
      </c>
      <c r="P61" s="1881"/>
      <c r="Q61" s="1882" t="e">
        <f>Q60/'Area Calculations'!$I$4</f>
        <v>#DIV/0!</v>
      </c>
      <c r="R61" s="1881"/>
      <c r="S61" s="1882" t="e">
        <f>S60/'Area Calculations'!$I$4</f>
        <v>#DIV/0!</v>
      </c>
    </row>
    <row r="62" spans="1:19">
      <c r="A62" s="1867"/>
      <c r="B62" s="1868"/>
      <c r="C62" s="1869"/>
      <c r="D62" s="1869"/>
      <c r="E62" s="1870"/>
      <c r="F62" s="1879" t="s">
        <v>630</v>
      </c>
      <c r="G62" s="1883"/>
      <c r="H62" s="1881"/>
      <c r="I62" s="1882" t="e">
        <f>I60/'Area Calculations'!#REF!</f>
        <v>#REF!</v>
      </c>
      <c r="J62" s="1996"/>
      <c r="K62" s="1882" t="e">
        <f>K60/'Area Calculations'!#REF!</f>
        <v>#REF!</v>
      </c>
      <c r="L62" s="1881"/>
      <c r="M62" s="1882" t="e">
        <f>M60/'Area Calculations'!#REF!</f>
        <v>#REF!</v>
      </c>
      <c r="N62" s="1881"/>
      <c r="O62" s="1882" t="e">
        <f>O60/'Area Calculations'!#REF!</f>
        <v>#REF!</v>
      </c>
      <c r="P62" s="1881"/>
      <c r="Q62" s="1882" t="e">
        <f>Q60/'Area Calculations'!#REF!</f>
        <v>#REF!</v>
      </c>
      <c r="R62" s="1881"/>
      <c r="S62" s="1882" t="e">
        <f>S60/'Area Calculations'!#REF!</f>
        <v>#REF!</v>
      </c>
    </row>
    <row r="63" spans="1:19" ht="15.75" thickBot="1">
      <c r="A63" s="1867"/>
      <c r="B63" s="1868"/>
      <c r="C63" s="1869"/>
      <c r="D63" s="1869"/>
      <c r="E63" s="1870"/>
      <c r="F63" s="1871"/>
      <c r="G63" s="1872"/>
      <c r="H63" s="1887"/>
      <c r="I63" s="2493"/>
      <c r="J63" s="2492"/>
      <c r="K63" s="1887"/>
      <c r="L63" s="1887"/>
      <c r="M63" s="1887"/>
      <c r="N63" s="1887"/>
      <c r="O63" s="1887"/>
      <c r="P63" s="1887"/>
      <c r="Q63" s="1887"/>
      <c r="R63" s="1887"/>
      <c r="S63" s="1887"/>
    </row>
    <row r="64" spans="1:19" ht="16.5" thickTop="1" thickBot="1">
      <c r="A64" s="652" t="s">
        <v>631</v>
      </c>
      <c r="B64" s="653"/>
      <c r="C64" s="12"/>
      <c r="D64" s="12"/>
      <c r="E64" s="12"/>
      <c r="F64" s="12"/>
      <c r="G64" s="13"/>
      <c r="H64" s="21"/>
      <c r="I64" s="21"/>
      <c r="J64" s="52"/>
      <c r="K64" s="21"/>
      <c r="L64" s="21"/>
      <c r="M64" s="21"/>
      <c r="N64" s="21"/>
      <c r="O64" s="21"/>
      <c r="P64" s="21"/>
      <c r="Q64" s="21"/>
      <c r="R64" s="21"/>
      <c r="S64" s="21"/>
    </row>
    <row r="65" spans="1:19" ht="15.75" thickTop="1">
      <c r="A65" s="2620"/>
      <c r="B65" s="1907"/>
      <c r="C65" s="2621"/>
      <c r="D65" s="2621"/>
      <c r="E65" s="2621"/>
      <c r="F65" s="2621"/>
      <c r="G65" s="2622"/>
      <c r="H65" s="2623"/>
      <c r="I65" s="2623"/>
      <c r="J65" s="2624"/>
      <c r="K65" s="2623"/>
      <c r="L65" s="2623"/>
      <c r="M65" s="2623"/>
      <c r="N65" s="2623"/>
      <c r="O65" s="2623"/>
      <c r="P65" s="2623"/>
      <c r="Q65" s="2623"/>
      <c r="R65" s="2623"/>
      <c r="S65" s="2623"/>
    </row>
    <row r="66" spans="1:19" s="2" customFormat="1">
      <c r="A66" s="2620"/>
      <c r="B66" s="1907"/>
      <c r="C66" s="2621"/>
      <c r="D66" s="2621"/>
      <c r="E66" s="2621"/>
      <c r="F66" s="2621"/>
      <c r="G66" s="2622"/>
      <c r="H66" s="2623"/>
      <c r="I66" s="2623"/>
      <c r="J66" s="2624"/>
      <c r="K66" s="2623"/>
      <c r="L66" s="2623"/>
      <c r="M66" s="2623"/>
      <c r="N66" s="2623"/>
      <c r="O66" s="2623"/>
      <c r="P66" s="2623"/>
      <c r="Q66" s="2623"/>
      <c r="R66" s="2623"/>
      <c r="S66" s="2623"/>
    </row>
    <row r="67" spans="1:19" s="2" customFormat="1" ht="15.75" thickBot="1">
      <c r="A67" s="2620"/>
      <c r="B67" s="1907"/>
      <c r="C67" s="2621"/>
      <c r="D67" s="2621"/>
      <c r="E67" s="2621"/>
      <c r="F67" s="2621"/>
      <c r="G67" s="2622"/>
      <c r="H67" s="2623"/>
      <c r="I67" s="2623"/>
      <c r="J67" s="2624"/>
      <c r="K67" s="2623"/>
      <c r="L67" s="2623"/>
      <c r="M67" s="2623"/>
      <c r="N67" s="2623"/>
      <c r="O67" s="2623"/>
      <c r="P67" s="2623"/>
      <c r="Q67" s="2623"/>
      <c r="R67" s="2623"/>
      <c r="S67" s="2623"/>
    </row>
    <row r="68" spans="1:19" s="2" customFormat="1" ht="16.5" thickTop="1" thickBot="1">
      <c r="A68" s="652" t="s">
        <v>632</v>
      </c>
      <c r="B68" s="653"/>
      <c r="C68" s="12"/>
      <c r="D68" s="12"/>
      <c r="E68" s="12"/>
      <c r="F68" s="12"/>
      <c r="G68" s="13"/>
      <c r="H68" s="21"/>
      <c r="I68" s="21"/>
      <c r="J68" s="52"/>
      <c r="K68" s="21"/>
      <c r="L68" s="21"/>
      <c r="M68" s="21"/>
      <c r="N68" s="21"/>
      <c r="O68" s="21"/>
      <c r="P68" s="21"/>
      <c r="Q68" s="21"/>
      <c r="R68" s="21"/>
      <c r="S68" s="21"/>
    </row>
    <row r="69" spans="1:19" s="2" customFormat="1" ht="15.75" thickTop="1">
      <c r="A69" s="2620"/>
      <c r="B69" s="1907"/>
      <c r="C69" s="2621"/>
      <c r="D69" s="2621"/>
      <c r="E69" s="2621"/>
      <c r="F69" s="2621"/>
      <c r="G69" s="2622"/>
      <c r="H69" s="2623"/>
      <c r="I69" s="2623"/>
      <c r="J69" s="2624"/>
      <c r="K69" s="2623"/>
      <c r="L69" s="2623"/>
      <c r="M69" s="2623"/>
      <c r="N69" s="2623"/>
      <c r="O69" s="2623"/>
      <c r="P69" s="2623"/>
      <c r="Q69" s="2623"/>
      <c r="R69" s="2623"/>
      <c r="S69" s="2623"/>
    </row>
    <row r="70" spans="1:19" s="2" customFormat="1">
      <c r="A70" s="2620"/>
      <c r="B70" s="1907"/>
      <c r="C70" s="2621"/>
      <c r="D70" s="2621"/>
      <c r="E70" s="2621"/>
      <c r="F70" s="2621"/>
      <c r="G70" s="2622"/>
      <c r="H70" s="2623"/>
      <c r="I70" s="2623"/>
      <c r="J70" s="2624"/>
      <c r="K70" s="2623"/>
      <c r="L70" s="2623"/>
      <c r="M70" s="2623"/>
      <c r="N70" s="2623"/>
      <c r="O70" s="2623"/>
      <c r="P70" s="2623"/>
      <c r="Q70" s="2623"/>
      <c r="R70" s="2623"/>
      <c r="S70" s="2623"/>
    </row>
    <row r="71" spans="1:19" s="2" customFormat="1" ht="15.75" thickBot="1">
      <c r="A71" s="2620"/>
      <c r="B71" s="1907"/>
      <c r="C71" s="2621"/>
      <c r="D71" s="2621"/>
      <c r="E71" s="2621"/>
      <c r="F71" s="2621"/>
      <c r="G71" s="2622"/>
      <c r="H71" s="2623"/>
      <c r="I71" s="2623"/>
      <c r="J71" s="2624"/>
      <c r="K71" s="2623"/>
      <c r="L71" s="2623"/>
      <c r="M71" s="2623"/>
      <c r="N71" s="2623"/>
      <c r="O71" s="2623"/>
      <c r="P71" s="2623"/>
      <c r="Q71" s="2623"/>
      <c r="R71" s="2623"/>
      <c r="S71" s="2623"/>
    </row>
    <row r="72" spans="1:19" s="2" customFormat="1" ht="16.5" thickTop="1" thickBot="1">
      <c r="A72" s="652" t="s">
        <v>633</v>
      </c>
      <c r="B72" s="653"/>
      <c r="C72" s="12"/>
      <c r="D72" s="12"/>
      <c r="E72" s="12"/>
      <c r="F72" s="12"/>
      <c r="G72" s="13"/>
      <c r="H72" s="21"/>
      <c r="I72" s="21"/>
      <c r="J72" s="52"/>
      <c r="K72" s="21"/>
      <c r="L72" s="21"/>
      <c r="M72" s="21"/>
      <c r="N72" s="21"/>
      <c r="O72" s="21"/>
      <c r="P72" s="21"/>
      <c r="Q72" s="21"/>
      <c r="R72" s="21"/>
      <c r="S72" s="21"/>
    </row>
    <row r="73" spans="1:19" ht="15.75" thickTop="1">
      <c r="A73" s="2620"/>
      <c r="B73" s="1907"/>
      <c r="C73" s="2621"/>
      <c r="D73" s="2621"/>
      <c r="E73" s="2621"/>
      <c r="F73" s="2621"/>
      <c r="G73" s="2622"/>
      <c r="H73" s="2623"/>
      <c r="I73" s="2623"/>
      <c r="J73" s="2624"/>
      <c r="K73" s="2623"/>
      <c r="L73" s="2623"/>
      <c r="M73" s="2623"/>
      <c r="N73" s="2623"/>
      <c r="O73" s="2623"/>
      <c r="P73" s="2623"/>
      <c r="Q73" s="2623"/>
      <c r="R73" s="2623"/>
      <c r="S73" s="2623"/>
    </row>
    <row r="74" spans="1:19" s="2" customFormat="1">
      <c r="A74" s="1920"/>
      <c r="B74" s="1907"/>
      <c r="C74" s="1908"/>
      <c r="D74" s="1908"/>
      <c r="E74" s="1908"/>
      <c r="F74" s="1908"/>
      <c r="G74" s="1921"/>
      <c r="H74" s="1888"/>
      <c r="I74" s="1888"/>
      <c r="J74" s="1999"/>
      <c r="K74" s="1888"/>
      <c r="L74" s="1888"/>
      <c r="M74" s="1888"/>
      <c r="N74" s="1888"/>
      <c r="O74" s="1888"/>
      <c r="P74" s="1888"/>
      <c r="Q74" s="1888"/>
      <c r="R74" s="1888"/>
      <c r="S74" s="1888"/>
    </row>
    <row r="75" spans="1:19" s="2" customFormat="1" ht="15.75" thickBot="1">
      <c r="A75" s="1889"/>
      <c r="B75" s="1890"/>
      <c r="C75" s="1908"/>
      <c r="D75" s="1908"/>
      <c r="E75" s="1908"/>
      <c r="F75" s="1908"/>
      <c r="G75" s="1921"/>
      <c r="H75" s="1891"/>
      <c r="I75" s="1891"/>
      <c r="J75" s="2000"/>
      <c r="K75" s="1891"/>
      <c r="L75" s="1891"/>
      <c r="M75" s="1891"/>
      <c r="N75" s="1891"/>
      <c r="O75" s="1891"/>
      <c r="P75" s="1891"/>
      <c r="Q75" s="1891"/>
      <c r="R75" s="1891"/>
      <c r="S75" s="1891"/>
    </row>
    <row r="76" spans="1:19" s="2" customFormat="1" ht="16.5" thickTop="1" thickBot="1">
      <c r="A76" s="652" t="s">
        <v>634</v>
      </c>
      <c r="B76" s="653"/>
      <c r="C76" s="12"/>
      <c r="D76" s="12"/>
      <c r="E76" s="12"/>
      <c r="F76" s="12"/>
      <c r="G76" s="13"/>
      <c r="H76" s="21"/>
      <c r="I76" s="21"/>
      <c r="J76" s="52"/>
      <c r="K76" s="21"/>
      <c r="L76" s="21"/>
      <c r="M76" s="21"/>
      <c r="N76" s="21"/>
      <c r="O76" s="21"/>
      <c r="P76" s="21"/>
      <c r="Q76" s="21"/>
      <c r="R76" s="21"/>
      <c r="S76" s="21"/>
    </row>
    <row r="77" spans="1:19" ht="15.75" thickTop="1">
      <c r="A77" s="2625"/>
      <c r="B77" s="2626"/>
      <c r="C77" s="2621"/>
      <c r="D77" s="2621"/>
      <c r="E77" s="2621"/>
      <c r="F77" s="2621"/>
      <c r="G77" s="2622"/>
      <c r="H77" s="2623"/>
      <c r="I77" s="2623"/>
      <c r="J77" s="2624"/>
      <c r="K77" s="2623"/>
      <c r="L77" s="2623"/>
      <c r="M77" s="2623"/>
      <c r="N77" s="2623"/>
      <c r="O77" s="2623"/>
      <c r="P77" s="2623"/>
      <c r="Q77" s="2623"/>
      <c r="R77" s="2623"/>
      <c r="S77" s="2623"/>
    </row>
    <row r="78" spans="1:19">
      <c r="A78" s="1889"/>
      <c r="B78" s="1890"/>
      <c r="C78" s="1908"/>
      <c r="D78" s="1908"/>
      <c r="E78" s="1908"/>
      <c r="F78" s="1908"/>
      <c r="G78" s="1921"/>
      <c r="H78" s="1892"/>
      <c r="I78" s="1892"/>
      <c r="J78" s="2001"/>
      <c r="K78" s="1892"/>
      <c r="L78" s="1892"/>
      <c r="M78" s="1892"/>
      <c r="N78" s="1892"/>
      <c r="O78" s="1892"/>
      <c r="P78" s="1892"/>
      <c r="Q78" s="1892"/>
      <c r="R78" s="1892"/>
      <c r="S78" s="1892"/>
    </row>
    <row r="79" spans="1:19" ht="15.75" thickBot="1">
      <c r="A79" s="1889"/>
      <c r="B79" s="1890"/>
      <c r="C79" s="1908"/>
      <c r="D79" s="1908"/>
      <c r="E79" s="1908"/>
      <c r="F79" s="1908"/>
      <c r="G79" s="1921"/>
      <c r="H79" s="1892"/>
      <c r="I79" s="1892"/>
      <c r="J79" s="2001"/>
      <c r="K79" s="1892"/>
      <c r="L79" s="1892"/>
      <c r="M79" s="1892"/>
      <c r="N79" s="1892"/>
      <c r="O79" s="1892"/>
      <c r="P79" s="1892"/>
      <c r="Q79" s="1892"/>
      <c r="R79" s="1892"/>
      <c r="S79" s="1892"/>
    </row>
    <row r="80" spans="1:19" ht="16.5" thickTop="1" thickBot="1">
      <c r="A80" s="652" t="s">
        <v>635</v>
      </c>
      <c r="B80" s="653"/>
      <c r="C80" s="12"/>
      <c r="D80" s="12"/>
      <c r="E80" s="12"/>
      <c r="F80" s="12"/>
      <c r="G80" s="13"/>
      <c r="H80" s="21"/>
      <c r="I80" s="21"/>
      <c r="J80" s="52"/>
      <c r="K80" s="21"/>
      <c r="L80" s="21"/>
      <c r="M80" s="21"/>
      <c r="N80" s="21"/>
      <c r="O80" s="21"/>
      <c r="P80" s="21"/>
      <c r="Q80" s="21"/>
      <c r="R80" s="21"/>
      <c r="S80" s="21"/>
    </row>
    <row r="81" spans="1:19" ht="15.75" thickTop="1">
      <c r="A81" s="1920"/>
      <c r="B81" s="1907" t="s">
        <v>636</v>
      </c>
      <c r="C81" s="1908"/>
      <c r="D81" s="1908"/>
      <c r="E81" s="1908"/>
      <c r="F81" s="1908"/>
      <c r="G81" s="1921"/>
      <c r="H81" s="1892"/>
      <c r="I81" s="1892"/>
      <c r="J81" s="2001"/>
      <c r="K81" s="1892"/>
      <c r="L81" s="1892"/>
      <c r="M81" s="1892"/>
      <c r="N81" s="1892"/>
      <c r="O81" s="1892"/>
      <c r="P81" s="1892"/>
      <c r="Q81" s="1892"/>
      <c r="R81" s="1892"/>
      <c r="S81" s="1892"/>
    </row>
    <row r="82" spans="1:19">
      <c r="A82" s="1920"/>
      <c r="B82" s="1907" t="s">
        <v>637</v>
      </c>
      <c r="C82" s="1908"/>
      <c r="D82" s="1908"/>
      <c r="E82" s="1908"/>
      <c r="F82" s="1908"/>
      <c r="G82" s="1921"/>
      <c r="H82" s="1892"/>
      <c r="I82" s="1892"/>
      <c r="J82" s="2001"/>
      <c r="K82" s="1892"/>
      <c r="L82" s="1892"/>
      <c r="M82" s="1892"/>
      <c r="N82" s="1892"/>
      <c r="O82" s="1892"/>
      <c r="P82" s="1892"/>
      <c r="Q82" s="1892"/>
      <c r="R82" s="1892"/>
      <c r="S82" s="1892"/>
    </row>
    <row r="83" spans="1:19">
      <c r="A83" s="1920"/>
      <c r="B83" s="1907" t="s">
        <v>638</v>
      </c>
      <c r="C83" s="1908"/>
      <c r="D83" s="1908"/>
      <c r="E83" s="1908"/>
      <c r="F83" s="1908"/>
      <c r="G83" s="1921"/>
      <c r="H83" s="1892"/>
      <c r="I83" s="1892"/>
      <c r="J83" s="2001"/>
      <c r="K83" s="1892"/>
      <c r="L83" s="1892"/>
      <c r="M83" s="1892"/>
      <c r="N83" s="1892"/>
      <c r="O83" s="1892"/>
      <c r="P83" s="1892"/>
      <c r="Q83" s="1892"/>
      <c r="R83" s="1892"/>
      <c r="S83" s="1892"/>
    </row>
    <row r="84" spans="1:19">
      <c r="A84" s="1920"/>
      <c r="B84" s="1907" t="s">
        <v>639</v>
      </c>
      <c r="C84" s="1908"/>
      <c r="D84" s="1908"/>
      <c r="E84" s="1908"/>
      <c r="F84" s="1908"/>
      <c r="G84" s="1921"/>
      <c r="H84" s="1892"/>
      <c r="I84" s="1892"/>
      <c r="J84" s="2001"/>
      <c r="K84" s="1892"/>
      <c r="L84" s="1892"/>
      <c r="M84" s="1892"/>
      <c r="N84" s="1892"/>
      <c r="O84" s="1892"/>
      <c r="P84" s="1892"/>
      <c r="Q84" s="1892"/>
      <c r="R84" s="1892"/>
      <c r="S84" s="1892"/>
    </row>
    <row r="85" spans="1:19" ht="15.75" thickBot="1">
      <c r="A85" s="358"/>
      <c r="B85" s="357"/>
      <c r="C85" s="188"/>
      <c r="D85" s="188"/>
      <c r="E85" s="188"/>
      <c r="F85" s="188"/>
      <c r="G85" s="359"/>
      <c r="H85" s="300"/>
      <c r="I85" s="300"/>
      <c r="J85" s="53"/>
      <c r="K85" s="300"/>
      <c r="L85" s="300"/>
      <c r="M85" s="300"/>
      <c r="N85" s="300"/>
      <c r="O85" s="300"/>
      <c r="P85" s="300"/>
      <c r="Q85" s="300"/>
      <c r="R85" s="300"/>
      <c r="S85" s="300"/>
    </row>
    <row r="86" spans="1:19" ht="16.5" thickTop="1" thickBot="1">
      <c r="A86" s="7" t="s">
        <v>640</v>
      </c>
      <c r="B86" s="8"/>
      <c r="C86" s="12"/>
      <c r="D86" s="12"/>
      <c r="E86" s="12"/>
      <c r="F86" s="12"/>
      <c r="G86" s="13"/>
      <c r="H86" s="21"/>
      <c r="I86" s="21"/>
      <c r="J86" s="52"/>
      <c r="K86" s="21"/>
      <c r="L86" s="21"/>
      <c r="M86" s="21"/>
      <c r="N86" s="21"/>
      <c r="O86" s="21"/>
      <c r="P86" s="21"/>
      <c r="Q86" s="21"/>
      <c r="R86" s="21"/>
      <c r="S86" s="21"/>
    </row>
    <row r="87" spans="1:19" ht="15.75" thickTop="1">
      <c r="A87" s="2620"/>
      <c r="B87" s="2627" t="s">
        <v>641</v>
      </c>
      <c r="C87" s="2621"/>
      <c r="D87" s="2621"/>
      <c r="E87" s="2621"/>
      <c r="F87" s="2621"/>
      <c r="G87" s="2622"/>
      <c r="H87" s="2619"/>
      <c r="I87" s="2619"/>
      <c r="J87" s="2614"/>
      <c r="K87" s="2619"/>
      <c r="L87" s="2619"/>
      <c r="M87" s="2619"/>
      <c r="N87" s="2619"/>
      <c r="O87" s="2619"/>
      <c r="P87" s="2619"/>
      <c r="Q87" s="2619"/>
      <c r="R87" s="2619"/>
      <c r="S87" s="2619"/>
    </row>
    <row r="88" spans="1:19">
      <c r="A88" s="1920"/>
      <c r="B88" s="1907" t="s">
        <v>642</v>
      </c>
      <c r="C88" s="1908"/>
      <c r="D88" s="1908"/>
      <c r="E88" s="1908"/>
      <c r="F88" s="1908"/>
      <c r="G88" s="1921"/>
      <c r="H88" s="1893"/>
      <c r="I88" s="1893"/>
      <c r="J88" s="2002"/>
      <c r="K88" s="1893"/>
      <c r="L88" s="1893"/>
      <c r="M88" s="1893"/>
      <c r="N88" s="1893"/>
      <c r="O88" s="1893"/>
      <c r="P88" s="1893"/>
      <c r="Q88" s="1893"/>
      <c r="R88" s="1893"/>
      <c r="S88" s="1893"/>
    </row>
    <row r="89" spans="1:19" ht="15.75" thickBot="1">
      <c r="A89" s="1894"/>
      <c r="B89" s="1895" t="s">
        <v>643</v>
      </c>
      <c r="C89" s="1896"/>
      <c r="D89" s="1896"/>
      <c r="E89" s="1896"/>
      <c r="F89" s="1896"/>
      <c r="G89" s="1897"/>
      <c r="H89" s="1898"/>
      <c r="I89" s="1898"/>
      <c r="J89" s="2003"/>
      <c r="K89" s="1898"/>
      <c r="L89" s="1898"/>
      <c r="M89" s="1898"/>
      <c r="N89" s="1898"/>
      <c r="O89" s="1898"/>
      <c r="P89" s="1898"/>
      <c r="Q89" s="1898"/>
      <c r="R89" s="1898"/>
      <c r="S89" s="1898"/>
    </row>
    <row r="90" spans="1:19" ht="16.5" thickTop="1" thickBot="1">
      <c r="I90" s="2"/>
    </row>
    <row r="91" spans="1:19" ht="16.5" thickTop="1" thickBot="1">
      <c r="A91" s="94" t="s">
        <v>644</v>
      </c>
      <c r="B91" s="96"/>
      <c r="I91" s="2"/>
    </row>
    <row r="92" spans="1:19" ht="15.75" thickTop="1">
      <c r="A92" s="95" t="s">
        <v>542</v>
      </c>
      <c r="B92" s="1899"/>
      <c r="I92" s="2"/>
    </row>
    <row r="93" spans="1:19">
      <c r="A93" s="1900" t="s">
        <v>546</v>
      </c>
      <c r="B93" s="1899"/>
      <c r="I93" s="2"/>
    </row>
    <row r="94" spans="1:19">
      <c r="A94" s="1901" t="s">
        <v>549</v>
      </c>
      <c r="B94" s="1902"/>
      <c r="I94" s="2"/>
    </row>
    <row r="95" spans="1:19">
      <c r="A95" s="1901" t="s">
        <v>552</v>
      </c>
      <c r="B95" s="1903"/>
      <c r="I95" s="2"/>
    </row>
    <row r="96" spans="1:19" ht="15.75" thickBot="1">
      <c r="A96" s="1904" t="s">
        <v>645</v>
      </c>
      <c r="B96" s="1905"/>
      <c r="I96" s="2"/>
    </row>
    <row r="97" spans="1:9" ht="15.75" thickTop="1">
      <c r="I97" s="2"/>
    </row>
    <row r="98" spans="1:9">
      <c r="A98" s="97"/>
      <c r="B98" s="1" t="s">
        <v>646</v>
      </c>
      <c r="I98" s="2"/>
    </row>
    <row r="99" spans="1:9">
      <c r="A99" s="98"/>
      <c r="B99" s="1" t="s">
        <v>647</v>
      </c>
      <c r="I99" s="2"/>
    </row>
  </sheetData>
  <mergeCells count="47">
    <mergeCell ref="A64:B64"/>
    <mergeCell ref="A68:B68"/>
    <mergeCell ref="A72:B72"/>
    <mergeCell ref="A76:B76"/>
    <mergeCell ref="A80:B80"/>
    <mergeCell ref="L6:M6"/>
    <mergeCell ref="N6:O6"/>
    <mergeCell ref="N7:O7"/>
    <mergeCell ref="N8:O8"/>
    <mergeCell ref="P6:Q6"/>
    <mergeCell ref="P7:Q7"/>
    <mergeCell ref="P8:Q8"/>
    <mergeCell ref="L7:M7"/>
    <mergeCell ref="L8:M8"/>
    <mergeCell ref="H8:I8"/>
    <mergeCell ref="J8:K8"/>
    <mergeCell ref="H6:I6"/>
    <mergeCell ref="J6:K6"/>
    <mergeCell ref="H7:I7"/>
    <mergeCell ref="J7:K7"/>
    <mergeCell ref="R2:S2"/>
    <mergeCell ref="R3:S3"/>
    <mergeCell ref="H5:I5"/>
    <mergeCell ref="J5:K5"/>
    <mergeCell ref="N4:O4"/>
    <mergeCell ref="N5:O5"/>
    <mergeCell ref="P4:Q4"/>
    <mergeCell ref="P5:Q5"/>
    <mergeCell ref="L4:M4"/>
    <mergeCell ref="L5:M5"/>
    <mergeCell ref="N2:O2"/>
    <mergeCell ref="N3:O3"/>
    <mergeCell ref="P2:Q2"/>
    <mergeCell ref="P3:Q3"/>
    <mergeCell ref="H4:I4"/>
    <mergeCell ref="J4:K4"/>
    <mergeCell ref="H2:I2"/>
    <mergeCell ref="J2:K2"/>
    <mergeCell ref="L2:M2"/>
    <mergeCell ref="H3:I3"/>
    <mergeCell ref="J3:K3"/>
    <mergeCell ref="L3:M3"/>
    <mergeCell ref="R4:S4"/>
    <mergeCell ref="R5:S5"/>
    <mergeCell ref="R6:S6"/>
    <mergeCell ref="R7:S7"/>
    <mergeCell ref="R8:S8"/>
  </mergeCells>
  <phoneticPr fontId="32" type="noConversion"/>
  <conditionalFormatting sqref="H21:H31">
    <cfRule type="cellIs" dxfId="93" priority="23" operator="equal">
      <formula>"X"</formula>
    </cfRule>
    <cfRule type="cellIs" dxfId="92" priority="24" operator="equal">
      <formula>"I"</formula>
    </cfRule>
  </conditionalFormatting>
  <conditionalFormatting sqref="H34:H50">
    <cfRule type="cellIs" dxfId="91" priority="21" operator="equal">
      <formula>"X"</formula>
    </cfRule>
    <cfRule type="cellIs" dxfId="90" priority="22" operator="equal">
      <formula>"I"</formula>
    </cfRule>
  </conditionalFormatting>
  <conditionalFormatting sqref="J21:J31">
    <cfRule type="cellIs" dxfId="89" priority="19" operator="equal">
      <formula>"X"</formula>
    </cfRule>
    <cfRule type="cellIs" dxfId="88" priority="20" operator="equal">
      <formula>"I"</formula>
    </cfRule>
  </conditionalFormatting>
  <conditionalFormatting sqref="J33:J50">
    <cfRule type="cellIs" dxfId="87" priority="17" operator="equal">
      <formula>"X"</formula>
    </cfRule>
    <cfRule type="cellIs" dxfId="86" priority="18" operator="equal">
      <formula>"I"</formula>
    </cfRule>
  </conditionalFormatting>
  <conditionalFormatting sqref="L20:L31">
    <cfRule type="cellIs" dxfId="85" priority="15" operator="equal">
      <formula>"X"</formula>
    </cfRule>
    <cfRule type="cellIs" dxfId="84" priority="16" operator="equal">
      <formula>"I"</formula>
    </cfRule>
  </conditionalFormatting>
  <conditionalFormatting sqref="L33:L50">
    <cfRule type="cellIs" dxfId="83" priority="13" operator="equal">
      <formula>"X"</formula>
    </cfRule>
    <cfRule type="cellIs" dxfId="82" priority="14" operator="equal">
      <formula>"I"</formula>
    </cfRule>
  </conditionalFormatting>
  <conditionalFormatting sqref="N20:N31">
    <cfRule type="cellIs" dxfId="81" priority="11" operator="equal">
      <formula>"X"</formula>
    </cfRule>
    <cfRule type="cellIs" dxfId="80" priority="12" operator="equal">
      <formula>"I"</formula>
    </cfRule>
  </conditionalFormatting>
  <conditionalFormatting sqref="N33:N50">
    <cfRule type="cellIs" dxfId="79" priority="9" operator="equal">
      <formula>"X"</formula>
    </cfRule>
    <cfRule type="cellIs" dxfId="78" priority="10" operator="equal">
      <formula>"I"</formula>
    </cfRule>
  </conditionalFormatting>
  <conditionalFormatting sqref="P20:P31">
    <cfRule type="cellIs" dxfId="77" priority="7" operator="equal">
      <formula>"X"</formula>
    </cfRule>
    <cfRule type="cellIs" dxfId="76" priority="8" operator="equal">
      <formula>"I"</formula>
    </cfRule>
  </conditionalFormatting>
  <conditionalFormatting sqref="P33:P50">
    <cfRule type="cellIs" dxfId="75" priority="5" operator="equal">
      <formula>"X"</formula>
    </cfRule>
    <cfRule type="cellIs" dxfId="74" priority="6" operator="equal">
      <formula>"I"</formula>
    </cfRule>
  </conditionalFormatting>
  <conditionalFormatting sqref="R20:R31">
    <cfRule type="cellIs" dxfId="73" priority="3" operator="equal">
      <formula>"X"</formula>
    </cfRule>
    <cfRule type="cellIs" dxfId="72" priority="4" operator="equal">
      <formula>"I"</formula>
    </cfRule>
  </conditionalFormatting>
  <conditionalFormatting sqref="R33:R48">
    <cfRule type="cellIs" dxfId="71" priority="1" operator="equal">
      <formula>"X"</formula>
    </cfRule>
    <cfRule type="cellIs" dxfId="70" priority="2" operator="equal">
      <formula>"I"</formula>
    </cfRule>
  </conditionalFormatting>
  <hyperlinks>
    <hyperlink ref="B3" location="'Cost Summary'!A1" display="BACK TO SUMMARY SHEET" xr:uid="{35498684-39AB-400C-B141-294CC3AD8B85}"/>
  </hyperlinks>
  <pageMargins left="0.7" right="0.7" top="0.75" bottom="0.75" header="0.3" footer="0.3"/>
  <pageSetup orientation="portrait" horizontalDpi="300" verticalDpi="300"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1AC5-571A-47F1-82B5-2261CEAB7FFE}">
  <sheetPr>
    <tabColor rgb="FF92D050"/>
  </sheetPr>
  <dimension ref="A1:S91"/>
  <sheetViews>
    <sheetView zoomScale="93" zoomScaleNormal="93" workbookViewId="0">
      <pane xSplit="2" ySplit="19" topLeftCell="H20" activePane="bottomRight" state="frozen"/>
      <selection pane="bottomRight" activeCell="B29" sqref="B29"/>
      <selection pane="bottomLeft" activeCell="A20" sqref="A20"/>
      <selection pane="topRight" activeCell="C1" sqref="C1"/>
    </sheetView>
  </sheetViews>
  <sheetFormatPr defaultRowHeight="1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E1" s="179"/>
      <c r="F1" s="152"/>
      <c r="G1" s="150" t="s">
        <v>529</v>
      </c>
    </row>
    <row r="2" spans="1:19" ht="15.75" thickBot="1">
      <c r="E2" s="179"/>
      <c r="F2" s="149" t="s">
        <v>530</v>
      </c>
      <c r="G2" s="150" t="s">
        <v>531</v>
      </c>
      <c r="H2" s="647"/>
      <c r="I2" s="647"/>
      <c r="J2" s="647"/>
      <c r="K2" s="647"/>
      <c r="L2" s="647"/>
      <c r="M2" s="647"/>
      <c r="N2" s="647"/>
      <c r="O2" s="647"/>
      <c r="P2" s="647"/>
      <c r="Q2" s="647"/>
      <c r="R2" s="647"/>
      <c r="S2" s="647"/>
    </row>
    <row r="3" spans="1:19" ht="21" thickBot="1">
      <c r="B3" s="164" t="s">
        <v>532</v>
      </c>
      <c r="E3" s="179"/>
      <c r="F3" s="151" t="s">
        <v>533</v>
      </c>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494</v>
      </c>
      <c r="C5" s="1908"/>
      <c r="D5" s="1908"/>
      <c r="E5" s="1908"/>
      <c r="F5" s="1908"/>
      <c r="G5" s="1909" t="s">
        <v>546</v>
      </c>
      <c r="H5" s="1910"/>
      <c r="I5" s="1911"/>
      <c r="J5" s="1910"/>
      <c r="K5" s="1911"/>
      <c r="L5" s="1910"/>
      <c r="M5" s="1911"/>
      <c r="N5" s="1910"/>
      <c r="O5" s="1911"/>
      <c r="P5" s="1910"/>
      <c r="Q5" s="1911"/>
      <c r="R5" s="1910"/>
      <c r="S5" s="1911"/>
    </row>
    <row r="6" spans="1:19">
      <c r="A6" s="1906" t="s">
        <v>548</v>
      </c>
      <c r="B6" s="1912" t="s">
        <v>493</v>
      </c>
      <c r="C6" s="1908"/>
      <c r="D6" s="1908"/>
      <c r="E6" s="1908"/>
      <c r="F6" s="1908"/>
      <c r="G6" s="1909" t="s">
        <v>549</v>
      </c>
      <c r="H6" s="1913"/>
      <c r="I6" s="1914"/>
      <c r="J6" s="1913"/>
      <c r="K6" s="1914"/>
      <c r="L6" s="1913"/>
      <c r="M6" s="1914"/>
      <c r="N6" s="1913"/>
      <c r="O6" s="1914"/>
      <c r="P6" s="1913"/>
      <c r="Q6" s="1914"/>
      <c r="R6" s="1913"/>
      <c r="S6" s="1914"/>
    </row>
    <row r="7" spans="1:19">
      <c r="A7" s="1906" t="s">
        <v>551</v>
      </c>
      <c r="B7" s="1915"/>
      <c r="C7" s="1908"/>
      <c r="D7" s="1908"/>
      <c r="E7" s="1908"/>
      <c r="F7" s="1908"/>
      <c r="G7" s="1909" t="s">
        <v>552</v>
      </c>
      <c r="H7" s="2441"/>
      <c r="I7" s="2442"/>
      <c r="J7" s="2441"/>
      <c r="K7" s="2442"/>
      <c r="L7" s="2441"/>
      <c r="M7" s="2442"/>
      <c r="N7" s="2441"/>
      <c r="O7" s="2442"/>
      <c r="P7" s="2441"/>
      <c r="Q7" s="2442"/>
      <c r="R7" s="2441"/>
      <c r="S7" s="2442"/>
    </row>
    <row r="8" spans="1:19" ht="15.75" thickBot="1">
      <c r="A8" s="356" t="s">
        <v>554</v>
      </c>
      <c r="B8" s="357"/>
      <c r="C8" s="188"/>
      <c r="D8" s="188"/>
      <c r="E8" s="188"/>
      <c r="F8" s="188"/>
      <c r="G8" s="298" t="s">
        <v>554</v>
      </c>
      <c r="H8" s="1918">
        <f>I52</f>
        <v>0</v>
      </c>
      <c r="I8" s="1919"/>
      <c r="J8" s="1918">
        <f>K52</f>
        <v>0</v>
      </c>
      <c r="K8" s="1919"/>
      <c r="L8" s="1918">
        <f>M52</f>
        <v>0</v>
      </c>
      <c r="M8" s="1919"/>
      <c r="N8" s="1918">
        <f>O52</f>
        <v>0</v>
      </c>
      <c r="O8" s="1919"/>
      <c r="P8" s="1918">
        <f>Q52</f>
        <v>0</v>
      </c>
      <c r="Q8" s="1919"/>
      <c r="R8" s="1918">
        <f>S52</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628" t="s">
        <v>563</v>
      </c>
      <c r="C10" s="1908"/>
      <c r="D10" s="1908"/>
      <c r="E10" s="1908"/>
      <c r="F10" s="1908"/>
      <c r="G10" s="1921"/>
      <c r="H10" s="1922"/>
      <c r="I10" s="1922"/>
      <c r="J10" s="1922"/>
      <c r="K10" s="1922"/>
      <c r="L10" s="1922"/>
      <c r="M10" s="1922"/>
      <c r="N10" s="1922"/>
      <c r="O10" s="1922"/>
      <c r="P10" s="1922"/>
      <c r="Q10" s="1922"/>
      <c r="R10" s="1922"/>
      <c r="S10" s="1922"/>
    </row>
    <row r="11" spans="1:19"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t="15.75" hidden="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t="14.25" hidden="1" customHeight="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4"/>
      <c r="I20" s="1922"/>
      <c r="J20" s="1924"/>
      <c r="K20" s="1922"/>
      <c r="L20" s="1924"/>
      <c r="M20" s="1922"/>
      <c r="N20" s="1924"/>
      <c r="O20" s="1922"/>
      <c r="P20" s="1924"/>
      <c r="Q20" s="1922"/>
      <c r="R20" s="1924"/>
      <c r="S20" s="1922"/>
    </row>
    <row r="21" spans="1:19" ht="15.75" thickBot="1">
      <c r="A21" s="1920"/>
      <c r="B21" s="1925" t="s">
        <v>494</v>
      </c>
      <c r="C21" s="1923"/>
      <c r="D21" s="1908"/>
      <c r="E21" s="1908"/>
      <c r="F21" s="1908"/>
      <c r="G21" s="1921"/>
      <c r="H21" s="1924"/>
      <c r="I21" s="1922"/>
      <c r="J21" s="1924"/>
      <c r="K21" s="1922"/>
      <c r="L21" s="1924"/>
      <c r="M21" s="1922"/>
      <c r="N21" s="1924"/>
      <c r="O21" s="1922"/>
      <c r="P21" s="1924"/>
      <c r="Q21" s="1922"/>
      <c r="R21" s="1924"/>
      <c r="S21" s="1922"/>
    </row>
    <row r="22" spans="1:19">
      <c r="A22" s="2629"/>
      <c r="B22" s="1848" t="s">
        <v>567</v>
      </c>
      <c r="C22" s="1923"/>
      <c r="D22" s="1908"/>
      <c r="E22" s="1908"/>
      <c r="F22" s="1908"/>
      <c r="G22" s="1921"/>
      <c r="H22" s="1924"/>
      <c r="I22" s="2613"/>
      <c r="J22" s="1924"/>
      <c r="K22" s="2630"/>
      <c r="L22" s="1924"/>
      <c r="M22" s="2614"/>
      <c r="N22" s="1924"/>
      <c r="O22" s="2614"/>
      <c r="P22" s="1924"/>
      <c r="Q22" s="2614"/>
      <c r="R22" s="1924"/>
      <c r="S22" s="2614"/>
    </row>
    <row r="23" spans="1:19">
      <c r="A23" s="2629"/>
      <c r="B23" s="2631" t="s">
        <v>568</v>
      </c>
      <c r="C23" s="1923"/>
      <c r="D23" s="1908"/>
      <c r="E23" s="1908"/>
      <c r="F23" s="1908"/>
      <c r="G23" s="1921"/>
      <c r="H23" s="1924"/>
      <c r="I23" s="2613"/>
      <c r="J23" s="1924"/>
      <c r="K23" s="2630"/>
      <c r="L23" s="1924"/>
      <c r="M23" s="2614"/>
      <c r="N23" s="1924"/>
      <c r="O23" s="2614"/>
      <c r="P23" s="1924"/>
      <c r="Q23" s="2614"/>
      <c r="R23" s="1924"/>
      <c r="S23" s="2614"/>
    </row>
    <row r="24" spans="1:19">
      <c r="A24" s="2629"/>
      <c r="B24" s="2631" t="s">
        <v>569</v>
      </c>
      <c r="C24" s="1923"/>
      <c r="D24" s="1908"/>
      <c r="E24" s="1908"/>
      <c r="F24" s="1908"/>
      <c r="G24" s="1921"/>
      <c r="H24" s="1924"/>
      <c r="I24" s="2630"/>
      <c r="J24" s="1924"/>
      <c r="K24" s="2630"/>
      <c r="L24" s="1924"/>
      <c r="M24" s="2614"/>
      <c r="N24" s="1924"/>
      <c r="O24" s="2614"/>
      <c r="P24" s="1924"/>
      <c r="Q24" s="2614"/>
      <c r="R24" s="1924"/>
      <c r="S24" s="2614"/>
    </row>
    <row r="25" spans="1:19">
      <c r="A25" s="2629"/>
      <c r="B25" s="2632" t="s">
        <v>570</v>
      </c>
      <c r="C25" s="1923"/>
      <c r="D25" s="1908"/>
      <c r="E25" s="1908"/>
      <c r="F25" s="1908"/>
      <c r="G25" s="1921"/>
      <c r="H25" s="1924"/>
      <c r="I25" s="2630"/>
      <c r="J25" s="1924"/>
      <c r="K25" s="2630"/>
      <c r="L25" s="1924"/>
      <c r="M25" s="2614"/>
      <c r="N25" s="1924"/>
      <c r="O25" s="2630"/>
      <c r="P25" s="1924"/>
      <c r="Q25" s="2614"/>
      <c r="R25" s="1924"/>
      <c r="S25" s="2614"/>
    </row>
    <row r="26" spans="1:19">
      <c r="A26" s="2629"/>
      <c r="B26" s="2632" t="s">
        <v>571</v>
      </c>
      <c r="C26" s="1923"/>
      <c r="D26" s="1908"/>
      <c r="E26" s="1908"/>
      <c r="F26" s="1908"/>
      <c r="G26" s="1921"/>
      <c r="H26" s="1924"/>
      <c r="I26" s="2630"/>
      <c r="J26" s="1924"/>
      <c r="K26" s="2630"/>
      <c r="L26" s="1924"/>
      <c r="M26" s="2614"/>
      <c r="N26" s="1924"/>
      <c r="O26" s="2630"/>
      <c r="P26" s="1924"/>
      <c r="Q26" s="2614"/>
      <c r="R26" s="1924"/>
      <c r="S26" s="2614"/>
    </row>
    <row r="27" spans="1:19">
      <c r="A27" s="2629"/>
      <c r="B27" s="2632" t="s">
        <v>572</v>
      </c>
      <c r="C27" s="1923"/>
      <c r="D27" s="1908"/>
      <c r="E27" s="1908"/>
      <c r="F27" s="1908"/>
      <c r="G27" s="1921"/>
      <c r="H27" s="1924"/>
      <c r="I27" s="2630"/>
      <c r="J27" s="1924"/>
      <c r="K27" s="2630"/>
      <c r="L27" s="1924"/>
      <c r="M27" s="2614"/>
      <c r="N27" s="1924"/>
      <c r="O27" s="2630"/>
      <c r="P27" s="1924"/>
      <c r="Q27" s="2614"/>
      <c r="R27" s="1924"/>
      <c r="S27" s="2614"/>
    </row>
    <row r="28" spans="1:19">
      <c r="A28" s="2629"/>
      <c r="B28" s="2632" t="s">
        <v>573</v>
      </c>
      <c r="C28" s="1923"/>
      <c r="D28" s="1908"/>
      <c r="E28" s="1908"/>
      <c r="F28" s="1908"/>
      <c r="G28" s="1921"/>
      <c r="H28" s="1924"/>
      <c r="I28" s="2630"/>
      <c r="J28" s="1924"/>
      <c r="K28" s="2630"/>
      <c r="L28" s="1924"/>
      <c r="M28" s="2614"/>
      <c r="N28" s="1924"/>
      <c r="O28" s="2630"/>
      <c r="P28" s="1924"/>
      <c r="Q28" s="2614"/>
      <c r="R28" s="1924"/>
      <c r="S28" s="2614"/>
    </row>
    <row r="29" spans="1:19">
      <c r="A29" s="2629"/>
      <c r="B29" s="2632" t="s">
        <v>648</v>
      </c>
      <c r="C29" s="1923"/>
      <c r="D29" s="1908"/>
      <c r="E29" s="1908"/>
      <c r="F29" s="1908"/>
      <c r="G29" s="1921"/>
      <c r="H29" s="1924"/>
      <c r="I29" s="2630"/>
      <c r="J29" s="1924"/>
      <c r="K29" s="2630"/>
      <c r="L29" s="1924"/>
      <c r="M29" s="2614"/>
      <c r="N29" s="1924"/>
      <c r="O29" s="2630"/>
      <c r="P29" s="1924"/>
      <c r="Q29" s="2614"/>
      <c r="R29" s="1924"/>
      <c r="S29" s="2614"/>
    </row>
    <row r="30" spans="1:19">
      <c r="A30" s="2629"/>
      <c r="B30" s="2633" t="s">
        <v>574</v>
      </c>
      <c r="C30" s="1923"/>
      <c r="D30" s="1908"/>
      <c r="E30" s="1908"/>
      <c r="F30" s="1908"/>
      <c r="G30" s="1921"/>
      <c r="H30" s="1924"/>
      <c r="I30" s="2613"/>
      <c r="J30" s="1924"/>
      <c r="K30" s="2630"/>
      <c r="L30" s="1924"/>
      <c r="M30" s="2614"/>
      <c r="N30" s="1924"/>
      <c r="O30" s="2630"/>
      <c r="P30" s="1924"/>
      <c r="Q30" s="2614"/>
      <c r="R30" s="1924"/>
      <c r="S30" s="2614"/>
    </row>
    <row r="31" spans="1:19">
      <c r="A31" s="2629"/>
      <c r="B31" s="2603" t="s">
        <v>575</v>
      </c>
      <c r="C31" s="2604"/>
      <c r="D31" s="1933"/>
      <c r="E31" s="1933"/>
      <c r="F31" s="1933"/>
      <c r="G31" s="1935"/>
      <c r="H31" s="2605"/>
      <c r="I31" s="2606"/>
      <c r="J31" s="2606"/>
      <c r="K31" s="2606"/>
      <c r="L31" s="2607"/>
      <c r="M31" s="2608"/>
      <c r="N31" s="2606"/>
      <c r="O31" s="2606"/>
      <c r="P31" s="2606"/>
      <c r="Q31" s="2606"/>
      <c r="R31" s="1974"/>
      <c r="S31" s="2608"/>
    </row>
    <row r="32" spans="1:19">
      <c r="A32" s="2629"/>
      <c r="B32" s="2453"/>
      <c r="C32" s="1923"/>
      <c r="D32" s="1908"/>
      <c r="E32" s="1908"/>
      <c r="F32" s="1908"/>
      <c r="G32" s="1921"/>
      <c r="H32" s="1924"/>
      <c r="I32" s="2613"/>
      <c r="J32" s="1924"/>
      <c r="K32" s="2630"/>
      <c r="L32" s="1924"/>
      <c r="M32" s="2614"/>
      <c r="N32" s="1924"/>
      <c r="O32" s="2630"/>
      <c r="P32" s="1924"/>
      <c r="Q32" s="2614"/>
      <c r="R32" s="1924"/>
      <c r="S32" s="2614"/>
    </row>
    <row r="33" spans="1:19">
      <c r="A33" s="2629"/>
      <c r="B33" s="2453"/>
      <c r="C33" s="1923"/>
      <c r="D33" s="1908"/>
      <c r="E33" s="1908"/>
      <c r="F33" s="1908"/>
      <c r="G33" s="1921"/>
      <c r="H33" s="1924"/>
      <c r="I33" s="2613"/>
      <c r="J33" s="1924"/>
      <c r="K33" s="2630"/>
      <c r="L33" s="1924"/>
      <c r="M33" s="2614"/>
      <c r="N33" s="1924"/>
      <c r="O33" s="2630"/>
      <c r="P33" s="1924"/>
      <c r="Q33" s="2614"/>
      <c r="R33" s="1924"/>
      <c r="S33" s="2614"/>
    </row>
    <row r="34" spans="1:19">
      <c r="A34" s="2629"/>
      <c r="B34" s="2453"/>
      <c r="C34" s="1923"/>
      <c r="D34" s="1908"/>
      <c r="E34" s="1908"/>
      <c r="F34" s="1908"/>
      <c r="G34" s="1921"/>
      <c r="H34" s="1924"/>
      <c r="I34" s="2613"/>
      <c r="J34" s="1924"/>
      <c r="K34" s="2630"/>
      <c r="L34" s="1924"/>
      <c r="M34" s="2614"/>
      <c r="N34" s="1924"/>
      <c r="O34" s="2630"/>
      <c r="P34" s="1924"/>
      <c r="Q34" s="2614"/>
      <c r="R34" s="1924"/>
      <c r="S34" s="2614"/>
    </row>
    <row r="35" spans="1:19">
      <c r="A35" s="2629"/>
      <c r="B35" s="2453"/>
      <c r="C35" s="1923"/>
      <c r="D35" s="1908"/>
      <c r="E35" s="1908"/>
      <c r="F35" s="1908"/>
      <c r="G35" s="1921"/>
      <c r="H35" s="1924"/>
      <c r="I35" s="2613"/>
      <c r="J35" s="1924"/>
      <c r="K35" s="2630"/>
      <c r="L35" s="1924"/>
      <c r="M35" s="2614"/>
      <c r="N35" s="1924"/>
      <c r="O35" s="2630"/>
      <c r="P35" s="1924"/>
      <c r="Q35" s="2614"/>
      <c r="R35" s="1924"/>
      <c r="S35" s="2614"/>
    </row>
    <row r="36" spans="1:19">
      <c r="A36" s="2629"/>
      <c r="B36" s="2453"/>
      <c r="C36" s="1923"/>
      <c r="D36" s="1908"/>
      <c r="E36" s="1908"/>
      <c r="F36" s="1908"/>
      <c r="G36" s="1921"/>
      <c r="H36" s="1924"/>
      <c r="I36" s="2613"/>
      <c r="J36" s="1924"/>
      <c r="K36" s="2630"/>
      <c r="L36" s="1924"/>
      <c r="M36" s="2614"/>
      <c r="N36" s="1924"/>
      <c r="O36" s="2630"/>
      <c r="P36" s="1924"/>
      <c r="Q36" s="2614"/>
      <c r="R36" s="1924"/>
      <c r="S36" s="2614"/>
    </row>
    <row r="37" spans="1:19">
      <c r="A37" s="2629"/>
      <c r="B37" s="2453"/>
      <c r="C37" s="1923"/>
      <c r="D37" s="1908"/>
      <c r="E37" s="1908"/>
      <c r="F37" s="1908"/>
      <c r="G37" s="1921"/>
      <c r="H37" s="1924"/>
      <c r="I37" s="2613"/>
      <c r="J37" s="1924"/>
      <c r="K37" s="2630"/>
      <c r="L37" s="1924"/>
      <c r="M37" s="2614"/>
      <c r="N37" s="1924"/>
      <c r="O37" s="2630"/>
      <c r="P37" s="1924"/>
      <c r="Q37" s="2614"/>
      <c r="R37" s="1924"/>
      <c r="S37" s="2614"/>
    </row>
    <row r="38" spans="1:19">
      <c r="A38" s="2629"/>
      <c r="B38" s="2453"/>
      <c r="C38" s="1923"/>
      <c r="D38" s="1908"/>
      <c r="E38" s="1908"/>
      <c r="F38" s="1908"/>
      <c r="G38" s="1921"/>
      <c r="H38" s="1924"/>
      <c r="I38" s="2613"/>
      <c r="J38" s="1924"/>
      <c r="K38" s="2630"/>
      <c r="L38" s="1924"/>
      <c r="M38" s="2614"/>
      <c r="N38" s="1924"/>
      <c r="O38" s="2630"/>
      <c r="P38" s="1924"/>
      <c r="Q38" s="2614"/>
      <c r="R38" s="1924"/>
      <c r="S38" s="2614"/>
    </row>
    <row r="39" spans="1:19">
      <c r="A39" s="2629"/>
      <c r="B39" s="2453"/>
      <c r="C39" s="1923"/>
      <c r="D39" s="1908"/>
      <c r="E39" s="1908"/>
      <c r="F39" s="1908"/>
      <c r="G39" s="1921"/>
      <c r="H39" s="1924"/>
      <c r="I39" s="2613"/>
      <c r="J39" s="1924"/>
      <c r="K39" s="2630"/>
      <c r="L39" s="1924"/>
      <c r="M39" s="2614"/>
      <c r="N39" s="1924"/>
      <c r="O39" s="2630"/>
      <c r="P39" s="1924"/>
      <c r="Q39" s="2614"/>
      <c r="R39" s="1924"/>
      <c r="S39" s="2614"/>
    </row>
    <row r="40" spans="1:19">
      <c r="A40" s="2629"/>
      <c r="B40" s="2453"/>
      <c r="C40" s="1923"/>
      <c r="D40" s="1908"/>
      <c r="E40" s="1908"/>
      <c r="F40" s="1908"/>
      <c r="G40" s="1921"/>
      <c r="H40" s="1924"/>
      <c r="I40" s="2613"/>
      <c r="J40" s="1924"/>
      <c r="K40" s="2630"/>
      <c r="L40" s="1924"/>
      <c r="M40" s="2614"/>
      <c r="N40" s="1924"/>
      <c r="O40" s="2630"/>
      <c r="P40" s="1924"/>
      <c r="Q40" s="2614"/>
      <c r="R40" s="1924"/>
      <c r="S40" s="2614"/>
    </row>
    <row r="41" spans="1:19">
      <c r="A41" s="2629"/>
      <c r="B41" s="2634"/>
      <c r="C41" s="1923"/>
      <c r="D41" s="1908"/>
      <c r="E41" s="1908"/>
      <c r="F41" s="1908"/>
      <c r="G41" s="1921"/>
      <c r="H41" s="1924"/>
      <c r="I41" s="2613"/>
      <c r="J41" s="1924"/>
      <c r="K41" s="2630"/>
      <c r="L41" s="1924"/>
      <c r="M41" s="2614"/>
      <c r="N41" s="1924"/>
      <c r="O41" s="2630"/>
      <c r="P41" s="1924"/>
      <c r="Q41" s="2630"/>
      <c r="R41" s="1924"/>
      <c r="S41" s="2614"/>
    </row>
    <row r="42" spans="1:19">
      <c r="A42" s="2629"/>
      <c r="B42" s="2634"/>
      <c r="C42" s="1923"/>
      <c r="D42" s="1908"/>
      <c r="E42" s="1908"/>
      <c r="F42" s="1908"/>
      <c r="G42" s="1921"/>
      <c r="H42" s="1924"/>
      <c r="I42" s="2613"/>
      <c r="J42" s="1924"/>
      <c r="K42" s="2614"/>
      <c r="L42" s="1924"/>
      <c r="M42" s="2614"/>
      <c r="N42" s="1924"/>
      <c r="O42" s="2630"/>
      <c r="P42" s="1924"/>
      <c r="Q42" s="2630"/>
      <c r="R42" s="1924"/>
      <c r="S42" s="2614"/>
    </row>
    <row r="43" spans="1:19">
      <c r="A43" s="2629"/>
      <c r="B43" s="2635"/>
      <c r="C43" s="1923"/>
      <c r="D43" s="1908"/>
      <c r="E43" s="1908"/>
      <c r="F43" s="1908"/>
      <c r="G43" s="1921"/>
      <c r="H43" s="1924"/>
      <c r="I43" s="2613"/>
      <c r="J43" s="1924"/>
      <c r="K43" s="2614"/>
      <c r="L43" s="1924"/>
      <c r="M43" s="2614"/>
      <c r="N43" s="1924"/>
      <c r="O43" s="2630"/>
      <c r="P43" s="1924"/>
      <c r="Q43" s="2630"/>
      <c r="R43" s="1924"/>
      <c r="S43" s="2614"/>
    </row>
    <row r="44" spans="1:19">
      <c r="A44" s="2629"/>
      <c r="B44" s="2635"/>
      <c r="C44" s="1923"/>
      <c r="D44" s="1908"/>
      <c r="E44" s="1908"/>
      <c r="F44" s="1908"/>
      <c r="G44" s="1921"/>
      <c r="H44" s="1924"/>
      <c r="I44" s="2613"/>
      <c r="J44" s="1924"/>
      <c r="K44" s="2614"/>
      <c r="L44" s="1924"/>
      <c r="M44" s="2614"/>
      <c r="N44" s="1924"/>
      <c r="O44" s="2630"/>
      <c r="P44" s="1924"/>
      <c r="Q44" s="2630"/>
      <c r="R44" s="1924"/>
      <c r="S44" s="2630"/>
    </row>
    <row r="45" spans="1:19">
      <c r="A45" s="2629"/>
      <c r="B45" s="2635"/>
      <c r="C45" s="1923"/>
      <c r="D45" s="1908"/>
      <c r="E45" s="1908"/>
      <c r="F45" s="1908"/>
      <c r="G45" s="1921"/>
      <c r="H45" s="1924"/>
      <c r="I45" s="2613"/>
      <c r="J45" s="1924"/>
      <c r="K45" s="2614"/>
      <c r="L45" s="1924"/>
      <c r="M45" s="2614"/>
      <c r="N45" s="1924"/>
      <c r="O45" s="2630"/>
      <c r="P45" s="1924"/>
      <c r="Q45" s="2630"/>
      <c r="R45" s="1924"/>
      <c r="S45" s="2630"/>
    </row>
    <row r="46" spans="1:19" ht="18.600000000000001" customHeight="1">
      <c r="A46" s="2629"/>
      <c r="B46" s="2428"/>
      <c r="C46" s="1923"/>
      <c r="D46" s="1908"/>
      <c r="E46" s="1908"/>
      <c r="F46" s="1908"/>
      <c r="G46" s="1921"/>
      <c r="H46" s="1924"/>
      <c r="I46" s="2613"/>
      <c r="J46" s="1924"/>
      <c r="K46" s="2614"/>
      <c r="L46" s="1924"/>
      <c r="M46" s="2614"/>
      <c r="N46" s="1924"/>
      <c r="O46" s="2614"/>
      <c r="P46" s="1924"/>
      <c r="Q46" s="2630"/>
      <c r="R46" s="1924"/>
      <c r="S46" s="2630"/>
    </row>
    <row r="47" spans="1:19" ht="15.75" thickBot="1">
      <c r="A47" s="2215"/>
      <c r="B47" s="2216"/>
      <c r="C47" s="1923"/>
      <c r="D47" s="1908"/>
      <c r="E47" s="1908"/>
      <c r="F47" s="1908"/>
      <c r="G47" s="1921"/>
      <c r="H47" s="1924"/>
      <c r="I47" s="2614"/>
      <c r="J47" s="1924"/>
      <c r="K47" s="2614"/>
      <c r="L47" s="1924"/>
      <c r="M47" s="2614"/>
      <c r="N47" s="1924"/>
      <c r="O47" s="2614"/>
      <c r="P47" s="1924"/>
      <c r="Q47" s="2614"/>
      <c r="R47" s="1924"/>
      <c r="S47" s="2614"/>
    </row>
    <row r="48" spans="1:19" ht="15.75" thickTop="1">
      <c r="A48" s="14"/>
      <c r="B48" s="15"/>
      <c r="C48" s="16"/>
      <c r="D48" s="16"/>
      <c r="E48" s="17"/>
      <c r="F48" s="18" t="s">
        <v>625</v>
      </c>
      <c r="G48" s="19"/>
      <c r="H48" s="20"/>
      <c r="I48" s="62">
        <f>SUM(I23:I47)</f>
        <v>0</v>
      </c>
      <c r="J48" s="20"/>
      <c r="K48" s="62">
        <f>SUM(K23:K47)</f>
        <v>0</v>
      </c>
      <c r="L48" s="20"/>
      <c r="M48" s="62">
        <f>SUM(M23:M47)</f>
        <v>0</v>
      </c>
      <c r="N48" s="20"/>
      <c r="O48" s="62">
        <f>SUM(O23:O47)</f>
        <v>0</v>
      </c>
      <c r="P48" s="20"/>
      <c r="Q48" s="62">
        <f>SUM(Q23:Q47)</f>
        <v>0</v>
      </c>
      <c r="R48" s="20"/>
      <c r="S48" s="62">
        <f>SUM(S23:S47)</f>
        <v>0</v>
      </c>
    </row>
    <row r="49" spans="1:19">
      <c r="A49" s="1867"/>
      <c r="B49" s="1868"/>
      <c r="C49" s="1869"/>
      <c r="D49" s="1869"/>
      <c r="E49" s="1870"/>
      <c r="F49" s="1871" t="s">
        <v>626</v>
      </c>
      <c r="G49" s="1872"/>
      <c r="H49" s="1873">
        <v>0</v>
      </c>
      <c r="I49" s="299"/>
      <c r="J49" s="1873">
        <v>0</v>
      </c>
      <c r="K49" s="299"/>
      <c r="L49" s="1873">
        <v>0</v>
      </c>
      <c r="M49" s="299"/>
      <c r="N49" s="1873">
        <v>0</v>
      </c>
      <c r="O49" s="299"/>
      <c r="P49" s="1873">
        <v>0</v>
      </c>
      <c r="Q49" s="299"/>
      <c r="R49" s="1873">
        <v>0</v>
      </c>
      <c r="S49" s="299"/>
    </row>
    <row r="50" spans="1:19">
      <c r="A50" s="1867"/>
      <c r="B50" s="1868"/>
      <c r="C50" s="1869"/>
      <c r="D50" s="1869"/>
      <c r="E50" s="1870"/>
      <c r="F50" s="1871" t="s">
        <v>627</v>
      </c>
      <c r="G50" s="1872"/>
      <c r="H50" s="1875"/>
      <c r="I50" s="1994">
        <f>I48*H49</f>
        <v>0</v>
      </c>
      <c r="J50" s="1875"/>
      <c r="K50" s="1994">
        <f>K48*J49</f>
        <v>0</v>
      </c>
      <c r="L50" s="1875"/>
      <c r="M50" s="1994">
        <f>M48*L49</f>
        <v>0</v>
      </c>
      <c r="N50" s="1875"/>
      <c r="O50" s="1994">
        <f>O48*N49</f>
        <v>0</v>
      </c>
      <c r="P50" s="1875"/>
      <c r="Q50" s="1994">
        <f>Q48*P49</f>
        <v>0</v>
      </c>
      <c r="R50" s="1875"/>
      <c r="S50" s="1994">
        <f>S48*R49</f>
        <v>0</v>
      </c>
    </row>
    <row r="51" spans="1:19">
      <c r="A51" s="1867"/>
      <c r="B51" s="1868"/>
      <c r="C51" s="1869"/>
      <c r="D51" s="1869"/>
      <c r="E51" s="1870"/>
      <c r="F51" s="1871"/>
      <c r="G51" s="1872"/>
      <c r="H51" s="1875"/>
      <c r="I51" s="1993"/>
      <c r="J51" s="1875"/>
      <c r="K51" s="1993"/>
      <c r="L51" s="1875"/>
      <c r="M51" s="1993"/>
      <c r="N51" s="1875"/>
      <c r="O51" s="1993"/>
      <c r="P51" s="1875"/>
      <c r="Q51" s="1993"/>
      <c r="R51" s="1875"/>
      <c r="S51" s="1993"/>
    </row>
    <row r="52" spans="1:19">
      <c r="A52" s="1867"/>
      <c r="B52" s="1868"/>
      <c r="C52" s="1869"/>
      <c r="D52" s="1869"/>
      <c r="E52" s="1870"/>
      <c r="F52" s="1871" t="s">
        <v>628</v>
      </c>
      <c r="G52" s="1872"/>
      <c r="H52" s="1877"/>
      <c r="I52" s="1994">
        <f>SUM(I48:I50)</f>
        <v>0</v>
      </c>
      <c r="J52" s="1877"/>
      <c r="K52" s="1994">
        <f>SUM(K48:K50)</f>
        <v>0</v>
      </c>
      <c r="L52" s="1877"/>
      <c r="M52" s="1994">
        <f>SUM(M48:M50)</f>
        <v>0</v>
      </c>
      <c r="N52" s="1877"/>
      <c r="O52" s="1994">
        <f>SUM(O48:O50)</f>
        <v>0</v>
      </c>
      <c r="P52" s="1877"/>
      <c r="Q52" s="1994">
        <f>SUM(Q48:Q50)</f>
        <v>0</v>
      </c>
      <c r="R52" s="1877"/>
      <c r="S52" s="1994">
        <f>SUM(S48:S50)</f>
        <v>0</v>
      </c>
    </row>
    <row r="53" spans="1:19">
      <c r="A53" s="1867"/>
      <c r="B53" s="1868"/>
      <c r="C53" s="1869"/>
      <c r="D53" s="1869"/>
      <c r="E53" s="1870"/>
      <c r="F53" s="1879" t="s">
        <v>629</v>
      </c>
      <c r="G53" s="1880"/>
      <c r="H53" s="1881"/>
      <c r="I53" s="1882" t="e">
        <f>I52/'Area Calculations'!$I$4</f>
        <v>#DIV/0!</v>
      </c>
      <c r="J53" s="1881"/>
      <c r="K53" s="1882" t="e">
        <f>K52/'Area Calculations'!$I$4</f>
        <v>#DIV/0!</v>
      </c>
      <c r="L53" s="1881"/>
      <c r="M53" s="1882" t="e">
        <f>M52/'Area Calculations'!$I$4</f>
        <v>#DIV/0!</v>
      </c>
      <c r="N53" s="1881"/>
      <c r="O53" s="1882" t="e">
        <f>O52/'Area Calculations'!$I$4</f>
        <v>#DIV/0!</v>
      </c>
      <c r="P53" s="1881"/>
      <c r="Q53" s="1882" t="e">
        <f>Q52/'Area Calculations'!$I$4</f>
        <v>#DIV/0!</v>
      </c>
      <c r="R53" s="1881"/>
      <c r="S53" s="1882" t="e">
        <f>S52/'Area Calculations'!$I$4</f>
        <v>#DIV/0!</v>
      </c>
    </row>
    <row r="54" spans="1:19">
      <c r="A54" s="1867"/>
      <c r="B54" s="1868"/>
      <c r="C54" s="1869"/>
      <c r="D54" s="1869"/>
      <c r="E54" s="1870"/>
      <c r="F54" s="1879" t="s">
        <v>630</v>
      </c>
      <c r="G54" s="1883"/>
      <c r="H54" s="1881"/>
      <c r="I54" s="1882" t="e">
        <f>I52/'Area Calculations'!#REF!</f>
        <v>#REF!</v>
      </c>
      <c r="J54" s="1881"/>
      <c r="K54" s="1882" t="e">
        <f>K52/'Area Calculations'!#REF!</f>
        <v>#REF!</v>
      </c>
      <c r="L54" s="1881"/>
      <c r="M54" s="1882" t="e">
        <f>M52/'Area Calculations'!#REF!</f>
        <v>#REF!</v>
      </c>
      <c r="N54" s="1881"/>
      <c r="O54" s="1882" t="e">
        <f>O52/'Area Calculations'!#REF!</f>
        <v>#REF!</v>
      </c>
      <c r="P54" s="1881"/>
      <c r="Q54" s="1882" t="e">
        <f>Q52/'Area Calculations'!#REF!</f>
        <v>#REF!</v>
      </c>
      <c r="R54" s="1881"/>
      <c r="S54" s="1882" t="e">
        <f>S52/'Area Calculations'!#REF!</f>
        <v>#REF!</v>
      </c>
    </row>
    <row r="55" spans="1:19" ht="15.75" thickBot="1">
      <c r="A55" s="1867"/>
      <c r="B55" s="1868"/>
      <c r="C55" s="1869"/>
      <c r="D55" s="1869"/>
      <c r="E55" s="1870"/>
      <c r="F55" s="1871"/>
      <c r="G55" s="1884"/>
      <c r="H55" s="1885"/>
      <c r="I55" s="1886"/>
      <c r="J55" s="1885"/>
      <c r="K55" s="1886"/>
      <c r="L55" s="1885"/>
      <c r="M55" s="1886"/>
      <c r="N55" s="1885"/>
      <c r="O55" s="1886"/>
      <c r="P55" s="1885"/>
      <c r="Q55" s="1886"/>
      <c r="R55" s="1885"/>
      <c r="S55" s="1886"/>
    </row>
    <row r="56" spans="1:19" ht="16.5" thickTop="1" thickBot="1">
      <c r="A56" s="652" t="s">
        <v>631</v>
      </c>
      <c r="B56" s="653"/>
      <c r="C56" s="12"/>
      <c r="D56" s="12"/>
      <c r="E56" s="12"/>
      <c r="F56" s="12"/>
      <c r="G56" s="13"/>
      <c r="H56" s="21"/>
      <c r="I56" s="21"/>
      <c r="J56" s="21"/>
      <c r="K56" s="21"/>
      <c r="L56" s="21"/>
      <c r="M56" s="21"/>
      <c r="N56" s="21"/>
      <c r="O56" s="21"/>
      <c r="P56" s="21"/>
      <c r="Q56" s="21"/>
      <c r="R56" s="21"/>
      <c r="S56" s="21"/>
    </row>
    <row r="57" spans="1:19" ht="15.75" thickTop="1">
      <c r="A57" s="2620"/>
      <c r="B57" s="1907"/>
      <c r="C57" s="2621"/>
      <c r="D57" s="2621"/>
      <c r="E57" s="2621"/>
      <c r="F57" s="2621"/>
      <c r="G57" s="2622"/>
      <c r="H57" s="2623"/>
      <c r="I57" s="2623"/>
      <c r="J57" s="2623"/>
      <c r="K57" s="2623"/>
      <c r="L57" s="2623"/>
      <c r="M57" s="2623"/>
      <c r="N57" s="2623"/>
      <c r="O57" s="2623"/>
      <c r="P57" s="2623"/>
      <c r="Q57" s="2623"/>
      <c r="R57" s="2623"/>
      <c r="S57" s="2623"/>
    </row>
    <row r="58" spans="1:19">
      <c r="A58" s="2620"/>
      <c r="B58" s="1907"/>
      <c r="C58" s="2621"/>
      <c r="D58" s="2621"/>
      <c r="E58" s="2621"/>
      <c r="F58" s="2621"/>
      <c r="G58" s="2622"/>
      <c r="H58" s="2623"/>
      <c r="I58" s="2623"/>
      <c r="J58" s="2623"/>
      <c r="K58" s="2623"/>
      <c r="L58" s="2623"/>
      <c r="M58" s="2623"/>
      <c r="N58" s="2623"/>
      <c r="O58" s="2623"/>
      <c r="P58" s="2623"/>
      <c r="Q58" s="2623"/>
      <c r="R58" s="2623"/>
      <c r="S58" s="2623"/>
    </row>
    <row r="59" spans="1:19" ht="15.75" thickBot="1">
      <c r="A59" s="2620"/>
      <c r="B59" s="1907"/>
      <c r="C59" s="2621"/>
      <c r="D59" s="2621"/>
      <c r="E59" s="2621"/>
      <c r="F59" s="2621"/>
      <c r="G59" s="2622"/>
      <c r="H59" s="2623"/>
      <c r="I59" s="2623"/>
      <c r="J59" s="2623"/>
      <c r="K59" s="2623"/>
      <c r="L59" s="2623"/>
      <c r="M59" s="2623"/>
      <c r="N59" s="2623"/>
      <c r="O59" s="2623"/>
      <c r="P59" s="2623"/>
      <c r="Q59" s="2623"/>
      <c r="R59" s="2623"/>
      <c r="S59" s="2623"/>
    </row>
    <row r="60" spans="1:19" s="2" customFormat="1" ht="16.5" thickTop="1" thickBot="1">
      <c r="A60" s="652" t="s">
        <v>632</v>
      </c>
      <c r="B60" s="653"/>
      <c r="C60" s="12"/>
      <c r="D60" s="12"/>
      <c r="E60" s="12"/>
      <c r="F60" s="12"/>
      <c r="G60" s="13"/>
      <c r="H60" s="21"/>
      <c r="I60" s="21"/>
      <c r="J60" s="21"/>
      <c r="K60" s="21"/>
      <c r="L60" s="21"/>
      <c r="M60" s="21"/>
      <c r="N60" s="21"/>
      <c r="O60" s="21"/>
      <c r="P60" s="21"/>
      <c r="Q60" s="21"/>
      <c r="R60" s="21"/>
      <c r="S60" s="21"/>
    </row>
    <row r="61" spans="1:19" s="2" customFormat="1" ht="15.75" thickTop="1">
      <c r="A61" s="2620"/>
      <c r="B61" s="1907"/>
      <c r="C61" s="2621"/>
      <c r="D61" s="2621"/>
      <c r="E61" s="2621"/>
      <c r="F61" s="2621"/>
      <c r="G61" s="2622"/>
      <c r="H61" s="2623"/>
      <c r="I61" s="2623"/>
      <c r="J61" s="2623"/>
      <c r="K61" s="2623"/>
      <c r="L61" s="2623"/>
      <c r="M61" s="2623"/>
      <c r="N61" s="2623"/>
      <c r="O61" s="2623"/>
      <c r="P61" s="2623"/>
      <c r="Q61" s="2623"/>
      <c r="R61" s="2623"/>
      <c r="S61" s="2623"/>
    </row>
    <row r="62" spans="1:19" s="2" customFormat="1">
      <c r="A62" s="2620"/>
      <c r="B62" s="1907"/>
      <c r="C62" s="2621"/>
      <c r="D62" s="2621"/>
      <c r="E62" s="2621"/>
      <c r="F62" s="2621"/>
      <c r="G62" s="2622"/>
      <c r="H62" s="2623"/>
      <c r="I62" s="2623"/>
      <c r="J62" s="2623"/>
      <c r="K62" s="2623"/>
      <c r="L62" s="2623"/>
      <c r="M62" s="2623"/>
      <c r="N62" s="2623"/>
      <c r="O62" s="2623"/>
      <c r="P62" s="2623"/>
      <c r="Q62" s="2623"/>
      <c r="R62" s="2623"/>
      <c r="S62" s="2623"/>
    </row>
    <row r="63" spans="1:19" ht="15.75" thickBot="1">
      <c r="A63" s="2620"/>
      <c r="B63" s="1907"/>
      <c r="C63" s="2621"/>
      <c r="D63" s="2621"/>
      <c r="E63" s="2621"/>
      <c r="F63" s="2621"/>
      <c r="G63" s="2622"/>
      <c r="H63" s="2623"/>
      <c r="I63" s="2623"/>
      <c r="J63" s="2623"/>
      <c r="K63" s="2623"/>
      <c r="L63" s="2623"/>
      <c r="M63" s="2623"/>
      <c r="N63" s="2623"/>
      <c r="O63" s="2623"/>
      <c r="P63" s="2623"/>
      <c r="Q63" s="2623"/>
      <c r="R63" s="2623"/>
      <c r="S63" s="2623"/>
    </row>
    <row r="64" spans="1:19" s="2" customFormat="1" ht="16.5" thickTop="1" thickBot="1">
      <c r="A64" s="652" t="s">
        <v>633</v>
      </c>
      <c r="B64" s="653"/>
      <c r="C64" s="12"/>
      <c r="D64" s="12"/>
      <c r="E64" s="12"/>
      <c r="F64" s="12"/>
      <c r="G64" s="13"/>
      <c r="H64" s="21"/>
      <c r="I64" s="21"/>
      <c r="J64" s="21"/>
      <c r="K64" s="21"/>
      <c r="L64" s="21"/>
      <c r="M64" s="21"/>
      <c r="N64" s="21"/>
      <c r="O64" s="21"/>
      <c r="P64" s="21"/>
      <c r="Q64" s="21"/>
      <c r="R64" s="21"/>
      <c r="S64" s="21"/>
    </row>
    <row r="65" spans="1:19" s="2" customFormat="1" ht="15.75" thickTop="1">
      <c r="A65" s="2620"/>
      <c r="B65" s="1907"/>
      <c r="C65" s="2621"/>
      <c r="D65" s="2621"/>
      <c r="E65" s="2621"/>
      <c r="F65" s="2621"/>
      <c r="G65" s="2622"/>
      <c r="H65" s="2623"/>
      <c r="I65" s="2623"/>
      <c r="J65" s="2623"/>
      <c r="K65" s="2623"/>
      <c r="L65" s="2623"/>
      <c r="M65" s="2623"/>
      <c r="N65" s="2623"/>
      <c r="O65" s="2623"/>
      <c r="P65" s="2623"/>
      <c r="Q65" s="2623"/>
      <c r="R65" s="2623"/>
      <c r="S65" s="2623"/>
    </row>
    <row r="66" spans="1:19" s="2" customFormat="1">
      <c r="A66" s="1920"/>
      <c r="B66" s="1907"/>
      <c r="C66" s="1908"/>
      <c r="D66" s="1908"/>
      <c r="E66" s="1908"/>
      <c r="F66" s="1908"/>
      <c r="G66" s="1921"/>
      <c r="H66" s="1888"/>
      <c r="I66" s="1888"/>
      <c r="J66" s="1888"/>
      <c r="K66" s="1888"/>
      <c r="L66" s="1888"/>
      <c r="M66" s="1888"/>
      <c r="N66" s="1888"/>
      <c r="O66" s="1888"/>
      <c r="P66" s="1888"/>
      <c r="Q66" s="1888"/>
      <c r="R66" s="1888"/>
      <c r="S66" s="1888"/>
    </row>
    <row r="67" spans="1:19" s="2" customFormat="1" ht="15.75" thickBot="1">
      <c r="A67" s="1889"/>
      <c r="B67" s="1890"/>
      <c r="C67" s="1908"/>
      <c r="D67" s="1908"/>
      <c r="E67" s="1908"/>
      <c r="F67" s="1908"/>
      <c r="G67" s="1921"/>
      <c r="H67" s="1891"/>
      <c r="I67" s="1891"/>
      <c r="J67" s="1891"/>
      <c r="K67" s="1891"/>
      <c r="L67" s="1891"/>
      <c r="M67" s="1891"/>
      <c r="N67" s="1891"/>
      <c r="O67" s="1891"/>
      <c r="P67" s="1891"/>
      <c r="Q67" s="1891"/>
      <c r="R67" s="1891"/>
      <c r="S67" s="1891"/>
    </row>
    <row r="68" spans="1:19" s="2" customFormat="1" ht="16.5" thickTop="1" thickBot="1">
      <c r="A68" s="652" t="s">
        <v>634</v>
      </c>
      <c r="B68" s="653"/>
      <c r="C68" s="12"/>
      <c r="D68" s="12"/>
      <c r="E68" s="12"/>
      <c r="F68" s="12"/>
      <c r="G68" s="13"/>
      <c r="H68" s="21"/>
      <c r="I68" s="21"/>
      <c r="J68" s="21"/>
      <c r="K68" s="21"/>
      <c r="L68" s="21"/>
      <c r="M68" s="21"/>
      <c r="N68" s="21"/>
      <c r="O68" s="21"/>
      <c r="P68" s="21"/>
      <c r="Q68" s="21"/>
      <c r="R68" s="21"/>
      <c r="S68" s="21"/>
    </row>
    <row r="69" spans="1:19" ht="15.75" thickTop="1">
      <c r="A69" s="2625"/>
      <c r="B69" s="2626"/>
      <c r="C69" s="2621"/>
      <c r="D69" s="2621"/>
      <c r="E69" s="2621"/>
      <c r="F69" s="2621"/>
      <c r="G69" s="2622"/>
      <c r="H69" s="2623"/>
      <c r="I69" s="2623"/>
      <c r="J69" s="2623"/>
      <c r="K69" s="2623"/>
      <c r="L69" s="2623"/>
      <c r="M69" s="2623"/>
      <c r="N69" s="2623"/>
      <c r="O69" s="2623"/>
      <c r="P69" s="2623"/>
      <c r="Q69" s="2623"/>
      <c r="R69" s="2623"/>
      <c r="S69" s="2623"/>
    </row>
    <row r="70" spans="1:19">
      <c r="A70" s="1889"/>
      <c r="B70" s="1890"/>
      <c r="C70" s="1908"/>
      <c r="D70" s="1908"/>
      <c r="E70" s="1908"/>
      <c r="F70" s="1908"/>
      <c r="G70" s="1921"/>
      <c r="H70" s="1892"/>
      <c r="I70" s="1892"/>
      <c r="J70" s="1892"/>
      <c r="K70" s="1892"/>
      <c r="L70" s="1892"/>
      <c r="M70" s="1892"/>
      <c r="N70" s="1892"/>
      <c r="O70" s="1892"/>
      <c r="P70" s="1892"/>
      <c r="Q70" s="1892"/>
      <c r="R70" s="1892"/>
      <c r="S70" s="1892"/>
    </row>
    <row r="71" spans="1:19" ht="15.75" thickBot="1">
      <c r="A71" s="1889"/>
      <c r="B71" s="1890"/>
      <c r="C71" s="1908"/>
      <c r="D71" s="1908"/>
      <c r="E71" s="1908"/>
      <c r="F71" s="1908"/>
      <c r="G71" s="1921"/>
      <c r="H71" s="1892"/>
      <c r="I71" s="1892"/>
      <c r="J71" s="1892"/>
      <c r="K71" s="1892"/>
      <c r="L71" s="1892"/>
      <c r="M71" s="1892"/>
      <c r="N71" s="1892"/>
      <c r="O71" s="1892"/>
      <c r="P71" s="1892"/>
      <c r="Q71" s="1892"/>
      <c r="R71" s="1892"/>
      <c r="S71" s="1892"/>
    </row>
    <row r="72" spans="1:19" ht="16.5" thickTop="1" thickBot="1">
      <c r="A72" s="652" t="s">
        <v>635</v>
      </c>
      <c r="B72" s="653"/>
      <c r="C72" s="12"/>
      <c r="D72" s="12"/>
      <c r="E72" s="12"/>
      <c r="F72" s="12"/>
      <c r="G72" s="13"/>
      <c r="H72" s="21"/>
      <c r="I72" s="21"/>
      <c r="J72" s="21"/>
      <c r="K72" s="21"/>
      <c r="L72" s="21"/>
      <c r="M72" s="21"/>
      <c r="N72" s="21"/>
      <c r="O72" s="21"/>
      <c r="P72" s="21"/>
      <c r="Q72" s="21"/>
      <c r="R72" s="21"/>
      <c r="S72" s="21"/>
    </row>
    <row r="73" spans="1:19" ht="15.75" thickTop="1">
      <c r="A73" s="1920"/>
      <c r="B73" s="1907" t="s">
        <v>636</v>
      </c>
      <c r="C73" s="1908"/>
      <c r="D73" s="1908"/>
      <c r="E73" s="1908"/>
      <c r="F73" s="1908"/>
      <c r="G73" s="1921"/>
      <c r="H73" s="1892"/>
      <c r="I73" s="1892"/>
      <c r="J73" s="1892"/>
      <c r="K73" s="1892"/>
      <c r="L73" s="1892"/>
      <c r="M73" s="1892"/>
      <c r="N73" s="1892"/>
      <c r="O73" s="1892"/>
      <c r="P73" s="1892"/>
      <c r="Q73" s="1892"/>
      <c r="R73" s="1892"/>
      <c r="S73" s="1892"/>
    </row>
    <row r="74" spans="1:19">
      <c r="A74" s="1920"/>
      <c r="B74" s="1907" t="s">
        <v>637</v>
      </c>
      <c r="C74" s="1908"/>
      <c r="D74" s="1908"/>
      <c r="E74" s="1908"/>
      <c r="F74" s="1908"/>
      <c r="G74" s="1921"/>
      <c r="H74" s="1892"/>
      <c r="I74" s="1892"/>
      <c r="J74" s="1892"/>
      <c r="K74" s="1892"/>
      <c r="L74" s="1892"/>
      <c r="M74" s="1892"/>
      <c r="N74" s="1892"/>
      <c r="O74" s="1892"/>
      <c r="P74" s="1892"/>
      <c r="Q74" s="1892"/>
      <c r="R74" s="1892"/>
      <c r="S74" s="1892"/>
    </row>
    <row r="75" spans="1:19">
      <c r="A75" s="1920"/>
      <c r="B75" s="1907" t="s">
        <v>638</v>
      </c>
      <c r="C75" s="1908"/>
      <c r="D75" s="1908"/>
      <c r="E75" s="1908"/>
      <c r="F75" s="1908"/>
      <c r="G75" s="1921"/>
      <c r="H75" s="1892"/>
      <c r="I75" s="1892"/>
      <c r="J75" s="1892"/>
      <c r="K75" s="1892"/>
      <c r="L75" s="1892"/>
      <c r="M75" s="1892"/>
      <c r="N75" s="1892"/>
      <c r="O75" s="1892"/>
      <c r="P75" s="1892"/>
      <c r="Q75" s="1892"/>
      <c r="R75" s="1892"/>
      <c r="S75" s="1892"/>
    </row>
    <row r="76" spans="1:19">
      <c r="A76" s="1920"/>
      <c r="B76" s="1907" t="s">
        <v>639</v>
      </c>
      <c r="C76" s="1908"/>
      <c r="D76" s="1908"/>
      <c r="E76" s="1908"/>
      <c r="F76" s="1908"/>
      <c r="G76" s="1921"/>
      <c r="H76" s="1892"/>
      <c r="I76" s="1892"/>
      <c r="J76" s="1892"/>
      <c r="K76" s="1892"/>
      <c r="L76" s="1892"/>
      <c r="M76" s="1892"/>
      <c r="N76" s="1892"/>
      <c r="O76" s="1892"/>
      <c r="P76" s="1892"/>
      <c r="Q76" s="1892"/>
      <c r="R76" s="1892"/>
      <c r="S76" s="1892"/>
    </row>
    <row r="77" spans="1:19" ht="15.75" thickBot="1">
      <c r="A77" s="358"/>
      <c r="B77" s="357"/>
      <c r="C77" s="188"/>
      <c r="D77" s="188"/>
      <c r="E77" s="188"/>
      <c r="F77" s="188"/>
      <c r="G77" s="359"/>
      <c r="H77" s="300"/>
      <c r="I77" s="300"/>
      <c r="J77" s="300"/>
      <c r="K77" s="300"/>
      <c r="L77" s="300"/>
      <c r="M77" s="300"/>
      <c r="N77" s="300"/>
      <c r="O77" s="300"/>
      <c r="P77" s="300"/>
      <c r="Q77" s="300"/>
      <c r="R77" s="300"/>
      <c r="S77" s="300"/>
    </row>
    <row r="78" spans="1:19" ht="16.5" thickTop="1" thickBot="1">
      <c r="A78" s="7" t="s">
        <v>640</v>
      </c>
      <c r="B78" s="8"/>
      <c r="C78" s="12"/>
      <c r="D78" s="12"/>
      <c r="E78" s="12"/>
      <c r="F78" s="12"/>
      <c r="G78" s="13"/>
      <c r="H78" s="21"/>
      <c r="I78" s="21"/>
      <c r="J78" s="21"/>
      <c r="K78" s="21"/>
      <c r="L78" s="21"/>
      <c r="M78" s="21"/>
      <c r="N78" s="21"/>
      <c r="O78" s="21"/>
      <c r="P78" s="21"/>
      <c r="Q78" s="21"/>
      <c r="R78" s="21"/>
      <c r="S78" s="21"/>
    </row>
    <row r="79" spans="1:19" ht="15.75" thickTop="1">
      <c r="A79" s="2620"/>
      <c r="B79" s="2627" t="s">
        <v>641</v>
      </c>
      <c r="C79" s="2621"/>
      <c r="D79" s="2621"/>
      <c r="E79" s="2621"/>
      <c r="F79" s="2621"/>
      <c r="G79" s="2622"/>
      <c r="H79" s="2619"/>
      <c r="I79" s="2619"/>
      <c r="J79" s="2619"/>
      <c r="K79" s="2619"/>
      <c r="L79" s="2619"/>
      <c r="M79" s="2619"/>
      <c r="N79" s="2619"/>
      <c r="O79" s="2619"/>
      <c r="P79" s="2619"/>
      <c r="Q79" s="2619"/>
      <c r="R79" s="2619"/>
      <c r="S79" s="2619"/>
    </row>
    <row r="80" spans="1:19">
      <c r="A80" s="1920"/>
      <c r="B80" s="1907" t="s">
        <v>642</v>
      </c>
      <c r="C80" s="1908"/>
      <c r="D80" s="1908"/>
      <c r="E80" s="1908"/>
      <c r="F80" s="1908"/>
      <c r="G80" s="1921"/>
      <c r="H80" s="1893"/>
      <c r="I80" s="1893"/>
      <c r="J80" s="1893"/>
      <c r="K80" s="1893"/>
      <c r="L80" s="1893"/>
      <c r="M80" s="1893"/>
      <c r="N80" s="1893"/>
      <c r="O80" s="1893"/>
      <c r="P80" s="1893"/>
      <c r="Q80" s="1893"/>
      <c r="R80" s="1893"/>
      <c r="S80" s="1893"/>
    </row>
    <row r="81" spans="1:19" ht="15.75" thickBot="1">
      <c r="A81" s="1894"/>
      <c r="B81" s="1895" t="s">
        <v>643</v>
      </c>
      <c r="C81" s="1896"/>
      <c r="D81" s="1896"/>
      <c r="E81" s="1896"/>
      <c r="F81" s="1896"/>
      <c r="G81" s="1897"/>
      <c r="H81" s="1898"/>
      <c r="I81" s="1898"/>
      <c r="J81" s="1898"/>
      <c r="K81" s="1898"/>
      <c r="L81" s="1898"/>
      <c r="M81" s="1898"/>
      <c r="N81" s="1898"/>
      <c r="O81" s="1898"/>
      <c r="P81" s="1898"/>
      <c r="Q81" s="1898"/>
      <c r="R81" s="1898"/>
      <c r="S81" s="1898"/>
    </row>
    <row r="82" spans="1:19" ht="16.5" thickTop="1" thickBot="1"/>
    <row r="83" spans="1:19" ht="16.5" thickTop="1" thickBot="1">
      <c r="A83" s="94" t="s">
        <v>644</v>
      </c>
      <c r="B83" s="96"/>
    </row>
    <row r="84" spans="1:19" ht="15.75" thickTop="1">
      <c r="A84" s="95" t="s">
        <v>542</v>
      </c>
      <c r="B84" s="1899"/>
    </row>
    <row r="85" spans="1:19">
      <c r="A85" s="1900" t="s">
        <v>546</v>
      </c>
      <c r="B85" s="1899"/>
    </row>
    <row r="86" spans="1:19">
      <c r="A86" s="1901" t="s">
        <v>549</v>
      </c>
      <c r="B86" s="1902"/>
    </row>
    <row r="87" spans="1:19">
      <c r="A87" s="1901" t="s">
        <v>552</v>
      </c>
      <c r="B87" s="1903"/>
    </row>
    <row r="88" spans="1:19" ht="15.75" thickBot="1">
      <c r="A88" s="1904" t="s">
        <v>645</v>
      </c>
      <c r="B88" s="1905"/>
    </row>
    <row r="89" spans="1:19" ht="15.75" thickTop="1"/>
    <row r="90" spans="1:19">
      <c r="A90" s="97"/>
      <c r="B90" s="1" t="s">
        <v>646</v>
      </c>
    </row>
    <row r="91" spans="1:19">
      <c r="A91" s="98"/>
      <c r="B91" s="1" t="s">
        <v>647</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9" priority="23" operator="equal">
      <formula>"X"</formula>
    </cfRule>
    <cfRule type="cellIs" dxfId="68" priority="24" operator="equal">
      <formula>"I"</formula>
    </cfRule>
  </conditionalFormatting>
  <conditionalFormatting sqref="H32:H47">
    <cfRule type="cellIs" dxfId="67" priority="21" operator="equal">
      <formula>"X"</formula>
    </cfRule>
    <cfRule type="cellIs" dxfId="66" priority="22" operator="equal">
      <formula>"I"</formula>
    </cfRule>
  </conditionalFormatting>
  <conditionalFormatting sqref="J20:J30">
    <cfRule type="cellIs" dxfId="65" priority="19" operator="equal">
      <formula>"X"</formula>
    </cfRule>
    <cfRule type="cellIs" dxfId="64" priority="20" operator="equal">
      <formula>"I"</formula>
    </cfRule>
  </conditionalFormatting>
  <conditionalFormatting sqref="J32:J47">
    <cfRule type="cellIs" dxfId="63" priority="17" operator="equal">
      <formula>"X"</formula>
    </cfRule>
    <cfRule type="cellIs" dxfId="62" priority="18" operator="equal">
      <formula>"I"</formula>
    </cfRule>
  </conditionalFormatting>
  <conditionalFormatting sqref="L20:L30">
    <cfRule type="cellIs" dxfId="61" priority="15" operator="equal">
      <formula>"X"</formula>
    </cfRule>
    <cfRule type="cellIs" dxfId="60" priority="16" operator="equal">
      <formula>"I"</formula>
    </cfRule>
  </conditionalFormatting>
  <conditionalFormatting sqref="L32:L47">
    <cfRule type="cellIs" dxfId="59" priority="13" operator="equal">
      <formula>"X"</formula>
    </cfRule>
    <cfRule type="cellIs" dxfId="58" priority="14" operator="equal">
      <formula>"I"</formula>
    </cfRule>
  </conditionalFormatting>
  <conditionalFormatting sqref="N20:N30">
    <cfRule type="cellIs" dxfId="57" priority="11" operator="equal">
      <formula>"X"</formula>
    </cfRule>
    <cfRule type="cellIs" dxfId="56" priority="12" operator="equal">
      <formula>"I"</formula>
    </cfRule>
  </conditionalFormatting>
  <conditionalFormatting sqref="N32:N47">
    <cfRule type="cellIs" dxfId="55" priority="9" operator="equal">
      <formula>"X"</formula>
    </cfRule>
    <cfRule type="cellIs" dxfId="54" priority="10" operator="equal">
      <formula>"I"</formula>
    </cfRule>
  </conditionalFormatting>
  <conditionalFormatting sqref="P20:P30">
    <cfRule type="cellIs" dxfId="53" priority="5" operator="equal">
      <formula>"X"</formula>
    </cfRule>
    <cfRule type="cellIs" dxfId="52" priority="6" operator="equal">
      <formula>"I"</formula>
    </cfRule>
  </conditionalFormatting>
  <conditionalFormatting sqref="P32:P47">
    <cfRule type="cellIs" dxfId="51" priority="7" operator="equal">
      <formula>"X"</formula>
    </cfRule>
    <cfRule type="cellIs" dxfId="50" priority="8" operator="equal">
      <formula>"I"</formula>
    </cfRule>
  </conditionalFormatting>
  <conditionalFormatting sqref="R20:R30">
    <cfRule type="cellIs" dxfId="49" priority="3" operator="equal">
      <formula>"X"</formula>
    </cfRule>
    <cfRule type="cellIs" dxfId="48" priority="4" operator="equal">
      <formula>"I"</formula>
    </cfRule>
  </conditionalFormatting>
  <conditionalFormatting sqref="R32:R47">
    <cfRule type="cellIs" dxfId="47" priority="1" operator="equal">
      <formula>"X"</formula>
    </cfRule>
    <cfRule type="cellIs" dxfId="46" priority="2" operator="equal">
      <formula>"I"</formula>
    </cfRule>
  </conditionalFormatting>
  <hyperlinks>
    <hyperlink ref="B3" location="'Cost Summary'!A1" display="BACK TO SUMMARY SHEET" xr:uid="{CD165E9D-98BE-4397-AA40-8DB53C814F8F}"/>
  </hyperlinks>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1AC8-543A-4A4D-959B-2CF6902A07FD}">
  <sheetPr>
    <tabColor rgb="FF92D050"/>
  </sheetPr>
  <dimension ref="A1:S119"/>
  <sheetViews>
    <sheetView zoomScale="85" zoomScaleNormal="85" workbookViewId="0">
      <pane xSplit="2" ySplit="9" topLeftCell="C20" activePane="bottomRight" state="frozen"/>
      <selection pane="bottomRight" activeCell="B28" sqref="B28"/>
      <selection pane="bottomLeft" activeCell="A10" sqref="A10"/>
      <selection pane="topRight" activeCell="C1" sqref="C1"/>
    </sheetView>
  </sheetViews>
  <sheetFormatPr defaultColWidth="8.85546875" defaultRowHeight="15"/>
  <cols>
    <col min="1" max="1" width="11" style="67" customWidth="1"/>
    <col min="2" max="2" width="70.7109375" style="68" customWidth="1"/>
    <col min="3" max="3" width="10.85546875" style="69" bestFit="1" customWidth="1"/>
    <col min="4" max="5" width="7.5703125" style="69" customWidth="1"/>
    <col min="6" max="6" width="7.710937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8.85546875" style="67"/>
  </cols>
  <sheetData>
    <row r="1" spans="1:19">
      <c r="E1" s="179"/>
      <c r="F1" s="152"/>
      <c r="G1" s="150" t="s">
        <v>529</v>
      </c>
    </row>
    <row r="2" spans="1:19" ht="15.75" thickBot="1">
      <c r="E2" s="179"/>
      <c r="F2" s="149" t="s">
        <v>530</v>
      </c>
      <c r="G2" s="150" t="s">
        <v>531</v>
      </c>
      <c r="H2" s="668"/>
      <c r="I2" s="668"/>
      <c r="J2" s="668"/>
      <c r="K2" s="668"/>
      <c r="L2" s="668"/>
      <c r="M2" s="668"/>
      <c r="N2" s="668"/>
      <c r="O2" s="668"/>
      <c r="P2" s="668"/>
      <c r="Q2" s="668"/>
      <c r="R2" s="668"/>
      <c r="S2" s="668"/>
    </row>
    <row r="3" spans="1:19" ht="19.5" thickBot="1">
      <c r="B3" s="153" t="s">
        <v>532</v>
      </c>
      <c r="E3" s="179"/>
      <c r="F3" s="151" t="s">
        <v>533</v>
      </c>
      <c r="G3" s="150" t="s">
        <v>534</v>
      </c>
      <c r="H3" s="669" t="s">
        <v>535</v>
      </c>
      <c r="I3" s="670"/>
      <c r="J3" s="669" t="s">
        <v>536</v>
      </c>
      <c r="K3" s="670"/>
      <c r="L3" s="669" t="s">
        <v>537</v>
      </c>
      <c r="M3" s="670"/>
      <c r="N3" s="669" t="s">
        <v>538</v>
      </c>
      <c r="O3" s="670"/>
      <c r="P3" s="669" t="s">
        <v>679</v>
      </c>
      <c r="Q3" s="670"/>
      <c r="R3" s="669" t="s">
        <v>680</v>
      </c>
      <c r="S3" s="670"/>
    </row>
    <row r="4" spans="1:19" ht="15.75" thickTop="1">
      <c r="A4" s="70" t="s">
        <v>541</v>
      </c>
      <c r="B4" s="4" t="str">
        <f>'Area Calculations'!B4</f>
        <v>Project Name</v>
      </c>
      <c r="C4" s="71"/>
      <c r="D4" s="71"/>
      <c r="E4" s="71"/>
      <c r="F4" s="71"/>
      <c r="G4" s="90" t="s">
        <v>542</v>
      </c>
      <c r="H4" s="648"/>
      <c r="I4" s="649"/>
      <c r="J4" s="648"/>
      <c r="K4" s="649"/>
      <c r="L4" s="648"/>
      <c r="M4" s="649"/>
      <c r="N4" s="648"/>
      <c r="O4" s="649"/>
      <c r="P4" s="648"/>
      <c r="Q4" s="649"/>
      <c r="R4" s="648"/>
      <c r="S4" s="649"/>
    </row>
    <row r="5" spans="1:19">
      <c r="A5" s="2636" t="s">
        <v>544</v>
      </c>
      <c r="B5" s="2637" t="s">
        <v>496</v>
      </c>
      <c r="C5" s="2547"/>
      <c r="D5" s="2547"/>
      <c r="E5" s="2547"/>
      <c r="F5" s="2547"/>
      <c r="G5" s="2638" t="s">
        <v>546</v>
      </c>
      <c r="H5" s="1910"/>
      <c r="I5" s="1911"/>
      <c r="J5" s="1910"/>
      <c r="K5" s="1911"/>
      <c r="L5" s="1910"/>
      <c r="M5" s="1911"/>
      <c r="N5" s="1910"/>
      <c r="O5" s="1911"/>
      <c r="P5" s="1910"/>
      <c r="Q5" s="1911"/>
      <c r="R5" s="1910"/>
      <c r="S5" s="1911"/>
    </row>
    <row r="6" spans="1:19">
      <c r="A6" s="2636" t="s">
        <v>548</v>
      </c>
      <c r="B6" s="2639" t="s">
        <v>495</v>
      </c>
      <c r="C6" s="2547"/>
      <c r="D6" s="2547"/>
      <c r="E6" s="2547"/>
      <c r="F6" s="2547"/>
      <c r="G6" s="2638" t="s">
        <v>549</v>
      </c>
      <c r="H6" s="1913"/>
      <c r="I6" s="1914"/>
      <c r="J6" s="1913"/>
      <c r="K6" s="1914"/>
      <c r="L6" s="1913"/>
      <c r="M6" s="1914"/>
      <c r="N6" s="1913"/>
      <c r="O6" s="1914"/>
      <c r="P6" s="1913"/>
      <c r="Q6" s="1914"/>
      <c r="R6" s="1913"/>
      <c r="S6" s="1914"/>
    </row>
    <row r="7" spans="1:19">
      <c r="A7" s="2636" t="s">
        <v>551</v>
      </c>
      <c r="B7" s="2640"/>
      <c r="C7" s="2547"/>
      <c r="D7" s="2547"/>
      <c r="E7" s="2547"/>
      <c r="F7" s="2547"/>
      <c r="G7" s="2638" t="s">
        <v>552</v>
      </c>
      <c r="H7" s="1916"/>
      <c r="I7" s="1917"/>
      <c r="J7" s="1916"/>
      <c r="K7" s="1917"/>
      <c r="L7" s="1916"/>
      <c r="M7" s="1917"/>
      <c r="N7" s="1916"/>
      <c r="O7" s="1917"/>
      <c r="P7" s="1916"/>
      <c r="Q7" s="1917"/>
      <c r="R7" s="1916"/>
      <c r="S7" s="1917"/>
    </row>
    <row r="8" spans="1:19" ht="15.75" thickBot="1">
      <c r="A8" s="356" t="s">
        <v>554</v>
      </c>
      <c r="B8" s="305"/>
      <c r="C8" s="307"/>
      <c r="D8" s="307"/>
      <c r="E8" s="307"/>
      <c r="F8" s="307"/>
      <c r="G8" s="298" t="s">
        <v>554</v>
      </c>
      <c r="H8" s="1918">
        <f>I80</f>
        <v>0</v>
      </c>
      <c r="I8" s="1919"/>
      <c r="J8" s="1918">
        <f>K80</f>
        <v>0</v>
      </c>
      <c r="K8" s="1919"/>
      <c r="L8" s="1918">
        <f>M80</f>
        <v>0</v>
      </c>
      <c r="M8" s="1919"/>
      <c r="N8" s="1918">
        <f>O80</f>
        <v>0</v>
      </c>
      <c r="O8" s="1919"/>
      <c r="P8" s="1918">
        <f>Q80</f>
        <v>0</v>
      </c>
      <c r="Q8" s="1919"/>
      <c r="R8" s="1918">
        <f>S80</f>
        <v>0</v>
      </c>
      <c r="S8" s="1919"/>
    </row>
    <row r="9" spans="1:19" ht="31.5" thickTop="1" thickBot="1">
      <c r="A9" s="72" t="s">
        <v>555</v>
      </c>
      <c r="B9" s="73"/>
      <c r="C9" s="74" t="s">
        <v>556</v>
      </c>
      <c r="D9" s="74" t="s">
        <v>557</v>
      </c>
      <c r="E9" s="74" t="s">
        <v>558</v>
      </c>
      <c r="F9" s="74" t="s">
        <v>559</v>
      </c>
      <c r="G9" s="91" t="s">
        <v>560</v>
      </c>
      <c r="H9" s="76" t="s">
        <v>561</v>
      </c>
      <c r="I9" s="76" t="s">
        <v>562</v>
      </c>
      <c r="J9" s="76" t="s">
        <v>561</v>
      </c>
      <c r="K9" s="76" t="s">
        <v>562</v>
      </c>
      <c r="L9" s="76" t="s">
        <v>561</v>
      </c>
      <c r="M9" s="76" t="s">
        <v>562</v>
      </c>
      <c r="N9" s="76" t="s">
        <v>561</v>
      </c>
      <c r="O9" s="76" t="s">
        <v>562</v>
      </c>
      <c r="P9" s="76" t="s">
        <v>561</v>
      </c>
      <c r="Q9" s="76" t="s">
        <v>562</v>
      </c>
      <c r="R9" s="76" t="s">
        <v>561</v>
      </c>
      <c r="S9" s="76" t="s">
        <v>562</v>
      </c>
    </row>
    <row r="10" spans="1:19" ht="15.75" hidden="1" customHeight="1">
      <c r="A10" s="2641"/>
      <c r="B10" s="2628" t="s">
        <v>563</v>
      </c>
      <c r="C10" s="2547"/>
      <c r="D10" s="2547"/>
      <c r="E10" s="2547"/>
      <c r="F10" s="2547"/>
      <c r="G10" s="2642"/>
      <c r="H10" s="2643"/>
      <c r="I10" s="2643"/>
      <c r="J10" s="2643"/>
      <c r="K10" s="2643"/>
      <c r="L10" s="2643"/>
      <c r="M10" s="2643"/>
      <c r="N10" s="2643"/>
      <c r="O10" s="2643"/>
      <c r="P10" s="2643"/>
      <c r="Q10" s="2643"/>
      <c r="R10" s="2643"/>
      <c r="S10" s="2643"/>
    </row>
    <row r="11" spans="1:19" ht="15.75" hidden="1" customHeight="1" thickBot="1">
      <c r="A11" s="2641"/>
      <c r="B11" s="1907" t="str">
        <f>'Area Calculations'!L62</f>
        <v>Architectural Drawings  by</v>
      </c>
      <c r="C11" s="2546" t="s">
        <v>564</v>
      </c>
      <c r="D11" s="2547"/>
      <c r="E11" s="2547"/>
      <c r="F11" s="2547"/>
      <c r="G11" s="2642"/>
      <c r="H11" s="2643"/>
      <c r="I11" s="2643"/>
      <c r="J11" s="2643"/>
      <c r="K11" s="2643"/>
      <c r="L11" s="2643"/>
      <c r="M11" s="2643"/>
      <c r="N11" s="2643"/>
      <c r="O11" s="2643"/>
      <c r="P11" s="2643"/>
      <c r="Q11" s="2643"/>
      <c r="R11" s="2643"/>
      <c r="S11" s="2643"/>
    </row>
    <row r="12" spans="1:19" ht="15.75" hidden="1" customHeight="1" thickTop="1">
      <c r="A12" s="2641"/>
      <c r="B12" s="1907" t="str">
        <f>'Area Calculations'!L63</f>
        <v>Structural Drawings by</v>
      </c>
      <c r="C12" s="2546" t="s">
        <v>564</v>
      </c>
      <c r="D12" s="2547"/>
      <c r="E12" s="2547"/>
      <c r="F12" s="2547"/>
      <c r="G12" s="2642"/>
      <c r="H12" s="2643"/>
      <c r="I12" s="2643"/>
      <c r="J12" s="2643"/>
      <c r="K12" s="2643"/>
      <c r="L12" s="2643"/>
      <c r="M12" s="2643"/>
      <c r="N12" s="2643"/>
      <c r="O12" s="2643"/>
      <c r="P12" s="2643"/>
      <c r="Q12" s="2643"/>
      <c r="R12" s="2643"/>
      <c r="S12" s="2643"/>
    </row>
    <row r="13" spans="1:19" ht="15.75" hidden="1" customHeight="1" thickTop="1">
      <c r="A13" s="2641"/>
      <c r="B13" s="1907" t="str">
        <f>'Area Calculations'!L64</f>
        <v>MEP FA FP Drawings by</v>
      </c>
      <c r="C13" s="2546" t="s">
        <v>564</v>
      </c>
      <c r="D13" s="2547"/>
      <c r="E13" s="2547"/>
      <c r="F13" s="2547"/>
      <c r="G13" s="2642"/>
      <c r="H13" s="2643"/>
      <c r="I13" s="2643"/>
      <c r="J13" s="2643"/>
      <c r="K13" s="2643"/>
      <c r="L13" s="2643"/>
      <c r="M13" s="2643"/>
      <c r="N13" s="2643"/>
      <c r="O13" s="2643"/>
      <c r="P13" s="2643"/>
      <c r="Q13" s="2643"/>
      <c r="R13" s="2643"/>
      <c r="S13" s="2643"/>
    </row>
    <row r="14" spans="1:19" ht="15.75" hidden="1" customHeight="1" thickTop="1">
      <c r="A14" s="2641"/>
      <c r="B14" s="1907" t="str">
        <f>'Area Calculations'!L65</f>
        <v xml:space="preserve">Civil Drawings by </v>
      </c>
      <c r="C14" s="2546" t="s">
        <v>564</v>
      </c>
      <c r="D14" s="2547"/>
      <c r="E14" s="2547"/>
      <c r="F14" s="2547"/>
      <c r="G14" s="2642"/>
      <c r="H14" s="2643"/>
      <c r="I14" s="2643"/>
      <c r="J14" s="2643"/>
      <c r="K14" s="2643"/>
      <c r="L14" s="2643"/>
      <c r="M14" s="2643"/>
      <c r="N14" s="2643"/>
      <c r="O14" s="2643"/>
      <c r="P14" s="2643"/>
      <c r="Q14" s="2643"/>
      <c r="R14" s="2643"/>
      <c r="S14" s="2643"/>
    </row>
    <row r="15" spans="1:19" ht="15.75" hidden="1" customHeight="1" thickTop="1">
      <c r="A15" s="2641"/>
      <c r="B15" s="1907" t="str">
        <f>'Area Calculations'!L66</f>
        <v>Land scape Drawings by</v>
      </c>
      <c r="C15" s="2546" t="s">
        <v>564</v>
      </c>
      <c r="D15" s="2547"/>
      <c r="E15" s="2547"/>
      <c r="F15" s="2547"/>
      <c r="G15" s="2642"/>
      <c r="H15" s="2643"/>
      <c r="I15" s="2643"/>
      <c r="J15" s="2643"/>
      <c r="K15" s="2643"/>
      <c r="L15" s="2643"/>
      <c r="M15" s="2643"/>
      <c r="N15" s="2643"/>
      <c r="O15" s="2643"/>
      <c r="P15" s="2643"/>
      <c r="Q15" s="2643"/>
      <c r="R15" s="2643"/>
      <c r="S15" s="2643"/>
    </row>
    <row r="16" spans="1:19" ht="15.75" hidden="1" customHeight="1" thickTop="1">
      <c r="A16" s="2641"/>
      <c r="B16" s="1907" t="str">
        <f>'Area Calculations'!L67</f>
        <v>Kitchen Drawings by</v>
      </c>
      <c r="C16" s="2546" t="s">
        <v>564</v>
      </c>
      <c r="D16" s="2547"/>
      <c r="E16" s="2547"/>
      <c r="F16" s="2547"/>
      <c r="G16" s="2642"/>
      <c r="H16" s="2643"/>
      <c r="I16" s="2643"/>
      <c r="J16" s="2643"/>
      <c r="K16" s="2643"/>
      <c r="L16" s="2643"/>
      <c r="M16" s="2643"/>
      <c r="N16" s="2643"/>
      <c r="O16" s="2643"/>
      <c r="P16" s="2643"/>
      <c r="Q16" s="2643"/>
      <c r="R16" s="2643"/>
      <c r="S16" s="2643"/>
    </row>
    <row r="17" spans="1:19" ht="15.75" hidden="1" customHeight="1" thickTop="1">
      <c r="A17" s="2641"/>
      <c r="B17" s="1907" t="str">
        <f>'Area Calculations'!L68</f>
        <v>Storefront Designer by</v>
      </c>
      <c r="C17" s="2546" t="s">
        <v>564</v>
      </c>
      <c r="D17" s="2547"/>
      <c r="E17" s="2547"/>
      <c r="F17" s="2547"/>
      <c r="G17" s="2642"/>
      <c r="H17" s="2643"/>
      <c r="I17" s="2643"/>
      <c r="J17" s="2643"/>
      <c r="K17" s="2643"/>
      <c r="L17" s="2643"/>
      <c r="M17" s="2643"/>
      <c r="N17" s="2643"/>
      <c r="O17" s="2643"/>
      <c r="P17" s="2643"/>
      <c r="Q17" s="2643"/>
      <c r="R17" s="2643"/>
      <c r="S17" s="2643"/>
    </row>
    <row r="18" spans="1:19" ht="15.75" hidden="1" customHeight="1" thickTop="1">
      <c r="A18" s="2641"/>
      <c r="B18" s="1907" t="str">
        <f>'Area Calculations'!L69</f>
        <v>Geotech report by</v>
      </c>
      <c r="C18" s="2546" t="s">
        <v>564</v>
      </c>
      <c r="D18" s="2547"/>
      <c r="E18" s="2547"/>
      <c r="F18" s="2547"/>
      <c r="G18" s="2642"/>
      <c r="H18" s="2643"/>
      <c r="I18" s="2643"/>
      <c r="J18" s="2643"/>
      <c r="K18" s="2643"/>
      <c r="L18" s="2643"/>
      <c r="M18" s="2643"/>
      <c r="N18" s="2643"/>
      <c r="O18" s="2643"/>
      <c r="P18" s="2643"/>
      <c r="Q18" s="2643"/>
      <c r="R18" s="2643"/>
      <c r="S18" s="2643"/>
    </row>
    <row r="19" spans="1:19" ht="15.75" hidden="1" customHeight="1" thickTop="1">
      <c r="A19" s="2641"/>
      <c r="B19" s="1907" t="str">
        <f>'Area Calculations'!L70</f>
        <v>Specifications</v>
      </c>
      <c r="C19" s="2546" t="s">
        <v>564</v>
      </c>
      <c r="D19" s="2547"/>
      <c r="E19" s="2547"/>
      <c r="F19" s="2547"/>
      <c r="G19" s="2642"/>
      <c r="H19" s="2643"/>
      <c r="I19" s="2643"/>
      <c r="J19" s="2643"/>
      <c r="K19" s="2643"/>
      <c r="L19" s="2643"/>
      <c r="M19" s="2643"/>
      <c r="N19" s="2643"/>
      <c r="O19" s="2643"/>
      <c r="P19" s="2643"/>
      <c r="Q19" s="2643"/>
      <c r="R19" s="2643"/>
      <c r="S19" s="2643"/>
    </row>
    <row r="20" spans="1:19" ht="15.75" thickTop="1">
      <c r="A20" s="2641"/>
      <c r="B20" s="1907"/>
      <c r="C20" s="2546"/>
      <c r="D20" s="2547"/>
      <c r="E20" s="2547"/>
      <c r="F20" s="2547"/>
      <c r="G20" s="2642"/>
      <c r="H20" s="1924"/>
      <c r="I20" s="2643"/>
      <c r="J20" s="1924"/>
      <c r="K20" s="2643"/>
      <c r="L20" s="2643"/>
      <c r="M20" s="2643"/>
      <c r="N20" s="2643"/>
      <c r="O20" s="2643"/>
      <c r="P20" s="1924"/>
      <c r="Q20" s="2643"/>
      <c r="R20" s="1924"/>
      <c r="S20" s="2643"/>
    </row>
    <row r="21" spans="1:19" ht="15.75" thickBot="1">
      <c r="A21" s="2644"/>
      <c r="B21" s="2645" t="s">
        <v>496</v>
      </c>
      <c r="C21" s="2546"/>
      <c r="D21" s="2547"/>
      <c r="E21" s="2547"/>
      <c r="F21" s="2547"/>
      <c r="G21" s="2642"/>
      <c r="H21" s="1924"/>
      <c r="I21" s="2646"/>
      <c r="J21" s="1924"/>
      <c r="K21" s="2646"/>
      <c r="L21" s="2646"/>
      <c r="M21" s="2647"/>
      <c r="N21" s="1924"/>
      <c r="O21" s="2646"/>
      <c r="P21" s="1924"/>
      <c r="Q21" s="2646"/>
      <c r="R21" s="1924"/>
      <c r="S21" s="2646"/>
    </row>
    <row r="22" spans="1:19" customFormat="1">
      <c r="A22" s="2629"/>
      <c r="B22" s="1848" t="s">
        <v>567</v>
      </c>
      <c r="C22" s="1923"/>
      <c r="D22" s="1908"/>
      <c r="E22" s="1908"/>
      <c r="F22" s="1908"/>
      <c r="G22" s="1921"/>
      <c r="H22" s="1924"/>
      <c r="I22" s="2630"/>
      <c r="J22" s="1924"/>
      <c r="K22" s="2614"/>
      <c r="L22" s="1924"/>
      <c r="M22" s="2614"/>
      <c r="N22" s="1924"/>
      <c r="O22" s="2614"/>
      <c r="P22" s="1924"/>
      <c r="Q22" s="2614"/>
      <c r="R22" s="1924"/>
      <c r="S22" s="2614"/>
    </row>
    <row r="23" spans="1:19" customFormat="1">
      <c r="A23" s="2629"/>
      <c r="B23" s="2631" t="s">
        <v>568</v>
      </c>
      <c r="C23" s="1923"/>
      <c r="D23" s="1908"/>
      <c r="E23" s="1908"/>
      <c r="F23" s="1908"/>
      <c r="G23" s="1921"/>
      <c r="H23" s="1924"/>
      <c r="I23" s="2630"/>
      <c r="J23" s="1924"/>
      <c r="K23" s="2614"/>
      <c r="L23" s="1924"/>
      <c r="M23" s="2614"/>
      <c r="N23" s="1924"/>
      <c r="O23" s="2614"/>
      <c r="P23" s="1924"/>
      <c r="Q23" s="2614"/>
      <c r="R23" s="1924"/>
      <c r="S23" s="2614"/>
    </row>
    <row r="24" spans="1:19" customFormat="1">
      <c r="A24" s="2629"/>
      <c r="B24" s="2631" t="s">
        <v>569</v>
      </c>
      <c r="C24" s="1923"/>
      <c r="D24" s="1908"/>
      <c r="E24" s="1908"/>
      <c r="F24" s="1908"/>
      <c r="G24" s="1921"/>
      <c r="H24" s="1924"/>
      <c r="I24" s="2630"/>
      <c r="J24" s="1924"/>
      <c r="K24" s="2614"/>
      <c r="L24" s="1924"/>
      <c r="M24" s="2614"/>
      <c r="N24" s="1924"/>
      <c r="O24" s="2614"/>
      <c r="P24" s="1924"/>
      <c r="Q24" s="2614"/>
      <c r="R24" s="1924"/>
      <c r="S24" s="2614"/>
    </row>
    <row r="25" spans="1:19" customFormat="1">
      <c r="A25" s="2629"/>
      <c r="B25" s="2632" t="s">
        <v>570</v>
      </c>
      <c r="C25" s="1923"/>
      <c r="D25" s="1908"/>
      <c r="E25" s="1908"/>
      <c r="F25" s="1908"/>
      <c r="G25" s="1921"/>
      <c r="H25" s="1924"/>
      <c r="I25" s="2630"/>
      <c r="J25" s="1924"/>
      <c r="K25" s="2614"/>
      <c r="L25" s="1924"/>
      <c r="M25" s="2630"/>
      <c r="N25" s="1924"/>
      <c r="O25" s="2614"/>
      <c r="P25" s="1924"/>
      <c r="Q25" s="2614"/>
      <c r="R25" s="1924"/>
      <c r="S25" s="2614"/>
    </row>
    <row r="26" spans="1:19" customFormat="1">
      <c r="A26" s="2629"/>
      <c r="B26" s="2632" t="s">
        <v>571</v>
      </c>
      <c r="C26" s="1923"/>
      <c r="D26" s="1908"/>
      <c r="E26" s="1908"/>
      <c r="F26" s="1908"/>
      <c r="G26" s="1921"/>
      <c r="H26" s="1924"/>
      <c r="I26" s="2630"/>
      <c r="J26" s="1924"/>
      <c r="K26" s="2614"/>
      <c r="L26" s="1924"/>
      <c r="M26" s="2630"/>
      <c r="N26" s="1924"/>
      <c r="O26" s="2614"/>
      <c r="P26" s="1924"/>
      <c r="Q26" s="2614"/>
      <c r="R26" s="1924"/>
      <c r="S26" s="2614"/>
    </row>
    <row r="27" spans="1:19" customFormat="1">
      <c r="A27" s="2629"/>
      <c r="B27" s="2632" t="s">
        <v>572</v>
      </c>
      <c r="C27" s="1923"/>
      <c r="D27" s="1908"/>
      <c r="E27" s="1908"/>
      <c r="F27" s="1908"/>
      <c r="G27" s="1921"/>
      <c r="H27" s="1924"/>
      <c r="I27" s="2630"/>
      <c r="J27" s="1924"/>
      <c r="K27" s="2614"/>
      <c r="L27" s="1924"/>
      <c r="M27" s="2630"/>
      <c r="N27" s="1924"/>
      <c r="O27" s="2614"/>
      <c r="P27" s="1924"/>
      <c r="Q27" s="2614"/>
      <c r="R27" s="1924"/>
      <c r="S27" s="2614"/>
    </row>
    <row r="28" spans="1:19" customFormat="1">
      <c r="A28" s="2629"/>
      <c r="B28" s="168" t="s">
        <v>573</v>
      </c>
      <c r="C28" s="1923"/>
      <c r="D28" s="1908"/>
      <c r="E28" s="1908"/>
      <c r="F28" s="1908"/>
      <c r="G28" s="1921"/>
      <c r="H28" s="1924"/>
      <c r="I28" s="2630"/>
      <c r="J28" s="1924"/>
      <c r="K28" s="2614"/>
      <c r="L28" s="1924"/>
      <c r="M28" s="2630"/>
      <c r="N28" s="1924"/>
      <c r="O28" s="2614"/>
      <c r="P28" s="1924"/>
      <c r="Q28" s="2614"/>
      <c r="R28" s="1924"/>
      <c r="S28" s="2614"/>
    </row>
    <row r="29" spans="1:19" customFormat="1">
      <c r="A29" s="2629"/>
      <c r="B29" s="390" t="s">
        <v>648</v>
      </c>
      <c r="C29" s="1923"/>
      <c r="D29" s="1908"/>
      <c r="E29" s="1908"/>
      <c r="F29" s="1908"/>
      <c r="G29" s="1921"/>
      <c r="H29" s="1924"/>
      <c r="I29" s="2630"/>
      <c r="J29" s="1924"/>
      <c r="K29" s="2614"/>
      <c r="L29" s="1924"/>
      <c r="M29" s="2630"/>
      <c r="N29" s="1924"/>
      <c r="O29" s="2614"/>
      <c r="P29" s="1924"/>
      <c r="Q29" s="2614"/>
      <c r="R29" s="1924"/>
      <c r="S29" s="2614"/>
    </row>
    <row r="30" spans="1:19">
      <c r="A30" s="2629"/>
      <c r="B30" s="2648" t="s">
        <v>574</v>
      </c>
      <c r="C30" s="2546"/>
      <c r="D30" s="2547"/>
      <c r="E30" s="2547"/>
      <c r="F30" s="2547"/>
      <c r="G30" s="1921"/>
      <c r="H30" s="1924"/>
      <c r="I30" s="2630"/>
      <c r="J30" s="1924"/>
      <c r="K30" s="2614"/>
      <c r="L30" s="1924"/>
      <c r="M30" s="2630"/>
      <c r="N30" s="1924"/>
      <c r="O30" s="2614"/>
      <c r="P30" s="1924"/>
      <c r="Q30" s="2614"/>
      <c r="R30" s="1924"/>
      <c r="S30" s="2614"/>
    </row>
    <row r="31" spans="1:19">
      <c r="A31" s="2629"/>
      <c r="B31" s="2603" t="s">
        <v>575</v>
      </c>
      <c r="C31" s="2604"/>
      <c r="D31" s="1933"/>
      <c r="E31" s="1933"/>
      <c r="F31" s="1933"/>
      <c r="G31" s="1935"/>
      <c r="H31" s="2605"/>
      <c r="I31" s="2606"/>
      <c r="J31" s="2649"/>
      <c r="K31" s="2606"/>
      <c r="L31" s="2607"/>
      <c r="M31" s="2608"/>
      <c r="N31" s="2606"/>
      <c r="O31" s="2606"/>
      <c r="P31" s="2606"/>
      <c r="Q31" s="2606"/>
      <c r="R31" s="1974"/>
      <c r="S31" s="2608"/>
    </row>
    <row r="32" spans="1:19">
      <c r="A32" s="2629"/>
      <c r="B32" s="67"/>
      <c r="C32" s="2546"/>
      <c r="D32" s="2547"/>
      <c r="E32" s="2547"/>
      <c r="F32" s="2547"/>
      <c r="G32" s="2642"/>
      <c r="H32" s="1924"/>
      <c r="I32" s="2630"/>
      <c r="J32" s="1924"/>
      <c r="K32" s="2614"/>
      <c r="L32" s="1924"/>
      <c r="M32" s="2630"/>
      <c r="N32" s="1924"/>
      <c r="O32" s="2630"/>
      <c r="P32" s="1924"/>
      <c r="Q32" s="2630"/>
      <c r="R32" s="1924"/>
      <c r="S32" s="2630"/>
    </row>
    <row r="33" spans="1:19">
      <c r="A33" s="2629"/>
      <c r="B33" s="2650"/>
      <c r="C33" s="2651"/>
      <c r="D33" s="2547"/>
      <c r="E33" s="2547"/>
      <c r="F33" s="2547"/>
      <c r="G33" s="2642"/>
      <c r="H33" s="1924"/>
      <c r="I33" s="2630"/>
      <c r="J33" s="1924"/>
      <c r="K33" s="2614"/>
      <c r="L33" s="1924"/>
      <c r="M33" s="2630"/>
      <c r="N33" s="1924"/>
      <c r="O33" s="2630"/>
      <c r="P33" s="1924"/>
      <c r="Q33" s="2630"/>
      <c r="R33" s="1924"/>
      <c r="S33" s="2630"/>
    </row>
    <row r="34" spans="1:19">
      <c r="A34" s="2644"/>
      <c r="B34" s="2652"/>
      <c r="C34" s="2651"/>
      <c r="D34" s="2547"/>
      <c r="E34" s="2547"/>
      <c r="F34" s="2547"/>
      <c r="G34" s="2642"/>
      <c r="H34" s="1924"/>
      <c r="I34" s="2630"/>
      <c r="J34" s="1924"/>
      <c r="K34" s="2630"/>
      <c r="L34" s="1924"/>
      <c r="M34" s="2630"/>
      <c r="N34" s="1924"/>
      <c r="O34" s="2630"/>
      <c r="P34" s="1924"/>
      <c r="Q34" s="2630"/>
      <c r="R34" s="1924"/>
      <c r="S34" s="2630"/>
    </row>
    <row r="35" spans="1:19">
      <c r="A35" s="2490"/>
      <c r="B35" s="2651"/>
      <c r="C35" s="2651"/>
      <c r="D35" s="2547"/>
      <c r="E35" s="2547"/>
      <c r="F35" s="2547"/>
      <c r="G35" s="2642"/>
      <c r="H35" s="1924"/>
      <c r="I35" s="2630"/>
      <c r="J35" s="1924"/>
      <c r="K35" s="2614"/>
      <c r="L35" s="1924"/>
      <c r="M35" s="2630"/>
      <c r="N35" s="1924"/>
      <c r="O35" s="2630"/>
      <c r="P35" s="1924"/>
      <c r="Q35" s="2630"/>
      <c r="R35" s="1924"/>
      <c r="S35" s="2630"/>
    </row>
    <row r="36" spans="1:19">
      <c r="A36" s="2644"/>
      <c r="B36" s="2651"/>
      <c r="C36" s="2651"/>
      <c r="D36" s="2547"/>
      <c r="E36" s="2547"/>
      <c r="F36" s="2547"/>
      <c r="G36" s="2642"/>
      <c r="H36" s="1924"/>
      <c r="I36" s="2630"/>
      <c r="J36" s="1924"/>
      <c r="K36" s="2614"/>
      <c r="L36" s="1924"/>
      <c r="M36" s="2630"/>
      <c r="N36" s="1924"/>
      <c r="O36" s="2630"/>
      <c r="P36" s="1924"/>
      <c r="Q36" s="2630"/>
      <c r="R36" s="1924"/>
      <c r="S36" s="2630"/>
    </row>
    <row r="37" spans="1:19">
      <c r="A37" s="2644"/>
      <c r="B37" s="2651"/>
      <c r="C37" s="2651"/>
      <c r="D37" s="2547"/>
      <c r="E37" s="2547"/>
      <c r="F37" s="2547"/>
      <c r="G37" s="2642"/>
      <c r="H37" s="1924"/>
      <c r="I37" s="2630"/>
      <c r="J37" s="1924"/>
      <c r="K37" s="2614"/>
      <c r="L37" s="1924"/>
      <c r="M37" s="2630"/>
      <c r="N37" s="1924"/>
      <c r="O37" s="2630"/>
      <c r="P37" s="1924"/>
      <c r="Q37" s="2630"/>
      <c r="R37" s="1924"/>
      <c r="S37" s="2630"/>
    </row>
    <row r="38" spans="1:19">
      <c r="A38" s="2644"/>
      <c r="B38" s="2651"/>
      <c r="C38" s="2651"/>
      <c r="D38" s="2547"/>
      <c r="E38" s="2547"/>
      <c r="F38" s="2547"/>
      <c r="G38" s="2642"/>
      <c r="H38" s="1924"/>
      <c r="I38" s="2630"/>
      <c r="J38" s="1924"/>
      <c r="K38" s="2614"/>
      <c r="L38" s="1924"/>
      <c r="M38" s="2630"/>
      <c r="N38" s="1924"/>
      <c r="O38" s="2630"/>
      <c r="P38" s="1924"/>
      <c r="Q38" s="2630"/>
      <c r="R38" s="1924"/>
      <c r="S38" s="2630"/>
    </row>
    <row r="39" spans="1:19">
      <c r="A39" s="2644"/>
      <c r="B39" s="2651"/>
      <c r="C39" s="2651"/>
      <c r="D39" s="2547"/>
      <c r="E39" s="2547"/>
      <c r="F39" s="2547"/>
      <c r="G39" s="2642"/>
      <c r="H39" s="1924"/>
      <c r="I39" s="2630"/>
      <c r="J39" s="1924"/>
      <c r="K39" s="2614"/>
      <c r="L39" s="1924"/>
      <c r="M39" s="2630"/>
      <c r="N39" s="1924"/>
      <c r="O39" s="2630"/>
      <c r="P39" s="1924"/>
      <c r="Q39" s="2630"/>
      <c r="R39" s="1924"/>
      <c r="S39" s="2630"/>
    </row>
    <row r="40" spans="1:19">
      <c r="A40" s="2644"/>
      <c r="B40" s="2651"/>
      <c r="C40" s="2651"/>
      <c r="D40" s="2547"/>
      <c r="E40" s="2547"/>
      <c r="F40" s="2547"/>
      <c r="G40" s="2642"/>
      <c r="H40" s="1924"/>
      <c r="I40" s="2630"/>
      <c r="J40" s="1924"/>
      <c r="K40" s="2614"/>
      <c r="L40" s="1924"/>
      <c r="M40" s="2630"/>
      <c r="N40" s="1924"/>
      <c r="O40" s="2630"/>
      <c r="P40" s="1924"/>
      <c r="Q40" s="2630"/>
      <c r="R40" s="1924"/>
      <c r="S40" s="2630"/>
    </row>
    <row r="41" spans="1:19">
      <c r="A41" s="2644"/>
      <c r="B41" s="2651"/>
      <c r="C41" s="2651"/>
      <c r="D41" s="2547"/>
      <c r="E41" s="2547"/>
      <c r="F41" s="2547"/>
      <c r="G41" s="2642"/>
      <c r="H41" s="1924"/>
      <c r="I41" s="2630"/>
      <c r="J41" s="1924"/>
      <c r="K41" s="2614"/>
      <c r="L41" s="1924"/>
      <c r="M41" s="2630"/>
      <c r="N41" s="1924"/>
      <c r="O41" s="2630"/>
      <c r="P41" s="1924"/>
      <c r="Q41" s="2630"/>
      <c r="R41" s="1924"/>
      <c r="S41" s="2630"/>
    </row>
    <row r="42" spans="1:19" ht="15" customHeight="1">
      <c r="A42" s="2644"/>
      <c r="B42" s="2651"/>
      <c r="C42" s="2651"/>
      <c r="D42" s="2547"/>
      <c r="E42" s="2547"/>
      <c r="F42" s="2547"/>
      <c r="G42" s="2642"/>
      <c r="H42" s="1924"/>
      <c r="I42" s="2630"/>
      <c r="J42" s="1924"/>
      <c r="K42" s="2614"/>
      <c r="L42" s="1924"/>
      <c r="M42" s="2630"/>
      <c r="N42" s="1924"/>
      <c r="O42" s="2630"/>
      <c r="P42" s="1924"/>
      <c r="Q42" s="2630"/>
      <c r="R42" s="1924"/>
      <c r="S42" s="2630"/>
    </row>
    <row r="43" spans="1:19" ht="15" customHeight="1">
      <c r="A43" s="2644"/>
      <c r="B43" s="2651"/>
      <c r="C43" s="2651"/>
      <c r="D43" s="2547"/>
      <c r="E43" s="2547"/>
      <c r="F43" s="2547"/>
      <c r="G43" s="2642"/>
      <c r="H43" s="1924"/>
      <c r="I43" s="2630"/>
      <c r="J43" s="1924"/>
      <c r="K43" s="2614"/>
      <c r="L43" s="1924"/>
      <c r="M43" s="2630"/>
      <c r="N43" s="1924"/>
      <c r="O43" s="2630"/>
      <c r="P43" s="1924"/>
      <c r="Q43" s="2630"/>
      <c r="R43" s="1924"/>
      <c r="S43" s="2630"/>
    </row>
    <row r="44" spans="1:19" ht="15" customHeight="1">
      <c r="A44" s="2644"/>
      <c r="B44" s="2651"/>
      <c r="C44" s="2651"/>
      <c r="D44" s="2547"/>
      <c r="E44" s="2547"/>
      <c r="F44" s="2547"/>
      <c r="G44" s="2642"/>
      <c r="H44" s="1924"/>
      <c r="I44" s="2630"/>
      <c r="J44" s="1924"/>
      <c r="K44" s="2614"/>
      <c r="L44" s="1924"/>
      <c r="M44" s="2630"/>
      <c r="N44" s="1924"/>
      <c r="O44" s="2630"/>
      <c r="P44" s="1924"/>
      <c r="Q44" s="2630"/>
      <c r="R44" s="1924"/>
      <c r="S44" s="2630"/>
    </row>
    <row r="45" spans="1:19" ht="15" customHeight="1">
      <c r="A45" s="2644"/>
      <c r="B45" s="2651"/>
      <c r="C45" s="2651"/>
      <c r="D45" s="2547"/>
      <c r="E45" s="2547"/>
      <c r="F45" s="2547"/>
      <c r="G45" s="2642"/>
      <c r="H45" s="1924"/>
      <c r="I45" s="2630"/>
      <c r="J45" s="1924"/>
      <c r="K45" s="2614"/>
      <c r="L45" s="1924"/>
      <c r="M45" s="2630"/>
      <c r="N45" s="1924"/>
      <c r="O45" s="2630"/>
      <c r="P45" s="1924"/>
      <c r="Q45" s="2630"/>
      <c r="R45" s="1924"/>
      <c r="S45" s="2630"/>
    </row>
    <row r="46" spans="1:19">
      <c r="A46" s="2490"/>
      <c r="B46" s="2652"/>
      <c r="C46" s="2651"/>
      <c r="D46" s="2547"/>
      <c r="E46" s="2547"/>
      <c r="F46" s="2547"/>
      <c r="G46" s="2642"/>
      <c r="H46" s="1924"/>
      <c r="I46" s="2647"/>
      <c r="J46" s="1924"/>
      <c r="K46" s="2647"/>
      <c r="L46" s="1924"/>
      <c r="M46" s="2647"/>
      <c r="N46" s="1924"/>
      <c r="O46" s="2647"/>
      <c r="P46" s="1924"/>
      <c r="Q46" s="2647"/>
      <c r="R46" s="1924"/>
      <c r="S46" s="2647"/>
    </row>
    <row r="47" spans="1:19">
      <c r="A47" s="2644"/>
      <c r="B47" s="2651"/>
      <c r="C47" s="2651"/>
      <c r="D47" s="2547"/>
      <c r="E47" s="2547"/>
      <c r="F47" s="2547"/>
      <c r="G47" s="2642"/>
      <c r="H47" s="1924"/>
      <c r="I47" s="2647"/>
      <c r="J47" s="1924"/>
      <c r="K47" s="2646"/>
      <c r="L47" s="1924"/>
      <c r="M47" s="2647"/>
      <c r="N47" s="1924"/>
      <c r="O47" s="2646"/>
      <c r="P47" s="1924"/>
      <c r="Q47" s="2646"/>
      <c r="R47" s="1924"/>
      <c r="S47" s="2646"/>
    </row>
    <row r="48" spans="1:19">
      <c r="A48" s="2644"/>
      <c r="B48" s="2651"/>
      <c r="C48" s="2651"/>
      <c r="D48" s="2547"/>
      <c r="E48" s="2547"/>
      <c r="F48" s="2547"/>
      <c r="G48" s="2642"/>
      <c r="H48" s="1924"/>
      <c r="I48" s="2647"/>
      <c r="J48" s="1924"/>
      <c r="K48" s="2646"/>
      <c r="L48" s="1924"/>
      <c r="M48" s="2647"/>
      <c r="N48" s="1924"/>
      <c r="O48" s="2646"/>
      <c r="P48" s="1924"/>
      <c r="Q48" s="2646"/>
      <c r="R48" s="1924"/>
      <c r="S48" s="2646"/>
    </row>
    <row r="49" spans="1:19">
      <c r="A49" s="2644"/>
      <c r="B49" s="2651"/>
      <c r="C49" s="2651"/>
      <c r="D49" s="2547"/>
      <c r="E49" s="2547"/>
      <c r="F49" s="2547"/>
      <c r="G49" s="2642"/>
      <c r="H49" s="1924"/>
      <c r="I49" s="2647"/>
      <c r="J49" s="1924"/>
      <c r="K49" s="2646"/>
      <c r="L49" s="1924"/>
      <c r="M49" s="2647"/>
      <c r="N49" s="1924"/>
      <c r="O49" s="2646"/>
      <c r="P49" s="1924"/>
      <c r="Q49" s="2646"/>
      <c r="R49" s="1924"/>
      <c r="S49" s="2646"/>
    </row>
    <row r="50" spans="1:19">
      <c r="A50" s="2644"/>
      <c r="B50" s="2651"/>
      <c r="C50" s="2651"/>
      <c r="D50" s="2547"/>
      <c r="E50" s="2547"/>
      <c r="F50" s="2547"/>
      <c r="G50" s="2642"/>
      <c r="H50" s="1924"/>
      <c r="I50" s="2647"/>
      <c r="J50" s="1924"/>
      <c r="K50" s="2646"/>
      <c r="L50" s="1924"/>
      <c r="M50" s="2647"/>
      <c r="N50" s="1924"/>
      <c r="O50" s="2646"/>
      <c r="P50" s="1924"/>
      <c r="Q50" s="2646"/>
      <c r="R50" s="1924"/>
      <c r="S50" s="2646"/>
    </row>
    <row r="51" spans="1:19">
      <c r="A51" s="2644"/>
      <c r="B51" s="2651"/>
      <c r="C51" s="2651"/>
      <c r="D51" s="2547"/>
      <c r="E51" s="2547"/>
      <c r="F51" s="2547"/>
      <c r="G51" s="2642"/>
      <c r="H51" s="1924"/>
      <c r="I51" s="2647"/>
      <c r="J51" s="1924"/>
      <c r="K51" s="2647"/>
      <c r="L51" s="1924"/>
      <c r="M51" s="2647"/>
      <c r="N51" s="1924"/>
      <c r="O51" s="2646"/>
      <c r="P51" s="1924"/>
      <c r="Q51" s="2646"/>
      <c r="R51" s="1924"/>
      <c r="S51" s="2646"/>
    </row>
    <row r="52" spans="1:19">
      <c r="A52" s="2644"/>
      <c r="B52" s="2651"/>
      <c r="C52" s="2651"/>
      <c r="D52" s="2547"/>
      <c r="E52" s="2547"/>
      <c r="F52" s="2547"/>
      <c r="G52" s="2642"/>
      <c r="H52" s="1924"/>
      <c r="I52" s="2647"/>
      <c r="J52" s="1924"/>
      <c r="K52" s="2646"/>
      <c r="L52" s="1924"/>
      <c r="M52" s="2647"/>
      <c r="N52" s="1924"/>
      <c r="O52" s="2646"/>
      <c r="P52" s="1924"/>
      <c r="Q52" s="2646"/>
      <c r="R52" s="1924"/>
      <c r="S52" s="2646"/>
    </row>
    <row r="53" spans="1:19">
      <c r="A53" s="2644"/>
      <c r="B53" s="2651"/>
      <c r="C53" s="2651"/>
      <c r="D53" s="2547"/>
      <c r="E53" s="2547"/>
      <c r="F53" s="2547"/>
      <c r="G53" s="2642"/>
      <c r="H53" s="1924"/>
      <c r="I53" s="2647"/>
      <c r="J53" s="1924"/>
      <c r="K53" s="2646"/>
      <c r="L53" s="1924"/>
      <c r="M53" s="2647"/>
      <c r="N53" s="1924"/>
      <c r="O53" s="2646"/>
      <c r="P53" s="1924"/>
      <c r="Q53" s="2646"/>
      <c r="R53" s="1924"/>
      <c r="S53" s="2646"/>
    </row>
    <row r="54" spans="1:19">
      <c r="A54" s="2644"/>
      <c r="B54" s="2651"/>
      <c r="C54" s="2651"/>
      <c r="D54" s="2547"/>
      <c r="E54" s="2547"/>
      <c r="F54" s="2547"/>
      <c r="G54" s="2642"/>
      <c r="H54" s="1924"/>
      <c r="I54" s="2647"/>
      <c r="J54" s="1924"/>
      <c r="K54" s="2647"/>
      <c r="L54" s="1924"/>
      <c r="M54" s="2647"/>
      <c r="N54" s="1924"/>
      <c r="O54" s="2646"/>
      <c r="P54" s="1924"/>
      <c r="Q54" s="2646"/>
      <c r="R54" s="1924"/>
      <c r="S54" s="2646"/>
    </row>
    <row r="55" spans="1:19">
      <c r="A55" s="2644"/>
      <c r="B55" s="2651"/>
      <c r="C55" s="2651"/>
      <c r="D55" s="2547"/>
      <c r="E55" s="2547"/>
      <c r="F55" s="2547"/>
      <c r="G55" s="2642"/>
      <c r="H55" s="1924"/>
      <c r="I55" s="2647"/>
      <c r="J55" s="1924"/>
      <c r="K55" s="2646"/>
      <c r="L55" s="1924"/>
      <c r="M55" s="2647"/>
      <c r="N55" s="1924"/>
      <c r="O55" s="2646"/>
      <c r="P55" s="1924"/>
      <c r="Q55" s="2646"/>
      <c r="R55" s="1924"/>
      <c r="S55" s="2646"/>
    </row>
    <row r="56" spans="1:19">
      <c r="A56" s="2644"/>
      <c r="B56" s="2651"/>
      <c r="C56" s="2651"/>
      <c r="D56" s="2547"/>
      <c r="E56" s="2547"/>
      <c r="F56" s="2547"/>
      <c r="G56" s="2642"/>
      <c r="H56" s="1924"/>
      <c r="I56" s="2647"/>
      <c r="J56" s="1924"/>
      <c r="K56" s="2646"/>
      <c r="L56" s="1924"/>
      <c r="M56" s="2647"/>
      <c r="N56" s="1924"/>
      <c r="O56" s="2646"/>
      <c r="P56" s="1924"/>
      <c r="Q56" s="2646"/>
      <c r="R56" s="1924"/>
      <c r="S56" s="2646"/>
    </row>
    <row r="57" spans="1:19">
      <c r="A57" s="2644"/>
      <c r="B57" s="2651"/>
      <c r="C57" s="2651"/>
      <c r="D57" s="2547"/>
      <c r="E57" s="2547"/>
      <c r="F57" s="2547"/>
      <c r="G57" s="2642"/>
      <c r="H57" s="1924"/>
      <c r="I57" s="2647"/>
      <c r="J57" s="1924"/>
      <c r="K57" s="2646"/>
      <c r="L57" s="1924"/>
      <c r="M57" s="2647"/>
      <c r="N57" s="1924"/>
      <c r="O57" s="2646"/>
      <c r="P57" s="1924"/>
      <c r="Q57" s="2646"/>
      <c r="R57" s="1924"/>
      <c r="S57" s="2646"/>
    </row>
    <row r="58" spans="1:19">
      <c r="A58" s="2644"/>
      <c r="B58" s="2651"/>
      <c r="C58" s="2651"/>
      <c r="D58" s="2547"/>
      <c r="E58" s="2547"/>
      <c r="F58" s="2547"/>
      <c r="G58" s="2642"/>
      <c r="H58" s="1924"/>
      <c r="I58" s="2647"/>
      <c r="J58" s="1924"/>
      <c r="K58" s="2646"/>
      <c r="L58" s="1924"/>
      <c r="M58" s="2647"/>
      <c r="N58" s="1924"/>
      <c r="O58" s="2646"/>
      <c r="P58" s="1924"/>
      <c r="Q58" s="2646"/>
      <c r="R58" s="1924"/>
      <c r="S58" s="2646"/>
    </row>
    <row r="59" spans="1:19">
      <c r="A59" s="2644"/>
      <c r="B59" s="2651"/>
      <c r="C59" s="2651"/>
      <c r="D59" s="2547"/>
      <c r="E59" s="2547"/>
      <c r="F59" s="2547"/>
      <c r="G59" s="2642"/>
      <c r="H59" s="1924"/>
      <c r="I59" s="2647"/>
      <c r="J59" s="1924"/>
      <c r="K59" s="2646"/>
      <c r="L59" s="1924"/>
      <c r="M59" s="2647"/>
      <c r="N59" s="1924"/>
      <c r="O59" s="2646"/>
      <c r="P59" s="1924"/>
      <c r="Q59" s="2646"/>
      <c r="R59" s="1924"/>
      <c r="S59" s="2646"/>
    </row>
    <row r="60" spans="1:19">
      <c r="A60" s="2644"/>
      <c r="B60" s="2651"/>
      <c r="C60" s="2651"/>
      <c r="D60" s="2547"/>
      <c r="E60" s="2547"/>
      <c r="F60" s="2547"/>
      <c r="G60" s="2642"/>
      <c r="H60" s="1924"/>
      <c r="I60" s="2647"/>
      <c r="J60" s="1924"/>
      <c r="K60" s="2646"/>
      <c r="L60" s="1924"/>
      <c r="M60" s="2647"/>
      <c r="N60" s="1924"/>
      <c r="O60" s="2646"/>
      <c r="P60" s="1924"/>
      <c r="Q60" s="2646"/>
      <c r="R60" s="1924"/>
      <c r="S60" s="2646"/>
    </row>
    <row r="61" spans="1:19">
      <c r="A61" s="2644"/>
      <c r="B61" s="2651"/>
      <c r="C61" s="2651"/>
      <c r="D61" s="2547"/>
      <c r="E61" s="2547"/>
      <c r="F61" s="2547"/>
      <c r="G61" s="2642"/>
      <c r="H61" s="1924"/>
      <c r="I61" s="2647"/>
      <c r="J61" s="1924"/>
      <c r="K61" s="2646"/>
      <c r="L61" s="1924"/>
      <c r="M61" s="2647"/>
      <c r="N61" s="1924"/>
      <c r="O61" s="2646"/>
      <c r="P61" s="1924"/>
      <c r="Q61" s="2646"/>
      <c r="R61" s="1924"/>
      <c r="S61" s="2646"/>
    </row>
    <row r="62" spans="1:19" ht="18.600000000000001" customHeight="1">
      <c r="A62" s="2644"/>
      <c r="B62" s="2652"/>
      <c r="C62" s="2651"/>
      <c r="D62" s="2547"/>
      <c r="E62" s="2547"/>
      <c r="F62" s="2547"/>
      <c r="G62" s="2642"/>
      <c r="H62" s="1924"/>
      <c r="I62" s="2647"/>
      <c r="J62" s="1924"/>
      <c r="K62" s="2647"/>
      <c r="L62" s="1924"/>
      <c r="M62" s="2647"/>
      <c r="N62" s="1924"/>
      <c r="O62" s="2646"/>
      <c r="P62" s="1924"/>
      <c r="Q62" s="2646"/>
      <c r="R62" s="1924"/>
      <c r="S62" s="2646"/>
    </row>
    <row r="63" spans="1:19">
      <c r="A63" s="2490"/>
      <c r="B63" s="2651"/>
      <c r="C63" s="2651"/>
      <c r="D63" s="2547"/>
      <c r="E63" s="2547"/>
      <c r="F63" s="2547"/>
      <c r="G63" s="2642"/>
      <c r="H63" s="1924"/>
      <c r="I63" s="2647"/>
      <c r="J63" s="1924"/>
      <c r="K63" s="2646"/>
      <c r="L63" s="1924"/>
      <c r="M63" s="2647"/>
      <c r="N63" s="1924"/>
      <c r="O63" s="2646"/>
      <c r="P63" s="1924"/>
      <c r="Q63" s="2646"/>
      <c r="R63" s="1924"/>
      <c r="S63" s="2646"/>
    </row>
    <row r="64" spans="1:19" ht="15" customHeight="1">
      <c r="A64" s="2490"/>
      <c r="B64" s="2651"/>
      <c r="C64" s="2651"/>
      <c r="D64" s="2547"/>
      <c r="E64" s="2547"/>
      <c r="F64" s="2547"/>
      <c r="G64" s="2642"/>
      <c r="H64" s="1924"/>
      <c r="I64" s="2647"/>
      <c r="J64" s="1924"/>
      <c r="K64" s="2646"/>
      <c r="L64" s="1924"/>
      <c r="M64" s="2647"/>
      <c r="N64" s="1924"/>
      <c r="O64" s="2646"/>
      <c r="P64" s="1924"/>
      <c r="Q64" s="2646"/>
      <c r="R64" s="1924"/>
      <c r="S64" s="2646"/>
    </row>
    <row r="65" spans="1:19">
      <c r="A65" s="2490"/>
      <c r="B65" s="2651"/>
      <c r="C65" s="2651"/>
      <c r="D65" s="2547"/>
      <c r="E65" s="2547"/>
      <c r="F65" s="2547"/>
      <c r="G65" s="2642"/>
      <c r="H65" s="1924"/>
      <c r="I65" s="2647"/>
      <c r="J65" s="1924"/>
      <c r="K65" s="2646"/>
      <c r="L65" s="1924"/>
      <c r="M65" s="2647"/>
      <c r="N65" s="1924"/>
      <c r="O65" s="2646"/>
      <c r="P65" s="1924"/>
      <c r="Q65" s="2646"/>
      <c r="R65" s="1924"/>
      <c r="S65" s="2646"/>
    </row>
    <row r="66" spans="1:19">
      <c r="A66" s="2644"/>
      <c r="B66" s="2651"/>
      <c r="C66" s="2651"/>
      <c r="D66" s="2547"/>
      <c r="E66" s="2547"/>
      <c r="F66" s="2547"/>
      <c r="G66" s="2642"/>
      <c r="H66" s="1924"/>
      <c r="I66" s="2647"/>
      <c r="J66" s="1924"/>
      <c r="K66" s="2646"/>
      <c r="L66" s="1924"/>
      <c r="M66" s="2647"/>
      <c r="N66" s="1924"/>
      <c r="O66" s="2646"/>
      <c r="P66" s="1924"/>
      <c r="Q66" s="2646"/>
      <c r="R66" s="1924"/>
      <c r="S66" s="2646"/>
    </row>
    <row r="67" spans="1:19">
      <c r="A67" s="2490"/>
      <c r="B67" s="305"/>
      <c r="C67" s="2651"/>
      <c r="D67" s="307"/>
      <c r="E67" s="307"/>
      <c r="F67" s="307"/>
      <c r="G67" s="380"/>
      <c r="H67" s="1924"/>
      <c r="I67" s="2647"/>
      <c r="J67" s="1924"/>
      <c r="K67" s="2646"/>
      <c r="L67" s="1924"/>
      <c r="M67" s="2646"/>
      <c r="N67" s="1924"/>
      <c r="O67" s="2646"/>
      <c r="P67" s="1924"/>
      <c r="Q67" s="2646"/>
      <c r="R67" s="1924"/>
      <c r="S67" s="2646"/>
    </row>
    <row r="68" spans="1:19">
      <c r="A68" s="2490"/>
      <c r="B68" s="305"/>
      <c r="C68" s="306"/>
      <c r="D68" s="307"/>
      <c r="E68" s="307"/>
      <c r="F68" s="307"/>
      <c r="G68" s="380"/>
      <c r="H68" s="1924"/>
      <c r="I68" s="2646"/>
      <c r="J68" s="1924"/>
      <c r="K68" s="2646"/>
      <c r="L68" s="1924"/>
      <c r="M68" s="2646"/>
      <c r="N68" s="1924"/>
      <c r="O68" s="2646"/>
      <c r="P68" s="1924"/>
      <c r="Q68" s="2646"/>
      <c r="R68" s="1924"/>
      <c r="S68" s="2646"/>
    </row>
    <row r="69" spans="1:19">
      <c r="A69" s="2490"/>
      <c r="B69" s="305"/>
      <c r="C69" s="306"/>
      <c r="D69" s="307"/>
      <c r="E69" s="307"/>
      <c r="F69" s="307"/>
      <c r="G69" s="380"/>
      <c r="H69" s="1924"/>
      <c r="I69" s="2646"/>
      <c r="J69" s="1924"/>
      <c r="K69" s="2646"/>
      <c r="L69" s="1924"/>
      <c r="M69" s="2646"/>
      <c r="N69" s="1924"/>
      <c r="O69" s="2646"/>
      <c r="P69" s="1924"/>
      <c r="Q69" s="2646"/>
      <c r="R69" s="1924"/>
      <c r="S69" s="2646"/>
    </row>
    <row r="70" spans="1:19">
      <c r="A70" s="2644"/>
      <c r="B70" s="305"/>
      <c r="C70" s="306"/>
      <c r="D70" s="307"/>
      <c r="E70" s="307"/>
      <c r="F70" s="307"/>
      <c r="G70" s="380"/>
      <c r="H70" s="1924"/>
      <c r="I70" s="2646"/>
      <c r="J70" s="1924"/>
      <c r="K70" s="2646"/>
      <c r="L70" s="1924"/>
      <c r="M70" s="2646"/>
      <c r="N70" s="1924"/>
      <c r="O70" s="2646"/>
      <c r="P70" s="1924"/>
      <c r="Q70" s="2646"/>
      <c r="R70" s="1924"/>
      <c r="S70" s="2646"/>
    </row>
    <row r="71" spans="1:19">
      <c r="A71" s="2490"/>
      <c r="B71" s="305"/>
      <c r="C71" s="306"/>
      <c r="D71" s="307"/>
      <c r="E71" s="307"/>
      <c r="F71" s="307"/>
      <c r="G71" s="380"/>
      <c r="H71" s="1924"/>
      <c r="I71" s="2646"/>
      <c r="J71" s="1924"/>
      <c r="K71" s="2646"/>
      <c r="L71" s="1924"/>
      <c r="M71" s="2646"/>
      <c r="N71" s="1924"/>
      <c r="O71" s="2646"/>
      <c r="P71" s="1924"/>
      <c r="Q71" s="2646"/>
      <c r="R71" s="1924"/>
      <c r="S71" s="2646"/>
    </row>
    <row r="72" spans="1:19">
      <c r="A72" s="2490"/>
      <c r="B72" s="305"/>
      <c r="C72" s="306"/>
      <c r="D72" s="307"/>
      <c r="E72" s="307"/>
      <c r="F72" s="307"/>
      <c r="G72" s="380"/>
      <c r="H72" s="1924"/>
      <c r="I72" s="2646"/>
      <c r="J72" s="1924"/>
      <c r="K72" s="2646"/>
      <c r="L72" s="1924"/>
      <c r="M72" s="2646"/>
      <c r="N72" s="1924"/>
      <c r="O72" s="2646"/>
      <c r="P72" s="1924"/>
      <c r="Q72" s="2646"/>
      <c r="R72" s="1924"/>
      <c r="S72" s="2646"/>
    </row>
    <row r="73" spans="1:19">
      <c r="A73" s="2490"/>
      <c r="B73" s="305"/>
      <c r="C73" s="306"/>
      <c r="D73" s="307"/>
      <c r="E73" s="307"/>
      <c r="F73" s="307"/>
      <c r="G73" s="380"/>
      <c r="H73" s="1924"/>
      <c r="I73" s="2646"/>
      <c r="J73" s="1924"/>
      <c r="K73" s="2646"/>
      <c r="L73" s="1924"/>
      <c r="M73" s="2646"/>
      <c r="N73" s="1924"/>
      <c r="O73" s="2646"/>
      <c r="P73" s="1924"/>
      <c r="Q73" s="2646"/>
      <c r="R73" s="1924"/>
      <c r="S73" s="2646"/>
    </row>
    <row r="74" spans="1:19">
      <c r="A74" s="2490"/>
      <c r="B74" s="305"/>
      <c r="C74" s="306"/>
      <c r="D74" s="307"/>
      <c r="E74" s="307"/>
      <c r="F74" s="307"/>
      <c r="G74" s="380"/>
      <c r="H74" s="1924"/>
      <c r="I74" s="2646"/>
      <c r="J74" s="1924"/>
      <c r="K74" s="2646"/>
      <c r="L74" s="1924"/>
      <c r="M74" s="2646"/>
      <c r="N74" s="1924"/>
      <c r="O74" s="2646"/>
      <c r="P74" s="1924"/>
      <c r="Q74" s="2646"/>
      <c r="R74" s="1924"/>
      <c r="S74" s="2646"/>
    </row>
    <row r="75" spans="1:19" ht="15.75" thickBot="1">
      <c r="A75" s="2490"/>
      <c r="B75" s="2653"/>
      <c r="C75" s="2546"/>
      <c r="D75" s="2547"/>
      <c r="E75" s="2547"/>
      <c r="F75" s="2547"/>
      <c r="G75" s="2642"/>
      <c r="H75" s="1924"/>
      <c r="I75" s="2646"/>
      <c r="J75" s="1924"/>
      <c r="K75" s="2646"/>
      <c r="L75" s="1924"/>
      <c r="M75" s="2646"/>
      <c r="N75" s="1924"/>
      <c r="O75" s="2646"/>
      <c r="P75" s="1924"/>
      <c r="Q75" s="2646"/>
      <c r="R75" s="1924"/>
      <c r="S75" s="2646"/>
    </row>
    <row r="76" spans="1:19" ht="15.75" thickTop="1">
      <c r="A76" s="78"/>
      <c r="B76" s="79"/>
      <c r="C76" s="80"/>
      <c r="D76" s="80"/>
      <c r="E76" s="81"/>
      <c r="F76" s="82" t="s">
        <v>625</v>
      </c>
      <c r="G76" s="92"/>
      <c r="H76" s="85"/>
      <c r="I76" s="84">
        <f>SUM(I33:I75)</f>
        <v>0</v>
      </c>
      <c r="J76" s="83"/>
      <c r="K76" s="84">
        <f>SUM(K33:K75)</f>
        <v>0</v>
      </c>
      <c r="L76" s="83"/>
      <c r="M76" s="84">
        <f>SUM(M33:M75)</f>
        <v>0</v>
      </c>
      <c r="N76" s="83"/>
      <c r="O76" s="84">
        <f>SUM(O33:O75)</f>
        <v>0</v>
      </c>
      <c r="P76" s="83"/>
      <c r="Q76" s="84">
        <f>SUM(Q33:Q75)</f>
        <v>0</v>
      </c>
      <c r="R76" s="83"/>
      <c r="S76" s="84">
        <f>SUM(S33:S75)</f>
        <v>0</v>
      </c>
    </row>
    <row r="77" spans="1:19">
      <c r="A77" s="2654"/>
      <c r="B77" s="2655"/>
      <c r="C77" s="2656"/>
      <c r="D77" s="2656"/>
      <c r="E77" s="2657"/>
      <c r="F77" s="2658" t="s">
        <v>626</v>
      </c>
      <c r="G77" s="2659"/>
      <c r="H77" s="2660">
        <v>0</v>
      </c>
      <c r="I77" s="2661"/>
      <c r="J77" s="2662">
        <v>0</v>
      </c>
      <c r="K77" s="2661"/>
      <c r="L77" s="2662">
        <v>0</v>
      </c>
      <c r="M77" s="2661"/>
      <c r="N77" s="2662">
        <v>0</v>
      </c>
      <c r="O77" s="2661"/>
      <c r="P77" s="2662">
        <v>0</v>
      </c>
      <c r="Q77" s="2661"/>
      <c r="R77" s="2662">
        <v>0</v>
      </c>
      <c r="S77" s="2661"/>
    </row>
    <row r="78" spans="1:19">
      <c r="A78" s="2654"/>
      <c r="B78" s="2655"/>
      <c r="C78" s="2656"/>
      <c r="D78" s="2656"/>
      <c r="E78" s="2657"/>
      <c r="F78" s="2658" t="s">
        <v>627</v>
      </c>
      <c r="G78" s="2659"/>
      <c r="H78" s="2663"/>
      <c r="I78" s="2664">
        <f>I76*H77</f>
        <v>0</v>
      </c>
      <c r="J78" s="2665"/>
      <c r="K78" s="2664">
        <f>K76*J77</f>
        <v>0</v>
      </c>
      <c r="L78" s="2665"/>
      <c r="M78" s="2664">
        <f>M76*L77</f>
        <v>0</v>
      </c>
      <c r="N78" s="2665"/>
      <c r="O78" s="2664">
        <f>O76*N77</f>
        <v>0</v>
      </c>
      <c r="P78" s="2665"/>
      <c r="Q78" s="2664">
        <f>Q76*P77</f>
        <v>0</v>
      </c>
      <c r="R78" s="2665"/>
      <c r="S78" s="2664">
        <f>S76*R77</f>
        <v>0</v>
      </c>
    </row>
    <row r="79" spans="1:19">
      <c r="A79" s="2654"/>
      <c r="B79" s="2655"/>
      <c r="C79" s="2656"/>
      <c r="D79" s="2656"/>
      <c r="E79" s="2657"/>
      <c r="F79" s="2658"/>
      <c r="G79" s="2659"/>
      <c r="H79" s="2663"/>
      <c r="I79" s="2666"/>
      <c r="J79" s="2665"/>
      <c r="K79" s="2666"/>
      <c r="L79" s="2665"/>
      <c r="M79" s="2666"/>
      <c r="N79" s="2665"/>
      <c r="O79" s="2666"/>
      <c r="P79" s="2665"/>
      <c r="Q79" s="2666"/>
      <c r="R79" s="2665"/>
      <c r="S79" s="2666"/>
    </row>
    <row r="80" spans="1:19">
      <c r="A80" s="2654"/>
      <c r="B80" s="2655"/>
      <c r="C80" s="2656"/>
      <c r="D80" s="2656"/>
      <c r="E80" s="2657"/>
      <c r="F80" s="2658" t="s">
        <v>628</v>
      </c>
      <c r="G80" s="2659"/>
      <c r="H80" s="2667"/>
      <c r="I80" s="2668">
        <f>SUM(I76:I78)</f>
        <v>0</v>
      </c>
      <c r="J80" s="2669"/>
      <c r="K80" s="2668">
        <f>SUM(K76:K78)</f>
        <v>0</v>
      </c>
      <c r="L80" s="2669"/>
      <c r="M80" s="2668">
        <f>SUM(M76:M78)</f>
        <v>0</v>
      </c>
      <c r="N80" s="2669"/>
      <c r="O80" s="2668">
        <f>SUM(O76:O78)</f>
        <v>0</v>
      </c>
      <c r="P80" s="2669"/>
      <c r="Q80" s="2668">
        <f>SUM(Q76:Q78)</f>
        <v>0</v>
      </c>
      <c r="R80" s="2669"/>
      <c r="S80" s="2668">
        <f>SUM(S76:S78)</f>
        <v>0</v>
      </c>
    </row>
    <row r="81" spans="1:19">
      <c r="A81" s="2654"/>
      <c r="B81" s="2655"/>
      <c r="C81" s="2656"/>
      <c r="D81" s="2656"/>
      <c r="E81" s="2657"/>
      <c r="F81" s="2658" t="s">
        <v>629</v>
      </c>
      <c r="G81" s="2670"/>
      <c r="H81" s="2671"/>
      <c r="I81" s="1882" t="e">
        <f>I80/'Area Calculations'!$I$4</f>
        <v>#DIV/0!</v>
      </c>
      <c r="J81" s="2672"/>
      <c r="K81" s="1882" t="e">
        <f>K80/'Area Calculations'!$I$4</f>
        <v>#DIV/0!</v>
      </c>
      <c r="L81" s="2672"/>
      <c r="M81" s="1882" t="e">
        <f>M80/'Area Calculations'!$I$4</f>
        <v>#DIV/0!</v>
      </c>
      <c r="N81" s="2672"/>
      <c r="O81" s="1882" t="e">
        <f>O80/'Area Calculations'!$I$4</f>
        <v>#DIV/0!</v>
      </c>
      <c r="P81" s="2672"/>
      <c r="Q81" s="1882" t="e">
        <f>Q80/'Area Calculations'!$I$4</f>
        <v>#DIV/0!</v>
      </c>
      <c r="R81" s="2672"/>
      <c r="S81" s="1882" t="e">
        <f>S80/'Area Calculations'!$I$4</f>
        <v>#DIV/0!</v>
      </c>
    </row>
    <row r="82" spans="1:19">
      <c r="A82" s="2654"/>
      <c r="B82" s="2655"/>
      <c r="C82" s="2656"/>
      <c r="D82" s="2656"/>
      <c r="E82" s="2657"/>
      <c r="F82" s="2658" t="s">
        <v>630</v>
      </c>
      <c r="G82" s="2659"/>
      <c r="H82" s="2671"/>
      <c r="I82" s="1882" t="e">
        <f>I80/'Area Calculations'!#REF!</f>
        <v>#REF!</v>
      </c>
      <c r="J82" s="2672"/>
      <c r="K82" s="1882" t="e">
        <f>K80/'Area Calculations'!#REF!</f>
        <v>#REF!</v>
      </c>
      <c r="L82" s="2672"/>
      <c r="M82" s="1882" t="e">
        <f>M80/'Area Calculations'!#REF!</f>
        <v>#REF!</v>
      </c>
      <c r="N82" s="2672"/>
      <c r="O82" s="1882" t="e">
        <f>O80/'Area Calculations'!#REF!</f>
        <v>#REF!</v>
      </c>
      <c r="P82" s="2672"/>
      <c r="Q82" s="1882" t="e">
        <f>Q80/'Area Calculations'!#REF!</f>
        <v>#REF!</v>
      </c>
      <c r="R82" s="2672"/>
      <c r="S82" s="1882" t="e">
        <f>S80/'Area Calculations'!#REF!</f>
        <v>#REF!</v>
      </c>
    </row>
    <row r="83" spans="1:19" ht="15.75" thickBot="1">
      <c r="A83" s="2654"/>
      <c r="B83" s="2655"/>
      <c r="C83" s="2656"/>
      <c r="D83" s="2656"/>
      <c r="E83" s="2657"/>
      <c r="F83" s="2658"/>
      <c r="G83" s="2659"/>
      <c r="H83" s="2673"/>
      <c r="I83" s="2673"/>
      <c r="J83" s="2673"/>
      <c r="K83" s="2673"/>
      <c r="L83" s="2673"/>
      <c r="M83" s="2673"/>
      <c r="N83" s="2673"/>
      <c r="O83" s="2673"/>
      <c r="P83" s="2673"/>
      <c r="Q83" s="2673"/>
      <c r="R83" s="2673"/>
      <c r="S83" s="2673"/>
    </row>
    <row r="84" spans="1:19" ht="16.5" thickTop="1" thickBot="1">
      <c r="A84" s="652" t="s">
        <v>631</v>
      </c>
      <c r="B84" s="653"/>
      <c r="C84" s="12"/>
      <c r="D84" s="12"/>
      <c r="E84" s="12"/>
      <c r="F84" s="12"/>
      <c r="G84" s="13"/>
      <c r="H84" s="21"/>
      <c r="I84" s="21"/>
      <c r="J84" s="21"/>
      <c r="K84" s="21"/>
      <c r="L84" s="21"/>
      <c r="M84" s="21"/>
      <c r="N84" s="21"/>
      <c r="O84" s="21"/>
      <c r="P84" s="21"/>
      <c r="Q84" s="21"/>
      <c r="R84" s="21"/>
      <c r="S84" s="21"/>
    </row>
    <row r="85" spans="1:19" ht="15.75" thickTop="1">
      <c r="A85" s="2620"/>
      <c r="B85" s="1907"/>
      <c r="C85" s="2621"/>
      <c r="D85" s="2621"/>
      <c r="E85" s="2621"/>
      <c r="F85" s="2621"/>
      <c r="G85" s="2622"/>
      <c r="H85" s="2623"/>
      <c r="I85" s="2623"/>
      <c r="J85" s="2623"/>
      <c r="K85" s="2623"/>
      <c r="L85" s="2623"/>
      <c r="M85" s="2623"/>
      <c r="N85" s="2623"/>
      <c r="O85" s="2623"/>
      <c r="P85" s="2623"/>
      <c r="Q85" s="2623"/>
      <c r="R85" s="2623"/>
      <c r="S85" s="2623"/>
    </row>
    <row r="86" spans="1:19">
      <c r="A86" s="2620"/>
      <c r="B86" s="1907"/>
      <c r="C86" s="2621"/>
      <c r="D86" s="2621"/>
      <c r="E86" s="2621"/>
      <c r="F86" s="2621"/>
      <c r="G86" s="2622"/>
      <c r="H86" s="2623"/>
      <c r="I86" s="2623"/>
      <c r="J86" s="2623"/>
      <c r="K86" s="2623"/>
      <c r="L86" s="2623"/>
      <c r="M86" s="2623"/>
      <c r="N86" s="2623"/>
      <c r="O86" s="2623"/>
      <c r="P86" s="2623"/>
      <c r="Q86" s="2623"/>
      <c r="R86" s="2623"/>
      <c r="S86" s="2623"/>
    </row>
    <row r="87" spans="1:19" ht="15.75" thickBot="1">
      <c r="A87" s="2620"/>
      <c r="B87" s="1907"/>
      <c r="C87" s="2621"/>
      <c r="D87" s="2621"/>
      <c r="E87" s="2621"/>
      <c r="F87" s="2621"/>
      <c r="G87" s="2622"/>
      <c r="H87" s="2623"/>
      <c r="I87" s="2623"/>
      <c r="J87" s="2623"/>
      <c r="K87" s="2623"/>
      <c r="L87" s="2623"/>
      <c r="M87" s="2623"/>
      <c r="N87" s="2623"/>
      <c r="O87" s="2623"/>
      <c r="P87" s="2623"/>
      <c r="Q87" s="2623"/>
      <c r="R87" s="2623"/>
      <c r="S87" s="2623"/>
    </row>
    <row r="88" spans="1:19" s="69" customFormat="1" ht="16.5" thickTop="1" thickBot="1">
      <c r="A88" s="652" t="s">
        <v>632</v>
      </c>
      <c r="B88" s="653"/>
      <c r="C88" s="12"/>
      <c r="D88" s="12"/>
      <c r="E88" s="12"/>
      <c r="F88" s="12"/>
      <c r="G88" s="13"/>
      <c r="H88" s="21"/>
      <c r="I88" s="21"/>
      <c r="J88" s="21"/>
      <c r="K88" s="21"/>
      <c r="L88" s="21"/>
      <c r="M88" s="21"/>
      <c r="N88" s="21"/>
      <c r="O88" s="21"/>
      <c r="P88" s="21"/>
      <c r="Q88" s="21"/>
      <c r="R88" s="21"/>
      <c r="S88" s="21"/>
    </row>
    <row r="89" spans="1:19" s="69" customFormat="1" ht="15.75" thickTop="1">
      <c r="A89" s="2620"/>
      <c r="B89" s="1907"/>
      <c r="C89" s="2621"/>
      <c r="D89" s="2621"/>
      <c r="E89" s="2621"/>
      <c r="F89" s="2621"/>
      <c r="G89" s="2622"/>
      <c r="H89" s="2623"/>
      <c r="I89" s="2623"/>
      <c r="J89" s="2623"/>
      <c r="K89" s="2623"/>
      <c r="L89" s="2623"/>
      <c r="M89" s="2623"/>
      <c r="N89" s="2623"/>
      <c r="O89" s="2623"/>
      <c r="P89" s="2623"/>
      <c r="Q89" s="2623"/>
      <c r="R89" s="2623"/>
      <c r="S89" s="2623"/>
    </row>
    <row r="90" spans="1:19" s="69" customFormat="1">
      <c r="A90" s="2620"/>
      <c r="B90" s="1907"/>
      <c r="C90" s="2621"/>
      <c r="D90" s="2621"/>
      <c r="E90" s="2621"/>
      <c r="F90" s="2621"/>
      <c r="G90" s="2622"/>
      <c r="H90" s="2623"/>
      <c r="I90" s="2623"/>
      <c r="J90" s="2623"/>
      <c r="K90" s="2623"/>
      <c r="L90" s="2623"/>
      <c r="M90" s="2623"/>
      <c r="N90" s="2623"/>
      <c r="O90" s="2623"/>
      <c r="P90" s="2623"/>
      <c r="Q90" s="2623"/>
      <c r="R90" s="2623"/>
      <c r="S90" s="2623"/>
    </row>
    <row r="91" spans="1:19" ht="15.75" thickBot="1">
      <c r="A91" s="2620"/>
      <c r="B91" s="1907"/>
      <c r="C91" s="2621"/>
      <c r="D91" s="2621"/>
      <c r="E91" s="2621"/>
      <c r="F91" s="2621"/>
      <c r="G91" s="2622"/>
      <c r="H91" s="2623"/>
      <c r="I91" s="2623"/>
      <c r="J91" s="2623"/>
      <c r="K91" s="2623"/>
      <c r="L91" s="2623"/>
      <c r="M91" s="2623"/>
      <c r="N91" s="2623"/>
      <c r="O91" s="2623"/>
      <c r="P91" s="2623"/>
      <c r="Q91" s="2623"/>
      <c r="R91" s="2623"/>
      <c r="S91" s="2623"/>
    </row>
    <row r="92" spans="1:19" s="69" customFormat="1" ht="16.5" thickTop="1" thickBot="1">
      <c r="A92" s="652" t="s">
        <v>633</v>
      </c>
      <c r="B92" s="653"/>
      <c r="C92" s="12"/>
      <c r="D92" s="12"/>
      <c r="E92" s="12"/>
      <c r="F92" s="12"/>
      <c r="G92" s="13"/>
      <c r="H92" s="21"/>
      <c r="I92" s="21"/>
      <c r="J92" s="21"/>
      <c r="K92" s="21"/>
      <c r="L92" s="21"/>
      <c r="M92" s="21"/>
      <c r="N92" s="21"/>
      <c r="O92" s="21"/>
      <c r="P92" s="21"/>
      <c r="Q92" s="21"/>
      <c r="R92" s="21"/>
      <c r="S92" s="21"/>
    </row>
    <row r="93" spans="1:19" s="69" customFormat="1" ht="15.75" thickTop="1">
      <c r="A93" s="2620"/>
      <c r="B93" s="1907"/>
      <c r="C93" s="2621"/>
      <c r="D93" s="2621"/>
      <c r="E93" s="2621"/>
      <c r="F93" s="2621"/>
      <c r="G93" s="2622"/>
      <c r="H93" s="2623"/>
      <c r="I93" s="2623"/>
      <c r="J93" s="2623"/>
      <c r="K93" s="2623"/>
      <c r="L93" s="2623"/>
      <c r="M93" s="2623"/>
      <c r="N93" s="2623"/>
      <c r="O93" s="2623"/>
      <c r="P93" s="2623"/>
      <c r="Q93" s="2623"/>
      <c r="R93" s="2623"/>
      <c r="S93" s="2623"/>
    </row>
    <row r="94" spans="1:19" s="69" customFormat="1">
      <c r="A94" s="1920"/>
      <c r="B94" s="1907"/>
      <c r="C94" s="1908"/>
      <c r="D94" s="1908"/>
      <c r="E94" s="1908"/>
      <c r="F94" s="1908"/>
      <c r="G94" s="1921"/>
      <c r="H94" s="1888"/>
      <c r="I94" s="1888"/>
      <c r="J94" s="1888"/>
      <c r="K94" s="1888"/>
      <c r="L94" s="1888"/>
      <c r="M94" s="1888"/>
      <c r="N94" s="1888"/>
      <c r="O94" s="1888"/>
      <c r="P94" s="1888"/>
      <c r="Q94" s="1888"/>
      <c r="R94" s="1888"/>
      <c r="S94" s="1888"/>
    </row>
    <row r="95" spans="1:19" s="69" customFormat="1" ht="15.75" thickBot="1">
      <c r="A95" s="1889"/>
      <c r="B95" s="1890"/>
      <c r="C95" s="1908"/>
      <c r="D95" s="1908"/>
      <c r="E95" s="1908"/>
      <c r="F95" s="1908"/>
      <c r="G95" s="1921"/>
      <c r="H95" s="1891"/>
      <c r="I95" s="1891"/>
      <c r="J95" s="1891"/>
      <c r="K95" s="1891"/>
      <c r="L95" s="1891"/>
      <c r="M95" s="1891"/>
      <c r="N95" s="1891"/>
      <c r="O95" s="1891"/>
      <c r="P95" s="1891"/>
      <c r="Q95" s="1891"/>
      <c r="R95" s="1891"/>
      <c r="S95" s="1891"/>
    </row>
    <row r="96" spans="1:19" s="69" customFormat="1" ht="16.5" thickTop="1" thickBot="1">
      <c r="A96" s="652" t="s">
        <v>634</v>
      </c>
      <c r="B96" s="653"/>
      <c r="C96" s="12"/>
      <c r="D96" s="12"/>
      <c r="E96" s="12"/>
      <c r="F96" s="12"/>
      <c r="G96" s="13"/>
      <c r="H96" s="21"/>
      <c r="I96" s="21"/>
      <c r="J96" s="21"/>
      <c r="K96" s="21"/>
      <c r="L96" s="21"/>
      <c r="M96" s="21"/>
      <c r="N96" s="21"/>
      <c r="O96" s="21"/>
      <c r="P96" s="21"/>
      <c r="Q96" s="21"/>
      <c r="R96" s="21"/>
      <c r="S96" s="21"/>
    </row>
    <row r="97" spans="1:19" ht="15.75" thickTop="1">
      <c r="A97" s="2625"/>
      <c r="B97" s="2626"/>
      <c r="C97" s="2621"/>
      <c r="D97" s="2621"/>
      <c r="E97" s="2621"/>
      <c r="F97" s="2621"/>
      <c r="G97" s="2622"/>
      <c r="H97" s="2623"/>
      <c r="I97" s="2623"/>
      <c r="J97" s="2623"/>
      <c r="K97" s="2623"/>
      <c r="L97" s="2623"/>
      <c r="M97" s="2623"/>
      <c r="N97" s="2623"/>
      <c r="O97" s="2623"/>
      <c r="P97" s="2623"/>
      <c r="Q97" s="2623"/>
      <c r="R97" s="2623"/>
      <c r="S97" s="2623"/>
    </row>
    <row r="98" spans="1:19">
      <c r="A98" s="1889"/>
      <c r="B98" s="1890"/>
      <c r="C98" s="1908"/>
      <c r="D98" s="1908"/>
      <c r="E98" s="1908"/>
      <c r="F98" s="1908"/>
      <c r="G98" s="1921"/>
      <c r="H98" s="1892"/>
      <c r="I98" s="1892"/>
      <c r="J98" s="1892"/>
      <c r="K98" s="1892"/>
      <c r="L98" s="1892"/>
      <c r="M98" s="1892"/>
      <c r="N98" s="1892"/>
      <c r="O98" s="1892"/>
      <c r="P98" s="1892"/>
      <c r="Q98" s="1892"/>
      <c r="R98" s="1892"/>
      <c r="S98" s="1892"/>
    </row>
    <row r="99" spans="1:19" ht="15.75" thickBot="1">
      <c r="A99" s="1889"/>
      <c r="B99" s="1890"/>
      <c r="C99" s="1908"/>
      <c r="D99" s="1908"/>
      <c r="E99" s="1908"/>
      <c r="F99" s="1908"/>
      <c r="G99" s="1921"/>
      <c r="H99" s="1892"/>
      <c r="I99" s="1892"/>
      <c r="J99" s="1892"/>
      <c r="K99" s="1892"/>
      <c r="L99" s="1892"/>
      <c r="M99" s="1892"/>
      <c r="N99" s="1892"/>
      <c r="O99" s="1892"/>
      <c r="P99" s="1892"/>
      <c r="Q99" s="1892"/>
      <c r="R99" s="1892"/>
      <c r="S99" s="1892"/>
    </row>
    <row r="100" spans="1:19" ht="16.5" thickTop="1" thickBot="1">
      <c r="A100" s="652" t="s">
        <v>635</v>
      </c>
      <c r="B100" s="653"/>
      <c r="C100" s="12"/>
      <c r="D100" s="12"/>
      <c r="E100" s="12"/>
      <c r="F100" s="12"/>
      <c r="G100" s="13"/>
      <c r="H100" s="21"/>
      <c r="I100" s="21"/>
      <c r="J100" s="21"/>
      <c r="K100" s="21"/>
      <c r="L100" s="21"/>
      <c r="M100" s="21"/>
      <c r="N100" s="21"/>
      <c r="O100" s="21"/>
      <c r="P100" s="21"/>
      <c r="Q100" s="21"/>
      <c r="R100" s="21"/>
      <c r="S100" s="21"/>
    </row>
    <row r="101" spans="1:19" ht="15.75" thickTop="1">
      <c r="A101" s="1920"/>
      <c r="B101" s="1907" t="s">
        <v>636</v>
      </c>
      <c r="C101" s="1908"/>
      <c r="D101" s="1908"/>
      <c r="E101" s="1908"/>
      <c r="F101" s="1908"/>
      <c r="G101" s="1921"/>
      <c r="H101" s="1892"/>
      <c r="I101" s="1892"/>
      <c r="J101" s="1892"/>
      <c r="K101" s="1892"/>
      <c r="L101" s="1892"/>
      <c r="M101" s="1892"/>
      <c r="N101" s="1892"/>
      <c r="O101" s="1892"/>
      <c r="P101" s="1892"/>
      <c r="Q101" s="1892"/>
      <c r="R101" s="1892"/>
      <c r="S101" s="1892"/>
    </row>
    <row r="102" spans="1:19">
      <c r="A102" s="1920"/>
      <c r="B102" s="1907" t="s">
        <v>637</v>
      </c>
      <c r="C102" s="1908"/>
      <c r="D102" s="1908"/>
      <c r="E102" s="1908"/>
      <c r="F102" s="1908"/>
      <c r="G102" s="1921"/>
      <c r="H102" s="1892"/>
      <c r="I102" s="1892"/>
      <c r="J102" s="1892"/>
      <c r="K102" s="1892"/>
      <c r="L102" s="1892"/>
      <c r="M102" s="1892"/>
      <c r="N102" s="1892"/>
      <c r="O102" s="1892"/>
      <c r="P102" s="1892"/>
      <c r="Q102" s="1892"/>
      <c r="R102" s="1892"/>
      <c r="S102" s="1892"/>
    </row>
    <row r="103" spans="1:19">
      <c r="A103" s="1920"/>
      <c r="B103" s="1907" t="s">
        <v>638</v>
      </c>
      <c r="C103" s="1908"/>
      <c r="D103" s="1908"/>
      <c r="E103" s="1908"/>
      <c r="F103" s="1908"/>
      <c r="G103" s="1921"/>
      <c r="H103" s="1892"/>
      <c r="I103" s="1892"/>
      <c r="J103" s="1892"/>
      <c r="K103" s="1892"/>
      <c r="L103" s="1892"/>
      <c r="M103" s="1892"/>
      <c r="N103" s="1892"/>
      <c r="O103" s="1892"/>
      <c r="P103" s="1892"/>
      <c r="Q103" s="1892"/>
      <c r="R103" s="1892"/>
      <c r="S103" s="1892"/>
    </row>
    <row r="104" spans="1:19">
      <c r="A104" s="1920"/>
      <c r="B104" s="1907" t="s">
        <v>639</v>
      </c>
      <c r="C104" s="1908"/>
      <c r="D104" s="1908"/>
      <c r="E104" s="1908"/>
      <c r="F104" s="1908"/>
      <c r="G104" s="1921"/>
      <c r="H104" s="1892"/>
      <c r="I104" s="1892"/>
      <c r="J104" s="1892"/>
      <c r="K104" s="1892"/>
      <c r="L104" s="1892"/>
      <c r="M104" s="1892"/>
      <c r="N104" s="1892"/>
      <c r="O104" s="1892"/>
      <c r="P104" s="1892"/>
      <c r="Q104" s="1892"/>
      <c r="R104" s="1892"/>
      <c r="S104" s="1892"/>
    </row>
    <row r="105" spans="1:19" ht="15.75" thickBot="1">
      <c r="A105" s="358"/>
      <c r="B105" s="357"/>
      <c r="C105" s="188"/>
      <c r="D105" s="188"/>
      <c r="E105" s="188"/>
      <c r="F105" s="188"/>
      <c r="G105" s="359"/>
      <c r="H105" s="300"/>
      <c r="I105" s="300"/>
      <c r="J105" s="300"/>
      <c r="K105" s="300"/>
      <c r="L105" s="300"/>
      <c r="M105" s="300"/>
      <c r="N105" s="300"/>
      <c r="O105" s="300"/>
      <c r="P105" s="300"/>
      <c r="Q105" s="300"/>
      <c r="R105" s="300"/>
      <c r="S105" s="300"/>
    </row>
    <row r="106" spans="1:19" ht="16.5" thickTop="1" thickBot="1">
      <c r="A106" s="7" t="s">
        <v>640</v>
      </c>
      <c r="B106" s="8"/>
      <c r="C106" s="12"/>
      <c r="D106" s="12"/>
      <c r="E106" s="12"/>
      <c r="F106" s="12"/>
      <c r="G106" s="13"/>
      <c r="H106" s="21"/>
      <c r="I106" s="21"/>
      <c r="J106" s="21"/>
      <c r="K106" s="21"/>
      <c r="L106" s="21"/>
      <c r="M106" s="21"/>
      <c r="N106" s="21"/>
      <c r="O106" s="21"/>
      <c r="P106" s="21"/>
      <c r="Q106" s="21"/>
      <c r="R106" s="21"/>
      <c r="S106" s="21"/>
    </row>
    <row r="107" spans="1:19" ht="15.75" thickTop="1">
      <c r="A107" s="2620"/>
      <c r="B107" s="2627" t="s">
        <v>641</v>
      </c>
      <c r="C107" s="2621"/>
      <c r="D107" s="2621"/>
      <c r="E107" s="2621"/>
      <c r="F107" s="2621"/>
      <c r="G107" s="2622"/>
      <c r="H107" s="2619"/>
      <c r="I107" s="2619"/>
      <c r="J107" s="2619"/>
      <c r="K107" s="2619"/>
      <c r="L107" s="2619"/>
      <c r="M107" s="2619"/>
      <c r="N107" s="2619"/>
      <c r="O107" s="2619"/>
      <c r="P107" s="2619"/>
      <c r="Q107" s="2619"/>
      <c r="R107" s="2619"/>
      <c r="S107" s="2619"/>
    </row>
    <row r="108" spans="1:19">
      <c r="A108" s="1920"/>
      <c r="B108" s="1907" t="s">
        <v>642</v>
      </c>
      <c r="C108" s="1908"/>
      <c r="D108" s="1908"/>
      <c r="E108" s="1908"/>
      <c r="F108" s="1908"/>
      <c r="G108" s="1921"/>
      <c r="H108" s="1893"/>
      <c r="I108" s="1893"/>
      <c r="J108" s="1893"/>
      <c r="K108" s="1893"/>
      <c r="L108" s="1893"/>
      <c r="M108" s="1893"/>
      <c r="N108" s="1893"/>
      <c r="O108" s="1893"/>
      <c r="P108" s="1893"/>
      <c r="Q108" s="1893"/>
      <c r="R108" s="1893"/>
      <c r="S108" s="1893"/>
    </row>
    <row r="109" spans="1:19" ht="15.75" thickBot="1">
      <c r="A109" s="1894"/>
      <c r="B109" s="1895" t="s">
        <v>643</v>
      </c>
      <c r="C109" s="1896"/>
      <c r="D109" s="1896"/>
      <c r="E109" s="1896"/>
      <c r="F109" s="1896"/>
      <c r="G109" s="1897"/>
      <c r="H109" s="1898"/>
      <c r="I109" s="1898"/>
      <c r="J109" s="1898"/>
      <c r="K109" s="1898"/>
      <c r="L109" s="1898"/>
      <c r="M109" s="1898"/>
      <c r="N109" s="1898"/>
      <c r="O109" s="1898"/>
      <c r="P109" s="1898"/>
      <c r="Q109" s="1898"/>
      <c r="R109" s="1898"/>
      <c r="S109" s="1898"/>
    </row>
    <row r="110" spans="1:19" ht="16.5" thickTop="1" thickBot="1">
      <c r="A110"/>
      <c r="B110" s="1"/>
      <c r="C110" s="2"/>
      <c r="D110" s="2"/>
      <c r="E110" s="2"/>
      <c r="F110" s="2"/>
      <c r="G110" s="2"/>
      <c r="H110" s="2"/>
      <c r="I110" s="2"/>
      <c r="J110" s="2"/>
      <c r="K110" s="2"/>
      <c r="L110" s="2"/>
      <c r="M110" s="2"/>
      <c r="N110" s="2"/>
      <c r="O110" s="2"/>
      <c r="P110" s="2"/>
      <c r="Q110" s="2"/>
      <c r="R110" s="2"/>
      <c r="S110" s="2"/>
    </row>
    <row r="111" spans="1:19" ht="16.5" thickTop="1" thickBot="1">
      <c r="A111" s="94" t="s">
        <v>644</v>
      </c>
      <c r="B111" s="96"/>
      <c r="C111" s="2"/>
      <c r="D111" s="2"/>
      <c r="E111" s="2"/>
      <c r="F111" s="2"/>
      <c r="G111" s="2"/>
      <c r="H111" s="2"/>
      <c r="I111" s="2"/>
      <c r="J111" s="2"/>
      <c r="K111" s="2"/>
      <c r="L111" s="2"/>
      <c r="M111" s="2"/>
      <c r="N111" s="2"/>
      <c r="O111" s="2"/>
      <c r="P111" s="2"/>
      <c r="Q111" s="2"/>
      <c r="R111" s="2"/>
      <c r="S111" s="2"/>
    </row>
    <row r="112" spans="1:19" ht="16.5" thickTop="1" thickBot="1">
      <c r="A112" s="95" t="s">
        <v>542</v>
      </c>
      <c r="B112" s="96"/>
      <c r="C112" s="2"/>
      <c r="D112" s="2"/>
      <c r="E112" s="2"/>
      <c r="F112" s="2"/>
      <c r="G112" s="2"/>
      <c r="H112" s="2"/>
      <c r="I112" s="2"/>
      <c r="J112" s="2"/>
      <c r="K112" s="2"/>
      <c r="L112" s="2"/>
      <c r="M112" s="2"/>
      <c r="N112" s="2"/>
      <c r="O112" s="2"/>
      <c r="P112" s="2"/>
      <c r="Q112" s="2"/>
      <c r="R112" s="2"/>
      <c r="S112" s="2"/>
    </row>
    <row r="113" spans="1:19" ht="15.75" thickTop="1">
      <c r="A113" s="1900" t="s">
        <v>546</v>
      </c>
      <c r="B113" s="1899"/>
      <c r="C113" s="2"/>
      <c r="D113" s="2"/>
      <c r="E113" s="2"/>
      <c r="F113" s="2"/>
      <c r="G113" s="2"/>
      <c r="H113" s="2"/>
      <c r="I113" s="2"/>
      <c r="J113" s="2"/>
      <c r="K113" s="2"/>
      <c r="L113" s="2"/>
      <c r="M113" s="2"/>
      <c r="N113" s="2"/>
      <c r="O113" s="2"/>
      <c r="P113" s="2"/>
      <c r="Q113" s="2"/>
      <c r="R113" s="2"/>
      <c r="S113" s="2"/>
    </row>
    <row r="114" spans="1:19">
      <c r="A114" s="1901" t="s">
        <v>549</v>
      </c>
      <c r="B114" s="1902"/>
      <c r="C114" s="2"/>
      <c r="D114" s="2"/>
      <c r="E114" s="2"/>
      <c r="F114" s="2"/>
      <c r="G114" s="2"/>
      <c r="H114" s="2"/>
      <c r="I114" s="2"/>
      <c r="J114" s="2"/>
      <c r="K114" s="2"/>
      <c r="L114" s="2"/>
      <c r="M114" s="2"/>
      <c r="N114" s="2"/>
      <c r="O114" s="2"/>
      <c r="P114" s="2"/>
      <c r="Q114" s="2"/>
      <c r="R114" s="2"/>
      <c r="S114" s="2"/>
    </row>
    <row r="115" spans="1:19">
      <c r="A115" s="1901" t="s">
        <v>552</v>
      </c>
      <c r="B115" s="1903"/>
      <c r="C115" s="2"/>
      <c r="D115" s="2"/>
      <c r="E115" s="2"/>
      <c r="F115" s="2"/>
      <c r="G115" s="2"/>
      <c r="H115" s="2"/>
      <c r="I115" s="2"/>
      <c r="J115" s="2"/>
      <c r="K115" s="2"/>
      <c r="L115" s="2"/>
      <c r="M115" s="2"/>
      <c r="N115" s="2"/>
      <c r="O115" s="2"/>
      <c r="P115" s="2"/>
      <c r="Q115" s="2"/>
      <c r="R115" s="2"/>
      <c r="S115" s="2"/>
    </row>
    <row r="116" spans="1:19" ht="15.75" thickBot="1">
      <c r="A116" s="1904" t="s">
        <v>645</v>
      </c>
      <c r="B116" s="1905"/>
      <c r="C116" s="2"/>
      <c r="D116" s="2"/>
      <c r="E116" s="2"/>
      <c r="F116" s="2"/>
      <c r="G116" s="2"/>
      <c r="H116" s="2"/>
      <c r="I116" s="2"/>
      <c r="J116" s="2"/>
      <c r="K116" s="2"/>
      <c r="L116" s="2"/>
      <c r="M116" s="2"/>
      <c r="N116" s="2"/>
      <c r="O116" s="2"/>
      <c r="P116" s="2"/>
      <c r="Q116" s="2"/>
      <c r="R116" s="2"/>
      <c r="S116" s="2"/>
    </row>
    <row r="117" spans="1:19" ht="15.75" thickTop="1">
      <c r="A117"/>
      <c r="B117" s="1"/>
      <c r="C117" s="2"/>
      <c r="D117" s="2"/>
      <c r="E117" s="2"/>
      <c r="F117" s="2"/>
      <c r="G117" s="2"/>
      <c r="H117" s="2"/>
      <c r="I117" s="2"/>
      <c r="J117" s="2"/>
      <c r="K117" s="2"/>
      <c r="L117" s="2"/>
      <c r="M117" s="2"/>
      <c r="N117" s="2"/>
      <c r="O117" s="2"/>
      <c r="P117" s="2"/>
      <c r="Q117" s="2"/>
      <c r="R117" s="2"/>
      <c r="S117" s="2"/>
    </row>
    <row r="118" spans="1:19">
      <c r="A118" s="97"/>
      <c r="B118" s="1" t="s">
        <v>646</v>
      </c>
      <c r="C118" s="2"/>
      <c r="D118" s="2"/>
      <c r="E118" s="2"/>
      <c r="F118" s="2"/>
      <c r="G118" s="2"/>
      <c r="H118" s="2"/>
      <c r="I118" s="2"/>
      <c r="J118" s="2"/>
      <c r="K118" s="2"/>
      <c r="L118" s="2"/>
      <c r="M118" s="2"/>
      <c r="N118" s="2"/>
      <c r="O118" s="2"/>
      <c r="P118" s="2"/>
      <c r="Q118" s="2"/>
      <c r="R118" s="2"/>
      <c r="S118" s="2"/>
    </row>
    <row r="119" spans="1:19">
      <c r="A119" s="98"/>
      <c r="B119" s="1" t="s">
        <v>647</v>
      </c>
      <c r="C119" s="2"/>
      <c r="D119" s="2"/>
      <c r="E119" s="2"/>
      <c r="F119" s="2"/>
      <c r="G119" s="2"/>
      <c r="H119" s="2"/>
      <c r="I119" s="2"/>
      <c r="J119" s="2"/>
      <c r="K119" s="2"/>
      <c r="L119" s="2"/>
      <c r="M119" s="2"/>
      <c r="N119" s="2"/>
      <c r="O119" s="2"/>
      <c r="P119" s="2"/>
      <c r="Q119" s="2"/>
      <c r="R119" s="2"/>
      <c r="S119" s="2"/>
    </row>
  </sheetData>
  <mergeCells count="47">
    <mergeCell ref="A84:B84"/>
    <mergeCell ref="A88:B88"/>
    <mergeCell ref="A92:B92"/>
    <mergeCell ref="A96:B96"/>
    <mergeCell ref="A100:B100"/>
    <mergeCell ref="H4:I4"/>
    <mergeCell ref="H5:I5"/>
    <mergeCell ref="H6:I6"/>
    <mergeCell ref="H7:I7"/>
    <mergeCell ref="H8:I8"/>
    <mergeCell ref="H2:I2"/>
    <mergeCell ref="J2:K2"/>
    <mergeCell ref="L2:M2"/>
    <mergeCell ref="N2:O2"/>
    <mergeCell ref="P2:Q2"/>
    <mergeCell ref="H3:I3"/>
    <mergeCell ref="J3:K3"/>
    <mergeCell ref="L3:M3"/>
    <mergeCell ref="N3:O3"/>
    <mergeCell ref="P3:Q3"/>
    <mergeCell ref="R2:S2"/>
    <mergeCell ref="R3:S3"/>
    <mergeCell ref="J4:K4"/>
    <mergeCell ref="J5:K5"/>
    <mergeCell ref="J6:K6"/>
    <mergeCell ref="P4:Q4"/>
    <mergeCell ref="P5:Q5"/>
    <mergeCell ref="P6:Q6"/>
    <mergeCell ref="L4:M4"/>
    <mergeCell ref="L5:M5"/>
    <mergeCell ref="L6:M6"/>
    <mergeCell ref="J7:K7"/>
    <mergeCell ref="J8:K8"/>
    <mergeCell ref="N4:O4"/>
    <mergeCell ref="N5:O5"/>
    <mergeCell ref="N6:O6"/>
    <mergeCell ref="N7:O7"/>
    <mergeCell ref="N8:O8"/>
    <mergeCell ref="L7:M7"/>
    <mergeCell ref="L8:M8"/>
    <mergeCell ref="P7:Q7"/>
    <mergeCell ref="P8:Q8"/>
    <mergeCell ref="R4:S4"/>
    <mergeCell ref="R5:S5"/>
    <mergeCell ref="R6:S6"/>
    <mergeCell ref="R7:S7"/>
    <mergeCell ref="R8:S8"/>
  </mergeCells>
  <phoneticPr fontId="32" type="noConversion"/>
  <conditionalFormatting sqref="H20:H30">
    <cfRule type="cellIs" dxfId="45" priority="21" operator="equal">
      <formula>"X"</formula>
    </cfRule>
    <cfRule type="cellIs" dxfId="44" priority="22" operator="equal">
      <formula>"I"</formula>
    </cfRule>
  </conditionalFormatting>
  <conditionalFormatting sqref="H32:H75">
    <cfRule type="cellIs" dxfId="43" priority="19" operator="equal">
      <formula>"X"</formula>
    </cfRule>
    <cfRule type="cellIs" dxfId="42" priority="20" operator="equal">
      <formula>"I"</formula>
    </cfRule>
  </conditionalFormatting>
  <conditionalFormatting sqref="J20:J75">
    <cfRule type="cellIs" dxfId="41" priority="17" operator="equal">
      <formula>"X"</formula>
    </cfRule>
    <cfRule type="cellIs" dxfId="40" priority="18" operator="equal">
      <formula>"I"</formula>
    </cfRule>
  </conditionalFormatting>
  <conditionalFormatting sqref="L22:L30">
    <cfRule type="cellIs" dxfId="39" priority="15" operator="equal">
      <formula>"X"</formula>
    </cfRule>
    <cfRule type="cellIs" dxfId="38" priority="16" operator="equal">
      <formula>"I"</formula>
    </cfRule>
  </conditionalFormatting>
  <conditionalFormatting sqref="L32:L75">
    <cfRule type="cellIs" dxfId="37" priority="13" operator="equal">
      <formula>"X"</formula>
    </cfRule>
    <cfRule type="cellIs" dxfId="36" priority="14" operator="equal">
      <formula>"I"</formula>
    </cfRule>
  </conditionalFormatting>
  <conditionalFormatting sqref="N21:N30">
    <cfRule type="cellIs" dxfId="35" priority="11" operator="equal">
      <formula>"X"</formula>
    </cfRule>
    <cfRule type="cellIs" dxfId="34" priority="12" operator="equal">
      <formula>"I"</formula>
    </cfRule>
  </conditionalFormatting>
  <conditionalFormatting sqref="N32:N75">
    <cfRule type="cellIs" dxfId="33" priority="9" operator="equal">
      <formula>"X"</formula>
    </cfRule>
    <cfRule type="cellIs" dxfId="32" priority="10" operator="equal">
      <formula>"I"</formula>
    </cfRule>
  </conditionalFormatting>
  <conditionalFormatting sqref="P20:P30">
    <cfRule type="cellIs" dxfId="31" priority="5" operator="equal">
      <formula>"X"</formula>
    </cfRule>
    <cfRule type="cellIs" dxfId="30" priority="6" operator="equal">
      <formula>"I"</formula>
    </cfRule>
  </conditionalFormatting>
  <conditionalFormatting sqref="P32:P75">
    <cfRule type="cellIs" dxfId="29" priority="7" operator="equal">
      <formula>"X"</formula>
    </cfRule>
    <cfRule type="cellIs" dxfId="28" priority="8" operator="equal">
      <formula>"I"</formula>
    </cfRule>
  </conditionalFormatting>
  <conditionalFormatting sqref="R20:R30">
    <cfRule type="cellIs" dxfId="27" priority="3" operator="equal">
      <formula>"X"</formula>
    </cfRule>
    <cfRule type="cellIs" dxfId="26" priority="4" operator="equal">
      <formula>"I"</formula>
    </cfRule>
  </conditionalFormatting>
  <conditionalFormatting sqref="R32:R75">
    <cfRule type="cellIs" dxfId="25" priority="1" operator="equal">
      <formula>"X"</formula>
    </cfRule>
    <cfRule type="cellIs" dxfId="24" priority="2" operator="equal">
      <formula>"I"</formula>
    </cfRule>
  </conditionalFormatting>
  <hyperlinks>
    <hyperlink ref="B3" location="'Cost Summary'!A1" display="BACK TO SUMMARY SHEET" xr:uid="{C7D8BC29-560A-42FB-BE16-07CB28A10680}"/>
  </hyperlinks>
  <printOptions horizontalCentered="1"/>
  <pageMargins left="0.2" right="0.2" top="0.75" bottom="0.75" header="0.3" footer="0.3"/>
  <pageSetup scale="64" orientation="portrait" horizontalDpi="1200" verticalDpi="1200" r:id="rId1"/>
  <rowBreaks count="1" manualBreakCount="1">
    <brk id="45" max="6" man="1"/>
  </rowBreaks>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7095-97FE-4E41-80D3-DD36C0A44ED1}">
  <sheetPr>
    <tabColor rgb="FF92D050"/>
  </sheetPr>
  <dimension ref="A1:S95"/>
  <sheetViews>
    <sheetView workbookViewId="0">
      <pane xSplit="2" ySplit="9" topLeftCell="C21" activePane="bottomRight" state="frozen"/>
      <selection pane="bottomRight" activeCell="B34" sqref="B34"/>
      <selection pane="bottomLeft" activeCell="A10" sqref="A10"/>
      <selection pane="topRight" activeCell="C1" sqref="C1"/>
    </sheetView>
  </sheetViews>
  <sheetFormatPr defaultColWidth="8.85546875" defaultRowHeight="15"/>
  <cols>
    <col min="1" max="1" width="11" style="67" customWidth="1"/>
    <col min="2" max="2" width="70.7109375" style="68" customWidth="1"/>
    <col min="3" max="3" width="10.85546875" style="69" bestFit="1" customWidth="1"/>
    <col min="4" max="5" width="7.5703125" style="69" customWidth="1"/>
    <col min="6" max="6" width="7.710937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8.85546875" style="67"/>
  </cols>
  <sheetData>
    <row r="1" spans="1:19">
      <c r="E1" s="179"/>
      <c r="F1" s="152"/>
      <c r="G1" s="150" t="s">
        <v>529</v>
      </c>
    </row>
    <row r="2" spans="1:19" ht="15.75" thickBot="1">
      <c r="E2" s="179"/>
      <c r="F2" s="149" t="s">
        <v>530</v>
      </c>
      <c r="G2" s="150" t="s">
        <v>531</v>
      </c>
      <c r="H2" s="668"/>
      <c r="I2" s="668"/>
      <c r="J2" s="668"/>
      <c r="K2" s="668"/>
      <c r="L2" s="668"/>
      <c r="M2" s="668"/>
      <c r="N2" s="668"/>
      <c r="O2" s="668"/>
      <c r="P2" s="668"/>
      <c r="Q2" s="668"/>
      <c r="R2" s="668"/>
      <c r="S2" s="668"/>
    </row>
    <row r="3" spans="1:19" ht="19.5" thickBot="1">
      <c r="B3" s="153" t="s">
        <v>532</v>
      </c>
      <c r="E3" s="179"/>
      <c r="F3" s="151" t="s">
        <v>533</v>
      </c>
      <c r="G3" s="150" t="s">
        <v>534</v>
      </c>
      <c r="H3" s="669" t="s">
        <v>535</v>
      </c>
      <c r="I3" s="670"/>
      <c r="J3" s="669" t="s">
        <v>536</v>
      </c>
      <c r="K3" s="670"/>
      <c r="L3" s="669" t="s">
        <v>537</v>
      </c>
      <c r="M3" s="670"/>
      <c r="N3" s="669" t="s">
        <v>538</v>
      </c>
      <c r="O3" s="670"/>
      <c r="P3" s="669" t="s">
        <v>539</v>
      </c>
      <c r="Q3" s="670"/>
      <c r="R3" s="669" t="s">
        <v>540</v>
      </c>
      <c r="S3" s="670"/>
    </row>
    <row r="4" spans="1:19" ht="15.75" thickTop="1">
      <c r="A4" s="70" t="s">
        <v>541</v>
      </c>
      <c r="B4" s="4" t="str">
        <f>'Area Calculations'!B4</f>
        <v>Project Name</v>
      </c>
      <c r="C4" s="71"/>
      <c r="D4" s="71"/>
      <c r="E4" s="71"/>
      <c r="F4" s="71"/>
      <c r="G4" s="90" t="s">
        <v>542</v>
      </c>
      <c r="H4" s="664"/>
      <c r="I4" s="665"/>
      <c r="J4" s="648"/>
      <c r="K4" s="649"/>
      <c r="L4" s="648"/>
      <c r="M4" s="649"/>
      <c r="N4" s="648"/>
      <c r="O4" s="649"/>
      <c r="P4" s="648"/>
      <c r="Q4" s="649"/>
      <c r="R4" s="648"/>
      <c r="S4" s="649"/>
    </row>
    <row r="5" spans="1:19">
      <c r="A5" s="2636" t="s">
        <v>544</v>
      </c>
      <c r="B5" s="2637" t="s">
        <v>498</v>
      </c>
      <c r="C5" s="2547"/>
      <c r="D5" s="2547"/>
      <c r="E5" s="2547"/>
      <c r="F5" s="2547"/>
      <c r="G5" s="2638" t="s">
        <v>546</v>
      </c>
      <c r="H5" s="2674"/>
      <c r="I5" s="2675"/>
      <c r="J5" s="1910"/>
      <c r="K5" s="1911"/>
      <c r="L5" s="1910"/>
      <c r="M5" s="1911"/>
      <c r="N5" s="1910"/>
      <c r="O5" s="1911"/>
      <c r="P5" s="1910"/>
      <c r="Q5" s="1911"/>
      <c r="R5" s="1910"/>
      <c r="S5" s="1911"/>
    </row>
    <row r="6" spans="1:19">
      <c r="A6" s="2636" t="s">
        <v>548</v>
      </c>
      <c r="B6" s="2639" t="s">
        <v>497</v>
      </c>
      <c r="C6" s="2547"/>
      <c r="D6" s="2547"/>
      <c r="E6" s="2547"/>
      <c r="F6" s="2547"/>
      <c r="G6" s="2638" t="s">
        <v>549</v>
      </c>
      <c r="H6" s="2676"/>
      <c r="I6" s="2677"/>
      <c r="J6" s="1913"/>
      <c r="K6" s="1914"/>
      <c r="L6" s="1913"/>
      <c r="M6" s="1914"/>
      <c r="N6" s="1913"/>
      <c r="O6" s="1914"/>
      <c r="P6" s="1913"/>
      <c r="Q6" s="1914"/>
      <c r="R6" s="1913"/>
      <c r="S6" s="1914"/>
    </row>
    <row r="7" spans="1:19">
      <c r="A7" s="2636" t="s">
        <v>551</v>
      </c>
      <c r="B7" s="2640"/>
      <c r="C7" s="2547"/>
      <c r="D7" s="2547"/>
      <c r="E7" s="2547"/>
      <c r="F7" s="2547"/>
      <c r="G7" s="2638" t="s">
        <v>552</v>
      </c>
      <c r="H7" s="1916"/>
      <c r="I7" s="2678"/>
      <c r="J7" s="1916"/>
      <c r="K7" s="1917"/>
      <c r="L7" s="1916"/>
      <c r="M7" s="1917"/>
      <c r="N7" s="1916"/>
      <c r="O7" s="1917"/>
      <c r="P7" s="1916"/>
      <c r="Q7" s="1917"/>
      <c r="R7" s="1916"/>
      <c r="S7" s="1917"/>
    </row>
    <row r="8" spans="1:19" ht="15.75" thickBot="1">
      <c r="A8" s="356" t="s">
        <v>554</v>
      </c>
      <c r="B8" s="305"/>
      <c r="C8" s="307"/>
      <c r="D8" s="307"/>
      <c r="E8" s="307"/>
      <c r="F8" s="307"/>
      <c r="G8" s="298" t="s">
        <v>554</v>
      </c>
      <c r="H8" s="2679">
        <f>I56</f>
        <v>0</v>
      </c>
      <c r="I8" s="2680"/>
      <c r="J8" s="2679">
        <f>K56</f>
        <v>0</v>
      </c>
      <c r="K8" s="2680"/>
      <c r="L8" s="2679">
        <f>M56</f>
        <v>0</v>
      </c>
      <c r="M8" s="2680"/>
      <c r="N8" s="2679">
        <f>O56</f>
        <v>0</v>
      </c>
      <c r="O8" s="2680"/>
      <c r="P8" s="2679">
        <f>Q56</f>
        <v>0</v>
      </c>
      <c r="Q8" s="2680"/>
      <c r="R8" s="2679">
        <f>S56</f>
        <v>0</v>
      </c>
      <c r="S8" s="2680"/>
    </row>
    <row r="9" spans="1:19" ht="31.5" thickTop="1" thickBot="1">
      <c r="A9" s="72" t="s">
        <v>555</v>
      </c>
      <c r="B9" s="73"/>
      <c r="C9" s="74" t="s">
        <v>556</v>
      </c>
      <c r="D9" s="74" t="s">
        <v>557</v>
      </c>
      <c r="E9" s="74" t="s">
        <v>558</v>
      </c>
      <c r="F9" s="74" t="s">
        <v>559</v>
      </c>
      <c r="G9" s="91" t="s">
        <v>560</v>
      </c>
      <c r="H9" s="76" t="s">
        <v>561</v>
      </c>
      <c r="I9" s="76" t="s">
        <v>562</v>
      </c>
      <c r="J9" s="76" t="s">
        <v>561</v>
      </c>
      <c r="K9" s="76" t="s">
        <v>562</v>
      </c>
      <c r="L9" s="76" t="s">
        <v>561</v>
      </c>
      <c r="M9" s="76" t="s">
        <v>562</v>
      </c>
      <c r="N9" s="76" t="s">
        <v>561</v>
      </c>
      <c r="O9" s="76" t="s">
        <v>562</v>
      </c>
      <c r="P9" s="76" t="s">
        <v>561</v>
      </c>
      <c r="Q9" s="76" t="s">
        <v>562</v>
      </c>
      <c r="R9" s="76" t="s">
        <v>561</v>
      </c>
      <c r="S9" s="76" t="s">
        <v>562</v>
      </c>
    </row>
    <row r="10" spans="1:19" ht="15.75" hidden="1" thickTop="1">
      <c r="A10" s="2641"/>
      <c r="B10" s="2628" t="s">
        <v>563</v>
      </c>
      <c r="C10" s="2547"/>
      <c r="D10" s="2547"/>
      <c r="E10" s="2547"/>
      <c r="F10" s="2547"/>
      <c r="G10" s="2642"/>
      <c r="H10" s="2643"/>
      <c r="I10" s="2643"/>
      <c r="J10" s="2643"/>
      <c r="K10" s="2643"/>
      <c r="L10" s="2643"/>
      <c r="M10" s="2643"/>
      <c r="N10" s="2643"/>
      <c r="O10" s="2643"/>
      <c r="P10" s="2643"/>
      <c r="Q10" s="2643"/>
      <c r="R10" s="2643"/>
      <c r="S10" s="2643"/>
    </row>
    <row r="11" spans="1:19" ht="15.75" hidden="1" thickTop="1">
      <c r="A11" s="2641"/>
      <c r="B11" s="1907" t="s">
        <v>1268</v>
      </c>
      <c r="C11" s="2546" t="s">
        <v>564</v>
      </c>
      <c r="D11" s="2547"/>
      <c r="E11" s="2547"/>
      <c r="F11" s="2547"/>
      <c r="G11" s="2642"/>
      <c r="H11" s="2643"/>
      <c r="I11" s="2643"/>
      <c r="J11" s="2643"/>
      <c r="K11" s="2643"/>
      <c r="L11" s="2643"/>
      <c r="M11" s="2643"/>
      <c r="N11" s="2643"/>
      <c r="O11" s="2643"/>
      <c r="P11" s="2643"/>
      <c r="Q11" s="2643"/>
      <c r="R11" s="2643"/>
      <c r="S11" s="2643"/>
    </row>
    <row r="12" spans="1:19" ht="15.75" hidden="1" thickTop="1">
      <c r="A12" s="2641"/>
      <c r="B12" s="2627" t="s">
        <v>1269</v>
      </c>
      <c r="C12" s="2546" t="s">
        <v>564</v>
      </c>
      <c r="D12" s="2547"/>
      <c r="E12" s="2547"/>
      <c r="F12" s="2547"/>
      <c r="G12" s="2642"/>
      <c r="H12" s="2643"/>
      <c r="I12" s="2643"/>
      <c r="J12" s="2643"/>
      <c r="K12" s="2643"/>
      <c r="L12" s="2643"/>
      <c r="M12" s="2643"/>
      <c r="N12" s="2643"/>
      <c r="O12" s="2643"/>
      <c r="P12" s="2643"/>
      <c r="Q12" s="2643"/>
      <c r="R12" s="2643"/>
      <c r="S12" s="2643"/>
    </row>
    <row r="13" spans="1:19" ht="15.75" hidden="1" thickTop="1">
      <c r="A13" s="2641"/>
      <c r="B13" s="1907" t="s">
        <v>1270</v>
      </c>
      <c r="C13" s="2546" t="s">
        <v>564</v>
      </c>
      <c r="D13" s="2547"/>
      <c r="E13" s="2547"/>
      <c r="F13" s="2547"/>
      <c r="G13" s="2642"/>
      <c r="H13" s="2643"/>
      <c r="I13" s="2643"/>
      <c r="J13" s="2643"/>
      <c r="K13" s="2643"/>
      <c r="L13" s="2643"/>
      <c r="M13" s="2643"/>
      <c r="N13" s="2643"/>
      <c r="O13" s="2643"/>
      <c r="P13" s="2643"/>
      <c r="Q13" s="2643"/>
      <c r="R13" s="2643"/>
      <c r="S13" s="2643"/>
    </row>
    <row r="14" spans="1:19" ht="15.75" hidden="1" thickTop="1">
      <c r="A14" s="2641"/>
      <c r="B14" s="1907" t="s">
        <v>1271</v>
      </c>
      <c r="C14" s="2546" t="s">
        <v>564</v>
      </c>
      <c r="D14" s="2547"/>
      <c r="E14" s="2547"/>
      <c r="F14" s="2547"/>
      <c r="G14" s="2642"/>
      <c r="H14" s="2643"/>
      <c r="I14" s="2643"/>
      <c r="J14" s="2643"/>
      <c r="K14" s="2643"/>
      <c r="L14" s="2643"/>
      <c r="M14" s="2643"/>
      <c r="N14" s="2643"/>
      <c r="O14" s="2643"/>
      <c r="P14" s="2643"/>
      <c r="Q14" s="2643"/>
      <c r="R14" s="2643"/>
      <c r="S14" s="2643"/>
    </row>
    <row r="15" spans="1:19" ht="15.75" hidden="1" thickTop="1">
      <c r="A15" s="2641"/>
      <c r="B15" s="1907" t="s">
        <v>1272</v>
      </c>
      <c r="C15" s="2546" t="s">
        <v>564</v>
      </c>
      <c r="D15" s="2547"/>
      <c r="E15" s="2547"/>
      <c r="F15" s="2547"/>
      <c r="G15" s="2642"/>
      <c r="H15" s="2643"/>
      <c r="I15" s="2643"/>
      <c r="J15" s="2643"/>
      <c r="K15" s="2643"/>
      <c r="L15" s="2643"/>
      <c r="M15" s="2643"/>
      <c r="N15" s="2643"/>
      <c r="O15" s="2643"/>
      <c r="P15" s="2643"/>
      <c r="Q15" s="2643"/>
      <c r="R15" s="2643"/>
      <c r="S15" s="2643"/>
    </row>
    <row r="16" spans="1:19" ht="15.75" hidden="1" thickTop="1">
      <c r="A16" s="2641"/>
      <c r="B16" s="2627" t="s">
        <v>1273</v>
      </c>
      <c r="C16" s="2546" t="s">
        <v>564</v>
      </c>
      <c r="D16" s="2547"/>
      <c r="E16" s="2547"/>
      <c r="F16" s="2547"/>
      <c r="G16" s="2642"/>
      <c r="H16" s="2643"/>
      <c r="I16" s="2643"/>
      <c r="J16" s="2643"/>
      <c r="K16" s="2643"/>
      <c r="L16" s="2643"/>
      <c r="M16" s="2643"/>
      <c r="N16" s="2643"/>
      <c r="O16" s="2643"/>
      <c r="P16" s="2643"/>
      <c r="Q16" s="2643"/>
      <c r="R16" s="2643"/>
      <c r="S16" s="2643"/>
    </row>
    <row r="17" spans="1:19" ht="15.75" hidden="1" thickTop="1">
      <c r="A17" s="2641"/>
      <c r="B17" s="2627" t="s">
        <v>1274</v>
      </c>
      <c r="C17" s="2546" t="s">
        <v>564</v>
      </c>
      <c r="D17" s="2547"/>
      <c r="E17" s="2547"/>
      <c r="F17" s="2547"/>
      <c r="G17" s="2642"/>
      <c r="H17" s="2643"/>
      <c r="I17" s="2643"/>
      <c r="J17" s="2643"/>
      <c r="K17" s="2643"/>
      <c r="L17" s="2643"/>
      <c r="M17" s="2643"/>
      <c r="N17" s="2643"/>
      <c r="O17" s="2643"/>
      <c r="P17" s="2643"/>
      <c r="Q17" s="2643"/>
      <c r="R17" s="2643"/>
      <c r="S17" s="2643"/>
    </row>
    <row r="18" spans="1:19" ht="15.75" hidden="1" thickTop="1">
      <c r="A18" s="2641"/>
      <c r="B18" s="1907" t="s">
        <v>1275</v>
      </c>
      <c r="C18" s="2546" t="s">
        <v>564</v>
      </c>
      <c r="D18" s="2547"/>
      <c r="E18" s="2547"/>
      <c r="F18" s="2547"/>
      <c r="G18" s="2642"/>
      <c r="H18" s="2643"/>
      <c r="I18" s="2643"/>
      <c r="J18" s="2643"/>
      <c r="K18" s="2643"/>
      <c r="L18" s="2643"/>
      <c r="M18" s="2643"/>
      <c r="N18" s="2643"/>
      <c r="O18" s="2643"/>
      <c r="P18" s="2643"/>
      <c r="Q18" s="2643"/>
      <c r="R18" s="2643"/>
      <c r="S18" s="2643"/>
    </row>
    <row r="19" spans="1:19" ht="15.75" hidden="1" thickTop="1">
      <c r="A19" s="2641"/>
      <c r="B19" s="1907" t="s">
        <v>38</v>
      </c>
      <c r="C19" s="2546" t="s">
        <v>564</v>
      </c>
      <c r="D19" s="2547"/>
      <c r="E19" s="2547"/>
      <c r="F19" s="2547"/>
      <c r="G19" s="2642"/>
      <c r="H19" s="2643"/>
      <c r="I19" s="2643"/>
      <c r="J19" s="2643"/>
      <c r="K19" s="2643"/>
      <c r="L19" s="2643"/>
      <c r="M19" s="2643"/>
      <c r="N19" s="2643"/>
      <c r="O19" s="2643"/>
      <c r="P19" s="2643"/>
      <c r="Q19" s="2643"/>
      <c r="R19" s="2643"/>
      <c r="S19" s="2643"/>
    </row>
    <row r="20" spans="1:19" ht="15.75" hidden="1" thickTop="1">
      <c r="A20" s="2641"/>
      <c r="B20" s="2637" t="s">
        <v>1276</v>
      </c>
      <c r="C20" s="2546" t="s">
        <v>564</v>
      </c>
      <c r="D20" s="2547"/>
      <c r="E20" s="2547"/>
      <c r="F20" s="2547"/>
      <c r="G20" s="2642"/>
      <c r="H20" s="2643"/>
      <c r="I20" s="2643"/>
      <c r="J20" s="2643"/>
      <c r="K20" s="2643"/>
      <c r="L20" s="2643"/>
      <c r="M20" s="2643"/>
      <c r="N20" s="2643"/>
      <c r="O20" s="2643"/>
      <c r="P20" s="2643"/>
      <c r="Q20" s="2643"/>
      <c r="R20" s="2643"/>
      <c r="S20" s="2643"/>
    </row>
    <row r="21" spans="1:19" ht="15.75" thickTop="1">
      <c r="A21" s="2681"/>
      <c r="B21" s="2651"/>
      <c r="C21" s="2546"/>
      <c r="D21" s="2547"/>
      <c r="E21" s="2547"/>
      <c r="F21" s="2547"/>
      <c r="G21" s="2642"/>
      <c r="H21" s="2682"/>
      <c r="I21" s="2683"/>
      <c r="J21" s="2683"/>
      <c r="K21" s="2683"/>
      <c r="L21" s="2683"/>
      <c r="M21" s="2683"/>
      <c r="N21" s="2683"/>
      <c r="O21" s="2683"/>
      <c r="P21" s="2683"/>
      <c r="Q21" s="2683"/>
      <c r="R21" s="2683"/>
      <c r="S21" s="2683"/>
    </row>
    <row r="22" spans="1:19" ht="15.75" thickBot="1">
      <c r="A22" s="2644"/>
      <c r="B22" s="2645" t="s">
        <v>498</v>
      </c>
      <c r="C22" s="2546"/>
      <c r="D22" s="2547"/>
      <c r="E22" s="2547"/>
      <c r="F22" s="2547"/>
      <c r="G22" s="2642"/>
      <c r="H22" s="2682"/>
      <c r="I22" s="2646"/>
      <c r="J22" s="2646"/>
      <c r="K22" s="2646"/>
      <c r="L22" s="2646"/>
      <c r="M22" s="2646"/>
      <c r="N22" s="2646"/>
      <c r="O22" s="2647"/>
      <c r="P22" s="2646"/>
      <c r="Q22" s="2646"/>
      <c r="R22" s="2646"/>
      <c r="S22" s="2646"/>
    </row>
    <row r="23" spans="1:19" customFormat="1">
      <c r="A23" s="2629"/>
      <c r="B23" s="1848" t="s">
        <v>567</v>
      </c>
      <c r="C23" s="1923"/>
      <c r="D23" s="1908"/>
      <c r="E23" s="1908"/>
      <c r="F23" s="1908"/>
      <c r="G23" s="2642"/>
      <c r="H23" s="1924"/>
      <c r="I23" s="2613"/>
      <c r="J23" s="1924"/>
      <c r="K23" s="2630"/>
      <c r="L23" s="1924"/>
      <c r="M23" s="2614"/>
      <c r="N23" s="1924"/>
      <c r="O23" s="2614"/>
      <c r="P23" s="1924"/>
      <c r="Q23" s="2614"/>
      <c r="R23" s="1924"/>
      <c r="S23" s="2614"/>
    </row>
    <row r="24" spans="1:19" customFormat="1">
      <c r="A24" s="2629"/>
      <c r="B24" s="2631" t="s">
        <v>568</v>
      </c>
      <c r="C24" s="1923"/>
      <c r="D24" s="1908"/>
      <c r="E24" s="1908"/>
      <c r="F24" s="1908"/>
      <c r="G24" s="2642"/>
      <c r="H24" s="1924"/>
      <c r="I24" s="2613"/>
      <c r="J24" s="1924"/>
      <c r="K24" s="2630"/>
      <c r="L24" s="1924"/>
      <c r="M24" s="2614"/>
      <c r="N24" s="1924"/>
      <c r="O24" s="2614"/>
      <c r="P24" s="1924"/>
      <c r="Q24" s="2614"/>
      <c r="R24" s="1924"/>
      <c r="S24" s="2614"/>
    </row>
    <row r="25" spans="1:19" customFormat="1">
      <c r="A25" s="2629"/>
      <c r="B25" s="2631" t="s">
        <v>569</v>
      </c>
      <c r="C25" s="1923"/>
      <c r="D25" s="1908"/>
      <c r="E25" s="1908"/>
      <c r="F25" s="1908"/>
      <c r="G25" s="2642"/>
      <c r="H25" s="1924"/>
      <c r="I25" s="2630"/>
      <c r="J25" s="1924"/>
      <c r="K25" s="2630"/>
      <c r="L25" s="1924"/>
      <c r="M25" s="2614"/>
      <c r="N25" s="1924"/>
      <c r="O25" s="2614"/>
      <c r="P25" s="1924"/>
      <c r="Q25" s="2614"/>
      <c r="R25" s="1924"/>
      <c r="S25" s="2614"/>
    </row>
    <row r="26" spans="1:19" customFormat="1">
      <c r="A26" s="2629"/>
      <c r="B26" s="2632" t="s">
        <v>570</v>
      </c>
      <c r="C26" s="1923"/>
      <c r="D26" s="1908"/>
      <c r="E26" s="1908"/>
      <c r="F26" s="1908"/>
      <c r="G26" s="2642"/>
      <c r="H26" s="1924"/>
      <c r="I26" s="2630"/>
      <c r="J26" s="1924"/>
      <c r="K26" s="2630"/>
      <c r="L26" s="1924"/>
      <c r="M26" s="2614"/>
      <c r="N26" s="1924"/>
      <c r="O26" s="2630"/>
      <c r="P26" s="1924"/>
      <c r="Q26" s="2614"/>
      <c r="R26" s="1924"/>
      <c r="S26" s="2614"/>
    </row>
    <row r="27" spans="1:19" customFormat="1">
      <c r="A27" s="2629"/>
      <c r="B27" s="2632" t="s">
        <v>571</v>
      </c>
      <c r="C27" s="1923"/>
      <c r="D27" s="1908"/>
      <c r="E27" s="1908"/>
      <c r="F27" s="1908"/>
      <c r="G27" s="2642"/>
      <c r="H27" s="1924"/>
      <c r="I27" s="2630"/>
      <c r="J27" s="1924"/>
      <c r="K27" s="2630"/>
      <c r="L27" s="1924"/>
      <c r="M27" s="2614"/>
      <c r="N27" s="1924"/>
      <c r="O27" s="2630"/>
      <c r="P27" s="1924"/>
      <c r="Q27" s="2614"/>
      <c r="R27" s="1924"/>
      <c r="S27" s="2614"/>
    </row>
    <row r="28" spans="1:19" customFormat="1">
      <c r="A28" s="2629"/>
      <c r="B28" s="2632" t="s">
        <v>572</v>
      </c>
      <c r="C28" s="1923"/>
      <c r="D28" s="1908"/>
      <c r="E28" s="1908"/>
      <c r="F28" s="1908"/>
      <c r="G28" s="2642"/>
      <c r="H28" s="1924"/>
      <c r="I28" s="2630"/>
      <c r="J28" s="1924"/>
      <c r="K28" s="2630"/>
      <c r="L28" s="1924"/>
      <c r="M28" s="2614"/>
      <c r="N28" s="1924"/>
      <c r="O28" s="2630"/>
      <c r="P28" s="1924"/>
      <c r="Q28" s="2614"/>
      <c r="R28" s="1924"/>
      <c r="S28" s="2614"/>
    </row>
    <row r="29" spans="1:19" customFormat="1">
      <c r="A29" s="2629"/>
      <c r="B29" s="2632" t="s">
        <v>573</v>
      </c>
      <c r="C29" s="1923"/>
      <c r="D29" s="1908"/>
      <c r="E29" s="1908"/>
      <c r="F29" s="1908"/>
      <c r="G29" s="2642"/>
      <c r="H29" s="1924"/>
      <c r="I29" s="2630"/>
      <c r="J29" s="1924"/>
      <c r="K29" s="2630"/>
      <c r="L29" s="1924"/>
      <c r="M29" s="2614"/>
      <c r="N29" s="1924"/>
      <c r="O29" s="2630"/>
      <c r="P29" s="1924"/>
      <c r="Q29" s="2614"/>
      <c r="R29" s="1924"/>
      <c r="S29" s="2614"/>
    </row>
    <row r="30" spans="1:19" customFormat="1">
      <c r="A30" s="156"/>
      <c r="B30" s="391" t="s">
        <v>648</v>
      </c>
      <c r="C30" s="1923"/>
      <c r="D30" s="1908"/>
      <c r="E30" s="1908"/>
      <c r="F30" s="1908"/>
      <c r="G30" s="2642"/>
      <c r="H30" s="1924"/>
      <c r="I30" s="2630"/>
      <c r="J30" s="1924"/>
      <c r="K30" s="2630"/>
      <c r="L30" s="1924"/>
      <c r="M30" s="2614"/>
      <c r="N30" s="1924"/>
      <c r="O30" s="2630"/>
      <c r="P30" s="1924"/>
      <c r="Q30" s="2614"/>
      <c r="R30" s="1924"/>
      <c r="S30" s="2614"/>
    </row>
    <row r="31" spans="1:19">
      <c r="A31" s="156"/>
      <c r="B31" s="158" t="s">
        <v>574</v>
      </c>
      <c r="C31" s="2546"/>
      <c r="D31" s="2547"/>
      <c r="E31" s="2547"/>
      <c r="F31" s="2547"/>
      <c r="G31" s="2642"/>
      <c r="H31" s="1924"/>
      <c r="I31" s="2683"/>
      <c r="J31" s="1924"/>
      <c r="K31" s="2683"/>
      <c r="L31" s="1924"/>
      <c r="M31" s="2683"/>
      <c r="N31" s="1924"/>
      <c r="O31" s="2683"/>
      <c r="P31" s="1924"/>
      <c r="Q31" s="2683"/>
      <c r="R31" s="1924"/>
      <c r="S31" s="2683"/>
    </row>
    <row r="32" spans="1:19">
      <c r="A32" s="2684"/>
      <c r="B32" s="2603" t="s">
        <v>575</v>
      </c>
      <c r="C32" s="2604"/>
      <c r="D32" s="1933"/>
      <c r="E32" s="1933"/>
      <c r="F32" s="1933"/>
      <c r="G32" s="1935"/>
      <c r="H32" s="2605"/>
      <c r="I32" s="2606"/>
      <c r="J32" s="2606"/>
      <c r="K32" s="2606"/>
      <c r="L32" s="2607"/>
      <c r="M32" s="2608"/>
      <c r="N32" s="2606"/>
      <c r="O32" s="2606"/>
      <c r="P32" s="2606"/>
      <c r="Q32" s="2606"/>
      <c r="R32" s="1974"/>
      <c r="S32" s="2608"/>
    </row>
    <row r="33" spans="1:19">
      <c r="A33" s="2650"/>
      <c r="B33" s="2650"/>
      <c r="C33" s="2546"/>
      <c r="D33" s="2547"/>
      <c r="E33" s="2547"/>
      <c r="F33" s="2547"/>
      <c r="G33" s="2642"/>
      <c r="H33" s="1924"/>
      <c r="I33" s="2646"/>
      <c r="J33" s="1924"/>
      <c r="K33" s="2646"/>
      <c r="L33" s="1924"/>
      <c r="M33" s="2647"/>
      <c r="N33" s="1924"/>
      <c r="O33" s="2646"/>
      <c r="P33" s="1924"/>
      <c r="Q33" s="2646"/>
      <c r="R33" s="1924"/>
      <c r="S33" s="2646"/>
    </row>
    <row r="34" spans="1:19">
      <c r="A34" s="2650"/>
      <c r="B34" s="2650"/>
      <c r="C34" s="2651"/>
      <c r="D34" s="2547"/>
      <c r="E34" s="2547"/>
      <c r="F34" s="2547"/>
      <c r="G34" s="2642"/>
      <c r="H34" s="1924"/>
      <c r="I34" s="2647"/>
      <c r="J34" s="1924"/>
      <c r="K34" s="2646"/>
      <c r="L34" s="1924"/>
      <c r="M34" s="2647"/>
      <c r="N34" s="1924"/>
      <c r="O34" s="2646"/>
      <c r="P34" s="1924"/>
      <c r="Q34" s="2646"/>
      <c r="R34" s="1924"/>
      <c r="S34" s="2646"/>
    </row>
    <row r="35" spans="1:19">
      <c r="A35" s="2644"/>
      <c r="B35" s="2651"/>
      <c r="C35" s="2651"/>
      <c r="D35" s="2547"/>
      <c r="E35" s="2547"/>
      <c r="F35" s="2547"/>
      <c r="G35" s="2642"/>
      <c r="H35" s="1924"/>
      <c r="I35" s="2647"/>
      <c r="J35" s="1924"/>
      <c r="K35" s="2647"/>
      <c r="L35" s="1924"/>
      <c r="M35" s="2647"/>
      <c r="N35" s="1924"/>
      <c r="O35" s="2646"/>
      <c r="P35" s="1924"/>
      <c r="Q35" s="2646"/>
      <c r="R35" s="1924"/>
      <c r="S35" s="2646"/>
    </row>
    <row r="36" spans="1:19">
      <c r="A36" s="2644"/>
      <c r="B36" s="2651"/>
      <c r="C36" s="2651"/>
      <c r="D36" s="2547"/>
      <c r="E36" s="2547"/>
      <c r="F36" s="2547"/>
      <c r="G36" s="2642"/>
      <c r="H36" s="1924"/>
      <c r="I36" s="2647"/>
      <c r="J36" s="1924"/>
      <c r="K36" s="2646"/>
      <c r="L36" s="1924"/>
      <c r="M36" s="2647"/>
      <c r="N36" s="1924"/>
      <c r="O36" s="2646"/>
      <c r="P36" s="1924"/>
      <c r="Q36" s="2646"/>
      <c r="R36" s="1924"/>
      <c r="S36" s="2646"/>
    </row>
    <row r="37" spans="1:19">
      <c r="A37" s="2644"/>
      <c r="B37" s="2651"/>
      <c r="C37" s="2651"/>
      <c r="D37" s="2547"/>
      <c r="E37" s="2547"/>
      <c r="F37" s="2547"/>
      <c r="G37" s="2642"/>
      <c r="H37" s="1924"/>
      <c r="I37" s="2647"/>
      <c r="J37" s="1924"/>
      <c r="K37" s="2646"/>
      <c r="L37" s="1924"/>
      <c r="M37" s="2647"/>
      <c r="N37" s="1924"/>
      <c r="O37" s="2646"/>
      <c r="P37" s="1924"/>
      <c r="Q37" s="2646"/>
      <c r="R37" s="1924"/>
      <c r="S37" s="2646"/>
    </row>
    <row r="38" spans="1:19">
      <c r="A38" s="2644"/>
      <c r="B38" s="2650"/>
      <c r="C38" s="2651"/>
      <c r="D38" s="2547"/>
      <c r="E38" s="2547"/>
      <c r="F38" s="2547"/>
      <c r="G38" s="2642"/>
      <c r="H38" s="1924"/>
      <c r="I38" s="2647"/>
      <c r="J38" s="1924"/>
      <c r="K38" s="2646"/>
      <c r="L38" s="1924"/>
      <c r="M38" s="2647"/>
      <c r="N38" s="1924"/>
      <c r="O38" s="2646"/>
      <c r="P38" s="1924"/>
      <c r="Q38" s="2646"/>
      <c r="R38" s="1924"/>
      <c r="S38" s="2646"/>
    </row>
    <row r="39" spans="1:19">
      <c r="A39" s="2644"/>
      <c r="B39" s="2650"/>
      <c r="C39" s="2651"/>
      <c r="D39" s="2547"/>
      <c r="E39" s="2547"/>
      <c r="F39" s="2547"/>
      <c r="G39" s="2642"/>
      <c r="H39" s="1924"/>
      <c r="I39" s="2647"/>
      <c r="J39" s="1924"/>
      <c r="K39" s="2646"/>
      <c r="L39" s="1924"/>
      <c r="M39" s="2647"/>
      <c r="N39" s="1924"/>
      <c r="O39" s="2646"/>
      <c r="P39" s="1924"/>
      <c r="Q39" s="2646"/>
      <c r="R39" s="1924"/>
      <c r="S39" s="2646"/>
    </row>
    <row r="40" spans="1:19">
      <c r="A40" s="2644"/>
      <c r="B40" s="2650"/>
      <c r="C40" s="2651"/>
      <c r="D40" s="2547"/>
      <c r="E40" s="2547"/>
      <c r="F40" s="2547"/>
      <c r="G40" s="2642"/>
      <c r="H40" s="1924"/>
      <c r="I40" s="2647"/>
      <c r="J40" s="1924"/>
      <c r="K40" s="2646"/>
      <c r="L40" s="1924"/>
      <c r="M40" s="2647"/>
      <c r="N40" s="1924"/>
      <c r="O40" s="2646"/>
      <c r="P40" s="1924"/>
      <c r="Q40" s="2646"/>
      <c r="R40" s="1924"/>
      <c r="S40" s="2646"/>
    </row>
    <row r="41" spans="1:19">
      <c r="A41" s="2644"/>
      <c r="B41" s="2650"/>
      <c r="C41" s="2651"/>
      <c r="D41" s="2547"/>
      <c r="E41" s="2547"/>
      <c r="F41" s="2547"/>
      <c r="G41" s="2642"/>
      <c r="H41" s="1924"/>
      <c r="I41" s="2647"/>
      <c r="J41" s="1924"/>
      <c r="K41" s="2647"/>
      <c r="L41" s="1924"/>
      <c r="M41" s="2647"/>
      <c r="N41" s="1924"/>
      <c r="O41" s="2646"/>
      <c r="P41" s="1924"/>
      <c r="Q41" s="2646"/>
      <c r="R41" s="1924"/>
      <c r="S41" s="2646"/>
    </row>
    <row r="42" spans="1:19" ht="15.75">
      <c r="A42" s="2644"/>
      <c r="B42" s="2610"/>
      <c r="C42" s="2651"/>
      <c r="D42" s="2547"/>
      <c r="E42" s="2547"/>
      <c r="F42" s="2547"/>
      <c r="G42" s="2642"/>
      <c r="H42" s="1924"/>
      <c r="I42" s="2647"/>
      <c r="J42" s="1924"/>
      <c r="K42" s="2647"/>
      <c r="L42" s="1924"/>
      <c r="M42" s="2647"/>
      <c r="N42" s="1924"/>
      <c r="O42" s="2646"/>
      <c r="P42" s="1924"/>
      <c r="Q42" s="2646"/>
      <c r="R42" s="1924"/>
      <c r="S42" s="2646"/>
    </row>
    <row r="43" spans="1:19">
      <c r="A43" s="2490"/>
      <c r="B43" s="305"/>
      <c r="C43" s="2651"/>
      <c r="D43" s="307"/>
      <c r="E43" s="307"/>
      <c r="F43" s="307"/>
      <c r="G43" s="380"/>
      <c r="H43" s="1924"/>
      <c r="I43" s="2647"/>
      <c r="J43" s="1924"/>
      <c r="K43" s="2646"/>
      <c r="L43" s="1924"/>
      <c r="M43" s="2646"/>
      <c r="N43" s="1924"/>
      <c r="O43" s="2646"/>
      <c r="P43" s="1924"/>
      <c r="Q43" s="2646"/>
      <c r="R43" s="1924"/>
      <c r="S43" s="2646"/>
    </row>
    <row r="44" spans="1:19">
      <c r="A44" s="2490"/>
      <c r="B44" s="305"/>
      <c r="C44" s="306"/>
      <c r="D44" s="307"/>
      <c r="E44" s="307"/>
      <c r="F44" s="307"/>
      <c r="G44" s="380"/>
      <c r="H44" s="1924"/>
      <c r="I44" s="2646"/>
      <c r="J44" s="1924"/>
      <c r="K44" s="2646"/>
      <c r="L44" s="1924"/>
      <c r="M44" s="2646"/>
      <c r="N44" s="1924"/>
      <c r="O44" s="2646"/>
      <c r="P44" s="1924"/>
      <c r="Q44" s="2646"/>
      <c r="R44" s="1924"/>
      <c r="S44" s="2646"/>
    </row>
    <row r="45" spans="1:19">
      <c r="A45" s="2490"/>
      <c r="B45" s="305"/>
      <c r="C45" s="306"/>
      <c r="D45" s="307"/>
      <c r="E45" s="307"/>
      <c r="F45" s="307"/>
      <c r="G45" s="380"/>
      <c r="H45" s="1924"/>
      <c r="I45" s="2646"/>
      <c r="J45" s="1924"/>
      <c r="K45" s="2646"/>
      <c r="L45" s="1924"/>
      <c r="M45" s="2646"/>
      <c r="N45" s="1924"/>
      <c r="O45" s="2646"/>
      <c r="P45" s="1924"/>
      <c r="Q45" s="2646"/>
      <c r="R45" s="1924"/>
      <c r="S45" s="2646"/>
    </row>
    <row r="46" spans="1:19">
      <c r="A46" s="2490"/>
      <c r="B46" s="305"/>
      <c r="C46" s="306"/>
      <c r="D46" s="307"/>
      <c r="E46" s="307"/>
      <c r="F46" s="307"/>
      <c r="G46" s="380"/>
      <c r="H46" s="1924"/>
      <c r="I46" s="2646"/>
      <c r="J46" s="1924"/>
      <c r="K46" s="2646"/>
      <c r="L46" s="1924"/>
      <c r="M46" s="2646"/>
      <c r="N46" s="1924"/>
      <c r="O46" s="2646"/>
      <c r="P46" s="1924"/>
      <c r="Q46" s="2646"/>
      <c r="R46" s="1924"/>
      <c r="S46" s="2646"/>
    </row>
    <row r="47" spans="1:19">
      <c r="A47" s="2490"/>
      <c r="B47" s="305"/>
      <c r="C47" s="306"/>
      <c r="D47" s="307"/>
      <c r="E47" s="307"/>
      <c r="F47" s="307"/>
      <c r="G47" s="380"/>
      <c r="H47" s="1924"/>
      <c r="I47" s="2646"/>
      <c r="J47" s="1924"/>
      <c r="K47" s="2646"/>
      <c r="L47" s="1924"/>
      <c r="M47" s="2646"/>
      <c r="N47" s="1924"/>
      <c r="O47" s="2646"/>
      <c r="P47" s="1924"/>
      <c r="Q47" s="2646"/>
      <c r="R47" s="1924"/>
      <c r="S47" s="2646"/>
    </row>
    <row r="48" spans="1:19">
      <c r="A48" s="2490"/>
      <c r="B48" s="305"/>
      <c r="C48" s="306"/>
      <c r="D48" s="307"/>
      <c r="E48" s="307"/>
      <c r="F48" s="307"/>
      <c r="G48" s="380"/>
      <c r="H48" s="1924"/>
      <c r="I48" s="2646"/>
      <c r="J48" s="1924"/>
      <c r="K48" s="2646"/>
      <c r="L48" s="1924"/>
      <c r="M48" s="2646"/>
      <c r="N48" s="1924"/>
      <c r="O48" s="2646"/>
      <c r="P48" s="1924"/>
      <c r="Q48" s="2646"/>
      <c r="R48" s="1924"/>
      <c r="S48" s="2646"/>
    </row>
    <row r="49" spans="1:19">
      <c r="A49" s="2490"/>
      <c r="B49" s="305"/>
      <c r="C49" s="306"/>
      <c r="D49" s="307"/>
      <c r="E49" s="307"/>
      <c r="F49" s="307"/>
      <c r="G49" s="380"/>
      <c r="H49" s="1924"/>
      <c r="I49" s="2646"/>
      <c r="J49" s="1924"/>
      <c r="K49" s="2646"/>
      <c r="L49" s="1924"/>
      <c r="M49" s="2646"/>
      <c r="N49" s="1924"/>
      <c r="O49" s="2646"/>
      <c r="P49" s="1924"/>
      <c r="Q49" s="2646"/>
      <c r="R49" s="1924"/>
      <c r="S49" s="2646"/>
    </row>
    <row r="50" spans="1:19">
      <c r="A50" s="2490"/>
      <c r="B50" s="305"/>
      <c r="C50" s="306"/>
      <c r="D50" s="307"/>
      <c r="E50" s="307"/>
      <c r="F50" s="307"/>
      <c r="G50" s="380"/>
      <c r="H50" s="1924"/>
      <c r="I50" s="2646"/>
      <c r="J50" s="1924"/>
      <c r="K50" s="2646"/>
      <c r="L50" s="1924"/>
      <c r="M50" s="2646"/>
      <c r="N50" s="1924"/>
      <c r="O50" s="2646"/>
      <c r="P50" s="1924"/>
      <c r="Q50" s="2646"/>
      <c r="R50" s="1924"/>
      <c r="S50" s="2646"/>
    </row>
    <row r="51" spans="1:19" ht="15.75" thickBot="1">
      <c r="A51" s="2490"/>
      <c r="B51" s="2653"/>
      <c r="C51" s="2546"/>
      <c r="D51" s="2547"/>
      <c r="E51" s="2547"/>
      <c r="F51" s="2547"/>
      <c r="G51" s="2642"/>
      <c r="H51" s="1924"/>
      <c r="I51" s="2646"/>
      <c r="J51" s="1924"/>
      <c r="K51" s="2646"/>
      <c r="L51" s="1924"/>
      <c r="M51" s="2646"/>
      <c r="N51" s="1924"/>
      <c r="O51" s="2646"/>
      <c r="P51" s="1924"/>
      <c r="Q51" s="2646"/>
      <c r="R51" s="1924"/>
      <c r="S51" s="2646"/>
    </row>
    <row r="52" spans="1:19" ht="15.75" thickTop="1">
      <c r="A52" s="78"/>
      <c r="B52" s="79"/>
      <c r="C52" s="80"/>
      <c r="D52" s="80"/>
      <c r="E52" s="81"/>
      <c r="F52" s="82" t="s">
        <v>625</v>
      </c>
      <c r="G52" s="92"/>
      <c r="H52" s="85"/>
      <c r="I52" s="84">
        <f>SUM(I34:I51)</f>
        <v>0</v>
      </c>
      <c r="J52" s="83"/>
      <c r="K52" s="84">
        <f>SUM(K34:K51)</f>
        <v>0</v>
      </c>
      <c r="L52" s="83"/>
      <c r="M52" s="84">
        <f>SUM(M34:M51)</f>
        <v>0</v>
      </c>
      <c r="N52" s="83"/>
      <c r="O52" s="84">
        <f>SUM(O34:O51)</f>
        <v>0</v>
      </c>
      <c r="P52" s="83"/>
      <c r="Q52" s="84">
        <f>SUM(Q34:Q51)</f>
        <v>0</v>
      </c>
      <c r="R52" s="83"/>
      <c r="S52" s="84">
        <f>SUM(S34:S51)</f>
        <v>0</v>
      </c>
    </row>
    <row r="53" spans="1:19">
      <c r="A53" s="2654"/>
      <c r="B53" s="2655"/>
      <c r="C53" s="2656"/>
      <c r="D53" s="2656"/>
      <c r="E53" s="2657"/>
      <c r="F53" s="2658" t="s">
        <v>626</v>
      </c>
      <c r="G53" s="2659"/>
      <c r="H53" s="2660">
        <v>0</v>
      </c>
      <c r="I53" s="2661"/>
      <c r="J53" s="2662">
        <v>0</v>
      </c>
      <c r="K53" s="2661"/>
      <c r="L53" s="2662">
        <v>0</v>
      </c>
      <c r="M53" s="2661"/>
      <c r="N53" s="2662">
        <v>0</v>
      </c>
      <c r="O53" s="2661"/>
      <c r="P53" s="2662">
        <v>0</v>
      </c>
      <c r="Q53" s="2661"/>
      <c r="R53" s="2662">
        <v>0</v>
      </c>
      <c r="S53" s="2661"/>
    </row>
    <row r="54" spans="1:19">
      <c r="A54" s="2654"/>
      <c r="B54" s="2655"/>
      <c r="C54" s="2656"/>
      <c r="D54" s="2656"/>
      <c r="E54" s="2657"/>
      <c r="F54" s="2658" t="s">
        <v>627</v>
      </c>
      <c r="G54" s="2659"/>
      <c r="H54" s="2663"/>
      <c r="I54" s="2664">
        <f>I52*H53</f>
        <v>0</v>
      </c>
      <c r="J54" s="2665"/>
      <c r="K54" s="2664">
        <f>K52*J53</f>
        <v>0</v>
      </c>
      <c r="L54" s="2665"/>
      <c r="M54" s="2664">
        <f>M52*L53</f>
        <v>0</v>
      </c>
      <c r="N54" s="2665"/>
      <c r="O54" s="2664">
        <f>O52*N53</f>
        <v>0</v>
      </c>
      <c r="P54" s="2665"/>
      <c r="Q54" s="2664">
        <f>Q52*P53</f>
        <v>0</v>
      </c>
      <c r="R54" s="2665"/>
      <c r="S54" s="2664">
        <f>S52*R53</f>
        <v>0</v>
      </c>
    </row>
    <row r="55" spans="1:19">
      <c r="A55" s="2654"/>
      <c r="B55" s="2655"/>
      <c r="C55" s="2656"/>
      <c r="D55" s="2656"/>
      <c r="E55" s="2657"/>
      <c r="F55" s="2658"/>
      <c r="G55" s="2659"/>
      <c r="H55" s="2663"/>
      <c r="I55" s="2666"/>
      <c r="J55" s="2665"/>
      <c r="K55" s="2666"/>
      <c r="L55" s="2665"/>
      <c r="M55" s="2666"/>
      <c r="N55" s="2665"/>
      <c r="O55" s="2666"/>
      <c r="P55" s="2665"/>
      <c r="Q55" s="2666"/>
      <c r="R55" s="2665"/>
      <c r="S55" s="2666"/>
    </row>
    <row r="56" spans="1:19">
      <c r="A56" s="2654"/>
      <c r="B56" s="2655"/>
      <c r="C56" s="2656"/>
      <c r="D56" s="2656"/>
      <c r="E56" s="2657"/>
      <c r="F56" s="2658" t="s">
        <v>628</v>
      </c>
      <c r="G56" s="2659"/>
      <c r="H56" s="2667"/>
      <c r="I56" s="2668">
        <f>SUM(I52:I54)</f>
        <v>0</v>
      </c>
      <c r="J56" s="2669"/>
      <c r="K56" s="2668">
        <f>SUM(K52:K54)</f>
        <v>0</v>
      </c>
      <c r="L56" s="2669"/>
      <c r="M56" s="2668">
        <f>SUM(M52:M54)</f>
        <v>0</v>
      </c>
      <c r="N56" s="2669"/>
      <c r="O56" s="2668">
        <f>SUM(O52:O54)</f>
        <v>0</v>
      </c>
      <c r="P56" s="2669"/>
      <c r="Q56" s="2668">
        <f>SUM(Q52:Q54)</f>
        <v>0</v>
      </c>
      <c r="R56" s="2669"/>
      <c r="S56" s="2668">
        <f>SUM(S52:S54)</f>
        <v>0</v>
      </c>
    </row>
    <row r="57" spans="1:19">
      <c r="A57" s="2654"/>
      <c r="B57" s="2655"/>
      <c r="C57" s="2656"/>
      <c r="D57" s="2656"/>
      <c r="E57" s="2657"/>
      <c r="F57" s="2658" t="s">
        <v>629</v>
      </c>
      <c r="G57" s="2670"/>
      <c r="H57" s="2671"/>
      <c r="I57" s="1882" t="e">
        <f>I56/'Area Calculations'!$I$4</f>
        <v>#DIV/0!</v>
      </c>
      <c r="J57" s="2672"/>
      <c r="K57" s="1882" t="e">
        <f>K56/'Area Calculations'!$I$4</f>
        <v>#DIV/0!</v>
      </c>
      <c r="L57" s="2672"/>
      <c r="M57" s="1882" t="e">
        <f>M56/'Area Calculations'!$I$4</f>
        <v>#DIV/0!</v>
      </c>
      <c r="N57" s="2672"/>
      <c r="O57" s="1882" t="e">
        <f>O56/'Area Calculations'!$I$4</f>
        <v>#DIV/0!</v>
      </c>
      <c r="P57" s="2672"/>
      <c r="Q57" s="1882" t="e">
        <f>Q56/'Area Calculations'!$I$4</f>
        <v>#DIV/0!</v>
      </c>
      <c r="R57" s="2672"/>
      <c r="S57" s="1882" t="e">
        <f>S56/'Area Calculations'!$I$4</f>
        <v>#DIV/0!</v>
      </c>
    </row>
    <row r="58" spans="1:19">
      <c r="A58" s="2654"/>
      <c r="B58" s="2655"/>
      <c r="C58" s="2656"/>
      <c r="D58" s="2656"/>
      <c r="E58" s="2657"/>
      <c r="F58" s="2658" t="s">
        <v>630</v>
      </c>
      <c r="G58" s="2659"/>
      <c r="H58" s="2671"/>
      <c r="I58" s="1882" t="e">
        <f>I56/'Area Calculations'!#REF!</f>
        <v>#REF!</v>
      </c>
      <c r="J58" s="2672"/>
      <c r="K58" s="1882" t="e">
        <f>K56/'Area Calculations'!#REF!</f>
        <v>#REF!</v>
      </c>
      <c r="L58" s="2672"/>
      <c r="M58" s="1882" t="e">
        <f>M56/'Area Calculations'!#REF!</f>
        <v>#REF!</v>
      </c>
      <c r="N58" s="2672"/>
      <c r="O58" s="1882" t="e">
        <f>O56/'Area Calculations'!#REF!</f>
        <v>#REF!</v>
      </c>
      <c r="P58" s="2672"/>
      <c r="Q58" s="1882" t="e">
        <f>Q56/'Area Calculations'!#REF!</f>
        <v>#REF!</v>
      </c>
      <c r="R58" s="2672"/>
      <c r="S58" s="1882" t="e">
        <f>S56/'Area Calculations'!#REF!</f>
        <v>#REF!</v>
      </c>
    </row>
    <row r="59" spans="1:19" ht="15.75" thickBot="1">
      <c r="A59" s="2654"/>
      <c r="B59" s="2655"/>
      <c r="C59" s="2656"/>
      <c r="D59" s="2656"/>
      <c r="E59" s="2657"/>
      <c r="F59" s="2658"/>
      <c r="G59" s="2659"/>
      <c r="H59" s="2673"/>
      <c r="I59" s="2673"/>
      <c r="J59" s="2685"/>
      <c r="K59" s="2673"/>
      <c r="L59" s="2685"/>
      <c r="M59" s="2673"/>
      <c r="N59" s="2685"/>
      <c r="O59" s="2673"/>
      <c r="P59" s="2685"/>
      <c r="Q59" s="2673"/>
      <c r="R59" s="2685"/>
      <c r="S59" s="2673"/>
    </row>
    <row r="60" spans="1:19" ht="16.5" thickTop="1" thickBot="1">
      <c r="A60" s="652" t="s">
        <v>631</v>
      </c>
      <c r="B60" s="653"/>
      <c r="C60" s="12"/>
      <c r="D60" s="12"/>
      <c r="E60" s="12"/>
      <c r="F60" s="12"/>
      <c r="G60" s="13"/>
      <c r="H60" s="21"/>
      <c r="I60" s="21"/>
      <c r="J60" s="21"/>
      <c r="K60" s="21"/>
      <c r="L60" s="21"/>
      <c r="M60" s="21"/>
      <c r="N60" s="21"/>
      <c r="O60" s="21"/>
      <c r="P60" s="21"/>
      <c r="Q60" s="21"/>
      <c r="R60" s="21"/>
      <c r="S60" s="21"/>
    </row>
    <row r="61" spans="1:19" ht="15.75" thickTop="1">
      <c r="A61" s="2620"/>
      <c r="B61" s="1907"/>
      <c r="C61" s="2621"/>
      <c r="D61" s="2621"/>
      <c r="E61" s="2621"/>
      <c r="F61" s="2621"/>
      <c r="G61" s="2622"/>
      <c r="H61" s="2623"/>
      <c r="I61" s="2623"/>
      <c r="J61" s="2623"/>
      <c r="K61" s="2623"/>
      <c r="L61" s="2623"/>
      <c r="M61" s="2623"/>
      <c r="N61" s="2623"/>
      <c r="O61" s="2623"/>
      <c r="P61" s="2623"/>
      <c r="Q61" s="2623"/>
      <c r="R61" s="2623"/>
      <c r="S61" s="2623"/>
    </row>
    <row r="62" spans="1:19">
      <c r="A62" s="2620"/>
      <c r="B62" s="1907"/>
      <c r="C62" s="2621"/>
      <c r="D62" s="2621"/>
      <c r="E62" s="2621"/>
      <c r="F62" s="2621"/>
      <c r="G62" s="2622"/>
      <c r="H62" s="2623"/>
      <c r="I62" s="2623"/>
      <c r="J62" s="2623"/>
      <c r="K62" s="2623"/>
      <c r="L62" s="2623"/>
      <c r="M62" s="2623"/>
      <c r="N62" s="2623"/>
      <c r="O62" s="2623"/>
      <c r="P62" s="2623"/>
      <c r="Q62" s="2623"/>
      <c r="R62" s="2623"/>
      <c r="S62" s="2623"/>
    </row>
    <row r="63" spans="1:19" ht="15.75" thickBot="1">
      <c r="A63" s="2620"/>
      <c r="B63" s="1907"/>
      <c r="C63" s="2621"/>
      <c r="D63" s="2621"/>
      <c r="E63" s="2621"/>
      <c r="F63" s="2621"/>
      <c r="G63" s="2622"/>
      <c r="H63" s="2623"/>
      <c r="I63" s="2623"/>
      <c r="J63" s="2623"/>
      <c r="K63" s="2623"/>
      <c r="L63" s="2623"/>
      <c r="M63" s="2623"/>
      <c r="N63" s="2623"/>
      <c r="O63" s="2623"/>
      <c r="P63" s="2623"/>
      <c r="Q63" s="2623"/>
      <c r="R63" s="2623"/>
      <c r="S63" s="2623"/>
    </row>
    <row r="64" spans="1:19" s="69" customFormat="1" ht="16.5" thickTop="1" thickBot="1">
      <c r="A64" s="652" t="s">
        <v>632</v>
      </c>
      <c r="B64" s="653"/>
      <c r="C64" s="12"/>
      <c r="D64" s="12"/>
      <c r="E64" s="12"/>
      <c r="F64" s="12"/>
      <c r="G64" s="13"/>
      <c r="H64" s="21"/>
      <c r="I64" s="21"/>
      <c r="J64" s="21"/>
      <c r="K64" s="21"/>
      <c r="L64" s="21"/>
      <c r="M64" s="21"/>
      <c r="N64" s="21"/>
      <c r="O64" s="21"/>
      <c r="P64" s="21"/>
      <c r="Q64" s="21"/>
      <c r="R64" s="21"/>
      <c r="S64" s="21"/>
    </row>
    <row r="65" spans="1:19" s="69" customFormat="1" ht="15.75" thickTop="1">
      <c r="A65" s="2620"/>
      <c r="B65" s="1907"/>
      <c r="C65" s="2621"/>
      <c r="D65" s="2621"/>
      <c r="E65" s="2621"/>
      <c r="F65" s="2621"/>
      <c r="G65" s="2622"/>
      <c r="H65" s="2623"/>
      <c r="I65" s="2623"/>
      <c r="J65" s="2623"/>
      <c r="K65" s="2623"/>
      <c r="L65" s="2623"/>
      <c r="M65" s="2623"/>
      <c r="N65" s="2623"/>
      <c r="O65" s="2623"/>
      <c r="P65" s="2623"/>
      <c r="Q65" s="2623"/>
      <c r="R65" s="2623"/>
      <c r="S65" s="2623"/>
    </row>
    <row r="66" spans="1:19" s="69" customFormat="1">
      <c r="A66" s="2620"/>
      <c r="B66" s="1907"/>
      <c r="C66" s="2621"/>
      <c r="D66" s="2621"/>
      <c r="E66" s="2621"/>
      <c r="F66" s="2621"/>
      <c r="G66" s="2622"/>
      <c r="H66" s="2623"/>
      <c r="I66" s="2623"/>
      <c r="J66" s="2623"/>
      <c r="K66" s="2623"/>
      <c r="L66" s="2623"/>
      <c r="M66" s="2623"/>
      <c r="N66" s="2623"/>
      <c r="O66" s="2623"/>
      <c r="P66" s="2623"/>
      <c r="Q66" s="2623"/>
      <c r="R66" s="2623"/>
      <c r="S66" s="2623"/>
    </row>
    <row r="67" spans="1:19" ht="15.75" thickBot="1">
      <c r="A67" s="2620"/>
      <c r="B67" s="1907"/>
      <c r="C67" s="2621"/>
      <c r="D67" s="2621"/>
      <c r="E67" s="2621"/>
      <c r="F67" s="2621"/>
      <c r="G67" s="2622"/>
      <c r="H67" s="2623"/>
      <c r="I67" s="2623"/>
      <c r="J67" s="2623"/>
      <c r="K67" s="2623"/>
      <c r="L67" s="2623"/>
      <c r="M67" s="2623"/>
      <c r="N67" s="2623"/>
      <c r="O67" s="2623"/>
      <c r="P67" s="2623"/>
      <c r="Q67" s="2623"/>
      <c r="R67" s="2623"/>
      <c r="S67" s="2623"/>
    </row>
    <row r="68" spans="1:19" s="69" customFormat="1" ht="16.5" thickTop="1" thickBot="1">
      <c r="A68" s="652" t="s">
        <v>633</v>
      </c>
      <c r="B68" s="653"/>
      <c r="C68" s="12"/>
      <c r="D68" s="12"/>
      <c r="E68" s="12"/>
      <c r="F68" s="12"/>
      <c r="G68" s="13"/>
      <c r="H68" s="21"/>
      <c r="I68" s="21"/>
      <c r="J68" s="21"/>
      <c r="K68" s="21"/>
      <c r="L68" s="21"/>
      <c r="M68" s="21"/>
      <c r="N68" s="21"/>
      <c r="O68" s="21"/>
      <c r="P68" s="21"/>
      <c r="Q68" s="21"/>
      <c r="R68" s="21"/>
      <c r="S68" s="21"/>
    </row>
    <row r="69" spans="1:19" s="69" customFormat="1" ht="15.75" thickTop="1">
      <c r="A69" s="2620"/>
      <c r="B69" s="1907"/>
      <c r="C69" s="2621"/>
      <c r="D69" s="2621"/>
      <c r="E69" s="2621"/>
      <c r="F69" s="2621"/>
      <c r="G69" s="2622"/>
      <c r="H69" s="2623"/>
      <c r="I69" s="2623"/>
      <c r="J69" s="2623"/>
      <c r="K69" s="2623"/>
      <c r="L69" s="2623"/>
      <c r="M69" s="2623"/>
      <c r="N69" s="2623"/>
      <c r="O69" s="2623"/>
      <c r="P69" s="2623"/>
      <c r="Q69" s="2623"/>
      <c r="R69" s="2623"/>
      <c r="S69" s="2623"/>
    </row>
    <row r="70" spans="1:19" s="69" customFormat="1">
      <c r="A70" s="1920"/>
      <c r="B70" s="1907"/>
      <c r="C70" s="1908"/>
      <c r="D70" s="1908"/>
      <c r="E70" s="1908"/>
      <c r="F70" s="1908"/>
      <c r="G70" s="1921"/>
      <c r="H70" s="1888"/>
      <c r="I70" s="1888"/>
      <c r="J70" s="1888"/>
      <c r="K70" s="1888"/>
      <c r="L70" s="1888"/>
      <c r="M70" s="1888"/>
      <c r="N70" s="1888"/>
      <c r="O70" s="1888"/>
      <c r="P70" s="1888"/>
      <c r="Q70" s="1888"/>
      <c r="R70" s="1888"/>
      <c r="S70" s="1888"/>
    </row>
    <row r="71" spans="1:19" s="69" customFormat="1" ht="15.75" thickBot="1">
      <c r="A71" s="1889"/>
      <c r="B71" s="1890"/>
      <c r="C71" s="1908"/>
      <c r="D71" s="1908"/>
      <c r="E71" s="1908"/>
      <c r="F71" s="1908"/>
      <c r="G71" s="1921"/>
      <c r="H71" s="1891"/>
      <c r="I71" s="1891"/>
      <c r="J71" s="1891"/>
      <c r="K71" s="1891"/>
      <c r="L71" s="1891"/>
      <c r="M71" s="1891"/>
      <c r="N71" s="1891"/>
      <c r="O71" s="1891"/>
      <c r="P71" s="1891"/>
      <c r="Q71" s="1891"/>
      <c r="R71" s="1891"/>
      <c r="S71" s="1891"/>
    </row>
    <row r="72" spans="1:19" s="69" customFormat="1" ht="16.5" thickTop="1" thickBot="1">
      <c r="A72" s="652" t="s">
        <v>634</v>
      </c>
      <c r="B72" s="653"/>
      <c r="C72" s="12"/>
      <c r="D72" s="12"/>
      <c r="E72" s="12"/>
      <c r="F72" s="12"/>
      <c r="G72" s="13"/>
      <c r="H72" s="21"/>
      <c r="I72" s="21"/>
      <c r="J72" s="21"/>
      <c r="K72" s="21"/>
      <c r="L72" s="21"/>
      <c r="M72" s="21"/>
      <c r="N72" s="21"/>
      <c r="O72" s="21"/>
      <c r="P72" s="21"/>
      <c r="Q72" s="21"/>
      <c r="R72" s="21"/>
      <c r="S72" s="21"/>
    </row>
    <row r="73" spans="1:19" ht="15.75" thickTop="1">
      <c r="A73" s="2625"/>
      <c r="B73" s="2626"/>
      <c r="C73" s="2621"/>
      <c r="D73" s="2621"/>
      <c r="E73" s="2621"/>
      <c r="F73" s="2621"/>
      <c r="G73" s="2622"/>
      <c r="H73" s="2623"/>
      <c r="I73" s="2623"/>
      <c r="J73" s="2623"/>
      <c r="K73" s="2623"/>
      <c r="L73" s="2623"/>
      <c r="M73" s="2623"/>
      <c r="N73" s="2623"/>
      <c r="O73" s="2623"/>
      <c r="P73" s="2623"/>
      <c r="Q73" s="2623"/>
      <c r="R73" s="2623"/>
      <c r="S73" s="2623"/>
    </row>
    <row r="74" spans="1:19">
      <c r="A74" s="1889"/>
      <c r="B74" s="1890"/>
      <c r="C74" s="1908"/>
      <c r="D74" s="1908"/>
      <c r="E74" s="1908"/>
      <c r="F74" s="1908"/>
      <c r="G74" s="1921"/>
      <c r="H74" s="1892"/>
      <c r="I74" s="1892"/>
      <c r="J74" s="1892"/>
      <c r="K74" s="1892"/>
      <c r="L74" s="1892"/>
      <c r="M74" s="1892"/>
      <c r="N74" s="1892"/>
      <c r="O74" s="1892"/>
      <c r="P74" s="1892"/>
      <c r="Q74" s="1892"/>
      <c r="R74" s="1892"/>
      <c r="S74" s="1892"/>
    </row>
    <row r="75" spans="1:19" ht="15.75" thickBot="1">
      <c r="A75" s="1889"/>
      <c r="B75" s="1890"/>
      <c r="C75" s="1908"/>
      <c r="D75" s="1908"/>
      <c r="E75" s="1908"/>
      <c r="F75" s="1908"/>
      <c r="G75" s="1921"/>
      <c r="H75" s="1892"/>
      <c r="I75" s="1892"/>
      <c r="J75" s="1892"/>
      <c r="K75" s="1892"/>
      <c r="L75" s="1892"/>
      <c r="M75" s="1892"/>
      <c r="N75" s="1892"/>
      <c r="O75" s="1892"/>
      <c r="P75" s="1892"/>
      <c r="Q75" s="1892"/>
      <c r="R75" s="1892"/>
      <c r="S75" s="1892"/>
    </row>
    <row r="76" spans="1:19" ht="16.5" thickTop="1" thickBot="1">
      <c r="A76" s="652" t="s">
        <v>635</v>
      </c>
      <c r="B76" s="653"/>
      <c r="C76" s="12"/>
      <c r="D76" s="12"/>
      <c r="E76" s="12"/>
      <c r="F76" s="12"/>
      <c r="G76" s="13"/>
      <c r="H76" s="21"/>
      <c r="I76" s="21"/>
      <c r="J76" s="21"/>
      <c r="K76" s="21"/>
      <c r="L76" s="21"/>
      <c r="M76" s="21"/>
      <c r="N76" s="21"/>
      <c r="O76" s="21"/>
      <c r="P76" s="21"/>
      <c r="Q76" s="21"/>
      <c r="R76" s="21"/>
      <c r="S76" s="21"/>
    </row>
    <row r="77" spans="1:19" ht="15.75" thickTop="1">
      <c r="A77" s="1920"/>
      <c r="B77" s="1907" t="s">
        <v>636</v>
      </c>
      <c r="C77" s="1908"/>
      <c r="D77" s="1908"/>
      <c r="E77" s="1908"/>
      <c r="F77" s="1908"/>
      <c r="G77" s="1921"/>
      <c r="H77" s="1892"/>
      <c r="I77" s="1892"/>
      <c r="J77" s="1892"/>
      <c r="K77" s="1892"/>
      <c r="L77" s="1892"/>
      <c r="M77" s="1892"/>
      <c r="N77" s="1892"/>
      <c r="O77" s="1892"/>
      <c r="P77" s="1892"/>
      <c r="Q77" s="1892"/>
      <c r="R77" s="1892"/>
      <c r="S77" s="1892"/>
    </row>
    <row r="78" spans="1:19">
      <c r="A78" s="1920"/>
      <c r="B78" s="1907" t="s">
        <v>637</v>
      </c>
      <c r="C78" s="1908"/>
      <c r="D78" s="1908"/>
      <c r="E78" s="1908"/>
      <c r="F78" s="1908"/>
      <c r="G78" s="1921"/>
      <c r="H78" s="1892"/>
      <c r="I78" s="1892"/>
      <c r="J78" s="1892"/>
      <c r="K78" s="1892"/>
      <c r="L78" s="1892"/>
      <c r="M78" s="1892"/>
      <c r="N78" s="1892"/>
      <c r="O78" s="1892"/>
      <c r="P78" s="1892"/>
      <c r="Q78" s="1892"/>
      <c r="R78" s="1892"/>
      <c r="S78" s="1892"/>
    </row>
    <row r="79" spans="1:19">
      <c r="A79" s="1920"/>
      <c r="B79" s="1907" t="s">
        <v>638</v>
      </c>
      <c r="C79" s="1908"/>
      <c r="D79" s="1908"/>
      <c r="E79" s="1908"/>
      <c r="F79" s="1908"/>
      <c r="G79" s="1921"/>
      <c r="H79" s="1892"/>
      <c r="I79" s="1892"/>
      <c r="J79" s="1892"/>
      <c r="K79" s="1892"/>
      <c r="L79" s="1892"/>
      <c r="M79" s="1892"/>
      <c r="N79" s="1892"/>
      <c r="O79" s="1892"/>
      <c r="P79" s="1892"/>
      <c r="Q79" s="1892"/>
      <c r="R79" s="1892"/>
      <c r="S79" s="1892"/>
    </row>
    <row r="80" spans="1:19">
      <c r="A80" s="1920"/>
      <c r="B80" s="1907" t="s">
        <v>639</v>
      </c>
      <c r="C80" s="1908"/>
      <c r="D80" s="1908"/>
      <c r="E80" s="1908"/>
      <c r="F80" s="1908"/>
      <c r="G80" s="1921"/>
      <c r="H80" s="1892"/>
      <c r="I80" s="1892"/>
      <c r="J80" s="1892"/>
      <c r="K80" s="1892"/>
      <c r="L80" s="1892"/>
      <c r="M80" s="1892"/>
      <c r="N80" s="1892"/>
      <c r="O80" s="1892"/>
      <c r="P80" s="1892"/>
      <c r="Q80" s="1892"/>
      <c r="R80" s="1892"/>
      <c r="S80" s="1892"/>
    </row>
    <row r="81" spans="1:19" ht="15.75" thickBot="1">
      <c r="A81" s="358"/>
      <c r="B81" s="357"/>
      <c r="C81" s="188"/>
      <c r="D81" s="188"/>
      <c r="E81" s="188"/>
      <c r="F81" s="188"/>
      <c r="G81" s="359"/>
      <c r="H81" s="300"/>
      <c r="I81" s="300"/>
      <c r="J81" s="300"/>
      <c r="K81" s="300"/>
      <c r="L81" s="300"/>
      <c r="M81" s="300"/>
      <c r="N81" s="300"/>
      <c r="O81" s="300"/>
      <c r="P81" s="300"/>
      <c r="Q81" s="300"/>
      <c r="R81" s="300"/>
      <c r="S81" s="300"/>
    </row>
    <row r="82" spans="1:19" ht="16.5" thickTop="1" thickBot="1">
      <c r="A82" s="7" t="s">
        <v>640</v>
      </c>
      <c r="B82" s="8"/>
      <c r="C82" s="12"/>
      <c r="D82" s="12"/>
      <c r="E82" s="12"/>
      <c r="F82" s="12"/>
      <c r="G82" s="13"/>
      <c r="H82" s="21"/>
      <c r="I82" s="21"/>
      <c r="J82" s="21"/>
      <c r="K82" s="21"/>
      <c r="L82" s="21"/>
      <c r="M82" s="21"/>
      <c r="N82" s="21"/>
      <c r="O82" s="21"/>
      <c r="P82" s="21"/>
      <c r="Q82" s="21"/>
      <c r="R82" s="21"/>
      <c r="S82" s="21"/>
    </row>
    <row r="83" spans="1:19" ht="15.75" thickTop="1">
      <c r="A83" s="2620"/>
      <c r="B83" s="2627" t="s">
        <v>641</v>
      </c>
      <c r="C83" s="2621"/>
      <c r="D83" s="2621"/>
      <c r="E83" s="2621"/>
      <c r="F83" s="2621"/>
      <c r="G83" s="2622"/>
      <c r="H83" s="2619"/>
      <c r="I83" s="2619"/>
      <c r="J83" s="2619"/>
      <c r="K83" s="2619"/>
      <c r="L83" s="2619"/>
      <c r="M83" s="2619"/>
      <c r="N83" s="2619"/>
      <c r="O83" s="2619"/>
      <c r="P83" s="2619"/>
      <c r="Q83" s="2619"/>
      <c r="R83" s="2619"/>
      <c r="S83" s="2619"/>
    </row>
    <row r="84" spans="1:19">
      <c r="A84" s="1920"/>
      <c r="B84" s="1907" t="s">
        <v>642</v>
      </c>
      <c r="C84" s="1908"/>
      <c r="D84" s="1908"/>
      <c r="E84" s="1908"/>
      <c r="F84" s="1908"/>
      <c r="G84" s="1921"/>
      <c r="H84" s="1893"/>
      <c r="I84" s="1893"/>
      <c r="J84" s="1893"/>
      <c r="K84" s="1893"/>
      <c r="L84" s="1893"/>
      <c r="M84" s="1893"/>
      <c r="N84" s="1893"/>
      <c r="O84" s="1893"/>
      <c r="P84" s="1893"/>
      <c r="Q84" s="1893"/>
      <c r="R84" s="1893"/>
      <c r="S84" s="1893"/>
    </row>
    <row r="85" spans="1:19" ht="15.75" thickBot="1">
      <c r="A85" s="1894"/>
      <c r="B85" s="1895" t="s">
        <v>643</v>
      </c>
      <c r="C85" s="1896"/>
      <c r="D85" s="1896"/>
      <c r="E85" s="1896"/>
      <c r="F85" s="1896"/>
      <c r="G85" s="1897"/>
      <c r="H85" s="1898"/>
      <c r="I85" s="1898"/>
      <c r="J85" s="1898"/>
      <c r="K85" s="1898"/>
      <c r="L85" s="1898"/>
      <c r="M85" s="1898"/>
      <c r="N85" s="1898"/>
      <c r="O85" s="1898"/>
      <c r="P85" s="1898"/>
      <c r="Q85" s="1898"/>
      <c r="R85" s="1898"/>
      <c r="S85" s="1898"/>
    </row>
    <row r="86" spans="1:19" ht="16.5" thickTop="1" thickBot="1">
      <c r="A86"/>
      <c r="B86" s="1"/>
      <c r="C86" s="2"/>
      <c r="D86" s="2"/>
      <c r="E86" s="2"/>
      <c r="F86" s="2"/>
      <c r="G86" s="2"/>
      <c r="H86" s="2"/>
      <c r="I86" s="2"/>
      <c r="J86" s="2"/>
      <c r="K86" s="2"/>
      <c r="L86" s="2"/>
      <c r="M86" s="2"/>
      <c r="N86" s="2"/>
      <c r="O86" s="2"/>
      <c r="P86" s="2"/>
      <c r="Q86" s="2"/>
      <c r="R86" s="2"/>
      <c r="S86" s="2"/>
    </row>
    <row r="87" spans="1:19" ht="16.5" thickTop="1" thickBot="1">
      <c r="A87" s="94" t="s">
        <v>644</v>
      </c>
      <c r="B87" s="96"/>
      <c r="C87" s="2"/>
      <c r="D87" s="2"/>
      <c r="E87" s="2"/>
      <c r="F87" s="2"/>
      <c r="G87" s="2"/>
      <c r="H87" s="2"/>
      <c r="I87" s="2"/>
      <c r="J87" s="2"/>
      <c r="K87" s="2"/>
      <c r="L87" s="2"/>
      <c r="M87" s="2"/>
      <c r="N87" s="2"/>
      <c r="O87" s="2"/>
      <c r="P87" s="2"/>
      <c r="Q87" s="2"/>
      <c r="R87" s="2"/>
      <c r="S87" s="2"/>
    </row>
    <row r="88" spans="1:19" ht="16.5" thickTop="1" thickBot="1">
      <c r="A88" s="95" t="s">
        <v>542</v>
      </c>
      <c r="B88" s="96"/>
      <c r="C88" s="2"/>
      <c r="D88" s="2"/>
      <c r="E88" s="2"/>
      <c r="F88" s="2"/>
      <c r="G88" s="2"/>
      <c r="H88" s="2"/>
      <c r="I88" s="2"/>
      <c r="J88" s="2"/>
      <c r="K88" s="2"/>
      <c r="L88" s="2"/>
      <c r="M88" s="2"/>
      <c r="N88" s="2"/>
      <c r="O88" s="2"/>
      <c r="P88" s="2"/>
      <c r="Q88" s="2"/>
      <c r="R88" s="2"/>
      <c r="S88" s="2"/>
    </row>
    <row r="89" spans="1:19" ht="15.75" thickTop="1">
      <c r="A89" s="1900" t="s">
        <v>546</v>
      </c>
      <c r="B89" s="1899"/>
      <c r="C89" s="2"/>
      <c r="D89" s="2"/>
      <c r="E89" s="2"/>
      <c r="F89" s="2"/>
      <c r="G89" s="2"/>
      <c r="H89" s="2"/>
      <c r="I89" s="2"/>
      <c r="J89" s="2"/>
      <c r="K89" s="2"/>
      <c r="L89" s="2"/>
      <c r="M89" s="2"/>
      <c r="N89" s="2"/>
      <c r="O89" s="2"/>
      <c r="P89" s="2"/>
      <c r="Q89" s="2"/>
      <c r="R89" s="2"/>
      <c r="S89" s="2"/>
    </row>
    <row r="90" spans="1:19">
      <c r="A90" s="1901" t="s">
        <v>549</v>
      </c>
      <c r="B90" s="1902"/>
      <c r="C90" s="2"/>
      <c r="D90" s="2"/>
      <c r="E90" s="2"/>
      <c r="F90" s="2"/>
      <c r="G90" s="2"/>
      <c r="H90" s="2"/>
      <c r="I90" s="2"/>
      <c r="J90" s="2"/>
      <c r="K90" s="2"/>
      <c r="L90" s="2"/>
      <c r="M90" s="2"/>
      <c r="N90" s="2"/>
      <c r="O90" s="2"/>
      <c r="P90" s="2"/>
      <c r="Q90" s="2"/>
      <c r="R90" s="2"/>
      <c r="S90" s="2"/>
    </row>
    <row r="91" spans="1:19">
      <c r="A91" s="1901" t="s">
        <v>552</v>
      </c>
      <c r="B91" s="1903"/>
      <c r="C91" s="2"/>
      <c r="D91" s="2"/>
      <c r="E91" s="2"/>
      <c r="F91" s="2"/>
      <c r="G91" s="2"/>
      <c r="H91" s="2"/>
      <c r="I91" s="2"/>
      <c r="J91" s="2"/>
      <c r="K91" s="2"/>
      <c r="L91" s="2"/>
      <c r="M91" s="2"/>
      <c r="N91" s="2"/>
      <c r="O91" s="2"/>
      <c r="P91" s="2"/>
      <c r="Q91" s="2"/>
      <c r="R91" s="2"/>
      <c r="S91" s="2"/>
    </row>
    <row r="92" spans="1:19" ht="15.75" thickBot="1">
      <c r="A92" s="1904" t="s">
        <v>645</v>
      </c>
      <c r="B92" s="1905"/>
      <c r="C92" s="2"/>
      <c r="D92" s="2"/>
      <c r="E92" s="2"/>
      <c r="F92" s="2"/>
      <c r="G92" s="2"/>
      <c r="H92" s="2"/>
      <c r="I92" s="2"/>
      <c r="J92" s="2"/>
      <c r="K92" s="2"/>
      <c r="L92" s="2"/>
      <c r="M92" s="2"/>
      <c r="N92" s="2"/>
      <c r="O92" s="2"/>
      <c r="P92" s="2"/>
      <c r="Q92" s="2"/>
      <c r="R92" s="2"/>
      <c r="S92" s="2"/>
    </row>
    <row r="93" spans="1:19" ht="15.75" thickTop="1">
      <c r="A93"/>
      <c r="B93" s="1"/>
      <c r="C93" s="2"/>
      <c r="D93" s="2"/>
      <c r="E93" s="2"/>
      <c r="F93" s="2"/>
      <c r="G93" s="2"/>
      <c r="H93" s="2"/>
      <c r="I93" s="2"/>
      <c r="J93" s="2"/>
      <c r="K93" s="2"/>
      <c r="L93" s="2"/>
      <c r="M93" s="2"/>
      <c r="N93" s="2"/>
      <c r="O93" s="2"/>
      <c r="P93" s="2"/>
      <c r="Q93" s="2"/>
      <c r="R93" s="2"/>
      <c r="S93" s="2"/>
    </row>
    <row r="94" spans="1:19">
      <c r="A94" s="97"/>
      <c r="B94" s="1" t="s">
        <v>646</v>
      </c>
      <c r="C94" s="2"/>
      <c r="D94" s="2"/>
      <c r="E94" s="2"/>
      <c r="F94" s="2"/>
      <c r="G94" s="2"/>
      <c r="H94" s="2"/>
      <c r="I94" s="2"/>
      <c r="J94" s="2"/>
      <c r="K94" s="2"/>
      <c r="L94" s="2"/>
      <c r="M94" s="2"/>
      <c r="N94" s="2"/>
      <c r="O94" s="2"/>
      <c r="P94" s="2"/>
      <c r="Q94" s="2"/>
      <c r="R94" s="2"/>
      <c r="S94" s="2"/>
    </row>
    <row r="95" spans="1:19">
      <c r="A95" s="98"/>
      <c r="B95" s="1" t="s">
        <v>647</v>
      </c>
      <c r="C95" s="2"/>
      <c r="D95" s="2"/>
      <c r="E95" s="2"/>
      <c r="F95" s="2"/>
      <c r="G95" s="2"/>
      <c r="H95" s="2"/>
      <c r="I95" s="2"/>
      <c r="J95" s="2"/>
      <c r="K95" s="2"/>
      <c r="L95" s="2"/>
      <c r="M95" s="2"/>
      <c r="N95" s="2"/>
      <c r="O95" s="2"/>
      <c r="P95" s="2"/>
      <c r="Q95" s="2"/>
      <c r="R95" s="2"/>
      <c r="S95" s="2"/>
    </row>
  </sheetData>
  <mergeCells count="47">
    <mergeCell ref="N8:O8"/>
    <mergeCell ref="P8:Q8"/>
    <mergeCell ref="R8:S8"/>
    <mergeCell ref="N4:O4"/>
    <mergeCell ref="N5:O5"/>
    <mergeCell ref="N6:O6"/>
    <mergeCell ref="N7:O7"/>
    <mergeCell ref="P4:Q4"/>
    <mergeCell ref="P5:Q5"/>
    <mergeCell ref="P6:Q6"/>
    <mergeCell ref="P7:Q7"/>
    <mergeCell ref="R4:S4"/>
    <mergeCell ref="R5:S5"/>
    <mergeCell ref="R6:S6"/>
    <mergeCell ref="R7:S7"/>
    <mergeCell ref="A60:B60"/>
    <mergeCell ref="A64:B64"/>
    <mergeCell ref="A68:B68"/>
    <mergeCell ref="A72:B72"/>
    <mergeCell ref="A76:B76"/>
    <mergeCell ref="H8:I8"/>
    <mergeCell ref="J8:K8"/>
    <mergeCell ref="L8:M8"/>
    <mergeCell ref="H6:I6"/>
    <mergeCell ref="J6:K6"/>
    <mergeCell ref="L6:M6"/>
    <mergeCell ref="H7:I7"/>
    <mergeCell ref="J7:K7"/>
    <mergeCell ref="L7:M7"/>
    <mergeCell ref="H4:I4"/>
    <mergeCell ref="J4:K4"/>
    <mergeCell ref="L4:M4"/>
    <mergeCell ref="H5:I5"/>
    <mergeCell ref="J5:K5"/>
    <mergeCell ref="L5:M5"/>
    <mergeCell ref="R3:S3"/>
    <mergeCell ref="H2:I2"/>
    <mergeCell ref="J2:K2"/>
    <mergeCell ref="L2:M2"/>
    <mergeCell ref="N2:O2"/>
    <mergeCell ref="P2:Q2"/>
    <mergeCell ref="R2:S2"/>
    <mergeCell ref="H3:I3"/>
    <mergeCell ref="J3:K3"/>
    <mergeCell ref="L3:M3"/>
    <mergeCell ref="N3:O3"/>
    <mergeCell ref="P3:Q3"/>
  </mergeCells>
  <conditionalFormatting sqref="H23:H31">
    <cfRule type="cellIs" dxfId="23" priority="23" operator="equal">
      <formula>"X"</formula>
    </cfRule>
    <cfRule type="cellIs" dxfId="22" priority="24" operator="equal">
      <formula>"I"</formula>
    </cfRule>
  </conditionalFormatting>
  <conditionalFormatting sqref="H33:H51">
    <cfRule type="cellIs" dxfId="21" priority="1" operator="equal">
      <formula>"X"</formula>
    </cfRule>
    <cfRule type="cellIs" dxfId="20" priority="2" operator="equal">
      <formula>"I"</formula>
    </cfRule>
  </conditionalFormatting>
  <conditionalFormatting sqref="J23:J31">
    <cfRule type="cellIs" dxfId="19" priority="21" operator="equal">
      <formula>"X"</formula>
    </cfRule>
    <cfRule type="cellIs" dxfId="18" priority="22" operator="equal">
      <formula>"I"</formula>
    </cfRule>
  </conditionalFormatting>
  <conditionalFormatting sqref="J33:J51">
    <cfRule type="cellIs" dxfId="17" priority="3" operator="equal">
      <formula>"X"</formula>
    </cfRule>
    <cfRule type="cellIs" dxfId="16" priority="4" operator="equal">
      <formula>"I"</formula>
    </cfRule>
  </conditionalFormatting>
  <conditionalFormatting sqref="L23:L31">
    <cfRule type="cellIs" dxfId="15" priority="19" operator="equal">
      <formula>"X"</formula>
    </cfRule>
    <cfRule type="cellIs" dxfId="14" priority="20" operator="equal">
      <formula>"I"</formula>
    </cfRule>
  </conditionalFormatting>
  <conditionalFormatting sqref="L33:L51">
    <cfRule type="cellIs" dxfId="13" priority="5" operator="equal">
      <formula>"X"</formula>
    </cfRule>
    <cfRule type="cellIs" dxfId="12" priority="6" operator="equal">
      <formula>"I"</formula>
    </cfRule>
  </conditionalFormatting>
  <conditionalFormatting sqref="N23:N31">
    <cfRule type="cellIs" dxfId="11" priority="17" operator="equal">
      <formula>"X"</formula>
    </cfRule>
    <cfRule type="cellIs" dxfId="10" priority="18" operator="equal">
      <formula>"I"</formula>
    </cfRule>
  </conditionalFormatting>
  <conditionalFormatting sqref="N33:N51">
    <cfRule type="cellIs" dxfId="9" priority="7" operator="equal">
      <formula>"X"</formula>
    </cfRule>
    <cfRule type="cellIs" dxfId="8" priority="8" operator="equal">
      <formula>"I"</formula>
    </cfRule>
  </conditionalFormatting>
  <conditionalFormatting sqref="P23:P31">
    <cfRule type="cellIs" dxfId="7" priority="15" operator="equal">
      <formula>"X"</formula>
    </cfRule>
    <cfRule type="cellIs" dxfId="6" priority="16" operator="equal">
      <formula>"I"</formula>
    </cfRule>
  </conditionalFormatting>
  <conditionalFormatting sqref="P33:P51">
    <cfRule type="cellIs" dxfId="5" priority="9" operator="equal">
      <formula>"X"</formula>
    </cfRule>
    <cfRule type="cellIs" dxfId="4" priority="10" operator="equal">
      <formula>"I"</formula>
    </cfRule>
  </conditionalFormatting>
  <conditionalFormatting sqref="R23:R31">
    <cfRule type="cellIs" dxfId="3" priority="13" operator="equal">
      <formula>"X"</formula>
    </cfRule>
    <cfRule type="cellIs" dxfId="2" priority="14" operator="equal">
      <formula>"I"</formula>
    </cfRule>
  </conditionalFormatting>
  <conditionalFormatting sqref="R33:R51">
    <cfRule type="cellIs" dxfId="1" priority="11" operator="equal">
      <formula>"X"</formula>
    </cfRule>
    <cfRule type="cellIs" dxfId="0" priority="12" operator="equal">
      <formula>"I"</formula>
    </cfRule>
  </conditionalFormatting>
  <hyperlinks>
    <hyperlink ref="B3" location="'Cost Summary'!A1" display="BACK TO SUMMARY SHEET" xr:uid="{E1500767-1754-45BD-AC48-DC0ABD6062CE}"/>
  </hyperlinks>
  <pageMargins left="0.7" right="0.7" top="0.75" bottom="0.75" header="0.3" footer="0.3"/>
  <pageSetup orientation="portrait" r:id="rId1"/>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bottomRight" activeCell="I74" sqref="I74:I75"/>
      <selection pane="bottomLeft" activeCell="A10" sqref="A10"/>
      <selection pane="topRight" activeCell="C1" sqref="C1"/>
    </sheetView>
  </sheetViews>
  <sheetFormatPr defaultRowHeight="15"/>
  <cols>
    <col min="1" max="1" width="11" customWidth="1"/>
    <col min="2" max="2" width="70.7109375" style="1" customWidth="1"/>
    <col min="3" max="3" width="10.85546875" style="2" bestFit="1" customWidth="1"/>
    <col min="4" max="5" width="7.5703125" style="2" customWidth="1"/>
    <col min="6" max="6" width="16.5703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c r="F1" s="152"/>
      <c r="G1" s="150" t="s">
        <v>529</v>
      </c>
    </row>
    <row r="2" spans="1:19" ht="15.75" thickBot="1">
      <c r="E2" s="113"/>
      <c r="F2" s="149"/>
      <c r="G2" s="150" t="s">
        <v>531</v>
      </c>
      <c r="H2" s="647"/>
      <c r="I2" s="647"/>
      <c r="J2" s="647"/>
      <c r="K2" s="647"/>
      <c r="L2" s="647"/>
      <c r="M2" s="647"/>
      <c r="N2" s="647"/>
      <c r="O2" s="647"/>
      <c r="P2" s="647"/>
      <c r="Q2" s="647"/>
      <c r="R2" s="647"/>
      <c r="S2" s="647"/>
    </row>
    <row r="3" spans="1:19" ht="21" thickBot="1">
      <c r="B3" s="164" t="s">
        <v>532</v>
      </c>
      <c r="F3" s="151"/>
      <c r="G3" s="150" t="s">
        <v>534</v>
      </c>
      <c r="H3" s="650" t="s">
        <v>535</v>
      </c>
      <c r="I3" s="651"/>
      <c r="J3" s="650" t="s">
        <v>536</v>
      </c>
      <c r="K3" s="651"/>
      <c r="L3" s="650" t="s">
        <v>537</v>
      </c>
      <c r="M3" s="651"/>
      <c r="N3" s="650" t="s">
        <v>538</v>
      </c>
      <c r="O3" s="651"/>
      <c r="P3" s="650" t="s">
        <v>539</v>
      </c>
      <c r="Q3" s="651"/>
      <c r="R3" s="650" t="s">
        <v>540</v>
      </c>
      <c r="S3" s="651"/>
    </row>
    <row r="4" spans="1:19" ht="15.75" thickTop="1">
      <c r="A4" s="3" t="s">
        <v>541</v>
      </c>
      <c r="B4" s="4" t="str">
        <f>'Area Calculations'!B4</f>
        <v>Project Name</v>
      </c>
      <c r="C4" s="5"/>
      <c r="D4" s="5"/>
      <c r="E4" s="5"/>
      <c r="F4" s="5"/>
      <c r="G4" s="6" t="s">
        <v>542</v>
      </c>
      <c r="H4" s="648"/>
      <c r="I4" s="649"/>
      <c r="J4" s="648"/>
      <c r="K4" s="649"/>
      <c r="L4" s="648"/>
      <c r="M4" s="649"/>
      <c r="N4" s="648"/>
      <c r="O4" s="649"/>
      <c r="P4" s="648"/>
      <c r="Q4" s="649"/>
      <c r="R4" s="648"/>
      <c r="S4" s="649"/>
    </row>
    <row r="5" spans="1:19">
      <c r="A5" s="1906" t="s">
        <v>544</v>
      </c>
      <c r="B5" s="1907" t="s">
        <v>1277</v>
      </c>
      <c r="C5" s="1908"/>
      <c r="D5" s="1908"/>
      <c r="E5" s="1908"/>
      <c r="F5" s="1908"/>
      <c r="G5" s="1909" t="s">
        <v>546</v>
      </c>
      <c r="H5" s="1910"/>
      <c r="I5" s="1911"/>
      <c r="J5" s="1910"/>
      <c r="K5" s="1911"/>
      <c r="L5" s="1910"/>
      <c r="M5" s="1911"/>
      <c r="N5" s="1910"/>
      <c r="O5" s="1911"/>
      <c r="P5" s="1910"/>
      <c r="Q5" s="1911"/>
      <c r="R5" s="1910"/>
      <c r="S5" s="1911"/>
    </row>
    <row r="6" spans="1:19">
      <c r="A6" s="1906" t="s">
        <v>548</v>
      </c>
      <c r="B6" s="1912" t="s">
        <v>1278</v>
      </c>
      <c r="C6" s="1908"/>
      <c r="D6" s="1908"/>
      <c r="E6" s="1908"/>
      <c r="F6" s="1908"/>
      <c r="G6" s="2550" t="s">
        <v>549</v>
      </c>
      <c r="H6" s="1913"/>
      <c r="I6" s="1914"/>
      <c r="J6" s="1913"/>
      <c r="K6" s="1914"/>
      <c r="L6" s="1913"/>
      <c r="M6" s="1914"/>
      <c r="N6" s="1913"/>
      <c r="O6" s="1914"/>
      <c r="P6" s="1913"/>
      <c r="Q6" s="1914"/>
      <c r="R6" s="1913"/>
      <c r="S6" s="1914"/>
    </row>
    <row r="7" spans="1:19">
      <c r="A7" s="1906" t="s">
        <v>551</v>
      </c>
      <c r="B7" s="1915"/>
      <c r="C7" s="1908"/>
      <c r="D7" s="1908"/>
      <c r="E7" s="1908"/>
      <c r="F7" s="1908"/>
      <c r="G7" s="2550" t="s">
        <v>552</v>
      </c>
      <c r="H7" s="1916"/>
      <c r="I7" s="1917"/>
      <c r="J7" s="1916"/>
      <c r="K7" s="1917"/>
      <c r="L7" s="1916"/>
      <c r="M7" s="1917"/>
      <c r="N7" s="1916"/>
      <c r="O7" s="1917"/>
      <c r="P7" s="1916"/>
      <c r="Q7" s="1917"/>
      <c r="R7" s="1916"/>
      <c r="S7" s="1917"/>
    </row>
    <row r="8" spans="1:19" ht="15.75" thickBot="1">
      <c r="A8" s="356" t="s">
        <v>554</v>
      </c>
      <c r="B8" s="357"/>
      <c r="C8" s="188"/>
      <c r="D8" s="188"/>
      <c r="E8" s="188"/>
      <c r="F8" s="188"/>
      <c r="G8" s="356" t="s">
        <v>554</v>
      </c>
      <c r="H8" s="1918">
        <f>I73</f>
        <v>0</v>
      </c>
      <c r="I8" s="1919"/>
      <c r="J8" s="1918">
        <f>K73</f>
        <v>0</v>
      </c>
      <c r="K8" s="1919"/>
      <c r="L8" s="1918">
        <f>M73</f>
        <v>0</v>
      </c>
      <c r="M8" s="1919"/>
      <c r="N8" s="1918">
        <f>O73</f>
        <v>0</v>
      </c>
      <c r="O8" s="1919"/>
      <c r="P8" s="1918">
        <f>Q73</f>
        <v>0</v>
      </c>
      <c r="Q8" s="1919"/>
      <c r="R8" s="1918">
        <f>S73</f>
        <v>0</v>
      </c>
      <c r="S8" s="1919"/>
    </row>
    <row r="9" spans="1:19" ht="31.5" thickTop="1" thickBot="1">
      <c r="A9" s="7" t="s">
        <v>555</v>
      </c>
      <c r="B9" s="8"/>
      <c r="C9" s="9" t="s">
        <v>556</v>
      </c>
      <c r="D9" s="9" t="s">
        <v>557</v>
      </c>
      <c r="E9" s="9" t="s">
        <v>558</v>
      </c>
      <c r="F9" s="9" t="s">
        <v>559</v>
      </c>
      <c r="G9" s="10" t="s">
        <v>560</v>
      </c>
      <c r="H9" s="11" t="s">
        <v>561</v>
      </c>
      <c r="I9" s="11" t="s">
        <v>562</v>
      </c>
      <c r="J9" s="11" t="s">
        <v>561</v>
      </c>
      <c r="K9" s="11" t="s">
        <v>562</v>
      </c>
      <c r="L9" s="11" t="s">
        <v>561</v>
      </c>
      <c r="M9" s="11" t="s">
        <v>562</v>
      </c>
      <c r="N9" s="11" t="s">
        <v>561</v>
      </c>
      <c r="O9" s="11" t="s">
        <v>562</v>
      </c>
      <c r="P9" s="11" t="s">
        <v>561</v>
      </c>
      <c r="Q9" s="11" t="s">
        <v>562</v>
      </c>
      <c r="R9" s="11" t="s">
        <v>561</v>
      </c>
      <c r="S9" s="11" t="s">
        <v>562</v>
      </c>
    </row>
    <row r="10" spans="1:19" ht="15.75" hidden="1" thickTop="1">
      <c r="A10" s="1920"/>
      <c r="B10" s="2628" t="s">
        <v>563</v>
      </c>
      <c r="C10" s="1908"/>
      <c r="D10" s="1908"/>
      <c r="E10" s="1908"/>
      <c r="F10" s="1908"/>
      <c r="G10" s="1921"/>
      <c r="H10" s="1922"/>
      <c r="I10" s="1922"/>
      <c r="J10" s="1922"/>
      <c r="K10" s="1922"/>
      <c r="L10" s="1922"/>
      <c r="M10" s="1922"/>
      <c r="N10" s="1922"/>
      <c r="O10" s="1922"/>
      <c r="P10" s="1922"/>
      <c r="Q10" s="1922"/>
      <c r="R10" s="1922"/>
      <c r="S10" s="1922"/>
    </row>
    <row r="11" spans="1:19" ht="15.75" hidden="1" thickTop="1">
      <c r="A11" s="1920"/>
      <c r="B11" s="1907" t="str">
        <f>'Area Calculations'!L62</f>
        <v>Architectural Drawings  by</v>
      </c>
      <c r="C11" s="1923" t="s">
        <v>564</v>
      </c>
      <c r="D11" s="1908"/>
      <c r="E11" s="1908"/>
      <c r="F11" s="1908"/>
      <c r="G11" s="1921"/>
      <c r="H11" s="1922"/>
      <c r="I11" s="1922"/>
      <c r="J11" s="1922"/>
      <c r="K11" s="1922"/>
      <c r="L11" s="1922"/>
      <c r="M11" s="1922"/>
      <c r="N11" s="1922"/>
      <c r="O11" s="1922"/>
      <c r="P11" s="1922"/>
      <c r="Q11" s="1922"/>
      <c r="R11" s="1922"/>
      <c r="S11" s="1922"/>
    </row>
    <row r="12" spans="1:19" ht="15.75" hidden="1" thickTop="1">
      <c r="A12" s="1920"/>
      <c r="B12" s="1907" t="str">
        <f>'Area Calculations'!L63</f>
        <v>Structural Drawings by</v>
      </c>
      <c r="C12" s="1923" t="s">
        <v>564</v>
      </c>
      <c r="D12" s="1908"/>
      <c r="E12" s="1908"/>
      <c r="F12" s="1908"/>
      <c r="G12" s="1921"/>
      <c r="H12" s="1922"/>
      <c r="I12" s="1922"/>
      <c r="J12" s="1922"/>
      <c r="K12" s="1922"/>
      <c r="L12" s="1922"/>
      <c r="M12" s="1922"/>
      <c r="N12" s="1922"/>
      <c r="O12" s="1922"/>
      <c r="P12" s="1922"/>
      <c r="Q12" s="1922"/>
      <c r="R12" s="1922"/>
      <c r="S12" s="1922"/>
    </row>
    <row r="13" spans="1:19" ht="15.75" hidden="1" thickTop="1">
      <c r="A13" s="1920"/>
      <c r="B13" s="1907" t="str">
        <f>'Area Calculations'!L64</f>
        <v>MEP FA FP Drawings by</v>
      </c>
      <c r="C13" s="1923" t="s">
        <v>564</v>
      </c>
      <c r="D13" s="1908"/>
      <c r="E13" s="1908"/>
      <c r="F13" s="1908"/>
      <c r="G13" s="1921"/>
      <c r="H13" s="1922"/>
      <c r="I13" s="1922"/>
      <c r="J13" s="1922"/>
      <c r="K13" s="1922"/>
      <c r="L13" s="1922"/>
      <c r="M13" s="1922"/>
      <c r="N13" s="1922"/>
      <c r="O13" s="1922"/>
      <c r="P13" s="1922"/>
      <c r="Q13" s="1922"/>
      <c r="R13" s="1922"/>
      <c r="S13" s="1922"/>
    </row>
    <row r="14" spans="1:19" ht="15.75" hidden="1" thickTop="1">
      <c r="A14" s="1920"/>
      <c r="B14" s="1907" t="str">
        <f>'Area Calculations'!L65</f>
        <v xml:space="preserve">Civil Drawings by </v>
      </c>
      <c r="C14" s="1923" t="s">
        <v>564</v>
      </c>
      <c r="D14" s="1908"/>
      <c r="E14" s="1908"/>
      <c r="F14" s="1908"/>
      <c r="G14" s="1921"/>
      <c r="H14" s="1922"/>
      <c r="I14" s="1922"/>
      <c r="J14" s="1922"/>
      <c r="K14" s="1922"/>
      <c r="L14" s="1922"/>
      <c r="M14" s="1922"/>
      <c r="N14" s="1922"/>
      <c r="O14" s="1922"/>
      <c r="P14" s="1922"/>
      <c r="Q14" s="1922"/>
      <c r="R14" s="1922"/>
      <c r="S14" s="1922"/>
    </row>
    <row r="15" spans="1:19" ht="15.75" hidden="1" thickTop="1">
      <c r="A15" s="1920"/>
      <c r="B15" s="1907" t="str">
        <f>'Area Calculations'!L66</f>
        <v>Land scape Drawings by</v>
      </c>
      <c r="C15" s="1923" t="s">
        <v>564</v>
      </c>
      <c r="D15" s="1908"/>
      <c r="E15" s="1908"/>
      <c r="F15" s="1908"/>
      <c r="G15" s="1921"/>
      <c r="H15" s="1922"/>
      <c r="I15" s="1922"/>
      <c r="J15" s="1922"/>
      <c r="K15" s="1922"/>
      <c r="L15" s="1922"/>
      <c r="M15" s="1922"/>
      <c r="N15" s="1922"/>
      <c r="O15" s="1922"/>
      <c r="P15" s="1922"/>
      <c r="Q15" s="1922"/>
      <c r="R15" s="1922"/>
      <c r="S15" s="1922"/>
    </row>
    <row r="16" spans="1:19" ht="15.75" hidden="1" thickTop="1">
      <c r="A16" s="1920"/>
      <c r="B16" s="1907" t="str">
        <f>'Area Calculations'!L67</f>
        <v>Kitchen Drawings by</v>
      </c>
      <c r="C16" s="1923" t="s">
        <v>564</v>
      </c>
      <c r="D16" s="1908"/>
      <c r="E16" s="1908"/>
      <c r="F16" s="1908"/>
      <c r="G16" s="1921"/>
      <c r="H16" s="1922"/>
      <c r="I16" s="1922"/>
      <c r="J16" s="1922"/>
      <c r="K16" s="1922"/>
      <c r="L16" s="1922"/>
      <c r="M16" s="1922"/>
      <c r="N16" s="1922"/>
      <c r="O16" s="1922"/>
      <c r="P16" s="1922"/>
      <c r="Q16" s="1922"/>
      <c r="R16" s="1922"/>
      <c r="S16" s="1922"/>
    </row>
    <row r="17" spans="1:19" ht="15.75" hidden="1" thickTop="1">
      <c r="A17" s="1920"/>
      <c r="B17" s="1907" t="str">
        <f>'Area Calculations'!L68</f>
        <v>Storefront Designer by</v>
      </c>
      <c r="C17" s="1923" t="s">
        <v>564</v>
      </c>
      <c r="D17" s="1908"/>
      <c r="E17" s="1908"/>
      <c r="F17" s="1908"/>
      <c r="G17" s="1921"/>
      <c r="H17" s="1922"/>
      <c r="I17" s="1922"/>
      <c r="J17" s="1922"/>
      <c r="K17" s="1922"/>
      <c r="L17" s="1922"/>
      <c r="M17" s="1922"/>
      <c r="N17" s="1922"/>
      <c r="O17" s="1922"/>
      <c r="P17" s="1922"/>
      <c r="Q17" s="1922"/>
      <c r="R17" s="1922"/>
      <c r="S17" s="1922"/>
    </row>
    <row r="18" spans="1:19" ht="15.75" hidden="1" thickTop="1">
      <c r="A18" s="1920"/>
      <c r="B18" s="1907" t="str">
        <f>'Area Calculations'!L69</f>
        <v>Geotech report by</v>
      </c>
      <c r="C18" s="1923" t="s">
        <v>564</v>
      </c>
      <c r="D18" s="1908"/>
      <c r="E18" s="1908"/>
      <c r="F18" s="1908"/>
      <c r="G18" s="1921"/>
      <c r="H18" s="1922"/>
      <c r="I18" s="1922"/>
      <c r="J18" s="1922"/>
      <c r="K18" s="1922"/>
      <c r="L18" s="1922"/>
      <c r="M18" s="1922"/>
      <c r="N18" s="1922"/>
      <c r="O18" s="1922"/>
      <c r="P18" s="1922"/>
      <c r="Q18" s="1922"/>
      <c r="R18" s="1922"/>
      <c r="S18" s="1922"/>
    </row>
    <row r="19" spans="1:19" ht="15.75" hidden="1" thickTop="1">
      <c r="A19" s="1920"/>
      <c r="B19" s="1907" t="str">
        <f>'Area Calculations'!L70</f>
        <v>Specifications</v>
      </c>
      <c r="C19" s="1923" t="s">
        <v>564</v>
      </c>
      <c r="D19" s="1908"/>
      <c r="E19" s="1908"/>
      <c r="F19" s="1908"/>
      <c r="G19" s="1921"/>
      <c r="H19" s="1922"/>
      <c r="I19" s="1922"/>
      <c r="J19" s="1922"/>
      <c r="K19" s="1922"/>
      <c r="L19" s="1922"/>
      <c r="M19" s="1922"/>
      <c r="N19" s="1922"/>
      <c r="O19" s="1922"/>
      <c r="P19" s="1922"/>
      <c r="Q19" s="1922"/>
      <c r="R19" s="1922"/>
      <c r="S19" s="1922"/>
    </row>
    <row r="20" spans="1:19" ht="15.75" thickTop="1">
      <c r="A20" s="1920"/>
      <c r="B20" s="1907"/>
      <c r="C20" s="1923"/>
      <c r="D20" s="1908"/>
      <c r="E20" s="1908"/>
      <c r="F20" s="1908"/>
      <c r="G20" s="1921"/>
      <c r="H20" s="1922"/>
      <c r="I20" s="1922"/>
      <c r="J20" s="1922"/>
      <c r="K20" s="1922"/>
      <c r="L20" s="1922"/>
      <c r="M20" s="1922"/>
      <c r="N20" s="1922"/>
      <c r="O20" s="1922"/>
      <c r="P20" s="1922"/>
      <c r="Q20" s="1922"/>
      <c r="R20" s="1922"/>
      <c r="S20" s="1922"/>
    </row>
    <row r="21" spans="1:19" ht="15.75" thickBot="1">
      <c r="A21" s="2629"/>
      <c r="B21" s="1925" t="s">
        <v>1279</v>
      </c>
      <c r="C21" s="1923"/>
      <c r="D21" s="1908"/>
      <c r="E21" s="1908"/>
      <c r="F21" s="1908"/>
      <c r="G21" s="1921"/>
      <c r="H21" s="2023"/>
      <c r="I21" s="2630"/>
      <c r="J21" s="2614"/>
      <c r="K21" s="2614"/>
      <c r="L21" s="2023"/>
      <c r="M21" s="2614"/>
      <c r="N21" s="2023"/>
      <c r="O21" s="2614"/>
      <c r="P21" s="2023"/>
      <c r="Q21" s="2614"/>
      <c r="R21" s="2023"/>
      <c r="S21" s="2614"/>
    </row>
    <row r="22" spans="1:19" ht="16.5" hidden="1" thickBot="1">
      <c r="A22" s="2629"/>
      <c r="B22" s="2686" t="s">
        <v>566</v>
      </c>
      <c r="C22" s="1923"/>
      <c r="D22" s="1908"/>
      <c r="E22" s="1908"/>
      <c r="F22" s="1908"/>
      <c r="G22" s="1921"/>
      <c r="H22" s="2023"/>
      <c r="I22" s="2630"/>
      <c r="J22" s="2614"/>
      <c r="K22" s="2614"/>
      <c r="L22" s="2023"/>
      <c r="M22" s="2614"/>
      <c r="N22" s="2023"/>
      <c r="O22" s="2614"/>
      <c r="P22" s="2023"/>
      <c r="Q22" s="2614"/>
      <c r="R22" s="2023"/>
      <c r="S22" s="2614"/>
    </row>
    <row r="23" spans="1:19" ht="16.5" thickBot="1">
      <c r="A23" s="2687"/>
      <c r="B23" s="480" t="s">
        <v>567</v>
      </c>
      <c r="C23" s="2562"/>
      <c r="D23" s="1908"/>
      <c r="E23" s="1908"/>
      <c r="F23" s="1908"/>
      <c r="G23" s="1921"/>
      <c r="H23" s="2023"/>
      <c r="I23" s="2630"/>
      <c r="J23" s="2023"/>
      <c r="K23" s="99"/>
      <c r="L23" s="2023"/>
      <c r="M23" s="2614"/>
      <c r="N23" s="2023"/>
      <c r="O23" s="2614"/>
      <c r="P23" s="2023"/>
      <c r="Q23" s="2614"/>
      <c r="R23" s="2023"/>
      <c r="S23" s="2614"/>
    </row>
    <row r="24" spans="1:19">
      <c r="A24" s="2629"/>
      <c r="B24" s="2688" t="s">
        <v>568</v>
      </c>
      <c r="C24" s="1923"/>
      <c r="D24" s="1908"/>
      <c r="E24" s="1908"/>
      <c r="F24" s="1908"/>
      <c r="G24" s="1921"/>
      <c r="H24" s="2023"/>
      <c r="I24" s="2630"/>
      <c r="J24" s="2023"/>
      <c r="K24" s="2614"/>
      <c r="L24" s="2023"/>
      <c r="M24" s="2614"/>
      <c r="N24" s="2023"/>
      <c r="O24" s="2614"/>
      <c r="P24" s="2023"/>
      <c r="Q24" s="2614"/>
      <c r="R24" s="2023"/>
      <c r="S24" s="2614"/>
    </row>
    <row r="25" spans="1:19">
      <c r="A25" s="2215"/>
      <c r="B25" s="2689" t="s">
        <v>569</v>
      </c>
      <c r="C25" s="1923"/>
      <c r="D25" s="1908"/>
      <c r="E25" s="1908"/>
      <c r="F25" s="1908"/>
      <c r="G25" s="1921"/>
      <c r="H25" s="2023"/>
      <c r="I25" s="2630"/>
      <c r="J25" s="2023"/>
      <c r="K25" s="2614"/>
      <c r="L25" s="2023"/>
      <c r="M25" s="2614"/>
      <c r="N25" s="2023"/>
      <c r="O25" s="2614"/>
      <c r="P25" s="2023"/>
      <c r="Q25" s="2614"/>
      <c r="R25" s="2023"/>
      <c r="S25" s="2614"/>
    </row>
    <row r="26" spans="1:19">
      <c r="A26" s="2215"/>
      <c r="B26" s="2690" t="s">
        <v>570</v>
      </c>
      <c r="C26" s="1923"/>
      <c r="D26" s="1908"/>
      <c r="E26" s="1908"/>
      <c r="F26" s="1908"/>
      <c r="G26" s="1921"/>
      <c r="H26" s="2023"/>
      <c r="I26" s="2630"/>
      <c r="J26" s="2023"/>
      <c r="K26" s="2614"/>
      <c r="L26" s="2023"/>
      <c r="M26" s="2614"/>
      <c r="N26" s="2023"/>
      <c r="O26" s="2614"/>
      <c r="P26" s="2023"/>
      <c r="Q26" s="2614"/>
      <c r="R26" s="2023"/>
      <c r="S26" s="2614"/>
    </row>
    <row r="27" spans="1:19">
      <c r="A27" s="2215"/>
      <c r="B27" s="2690" t="s">
        <v>571</v>
      </c>
      <c r="C27" s="1923"/>
      <c r="D27" s="1908"/>
      <c r="E27" s="1908"/>
      <c r="F27" s="1908"/>
      <c r="G27" s="1921"/>
      <c r="H27" s="2023"/>
      <c r="I27" s="2630"/>
      <c r="J27" s="2023"/>
      <c r="K27" s="2630"/>
      <c r="L27" s="2023"/>
      <c r="M27" s="2630"/>
      <c r="N27" s="2023"/>
      <c r="O27" s="2630"/>
      <c r="P27" s="2023"/>
      <c r="Q27" s="2630"/>
      <c r="R27" s="2023"/>
      <c r="S27" s="2630"/>
    </row>
    <row r="28" spans="1:19">
      <c r="A28" s="2215"/>
      <c r="B28" s="2690" t="s">
        <v>572</v>
      </c>
      <c r="C28" s="1923"/>
      <c r="D28" s="1908"/>
      <c r="E28" s="1908"/>
      <c r="F28" s="1908"/>
      <c r="G28" s="1921"/>
      <c r="H28" s="2023"/>
      <c r="I28" s="2630"/>
      <c r="J28" s="2023"/>
      <c r="K28" s="2614"/>
      <c r="L28" s="2023"/>
      <c r="M28" s="2614"/>
      <c r="N28" s="2023"/>
      <c r="O28" s="2614"/>
      <c r="P28" s="2023"/>
      <c r="Q28" s="2614"/>
      <c r="R28" s="2023"/>
      <c r="S28" s="2614"/>
    </row>
    <row r="29" spans="1:19">
      <c r="A29" s="2215"/>
      <c r="B29" s="2690" t="s">
        <v>573</v>
      </c>
      <c r="C29" s="1923"/>
      <c r="D29" s="1908"/>
      <c r="E29" s="1908"/>
      <c r="F29" s="1938"/>
      <c r="G29" s="1921"/>
      <c r="H29" s="2023"/>
      <c r="I29" s="2630"/>
      <c r="J29" s="2023"/>
      <c r="K29" s="2614"/>
      <c r="L29" s="2023"/>
      <c r="M29" s="2614"/>
      <c r="N29" s="2023"/>
      <c r="O29" s="2614"/>
      <c r="P29" s="2023"/>
      <c r="Q29" s="2614"/>
      <c r="R29" s="2023"/>
      <c r="S29" s="2614"/>
    </row>
    <row r="30" spans="1:19">
      <c r="A30" s="2215"/>
      <c r="B30" s="2691" t="s">
        <v>574</v>
      </c>
      <c r="C30" s="1923"/>
      <c r="D30" s="1908"/>
      <c r="E30" s="1908"/>
      <c r="F30" s="1938"/>
      <c r="G30" s="1921"/>
      <c r="H30" s="2023"/>
      <c r="I30" s="2630"/>
      <c r="J30" s="2023"/>
      <c r="K30" s="2614"/>
      <c r="L30" s="2023"/>
      <c r="M30" s="2614"/>
      <c r="N30" s="2023"/>
      <c r="O30" s="2614"/>
      <c r="P30" s="2023"/>
      <c r="Q30" s="2614"/>
      <c r="R30" s="2023"/>
      <c r="S30" s="2614"/>
    </row>
    <row r="31" spans="1:19">
      <c r="A31" s="2215"/>
      <c r="B31" s="2692" t="s">
        <v>575</v>
      </c>
      <c r="C31" s="2693"/>
      <c r="D31" s="1933"/>
      <c r="E31" s="1933"/>
      <c r="F31" s="1933"/>
      <c r="G31" s="2694"/>
      <c r="H31" s="2695"/>
      <c r="I31" s="2695"/>
      <c r="J31" s="2695"/>
      <c r="K31" s="2695"/>
      <c r="L31" s="2696"/>
      <c r="M31" s="2697"/>
      <c r="N31" s="2695"/>
      <c r="O31" s="2695"/>
      <c r="P31" s="2695"/>
      <c r="Q31" s="2695"/>
      <c r="R31" s="1974"/>
      <c r="S31" s="2697"/>
    </row>
    <row r="32" spans="1:19">
      <c r="A32" s="2215"/>
      <c r="B32" s="2698"/>
      <c r="C32" s="1923"/>
      <c r="D32" s="1908"/>
      <c r="E32" s="1908"/>
      <c r="F32" s="1938"/>
      <c r="G32" s="1921"/>
      <c r="H32" s="2023"/>
      <c r="I32" s="2630"/>
      <c r="J32" s="2023"/>
      <c r="K32" s="2614"/>
      <c r="L32" s="2023"/>
      <c r="M32" s="2614"/>
      <c r="N32" s="2023"/>
      <c r="O32" s="2614"/>
      <c r="P32" s="2023"/>
      <c r="Q32" s="2614"/>
      <c r="R32" s="2023"/>
      <c r="S32" s="2614"/>
    </row>
    <row r="33" spans="1:19" ht="15.75">
      <c r="A33" s="2215"/>
      <c r="B33" s="2699" t="s">
        <v>1280</v>
      </c>
      <c r="C33" s="1923"/>
      <c r="D33" s="2700">
        <v>1</v>
      </c>
      <c r="E33" s="1908" t="s">
        <v>1281</v>
      </c>
      <c r="F33" s="1938">
        <v>49418.3</v>
      </c>
      <c r="G33" s="1921"/>
      <c r="H33" s="2023"/>
      <c r="I33" s="2630"/>
      <c r="J33" s="2023"/>
      <c r="K33" s="2614"/>
      <c r="L33" s="2023"/>
      <c r="M33" s="2614"/>
      <c r="N33" s="2023"/>
      <c r="O33" s="2614"/>
      <c r="P33" s="2023"/>
      <c r="Q33" s="2614"/>
      <c r="R33" s="2023"/>
      <c r="S33" s="2614"/>
    </row>
    <row r="34" spans="1:19">
      <c r="A34" s="2215"/>
      <c r="B34" s="2701" t="s">
        <v>1282</v>
      </c>
      <c r="C34" s="1923"/>
      <c r="D34" s="1908"/>
      <c r="E34" s="1908"/>
      <c r="F34" s="1938"/>
      <c r="G34" s="1921"/>
      <c r="H34" s="2023"/>
      <c r="I34" s="2630"/>
      <c r="J34" s="2023"/>
      <c r="K34" s="2614"/>
      <c r="L34" s="2023"/>
      <c r="M34" s="2614"/>
      <c r="N34" s="2023"/>
      <c r="O34" s="2614"/>
      <c r="P34" s="2023"/>
      <c r="Q34" s="2614"/>
      <c r="R34" s="2023"/>
      <c r="S34" s="2614"/>
    </row>
    <row r="35" spans="1:19">
      <c r="A35" s="2215"/>
      <c r="B35" s="2701" t="s">
        <v>1283</v>
      </c>
      <c r="C35" s="2425"/>
      <c r="D35" s="2425"/>
      <c r="E35" s="1908"/>
      <c r="F35" s="1938"/>
      <c r="G35" s="1921"/>
      <c r="H35" s="2023"/>
      <c r="I35" s="2630"/>
      <c r="J35" s="2023"/>
      <c r="K35" s="2614"/>
      <c r="L35" s="2023"/>
      <c r="M35" s="2630"/>
      <c r="N35" s="2023"/>
      <c r="O35" s="2630"/>
      <c r="P35" s="2023"/>
      <c r="Q35" s="2614"/>
      <c r="R35" s="2023"/>
      <c r="S35" s="2614"/>
    </row>
    <row r="36" spans="1:19">
      <c r="A36" s="2215"/>
      <c r="B36" s="2701" t="s">
        <v>1284</v>
      </c>
      <c r="C36" s="2425"/>
      <c r="D36" s="2425"/>
      <c r="E36" s="1908"/>
      <c r="F36" s="1938"/>
      <c r="G36" s="1921"/>
      <c r="H36" s="2023"/>
      <c r="I36" s="2630"/>
      <c r="J36" s="2023"/>
      <c r="K36" s="2614"/>
      <c r="L36" s="2023"/>
      <c r="M36" s="2614"/>
      <c r="N36" s="2023"/>
      <c r="O36" s="2614"/>
      <c r="P36" s="2023"/>
      <c r="Q36" s="2614"/>
      <c r="R36" s="2023"/>
      <c r="S36" s="2614"/>
    </row>
    <row r="37" spans="1:19">
      <c r="A37" s="2215"/>
      <c r="B37" s="2702" t="s">
        <v>1285</v>
      </c>
      <c r="C37" s="2425"/>
      <c r="D37" s="2425"/>
      <c r="E37" s="1908"/>
      <c r="F37" s="1938"/>
      <c r="G37" s="1921"/>
      <c r="H37" s="2023"/>
      <c r="I37" s="2630"/>
      <c r="J37" s="2023"/>
      <c r="K37" s="2614"/>
      <c r="L37" s="2023"/>
      <c r="M37" s="2614"/>
      <c r="N37" s="2023"/>
      <c r="O37" s="2614"/>
      <c r="P37" s="2023"/>
      <c r="Q37" s="2614"/>
      <c r="R37" s="2023"/>
      <c r="S37" s="2614"/>
    </row>
    <row r="38" spans="1:19">
      <c r="A38" s="2215"/>
      <c r="B38" s="2701" t="s">
        <v>1286</v>
      </c>
      <c r="C38" s="2425"/>
      <c r="D38" s="2425"/>
      <c r="E38" s="1908"/>
      <c r="F38" s="1938"/>
      <c r="G38" s="1921"/>
      <c r="H38" s="2023"/>
      <c r="I38" s="2630"/>
      <c r="J38" s="2023"/>
      <c r="K38" s="2614"/>
      <c r="L38" s="2023"/>
      <c r="M38" s="2614"/>
      <c r="N38" s="2023"/>
      <c r="O38" s="2614"/>
      <c r="P38" s="2023"/>
      <c r="Q38" s="2614"/>
      <c r="R38" s="2023"/>
      <c r="S38" s="2614"/>
    </row>
    <row r="39" spans="1:19">
      <c r="A39" s="2215"/>
      <c r="B39" s="2702" t="s">
        <v>1287</v>
      </c>
      <c r="C39" s="2425"/>
      <c r="D39" s="2425"/>
      <c r="E39" s="1908"/>
      <c r="F39" s="1938"/>
      <c r="G39" s="1921"/>
      <c r="H39" s="2023"/>
      <c r="I39" s="2630"/>
      <c r="J39" s="2023"/>
      <c r="K39" s="2614"/>
      <c r="L39" s="2023"/>
      <c r="M39" s="2614"/>
      <c r="N39" s="2023"/>
      <c r="O39" s="2614"/>
      <c r="P39" s="2023"/>
      <c r="Q39" s="2614"/>
      <c r="R39" s="2023"/>
      <c r="S39" s="2614"/>
    </row>
    <row r="40" spans="1:19">
      <c r="A40" s="2215"/>
      <c r="B40" s="2268"/>
      <c r="C40" s="2425"/>
      <c r="D40" s="2425"/>
      <c r="E40" s="1908"/>
      <c r="F40" s="1938"/>
      <c r="G40" s="1921"/>
      <c r="H40" s="2023"/>
      <c r="I40" s="2630"/>
      <c r="J40" s="2023"/>
      <c r="K40" s="2614"/>
      <c r="L40" s="2023"/>
      <c r="M40" s="2614"/>
      <c r="N40" s="2023"/>
      <c r="O40" s="2614"/>
      <c r="P40" s="2023"/>
      <c r="Q40" s="2614"/>
      <c r="R40" s="2023"/>
      <c r="S40" s="2614"/>
    </row>
    <row r="41" spans="1:19" ht="15.75">
      <c r="A41" s="2215"/>
      <c r="B41" s="2699" t="s">
        <v>1280</v>
      </c>
      <c r="C41" s="2425"/>
      <c r="D41" s="2425">
        <v>1</v>
      </c>
      <c r="E41" s="1908" t="s">
        <v>1281</v>
      </c>
      <c r="F41" s="1938">
        <v>50298.3</v>
      </c>
      <c r="G41" s="1921"/>
      <c r="H41" s="2023"/>
      <c r="I41" s="2630"/>
      <c r="J41" s="2023"/>
      <c r="K41" s="2614"/>
      <c r="L41" s="2023"/>
      <c r="M41" s="2614"/>
      <c r="N41" s="2023"/>
      <c r="O41" s="2614"/>
      <c r="P41" s="2023"/>
      <c r="Q41" s="2614"/>
      <c r="R41" s="2023"/>
      <c r="S41" s="2614"/>
    </row>
    <row r="42" spans="1:19">
      <c r="A42" s="2215"/>
      <c r="B42" s="2701" t="s">
        <v>1282</v>
      </c>
      <c r="C42" s="2425"/>
      <c r="D42" s="2425"/>
      <c r="E42" s="1908"/>
      <c r="F42" s="1938"/>
      <c r="G42" s="1921"/>
      <c r="H42" s="2023"/>
      <c r="I42" s="2630"/>
      <c r="J42" s="2023"/>
      <c r="K42" s="2614"/>
      <c r="L42" s="2023"/>
      <c r="M42" s="2614"/>
      <c r="N42" s="2023"/>
      <c r="O42" s="2614"/>
      <c r="P42" s="2023"/>
      <c r="Q42" s="2614"/>
      <c r="R42" s="2023"/>
      <c r="S42" s="2614"/>
    </row>
    <row r="43" spans="1:19">
      <c r="A43" s="2215"/>
      <c r="B43" s="2701" t="s">
        <v>1283</v>
      </c>
      <c r="C43" s="2425"/>
      <c r="D43" s="2425"/>
      <c r="E43" s="1908"/>
      <c r="F43" s="1938"/>
      <c r="G43" s="1921"/>
      <c r="H43" s="2023"/>
      <c r="I43" s="2630"/>
      <c r="J43" s="2023"/>
      <c r="K43" s="2614"/>
      <c r="L43" s="2023"/>
      <c r="M43" s="2614"/>
      <c r="N43" s="2023"/>
      <c r="O43" s="2614"/>
      <c r="P43" s="2023"/>
      <c r="Q43" s="2614"/>
      <c r="R43" s="2023"/>
      <c r="S43" s="2614"/>
    </row>
    <row r="44" spans="1:19">
      <c r="A44" s="2215"/>
      <c r="B44" s="2701" t="s">
        <v>1288</v>
      </c>
      <c r="C44" s="2425"/>
      <c r="D44" s="2425"/>
      <c r="E44" s="1908"/>
      <c r="F44" s="1938"/>
      <c r="G44" s="1921"/>
      <c r="H44" s="2023"/>
      <c r="I44" s="2630"/>
      <c r="J44" s="2023"/>
      <c r="K44" s="2614"/>
      <c r="L44" s="2023"/>
      <c r="M44" s="2614"/>
      <c r="N44" s="2023"/>
      <c r="O44" s="2614"/>
      <c r="P44" s="2023"/>
      <c r="Q44" s="2614"/>
      <c r="R44" s="2023"/>
      <c r="S44" s="2614"/>
    </row>
    <row r="45" spans="1:19">
      <c r="A45" s="2215"/>
      <c r="B45" s="2702" t="s">
        <v>1285</v>
      </c>
      <c r="C45" s="2425"/>
      <c r="D45" s="2425"/>
      <c r="E45" s="1908"/>
      <c r="F45" s="1938"/>
      <c r="G45" s="1921"/>
      <c r="H45" s="2023"/>
      <c r="I45" s="2630"/>
      <c r="J45" s="2023"/>
      <c r="K45" s="2614"/>
      <c r="L45" s="2023"/>
      <c r="M45" s="2614"/>
      <c r="N45" s="2023"/>
      <c r="O45" s="2614"/>
      <c r="P45" s="2023"/>
      <c r="Q45" s="2614"/>
      <c r="R45" s="2023"/>
      <c r="S45" s="2614"/>
    </row>
    <row r="46" spans="1:19">
      <c r="A46" s="2215"/>
      <c r="B46" s="2701" t="s">
        <v>1286</v>
      </c>
      <c r="C46" s="2425"/>
      <c r="D46" s="2425"/>
      <c r="E46" s="1908"/>
      <c r="F46" s="1938"/>
      <c r="G46" s="1921"/>
      <c r="H46" s="2023"/>
      <c r="I46" s="2630"/>
      <c r="J46" s="2023"/>
      <c r="K46" s="2614"/>
      <c r="L46" s="2023"/>
      <c r="M46" s="2614"/>
      <c r="N46" s="2023"/>
      <c r="O46" s="2614"/>
      <c r="P46" s="2023"/>
      <c r="Q46" s="2614"/>
      <c r="R46" s="2023"/>
      <c r="S46" s="2614"/>
    </row>
    <row r="47" spans="1:19">
      <c r="A47" s="2215"/>
      <c r="B47" s="2702" t="s">
        <v>1289</v>
      </c>
      <c r="C47" s="2425"/>
      <c r="D47" s="2425"/>
      <c r="E47" s="1908"/>
      <c r="F47" s="1908"/>
      <c r="G47" s="1921"/>
      <c r="H47" s="2023"/>
      <c r="I47" s="2630"/>
      <c r="J47" s="2023"/>
      <c r="K47" s="2614"/>
      <c r="L47" s="2023"/>
      <c r="M47" s="2614"/>
      <c r="N47" s="2023"/>
      <c r="O47" s="2614"/>
      <c r="P47" s="2023"/>
      <c r="Q47" s="2614"/>
      <c r="R47" s="2023"/>
      <c r="S47" s="2614"/>
    </row>
    <row r="48" spans="1:19">
      <c r="A48" s="2215"/>
      <c r="B48" s="2269"/>
      <c r="C48" s="2425"/>
      <c r="D48" s="2425"/>
      <c r="E48" s="1908"/>
      <c r="F48" s="1908"/>
      <c r="G48" s="1921"/>
      <c r="H48" s="2023"/>
      <c r="I48" s="2630"/>
      <c r="J48" s="2023"/>
      <c r="K48" s="2614"/>
      <c r="L48" s="2023"/>
      <c r="M48" s="2614"/>
      <c r="N48" s="2023"/>
      <c r="O48" s="2614"/>
      <c r="P48" s="2023"/>
      <c r="Q48" s="2614"/>
      <c r="R48" s="2023"/>
      <c r="S48" s="2614"/>
    </row>
    <row r="49" spans="1:19" ht="15.75">
      <c r="A49" s="2215"/>
      <c r="B49" s="2699" t="s">
        <v>1280</v>
      </c>
      <c r="C49" s="1923"/>
      <c r="D49" s="2425">
        <v>1</v>
      </c>
      <c r="E49" s="1908" t="s">
        <v>1281</v>
      </c>
      <c r="F49" s="1938">
        <v>52852</v>
      </c>
      <c r="G49" s="1921"/>
      <c r="H49" s="2023"/>
      <c r="I49" s="2630"/>
      <c r="J49" s="2023"/>
      <c r="K49" s="2614"/>
      <c r="L49" s="2023"/>
      <c r="M49" s="2614"/>
      <c r="N49" s="2023"/>
      <c r="O49" s="2614"/>
      <c r="P49" s="2023"/>
      <c r="Q49" s="2630"/>
      <c r="R49" s="2023"/>
      <c r="S49" s="2630"/>
    </row>
    <row r="50" spans="1:19">
      <c r="A50" s="2215"/>
      <c r="B50" s="2701" t="s">
        <v>1290</v>
      </c>
      <c r="C50" s="1923"/>
      <c r="D50" s="1908"/>
      <c r="E50" s="1908"/>
      <c r="F50" s="1908"/>
      <c r="G50" s="1921"/>
      <c r="H50" s="2023"/>
      <c r="I50" s="2630"/>
      <c r="J50" s="2023"/>
      <c r="K50" s="2614"/>
      <c r="L50" s="2023"/>
      <c r="M50" s="2614"/>
      <c r="N50" s="2023"/>
      <c r="O50" s="2614"/>
      <c r="P50" s="2023"/>
      <c r="Q50" s="2614"/>
      <c r="R50" s="2023"/>
      <c r="S50" s="2614"/>
    </row>
    <row r="51" spans="1:19">
      <c r="A51" s="2215"/>
      <c r="B51" s="2701" t="s">
        <v>1283</v>
      </c>
      <c r="C51" s="1923"/>
      <c r="D51" s="1908"/>
      <c r="E51" s="1908"/>
      <c r="F51" s="1938"/>
      <c r="G51" s="1921"/>
      <c r="H51" s="2023"/>
      <c r="I51" s="2630"/>
      <c r="J51" s="2023"/>
      <c r="K51" s="2614"/>
      <c r="L51" s="2023"/>
      <c r="M51" s="2614"/>
      <c r="N51" s="2023"/>
      <c r="O51" s="2614"/>
      <c r="P51" s="2023"/>
      <c r="Q51" s="2614"/>
      <c r="R51" s="2023"/>
      <c r="S51" s="2614"/>
    </row>
    <row r="52" spans="1:19">
      <c r="A52" s="2215"/>
      <c r="B52" s="2701" t="s">
        <v>1291</v>
      </c>
      <c r="C52" s="1923"/>
      <c r="D52" s="1908"/>
      <c r="E52" s="1908"/>
      <c r="F52" s="1938"/>
      <c r="G52" s="1921"/>
      <c r="H52" s="2023"/>
      <c r="I52" s="2630"/>
      <c r="J52" s="2023"/>
      <c r="K52" s="2614"/>
      <c r="L52" s="2023"/>
      <c r="M52" s="2614"/>
      <c r="N52" s="2023"/>
      <c r="O52" s="2614"/>
      <c r="P52" s="2023"/>
      <c r="Q52" s="2614"/>
      <c r="R52" s="2023"/>
      <c r="S52" s="2614"/>
    </row>
    <row r="53" spans="1:19">
      <c r="A53" s="2215"/>
      <c r="B53" s="2702" t="s">
        <v>1292</v>
      </c>
      <c r="C53" s="1923"/>
      <c r="D53" s="1908"/>
      <c r="E53" s="1908"/>
      <c r="F53" s="1938"/>
      <c r="G53" s="1921"/>
      <c r="H53" s="2023"/>
      <c r="I53" s="2630"/>
      <c r="J53" s="2023"/>
      <c r="K53" s="2614"/>
      <c r="L53" s="2023"/>
      <c r="M53" s="2614"/>
      <c r="N53" s="2023"/>
      <c r="O53" s="2614"/>
      <c r="P53" s="2023"/>
      <c r="Q53" s="2614"/>
      <c r="R53" s="2023"/>
      <c r="S53" s="2614"/>
    </row>
    <row r="54" spans="1:19">
      <c r="A54" s="2215"/>
      <c r="B54" s="2701" t="s">
        <v>1293</v>
      </c>
      <c r="C54" s="1923"/>
      <c r="D54" s="1908"/>
      <c r="E54" s="1908"/>
      <c r="F54" s="1938"/>
      <c r="G54" s="1921"/>
      <c r="H54" s="2023"/>
      <c r="I54" s="2630"/>
      <c r="J54" s="2023"/>
      <c r="K54" s="2614"/>
      <c r="L54" s="2023"/>
      <c r="M54" s="2614"/>
      <c r="N54" s="2023"/>
      <c r="O54" s="2614"/>
      <c r="P54" s="2023"/>
      <c r="Q54" s="2614"/>
      <c r="R54" s="2023"/>
      <c r="S54" s="2614"/>
    </row>
    <row r="55" spans="1:19">
      <c r="A55" s="2215"/>
      <c r="B55" s="2702" t="s">
        <v>1294</v>
      </c>
      <c r="C55" s="1923"/>
      <c r="D55" s="1908"/>
      <c r="E55" s="1908"/>
      <c r="F55" s="1938"/>
      <c r="G55" s="1921"/>
      <c r="H55" s="2023"/>
      <c r="I55" s="2630"/>
      <c r="J55" s="2023"/>
      <c r="K55" s="2614"/>
      <c r="L55" s="2023"/>
      <c r="M55" s="2614"/>
      <c r="N55" s="2023"/>
      <c r="O55" s="2614"/>
      <c r="P55" s="2023"/>
      <c r="Q55" s="2614"/>
      <c r="R55" s="2023"/>
      <c r="S55" s="2614"/>
    </row>
    <row r="56" spans="1:19">
      <c r="A56" s="2215"/>
      <c r="B56" s="2269"/>
      <c r="C56" s="1923"/>
      <c r="D56" s="1908"/>
      <c r="E56" s="1908"/>
      <c r="F56" s="1938"/>
      <c r="G56" s="1921"/>
      <c r="H56" s="2023"/>
      <c r="I56" s="2630"/>
      <c r="J56" s="2023"/>
      <c r="K56" s="2614"/>
      <c r="L56" s="2023"/>
      <c r="M56" s="2614"/>
      <c r="N56" s="2023"/>
      <c r="O56" s="2614"/>
      <c r="P56" s="2023"/>
      <c r="Q56" s="2614"/>
      <c r="R56" s="2023"/>
      <c r="S56" s="2614"/>
    </row>
    <row r="57" spans="1:19">
      <c r="A57" s="2215"/>
      <c r="B57" s="2269"/>
      <c r="C57" s="1923"/>
      <c r="D57" s="1908"/>
      <c r="E57" s="1908"/>
      <c r="F57" s="1938"/>
      <c r="G57" s="1921"/>
      <c r="H57" s="2023"/>
      <c r="I57" s="2630"/>
      <c r="J57" s="2023"/>
      <c r="K57" s="2614"/>
      <c r="L57" s="2023"/>
      <c r="M57" s="2614"/>
      <c r="N57" s="2023"/>
      <c r="O57" s="2614"/>
      <c r="P57" s="2023"/>
      <c r="Q57" s="2614"/>
      <c r="R57" s="2023"/>
      <c r="S57" s="2614"/>
    </row>
    <row r="58" spans="1:19" ht="15.75">
      <c r="A58" s="2215"/>
      <c r="B58" s="2699" t="s">
        <v>1295</v>
      </c>
      <c r="C58" s="1923"/>
      <c r="D58" s="1908">
        <v>1</v>
      </c>
      <c r="E58" s="1908" t="s">
        <v>1281</v>
      </c>
      <c r="F58" s="1938">
        <v>74300.800000000003</v>
      </c>
      <c r="G58" s="1921"/>
      <c r="H58" s="2023"/>
      <c r="I58" s="2630"/>
      <c r="J58" s="2023"/>
      <c r="K58" s="2614"/>
      <c r="L58" s="2023"/>
      <c r="M58" s="2614"/>
      <c r="N58" s="2023"/>
      <c r="O58" s="2614"/>
      <c r="P58" s="2023"/>
      <c r="Q58" s="2614"/>
      <c r="R58" s="2023"/>
      <c r="S58" s="2614"/>
    </row>
    <row r="59" spans="1:19">
      <c r="A59" s="2215"/>
      <c r="B59" s="2269" t="s">
        <v>1296</v>
      </c>
      <c r="C59" s="1923"/>
      <c r="D59" s="1908"/>
      <c r="E59" s="1908"/>
      <c r="F59" s="1938"/>
      <c r="G59" s="1921"/>
      <c r="H59" s="2023"/>
      <c r="I59" s="2630"/>
      <c r="J59" s="2023"/>
      <c r="K59" s="2614"/>
      <c r="L59" s="2023"/>
      <c r="M59" s="2614"/>
      <c r="N59" s="2023"/>
      <c r="O59" s="2614"/>
      <c r="P59" s="2023"/>
      <c r="Q59" s="2614"/>
      <c r="R59" s="2023"/>
      <c r="S59" s="2614"/>
    </row>
    <row r="60" spans="1:19">
      <c r="A60" s="2215"/>
      <c r="B60" s="2269" t="s">
        <v>1297</v>
      </c>
      <c r="C60" s="1923"/>
      <c r="D60" s="1908"/>
      <c r="E60" s="1908"/>
      <c r="F60" s="1938"/>
      <c r="G60" s="1921"/>
      <c r="H60" s="2023"/>
      <c r="I60" s="2630"/>
      <c r="J60" s="2023"/>
      <c r="K60" s="2614"/>
      <c r="L60" s="2023"/>
      <c r="M60" s="2614"/>
      <c r="N60" s="2023"/>
      <c r="O60" s="2614"/>
      <c r="P60" s="2023"/>
      <c r="Q60" s="2614"/>
      <c r="R60" s="2023"/>
      <c r="S60" s="2614"/>
    </row>
    <row r="61" spans="1:19">
      <c r="A61" s="2215"/>
      <c r="B61" s="2269" t="s">
        <v>1298</v>
      </c>
      <c r="C61" s="1923"/>
      <c r="D61" s="1908"/>
      <c r="E61" s="1908"/>
      <c r="F61" s="1938"/>
      <c r="G61" s="1921"/>
      <c r="H61" s="2023"/>
      <c r="I61" s="2630"/>
      <c r="J61" s="2023"/>
      <c r="K61" s="2614"/>
      <c r="L61" s="2023"/>
      <c r="M61" s="2614"/>
      <c r="N61" s="2023"/>
      <c r="O61" s="2614"/>
      <c r="P61" s="2023"/>
      <c r="Q61" s="2614"/>
      <c r="R61" s="2023"/>
      <c r="S61" s="2614"/>
    </row>
    <row r="62" spans="1:19">
      <c r="A62" s="2215"/>
      <c r="B62" s="2269"/>
      <c r="C62" s="1923"/>
      <c r="D62" s="1908"/>
      <c r="E62" s="1908"/>
      <c r="F62" s="1938"/>
      <c r="G62" s="1921"/>
      <c r="H62" s="2023"/>
      <c r="I62" s="2630"/>
      <c r="J62" s="2023"/>
      <c r="K62" s="2614"/>
      <c r="L62" s="2023"/>
      <c r="M62" s="2614"/>
      <c r="N62" s="2023"/>
      <c r="O62" s="2614"/>
      <c r="P62" s="2023"/>
      <c r="Q62" s="2614"/>
      <c r="R62" s="2023"/>
      <c r="S62" s="2614"/>
    </row>
    <row r="63" spans="1:19" ht="15.75">
      <c r="A63" s="2215"/>
      <c r="B63" s="2699" t="s">
        <v>1299</v>
      </c>
      <c r="C63" s="1923"/>
      <c r="D63" s="1908">
        <v>1</v>
      </c>
      <c r="E63" s="1908" t="s">
        <v>1281</v>
      </c>
      <c r="F63" s="1938">
        <v>123514.3</v>
      </c>
      <c r="G63" s="1921"/>
      <c r="H63" s="2023"/>
      <c r="I63" s="2630"/>
      <c r="J63" s="2023"/>
      <c r="K63" s="2614"/>
      <c r="L63" s="2023"/>
      <c r="M63" s="2614"/>
      <c r="N63" s="2023"/>
      <c r="O63" s="2614"/>
      <c r="P63" s="2023"/>
      <c r="Q63" s="2614"/>
      <c r="R63" s="2023"/>
      <c r="S63" s="2614"/>
    </row>
    <row r="64" spans="1:19">
      <c r="A64" s="2215"/>
      <c r="B64" s="2269" t="s">
        <v>1296</v>
      </c>
      <c r="C64" s="1923"/>
      <c r="D64" s="1908"/>
      <c r="E64" s="1908"/>
      <c r="F64" s="1938"/>
      <c r="G64" s="1921"/>
      <c r="H64" s="2023"/>
      <c r="I64" s="2630"/>
      <c r="J64" s="2023"/>
      <c r="K64" s="2614"/>
      <c r="L64" s="2023"/>
      <c r="M64" s="2614"/>
      <c r="N64" s="2023"/>
      <c r="O64" s="2614"/>
      <c r="P64" s="2023"/>
      <c r="Q64" s="2614"/>
      <c r="R64" s="2023"/>
      <c r="S64" s="2614"/>
    </row>
    <row r="65" spans="1:19">
      <c r="A65" s="2215"/>
      <c r="B65" s="2269" t="s">
        <v>1300</v>
      </c>
      <c r="C65" s="1923"/>
      <c r="D65" s="1908"/>
      <c r="E65" s="1908"/>
      <c r="F65" s="1938"/>
      <c r="G65" s="1921"/>
      <c r="H65" s="2023"/>
      <c r="I65" s="2630"/>
      <c r="J65" s="2023"/>
      <c r="K65" s="2614"/>
      <c r="L65" s="2023"/>
      <c r="M65" s="2614"/>
      <c r="N65" s="2023"/>
      <c r="O65" s="2614"/>
      <c r="P65" s="2023"/>
      <c r="Q65" s="2614"/>
      <c r="R65" s="2023"/>
      <c r="S65" s="2614"/>
    </row>
    <row r="66" spans="1:19">
      <c r="A66" s="2215"/>
      <c r="B66" s="2269" t="s">
        <v>1298</v>
      </c>
      <c r="C66" s="1923"/>
      <c r="D66" s="1908"/>
      <c r="E66" s="1908"/>
      <c r="F66" s="1938"/>
      <c r="G66" s="1921"/>
      <c r="H66" s="2023"/>
      <c r="I66" s="2630"/>
      <c r="J66" s="2023"/>
      <c r="K66" s="2614"/>
      <c r="L66" s="2023"/>
      <c r="M66" s="2614"/>
      <c r="N66" s="2023"/>
      <c r="O66" s="2614"/>
      <c r="P66" s="2023"/>
      <c r="Q66" s="2614"/>
      <c r="R66" s="2023"/>
      <c r="S66" s="2614"/>
    </row>
    <row r="67" spans="1:19">
      <c r="A67" s="2215"/>
      <c r="B67" s="148"/>
      <c r="C67" s="1923"/>
      <c r="D67" s="1908"/>
      <c r="E67" s="1908"/>
      <c r="F67" s="1938"/>
      <c r="G67" s="1921"/>
      <c r="H67" s="2023"/>
      <c r="I67" s="2630"/>
      <c r="J67" s="2023"/>
      <c r="K67" s="2614"/>
      <c r="L67" s="2023"/>
      <c r="M67" s="2614"/>
      <c r="N67" s="2023"/>
      <c r="O67" s="2614"/>
      <c r="P67" s="2023"/>
      <c r="Q67" s="2614"/>
      <c r="R67" s="2023"/>
      <c r="S67" s="2614"/>
    </row>
    <row r="68" spans="1:19" ht="15.75" thickBot="1">
      <c r="A68" s="2215"/>
      <c r="B68" s="2268"/>
      <c r="C68" s="1923"/>
      <c r="D68" s="1908"/>
      <c r="E68" s="1908"/>
      <c r="F68" s="1938"/>
      <c r="G68" s="1921"/>
      <c r="H68" s="2023"/>
      <c r="I68" s="2630"/>
      <c r="J68" s="2023"/>
      <c r="K68" s="2614"/>
      <c r="L68" s="2023"/>
      <c r="M68" s="2614"/>
      <c r="N68" s="2023"/>
      <c r="O68" s="2614"/>
      <c r="P68" s="2023"/>
      <c r="Q68" s="2614"/>
      <c r="R68" s="2023"/>
      <c r="S68" s="2614"/>
    </row>
    <row r="69" spans="1:19" ht="15.75" thickTop="1">
      <c r="A69" s="14"/>
      <c r="B69" s="15"/>
      <c r="C69" s="16"/>
      <c r="D69" s="16"/>
      <c r="E69" s="17"/>
      <c r="F69" s="18" t="s">
        <v>625</v>
      </c>
      <c r="G69" s="19"/>
      <c r="H69" s="20"/>
      <c r="I69" s="62">
        <f>SUM(I31:I68)</f>
        <v>0</v>
      </c>
      <c r="J69" s="20"/>
      <c r="K69" s="62">
        <f>SUM(K31:K68)</f>
        <v>0</v>
      </c>
      <c r="L69" s="20"/>
      <c r="M69" s="62">
        <f>SUM(M31:M68)</f>
        <v>0</v>
      </c>
      <c r="N69" s="20"/>
      <c r="O69" s="62">
        <f>SUM(O31:O68)</f>
        <v>0</v>
      </c>
      <c r="P69" s="20"/>
      <c r="Q69" s="62">
        <f>SUM(Q31:Q68)</f>
        <v>0</v>
      </c>
      <c r="R69" s="20"/>
      <c r="S69" s="62">
        <f>SUM(S31:S68)</f>
        <v>0</v>
      </c>
    </row>
    <row r="70" spans="1:19">
      <c r="A70" s="1867"/>
      <c r="B70" s="1868"/>
      <c r="C70" s="1869"/>
      <c r="D70" s="1869"/>
      <c r="E70" s="1870"/>
      <c r="F70" s="1871" t="s">
        <v>626</v>
      </c>
      <c r="G70" s="1872"/>
      <c r="H70" s="1873">
        <v>0</v>
      </c>
      <c r="I70" s="299"/>
      <c r="J70" s="1873">
        <v>0</v>
      </c>
      <c r="K70" s="299"/>
      <c r="L70" s="1873">
        <v>0</v>
      </c>
      <c r="M70" s="299"/>
      <c r="N70" s="1873">
        <v>0</v>
      </c>
      <c r="O70" s="299"/>
      <c r="P70" s="1873">
        <v>0</v>
      </c>
      <c r="Q70" s="299"/>
      <c r="R70" s="1873">
        <v>0</v>
      </c>
      <c r="S70" s="299"/>
    </row>
    <row r="71" spans="1:19">
      <c r="A71" s="1867"/>
      <c r="B71" s="1868"/>
      <c r="C71" s="1869"/>
      <c r="D71" s="1869"/>
      <c r="E71" s="1870"/>
      <c r="F71" s="1871" t="s">
        <v>627</v>
      </c>
      <c r="G71" s="1872"/>
      <c r="H71" s="1875"/>
      <c r="I71" s="1994">
        <f>H70*I69</f>
        <v>0</v>
      </c>
      <c r="J71" s="1875"/>
      <c r="K71" s="1994">
        <f>J70*K69</f>
        <v>0</v>
      </c>
      <c r="L71" s="1875"/>
      <c r="M71" s="1994">
        <f>L70*M69</f>
        <v>0</v>
      </c>
      <c r="N71" s="1875"/>
      <c r="O71" s="1994">
        <f>N70*O69</f>
        <v>0</v>
      </c>
      <c r="P71" s="1875"/>
      <c r="Q71" s="1994">
        <f>P70*Q69</f>
        <v>0</v>
      </c>
      <c r="R71" s="1875"/>
      <c r="S71" s="1994">
        <f>R70*S69</f>
        <v>0</v>
      </c>
    </row>
    <row r="72" spans="1:19">
      <c r="A72" s="1867"/>
      <c r="B72" s="1868"/>
      <c r="C72" s="1869"/>
      <c r="D72" s="1869"/>
      <c r="E72" s="1870"/>
      <c r="F72" s="1871"/>
      <c r="G72" s="1872"/>
      <c r="H72" s="1875"/>
      <c r="I72" s="1993"/>
      <c r="J72" s="1875"/>
      <c r="K72" s="1993"/>
      <c r="L72" s="1875"/>
      <c r="M72" s="1993"/>
      <c r="N72" s="1875"/>
      <c r="O72" s="1993"/>
      <c r="P72" s="1875"/>
      <c r="Q72" s="1993"/>
      <c r="R72" s="1875"/>
      <c r="S72" s="1993"/>
    </row>
    <row r="73" spans="1:19">
      <c r="A73" s="1867"/>
      <c r="B73" s="1868"/>
      <c r="C73" s="1869"/>
      <c r="D73" s="1869"/>
      <c r="E73" s="1870"/>
      <c r="F73" s="1871" t="s">
        <v>628</v>
      </c>
      <c r="G73" s="1872"/>
      <c r="H73" s="1877"/>
      <c r="I73" s="1994">
        <f>SUM(I69:I71)</f>
        <v>0</v>
      </c>
      <c r="J73" s="1877"/>
      <c r="K73" s="1994">
        <f>SUM(K69:K71)</f>
        <v>0</v>
      </c>
      <c r="L73" s="1877"/>
      <c r="M73" s="1994">
        <f>SUM(M69:M71)</f>
        <v>0</v>
      </c>
      <c r="N73" s="1877"/>
      <c r="O73" s="1994">
        <f>SUM(O69:O71)</f>
        <v>0</v>
      </c>
      <c r="P73" s="1877"/>
      <c r="Q73" s="1994">
        <f>SUM(Q69:Q71)</f>
        <v>0</v>
      </c>
      <c r="R73" s="1877"/>
      <c r="S73" s="1994">
        <f>SUM(S69:S71)</f>
        <v>0</v>
      </c>
    </row>
    <row r="74" spans="1:19">
      <c r="A74" s="1867"/>
      <c r="B74" s="1868"/>
      <c r="C74" s="1869"/>
      <c r="D74" s="1869"/>
      <c r="E74" s="1870"/>
      <c r="F74" s="1879" t="s">
        <v>629</v>
      </c>
      <c r="G74" s="1880"/>
      <c r="H74" s="1881"/>
      <c r="I74" s="1882" t="e">
        <f>I73/'Area Calculations'!$I$4</f>
        <v>#DIV/0!</v>
      </c>
      <c r="J74" s="1881"/>
      <c r="K74" s="1882" t="e">
        <f>K73/'Area Calculations'!$I$4</f>
        <v>#DIV/0!</v>
      </c>
      <c r="L74" s="1881"/>
      <c r="M74" s="1882" t="e">
        <f>M73/'Area Calculations'!$I$4</f>
        <v>#DIV/0!</v>
      </c>
      <c r="N74" s="1881"/>
      <c r="O74" s="1882" t="e">
        <f>O73/'Area Calculations'!$I$4</f>
        <v>#DIV/0!</v>
      </c>
      <c r="P74" s="1881"/>
      <c r="Q74" s="1882" t="e">
        <f>Q73/'Area Calculations'!$I$4</f>
        <v>#DIV/0!</v>
      </c>
      <c r="R74" s="1881"/>
      <c r="S74" s="1882" t="e">
        <f>S73/'Area Calculations'!$I$4</f>
        <v>#DIV/0!</v>
      </c>
    </row>
    <row r="75" spans="1:19">
      <c r="A75" s="1867"/>
      <c r="B75" s="1868"/>
      <c r="C75" s="1869"/>
      <c r="D75" s="1869"/>
      <c r="E75" s="1870"/>
      <c r="F75" s="1879" t="s">
        <v>630</v>
      </c>
      <c r="G75" s="1883"/>
      <c r="H75" s="1881"/>
      <c r="I75" s="1882" t="e">
        <f>I73/'Area Calculations'!#REF!</f>
        <v>#REF!</v>
      </c>
      <c r="J75" s="1881"/>
      <c r="K75" s="1882" t="e">
        <f>K73/'Area Calculations'!#REF!</f>
        <v>#REF!</v>
      </c>
      <c r="L75" s="1881"/>
      <c r="M75" s="1882" t="e">
        <f>M73/'Area Calculations'!#REF!</f>
        <v>#REF!</v>
      </c>
      <c r="N75" s="1881"/>
      <c r="O75" s="1882" t="e">
        <f>O73/'Area Calculations'!#REF!</f>
        <v>#REF!</v>
      </c>
      <c r="P75" s="1881"/>
      <c r="Q75" s="1882" t="e">
        <f>Q73/'Area Calculations'!#REF!</f>
        <v>#REF!</v>
      </c>
      <c r="R75" s="1881"/>
      <c r="S75" s="1882" t="e">
        <f>S73/'Area Calculations'!#REF!</f>
        <v>#REF!</v>
      </c>
    </row>
    <row r="76" spans="1:19" ht="15.75" thickBot="1">
      <c r="A76" s="1867"/>
      <c r="B76" s="1868"/>
      <c r="C76" s="1869"/>
      <c r="D76" s="1869"/>
      <c r="E76" s="1870"/>
      <c r="F76" s="1871"/>
      <c r="G76" s="1872"/>
      <c r="H76" s="1887"/>
      <c r="I76" s="1887"/>
      <c r="J76" s="1887"/>
      <c r="K76" s="1887"/>
      <c r="L76" s="1887"/>
      <c r="M76" s="1887"/>
      <c r="N76" s="1887"/>
      <c r="O76" s="1887"/>
      <c r="P76" s="1887"/>
      <c r="Q76" s="1887"/>
      <c r="R76" s="1887"/>
      <c r="S76" s="1887"/>
    </row>
    <row r="77" spans="1:19" ht="16.5" thickTop="1" thickBot="1">
      <c r="A77" s="652" t="s">
        <v>631</v>
      </c>
      <c r="B77" s="653"/>
      <c r="C77" s="12"/>
      <c r="D77" s="12"/>
      <c r="E77" s="12"/>
      <c r="F77" s="12"/>
      <c r="G77" s="54"/>
      <c r="H77" s="52"/>
      <c r="I77" s="21"/>
      <c r="J77" s="21"/>
      <c r="K77" s="21"/>
      <c r="L77" s="21"/>
      <c r="M77" s="21"/>
      <c r="N77" s="21"/>
      <c r="O77" s="21"/>
      <c r="P77" s="21"/>
      <c r="Q77" s="21"/>
      <c r="R77" s="21"/>
      <c r="S77" s="21"/>
    </row>
    <row r="78" spans="1:19" ht="15.75" thickTop="1">
      <c r="A78" s="2703"/>
      <c r="B78" s="1907"/>
      <c r="C78" s="2704"/>
      <c r="D78" s="2704"/>
      <c r="E78" s="2704"/>
      <c r="F78" s="2704"/>
      <c r="G78" s="2705"/>
      <c r="H78" s="2706"/>
      <c r="I78" s="2707"/>
      <c r="J78" s="2707"/>
      <c r="K78" s="2707"/>
      <c r="L78" s="2707"/>
      <c r="M78" s="2707"/>
      <c r="N78" s="2707"/>
      <c r="O78" s="2707"/>
      <c r="P78" s="2707"/>
      <c r="Q78" s="2707"/>
      <c r="R78" s="2707"/>
      <c r="S78" s="2707"/>
    </row>
    <row r="79" spans="1:19">
      <c r="A79" s="2703"/>
      <c r="B79" s="1907"/>
      <c r="C79" s="2704"/>
      <c r="D79" s="2704"/>
      <c r="E79" s="2704"/>
      <c r="F79" s="2704"/>
      <c r="G79" s="2705"/>
      <c r="H79" s="2706"/>
      <c r="I79" s="2707"/>
      <c r="J79" s="2707"/>
      <c r="K79" s="2707"/>
      <c r="L79" s="2707"/>
      <c r="M79" s="2707"/>
      <c r="N79" s="2707"/>
      <c r="O79" s="2707"/>
      <c r="P79" s="2707"/>
      <c r="Q79" s="2707"/>
      <c r="R79" s="2707"/>
      <c r="S79" s="2707"/>
    </row>
    <row r="80" spans="1:19" ht="15.75" thickBot="1">
      <c r="A80" s="2703"/>
      <c r="B80" s="1907"/>
      <c r="C80" s="2704"/>
      <c r="D80" s="2704"/>
      <c r="E80" s="2704"/>
      <c r="F80" s="2704"/>
      <c r="G80" s="2705"/>
      <c r="H80" s="2706"/>
      <c r="I80" s="2707"/>
      <c r="J80" s="2707"/>
      <c r="K80" s="2707"/>
      <c r="L80" s="2707"/>
      <c r="M80" s="2707"/>
      <c r="N80" s="2707"/>
      <c r="O80" s="2707"/>
      <c r="P80" s="2707"/>
      <c r="Q80" s="2707"/>
      <c r="R80" s="2707"/>
      <c r="S80" s="2707"/>
    </row>
    <row r="81" spans="1:34" s="2" customFormat="1" ht="16.5" thickTop="1" thickBot="1">
      <c r="A81" s="652" t="s">
        <v>632</v>
      </c>
      <c r="B81" s="653"/>
      <c r="C81" s="12"/>
      <c r="D81" s="12"/>
      <c r="E81" s="12"/>
      <c r="F81" s="12"/>
      <c r="G81" s="54"/>
      <c r="H81" s="52"/>
      <c r="I81" s="21"/>
      <c r="J81" s="21"/>
      <c r="K81" s="21"/>
      <c r="L81" s="21"/>
      <c r="M81" s="21"/>
      <c r="N81" s="21"/>
      <c r="O81" s="21"/>
      <c r="P81" s="21"/>
      <c r="Q81" s="21"/>
      <c r="R81" s="21"/>
      <c r="S81" s="21"/>
      <c r="T81"/>
      <c r="U81"/>
      <c r="V81"/>
      <c r="W81"/>
      <c r="X81"/>
      <c r="Y81"/>
      <c r="Z81"/>
      <c r="AA81"/>
      <c r="AB81"/>
      <c r="AC81"/>
      <c r="AD81"/>
      <c r="AE81"/>
      <c r="AF81"/>
      <c r="AG81"/>
      <c r="AH81"/>
    </row>
    <row r="82" spans="1:34" s="2" customFormat="1" ht="15.75" thickTop="1">
      <c r="A82" s="2703"/>
      <c r="B82" s="1907"/>
      <c r="C82" s="2704"/>
      <c r="D82" s="2704"/>
      <c r="E82" s="2704"/>
      <c r="F82" s="2704"/>
      <c r="G82" s="2705"/>
      <c r="H82" s="2706"/>
      <c r="I82" s="2707"/>
      <c r="J82" s="2707"/>
      <c r="K82" s="2707"/>
      <c r="L82" s="2707"/>
      <c r="M82" s="2707"/>
      <c r="N82" s="2707"/>
      <c r="O82" s="2707"/>
      <c r="P82" s="2707"/>
      <c r="Q82" s="2707"/>
      <c r="R82" s="2707"/>
      <c r="S82" s="2707"/>
      <c r="T82"/>
      <c r="U82"/>
      <c r="V82"/>
      <c r="W82"/>
      <c r="X82"/>
      <c r="Y82"/>
      <c r="Z82"/>
      <c r="AA82"/>
      <c r="AB82"/>
      <c r="AC82"/>
      <c r="AD82"/>
      <c r="AE82"/>
      <c r="AF82"/>
      <c r="AG82"/>
      <c r="AH82"/>
    </row>
    <row r="83" spans="1:34" s="2" customFormat="1">
      <c r="A83" s="2703"/>
      <c r="B83" s="1907"/>
      <c r="C83" s="2704"/>
      <c r="D83" s="2704"/>
      <c r="E83" s="2704"/>
      <c r="F83" s="2704"/>
      <c r="G83" s="2705"/>
      <c r="H83" s="2706"/>
      <c r="I83" s="2707"/>
      <c r="J83" s="2707"/>
      <c r="K83" s="2707"/>
      <c r="L83" s="2707"/>
      <c r="M83" s="2707"/>
      <c r="N83" s="2707"/>
      <c r="O83" s="2707"/>
      <c r="P83" s="2707"/>
      <c r="Q83" s="2707"/>
      <c r="R83" s="2707"/>
      <c r="S83" s="2707"/>
      <c r="T83"/>
      <c r="U83"/>
      <c r="V83"/>
      <c r="W83"/>
      <c r="X83"/>
      <c r="Y83"/>
      <c r="Z83"/>
      <c r="AA83"/>
      <c r="AB83"/>
      <c r="AC83"/>
      <c r="AD83"/>
      <c r="AE83"/>
      <c r="AF83"/>
      <c r="AG83"/>
      <c r="AH83"/>
    </row>
    <row r="84" spans="1:34" ht="15.75" thickBot="1">
      <c r="A84" s="2703"/>
      <c r="B84" s="1907"/>
      <c r="C84" s="2704"/>
      <c r="D84" s="2704"/>
      <c r="E84" s="2704"/>
      <c r="F84" s="2704"/>
      <c r="G84" s="2705"/>
      <c r="H84" s="2706"/>
      <c r="I84" s="2707"/>
      <c r="J84" s="2707"/>
      <c r="K84" s="2707"/>
      <c r="L84" s="2707"/>
      <c r="M84" s="2707"/>
      <c r="N84" s="2707"/>
      <c r="O84" s="2707"/>
      <c r="P84" s="2707"/>
      <c r="Q84" s="2707"/>
      <c r="R84" s="2707"/>
      <c r="S84" s="2707"/>
    </row>
    <row r="85" spans="1:34" s="2" customFormat="1" ht="16.5" thickTop="1" thickBot="1">
      <c r="A85" s="652" t="s">
        <v>633</v>
      </c>
      <c r="B85" s="653"/>
      <c r="C85" s="12"/>
      <c r="D85" s="12"/>
      <c r="E85" s="12"/>
      <c r="F85" s="12"/>
      <c r="G85" s="54"/>
      <c r="H85" s="52"/>
      <c r="I85" s="21"/>
      <c r="J85" s="21"/>
      <c r="K85" s="21"/>
      <c r="L85" s="21"/>
      <c r="M85" s="21"/>
      <c r="N85" s="21"/>
      <c r="O85" s="21"/>
      <c r="P85" s="21"/>
      <c r="Q85" s="21"/>
      <c r="R85" s="21"/>
      <c r="S85" s="21"/>
      <c r="T85"/>
      <c r="U85"/>
      <c r="V85"/>
      <c r="W85"/>
      <c r="X85"/>
      <c r="Y85"/>
      <c r="Z85"/>
      <c r="AA85"/>
      <c r="AB85"/>
      <c r="AC85"/>
      <c r="AD85"/>
      <c r="AE85"/>
      <c r="AF85"/>
      <c r="AG85"/>
      <c r="AH85"/>
    </row>
    <row r="86" spans="1:34" s="2" customFormat="1" ht="15.75" thickTop="1">
      <c r="A86" s="2703"/>
      <c r="B86" s="1907"/>
      <c r="C86" s="2704"/>
      <c r="D86" s="2704"/>
      <c r="E86" s="2704"/>
      <c r="F86" s="2704"/>
      <c r="G86" s="2705"/>
      <c r="H86" s="2706"/>
      <c r="I86" s="2707"/>
      <c r="J86" s="2707"/>
      <c r="K86" s="2707"/>
      <c r="L86" s="2707"/>
      <c r="M86" s="2707"/>
      <c r="N86" s="2707"/>
      <c r="O86" s="2707"/>
      <c r="P86" s="2707"/>
      <c r="Q86" s="2707"/>
      <c r="R86" s="2707"/>
      <c r="S86" s="2707"/>
      <c r="T86"/>
      <c r="U86"/>
      <c r="V86"/>
      <c r="W86"/>
      <c r="X86"/>
      <c r="Y86"/>
      <c r="Z86"/>
      <c r="AA86"/>
      <c r="AB86"/>
      <c r="AC86"/>
      <c r="AD86"/>
      <c r="AE86"/>
      <c r="AF86"/>
      <c r="AG86"/>
      <c r="AH86"/>
    </row>
    <row r="87" spans="1:34" s="2" customFormat="1">
      <c r="A87" s="1920"/>
      <c r="B87" s="1907"/>
      <c r="C87" s="1908"/>
      <c r="D87" s="1908"/>
      <c r="E87" s="1908"/>
      <c r="F87" s="1908"/>
      <c r="G87" s="2031"/>
      <c r="H87" s="1999"/>
      <c r="I87" s="1888"/>
      <c r="J87" s="1888"/>
      <c r="K87" s="1888"/>
      <c r="L87" s="1888"/>
      <c r="M87" s="1888"/>
      <c r="N87" s="1888"/>
      <c r="O87" s="1888"/>
      <c r="P87" s="1888"/>
      <c r="Q87" s="1888"/>
      <c r="R87" s="1888"/>
      <c r="S87" s="1888"/>
      <c r="T87"/>
      <c r="U87"/>
      <c r="V87"/>
      <c r="W87"/>
      <c r="X87"/>
      <c r="Y87"/>
      <c r="Z87"/>
      <c r="AA87"/>
      <c r="AB87"/>
      <c r="AC87"/>
      <c r="AD87"/>
      <c r="AE87"/>
      <c r="AF87"/>
      <c r="AG87"/>
      <c r="AH87"/>
    </row>
    <row r="88" spans="1:34" s="2" customFormat="1" ht="15.75" thickBot="1">
      <c r="A88" s="1889"/>
      <c r="B88" s="1890"/>
      <c r="C88" s="1908"/>
      <c r="D88" s="1908"/>
      <c r="E88" s="1908"/>
      <c r="F88" s="1908"/>
      <c r="G88" s="2031"/>
      <c r="H88" s="2000"/>
      <c r="I88" s="1891"/>
      <c r="J88" s="1891"/>
      <c r="K88" s="1891"/>
      <c r="L88" s="1891"/>
      <c r="M88" s="1891"/>
      <c r="N88" s="1891"/>
      <c r="O88" s="1891"/>
      <c r="P88" s="1891"/>
      <c r="Q88" s="1891"/>
      <c r="R88" s="1891"/>
      <c r="S88" s="1891"/>
    </row>
    <row r="89" spans="1:34" s="2" customFormat="1" ht="16.5" thickTop="1" thickBot="1">
      <c r="A89" s="652" t="s">
        <v>634</v>
      </c>
      <c r="B89" s="653"/>
      <c r="C89" s="12"/>
      <c r="D89" s="12"/>
      <c r="E89" s="12"/>
      <c r="F89" s="12"/>
      <c r="G89" s="54"/>
      <c r="H89" s="52"/>
      <c r="I89" s="21"/>
      <c r="J89" s="21"/>
      <c r="K89" s="21"/>
      <c r="L89" s="21"/>
      <c r="M89" s="21"/>
      <c r="N89" s="21"/>
      <c r="O89" s="21"/>
      <c r="P89" s="21"/>
      <c r="Q89" s="21"/>
      <c r="R89" s="21"/>
      <c r="S89" s="21"/>
      <c r="T89"/>
      <c r="U89"/>
      <c r="V89"/>
      <c r="W89"/>
      <c r="X89"/>
      <c r="Y89"/>
      <c r="Z89"/>
      <c r="AA89"/>
      <c r="AB89"/>
      <c r="AC89"/>
      <c r="AD89"/>
      <c r="AE89"/>
      <c r="AF89"/>
      <c r="AG89"/>
      <c r="AH89"/>
    </row>
    <row r="90" spans="1:34" ht="15.75" thickTop="1">
      <c r="A90" s="2708"/>
      <c r="B90" s="2709"/>
      <c r="C90" s="2704"/>
      <c r="D90" s="2704"/>
      <c r="E90" s="2704"/>
      <c r="F90" s="2704"/>
      <c r="G90" s="2705"/>
      <c r="H90" s="2706"/>
      <c r="I90" s="2707"/>
      <c r="J90" s="2707"/>
      <c r="K90" s="2707"/>
      <c r="L90" s="2707"/>
      <c r="M90" s="2707"/>
      <c r="N90" s="2707"/>
      <c r="O90" s="2707"/>
      <c r="P90" s="2707"/>
      <c r="Q90" s="2707"/>
      <c r="R90" s="2707"/>
      <c r="S90" s="2707"/>
      <c r="T90" s="2"/>
      <c r="U90" s="2"/>
      <c r="V90" s="2"/>
      <c r="W90" s="2"/>
      <c r="X90" s="2"/>
      <c r="Y90" s="2"/>
      <c r="Z90" s="2"/>
      <c r="AA90" s="2"/>
      <c r="AB90" s="2"/>
      <c r="AC90" s="2"/>
      <c r="AD90" s="2"/>
      <c r="AE90" s="2"/>
      <c r="AF90" s="2"/>
      <c r="AG90" s="2"/>
      <c r="AH90" s="2"/>
    </row>
    <row r="91" spans="1:34">
      <c r="A91" s="1889"/>
      <c r="B91" s="1890"/>
      <c r="C91" s="1908"/>
      <c r="D91" s="1908"/>
      <c r="E91" s="1908"/>
      <c r="F91" s="1908"/>
      <c r="G91" s="2031"/>
      <c r="H91" s="2001"/>
      <c r="I91" s="1892"/>
      <c r="J91" s="1892"/>
      <c r="K91" s="1892"/>
      <c r="L91" s="1892"/>
      <c r="M91" s="1892"/>
      <c r="N91" s="1892"/>
      <c r="O91" s="1892"/>
      <c r="P91" s="1892"/>
      <c r="Q91" s="1892"/>
      <c r="R91" s="1892"/>
      <c r="S91" s="1892"/>
      <c r="T91" s="2"/>
      <c r="U91" s="2"/>
      <c r="V91" s="2"/>
      <c r="W91" s="2"/>
      <c r="X91" s="2"/>
      <c r="Y91" s="2"/>
      <c r="Z91" s="2"/>
      <c r="AA91" s="2"/>
      <c r="AB91" s="2"/>
      <c r="AC91" s="2"/>
      <c r="AD91" s="2"/>
      <c r="AE91" s="2"/>
      <c r="AF91" s="2"/>
      <c r="AG91" s="2"/>
      <c r="AH91" s="2"/>
    </row>
    <row r="92" spans="1:34" ht="15.75" thickBot="1">
      <c r="A92" s="1889"/>
      <c r="B92" s="1890"/>
      <c r="C92" s="1908"/>
      <c r="D92" s="1908"/>
      <c r="E92" s="1908"/>
      <c r="F92" s="1908"/>
      <c r="G92" s="2031"/>
      <c r="H92" s="2001"/>
      <c r="I92" s="1892"/>
      <c r="J92" s="1892"/>
      <c r="K92" s="1892"/>
      <c r="L92" s="1892"/>
      <c r="M92" s="1892"/>
      <c r="N92" s="1892"/>
      <c r="O92" s="1892"/>
      <c r="P92" s="1892"/>
      <c r="Q92" s="1892"/>
      <c r="R92" s="1892"/>
      <c r="S92" s="1892"/>
      <c r="T92" s="2"/>
      <c r="U92" s="2"/>
      <c r="V92" s="2"/>
      <c r="W92" s="2"/>
      <c r="X92" s="2"/>
      <c r="Y92" s="2"/>
      <c r="Z92" s="2"/>
      <c r="AA92" s="2"/>
      <c r="AB92" s="2"/>
      <c r="AC92" s="2"/>
      <c r="AD92" s="2"/>
      <c r="AE92" s="2"/>
      <c r="AF92" s="2"/>
      <c r="AG92" s="2"/>
      <c r="AH92" s="2"/>
    </row>
    <row r="93" spans="1:34" ht="16.5" thickTop="1" thickBot="1">
      <c r="A93" s="652" t="s">
        <v>635</v>
      </c>
      <c r="B93" s="653"/>
      <c r="C93" s="12"/>
      <c r="D93" s="12"/>
      <c r="E93" s="12"/>
      <c r="F93" s="12"/>
      <c r="G93" s="54"/>
      <c r="H93" s="52"/>
      <c r="I93" s="21"/>
      <c r="J93" s="21"/>
      <c r="K93" s="21"/>
      <c r="L93" s="21"/>
      <c r="M93" s="21"/>
      <c r="N93" s="21"/>
      <c r="O93" s="21"/>
      <c r="P93" s="21"/>
      <c r="Q93" s="21"/>
      <c r="R93" s="21"/>
      <c r="S93" s="21"/>
    </row>
    <row r="94" spans="1:34" ht="15.75" thickTop="1">
      <c r="A94" s="1920"/>
      <c r="B94" s="1907" t="s">
        <v>636</v>
      </c>
      <c r="C94" s="1908"/>
      <c r="D94" s="1908"/>
      <c r="E94" s="1908"/>
      <c r="F94" s="1908"/>
      <c r="G94" s="2031"/>
      <c r="H94" s="2001"/>
      <c r="I94" s="1892"/>
      <c r="J94" s="1892"/>
      <c r="K94" s="1892"/>
      <c r="L94" s="1892"/>
      <c r="M94" s="1892"/>
      <c r="N94" s="1892"/>
      <c r="O94" s="1892"/>
      <c r="P94" s="1892"/>
      <c r="Q94" s="1892"/>
      <c r="R94" s="1892"/>
      <c r="S94" s="1892"/>
    </row>
    <row r="95" spans="1:34">
      <c r="A95" s="1920"/>
      <c r="B95" s="1907" t="s">
        <v>637</v>
      </c>
      <c r="C95" s="1908"/>
      <c r="D95" s="1908"/>
      <c r="E95" s="1908"/>
      <c r="F95" s="1908"/>
      <c r="G95" s="2031"/>
      <c r="H95" s="2001"/>
      <c r="I95" s="1892"/>
      <c r="J95" s="1892"/>
      <c r="K95" s="1892"/>
      <c r="L95" s="1892"/>
      <c r="M95" s="1892"/>
      <c r="N95" s="1892"/>
      <c r="O95" s="1892"/>
      <c r="P95" s="1892"/>
      <c r="Q95" s="1892"/>
      <c r="R95" s="1892"/>
      <c r="S95" s="1892"/>
    </row>
    <row r="96" spans="1:34">
      <c r="A96" s="1920"/>
      <c r="B96" s="1907" t="s">
        <v>638</v>
      </c>
      <c r="C96" s="1908"/>
      <c r="D96" s="1908"/>
      <c r="E96" s="1908"/>
      <c r="F96" s="1908"/>
      <c r="G96" s="2031"/>
      <c r="H96" s="2001"/>
      <c r="I96" s="1892"/>
      <c r="J96" s="1892"/>
      <c r="K96" s="1892"/>
      <c r="L96" s="1892"/>
      <c r="M96" s="1892"/>
      <c r="N96" s="1892"/>
      <c r="O96" s="1892"/>
      <c r="P96" s="1892"/>
      <c r="Q96" s="1892"/>
      <c r="R96" s="1892"/>
      <c r="S96" s="1892"/>
    </row>
    <row r="97" spans="1:34">
      <c r="A97" s="1920"/>
      <c r="B97" s="1907" t="s">
        <v>639</v>
      </c>
      <c r="C97" s="1908"/>
      <c r="D97" s="1908"/>
      <c r="E97" s="1908"/>
      <c r="F97" s="1908"/>
      <c r="G97" s="2031"/>
      <c r="H97" s="2001"/>
      <c r="I97" s="1892"/>
      <c r="J97" s="1892"/>
      <c r="K97" s="1892"/>
      <c r="L97" s="1892"/>
      <c r="M97" s="1892"/>
      <c r="N97" s="1892"/>
      <c r="O97" s="1892"/>
      <c r="P97" s="1892"/>
      <c r="Q97" s="1892"/>
      <c r="R97" s="1892"/>
      <c r="S97" s="1892"/>
    </row>
    <row r="98" spans="1:34" ht="15.75" thickBot="1">
      <c r="A98" s="358"/>
      <c r="B98" s="357"/>
      <c r="C98" s="188"/>
      <c r="D98" s="188"/>
      <c r="E98" s="188"/>
      <c r="F98" s="188"/>
      <c r="G98" s="55"/>
      <c r="H98" s="53"/>
      <c r="I98" s="300"/>
      <c r="J98" s="300"/>
      <c r="K98" s="300"/>
      <c r="L98" s="300"/>
      <c r="M98" s="300"/>
      <c r="N98" s="300"/>
      <c r="O98" s="300"/>
      <c r="P98" s="300"/>
      <c r="Q98" s="300"/>
      <c r="R98" s="300"/>
      <c r="S98" s="300"/>
    </row>
    <row r="99" spans="1:34" ht="16.5" thickTop="1" thickBot="1">
      <c r="A99" s="7" t="s">
        <v>640</v>
      </c>
      <c r="B99" s="8"/>
      <c r="C99" s="12"/>
      <c r="D99" s="12"/>
      <c r="E99" s="12"/>
      <c r="F99" s="12"/>
      <c r="G99" s="54"/>
      <c r="H99" s="52"/>
      <c r="I99" s="21"/>
      <c r="J99" s="21"/>
      <c r="K99" s="21"/>
      <c r="L99" s="21"/>
      <c r="M99" s="21"/>
      <c r="N99" s="21"/>
      <c r="O99" s="21"/>
      <c r="P99" s="21"/>
      <c r="Q99" s="21"/>
      <c r="R99" s="21"/>
      <c r="S99" s="21"/>
    </row>
    <row r="100" spans="1:34" ht="15.75" thickTop="1">
      <c r="A100" s="2703"/>
      <c r="B100" s="2710" t="s">
        <v>641</v>
      </c>
      <c r="C100" s="2704"/>
      <c r="D100" s="2704"/>
      <c r="E100" s="2704"/>
      <c r="F100" s="2704"/>
      <c r="G100" s="2705"/>
      <c r="H100" s="2614"/>
      <c r="I100" s="2711"/>
      <c r="J100" s="2711"/>
      <c r="K100" s="2711"/>
      <c r="L100" s="2711"/>
      <c r="M100" s="2711"/>
      <c r="N100" s="2711"/>
      <c r="O100" s="2711"/>
      <c r="P100" s="2711"/>
      <c r="Q100" s="2711"/>
      <c r="R100" s="2711"/>
      <c r="S100" s="2711"/>
    </row>
    <row r="101" spans="1:34">
      <c r="A101" s="1920"/>
      <c r="B101" s="1907" t="s">
        <v>642</v>
      </c>
      <c r="C101" s="1908"/>
      <c r="D101" s="1908"/>
      <c r="E101" s="1908"/>
      <c r="F101" s="1908"/>
      <c r="G101" s="2031"/>
      <c r="H101" s="2002"/>
      <c r="I101" s="1893"/>
      <c r="J101" s="1893"/>
      <c r="K101" s="1893"/>
      <c r="L101" s="1893"/>
      <c r="M101" s="1893"/>
      <c r="N101" s="1893"/>
      <c r="O101" s="1893"/>
      <c r="P101" s="1893"/>
      <c r="Q101" s="1893"/>
      <c r="R101" s="1893"/>
      <c r="S101" s="1893"/>
    </row>
    <row r="102" spans="1:34" ht="15.75" thickBot="1">
      <c r="A102" s="1894"/>
      <c r="B102" s="1895" t="s">
        <v>643</v>
      </c>
      <c r="C102" s="1896"/>
      <c r="D102" s="1896"/>
      <c r="E102" s="1896"/>
      <c r="F102" s="1896"/>
      <c r="G102" s="2032"/>
      <c r="H102" s="2003"/>
      <c r="I102" s="1898"/>
      <c r="J102" s="1898"/>
      <c r="K102" s="1898"/>
      <c r="L102" s="1898"/>
      <c r="M102" s="1898"/>
      <c r="N102" s="1898"/>
      <c r="O102" s="1898"/>
      <c r="P102" s="1898"/>
      <c r="Q102" s="1898"/>
      <c r="R102" s="1898"/>
      <c r="S102" s="1898"/>
    </row>
    <row r="103" spans="1:34" ht="16.5" thickTop="1" thickBot="1"/>
    <row r="104" spans="1:34" ht="16.5" thickTop="1" thickBot="1">
      <c r="A104" s="94" t="s">
        <v>644</v>
      </c>
      <c r="B104" s="96" t="s">
        <v>1301</v>
      </c>
    </row>
    <row r="105" spans="1:34" ht="15.75" thickTop="1">
      <c r="A105" s="95" t="s">
        <v>542</v>
      </c>
      <c r="B105" s="1899"/>
    </row>
    <row r="106" spans="1:34">
      <c r="A106" s="1900" t="s">
        <v>546</v>
      </c>
      <c r="B106" s="1899"/>
    </row>
    <row r="107" spans="1:34">
      <c r="A107" s="1901" t="s">
        <v>549</v>
      </c>
      <c r="B107" s="1902"/>
    </row>
    <row r="108" spans="1:34">
      <c r="A108" s="1901" t="s">
        <v>552</v>
      </c>
      <c r="B108" s="1903"/>
    </row>
    <row r="109" spans="1:34" s="2" customFormat="1" ht="15.75" thickBot="1">
      <c r="A109" s="1904" t="s">
        <v>645</v>
      </c>
      <c r="B109" s="1905"/>
      <c r="T109"/>
      <c r="U109"/>
      <c r="V109"/>
      <c r="W109"/>
      <c r="X109"/>
      <c r="Y109"/>
      <c r="Z109"/>
      <c r="AA109"/>
      <c r="AB109"/>
      <c r="AC109"/>
      <c r="AD109"/>
      <c r="AE109"/>
      <c r="AF109"/>
      <c r="AG109"/>
      <c r="AH109"/>
    </row>
    <row r="110" spans="1:34" s="2" customFormat="1" ht="15.75" thickTop="1">
      <c r="A110"/>
      <c r="B110" s="1"/>
      <c r="T110"/>
      <c r="U110"/>
      <c r="V110"/>
      <c r="W110"/>
      <c r="X110"/>
      <c r="Y110"/>
      <c r="Z110"/>
      <c r="AA110"/>
      <c r="AB110"/>
      <c r="AC110"/>
      <c r="AD110"/>
      <c r="AE110"/>
      <c r="AF110"/>
      <c r="AG110"/>
      <c r="AH110"/>
    </row>
    <row r="111" spans="1:34" ht="15.75" thickBot="1"/>
    <row r="112" spans="1:34" ht="16.5" thickTop="1" thickBot="1">
      <c r="A112" s="94" t="s">
        <v>644</v>
      </c>
      <c r="B112" s="96" t="s">
        <v>1302</v>
      </c>
    </row>
    <row r="113" spans="1:2" ht="15.75" thickTop="1">
      <c r="A113" s="95" t="s">
        <v>542</v>
      </c>
      <c r="B113" s="1899"/>
    </row>
    <row r="114" spans="1:2">
      <c r="A114" s="1900" t="s">
        <v>546</v>
      </c>
      <c r="B114" s="1899"/>
    </row>
    <row r="115" spans="1:2">
      <c r="A115" s="1901" t="s">
        <v>549</v>
      </c>
      <c r="B115" s="1902"/>
    </row>
    <row r="116" spans="1:2">
      <c r="A116" s="1901" t="s">
        <v>552</v>
      </c>
      <c r="B116" s="1903"/>
    </row>
    <row r="117" spans="1:2" ht="15.75" thickBot="1">
      <c r="A117" s="1904" t="s">
        <v>645</v>
      </c>
      <c r="B117" s="1905"/>
    </row>
    <row r="118" spans="1:2" ht="15.75" thickTop="1"/>
  </sheetData>
  <mergeCells count="47">
    <mergeCell ref="A77:B77"/>
    <mergeCell ref="A81:B81"/>
    <mergeCell ref="A85:B85"/>
    <mergeCell ref="A89:B89"/>
    <mergeCell ref="A93:B93"/>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RowHeight="15"/>
  <cols>
    <col min="2" max="2" width="7.7109375" style="169" customWidth="1"/>
    <col min="3" max="3" width="79.42578125" style="170" bestFit="1" customWidth="1"/>
    <col min="4" max="4" width="11.7109375" style="171" bestFit="1" customWidth="1"/>
    <col min="5" max="5" width="7.28515625" style="170" bestFit="1" customWidth="1"/>
    <col min="6" max="6" width="12.28515625" style="172" bestFit="1" customWidth="1"/>
    <col min="7" max="8" width="12.7109375" style="170" bestFit="1" customWidth="1"/>
    <col min="9" max="10" width="11.5703125" style="170" bestFit="1" customWidth="1"/>
    <col min="11" max="11" width="12.7109375" style="170" bestFit="1" customWidth="1"/>
    <col min="12" max="12" width="11.5703125" style="170" bestFit="1" customWidth="1"/>
    <col min="13" max="13" width="10.7109375" style="170" bestFit="1" customWidth="1"/>
    <col min="14" max="15" width="9.7109375" style="170" bestFit="1" customWidth="1"/>
    <col min="16" max="16" width="9.140625" style="170"/>
  </cols>
  <sheetData>
    <row r="1" spans="2:7">
      <c r="B1" s="169" t="s">
        <v>1303</v>
      </c>
    </row>
    <row r="2" spans="2:7">
      <c r="B2" s="169">
        <v>10</v>
      </c>
      <c r="C2" s="170" t="s">
        <v>642</v>
      </c>
      <c r="D2" s="171" t="s">
        <v>1304</v>
      </c>
      <c r="F2" s="172">
        <v>17500</v>
      </c>
      <c r="G2" s="173">
        <v>17500</v>
      </c>
    </row>
    <row r="3" spans="2:7">
      <c r="B3" s="169">
        <v>20</v>
      </c>
      <c r="C3" s="170" t="s">
        <v>1305</v>
      </c>
      <c r="D3" s="171" t="s">
        <v>1304</v>
      </c>
      <c r="F3" s="172">
        <v>33960</v>
      </c>
      <c r="G3" s="173">
        <v>33960</v>
      </c>
    </row>
    <row r="4" spans="2:7">
      <c r="C4" s="173"/>
    </row>
    <row r="5" spans="2:7">
      <c r="B5" s="169" t="s">
        <v>1306</v>
      </c>
    </row>
    <row r="6" spans="2:7">
      <c r="B6" s="169">
        <v>50</v>
      </c>
      <c r="C6" s="170" t="s">
        <v>1307</v>
      </c>
      <c r="D6" s="171" t="s">
        <v>1308</v>
      </c>
      <c r="F6" s="172">
        <v>1</v>
      </c>
      <c r="G6" s="173">
        <v>2600</v>
      </c>
    </row>
    <row r="7" spans="2:7">
      <c r="B7" s="169">
        <v>55</v>
      </c>
      <c r="C7" s="170" t="s">
        <v>1309</v>
      </c>
      <c r="D7" s="171" t="s">
        <v>1310</v>
      </c>
      <c r="F7" s="172">
        <v>800</v>
      </c>
      <c r="G7" s="173">
        <v>4800</v>
      </c>
    </row>
    <row r="8" spans="2:7">
      <c r="B8" s="169">
        <v>70</v>
      </c>
      <c r="C8" s="170" t="s">
        <v>1311</v>
      </c>
      <c r="D8" s="171" t="s">
        <v>1312</v>
      </c>
      <c r="F8" s="172">
        <v>250</v>
      </c>
      <c r="G8" s="173">
        <v>5500</v>
      </c>
    </row>
    <row r="9" spans="2:7">
      <c r="B9" s="169">
        <v>75</v>
      </c>
      <c r="C9" s="170" t="s">
        <v>1313</v>
      </c>
      <c r="D9" s="171" t="s">
        <v>1314</v>
      </c>
      <c r="F9" s="172">
        <v>10</v>
      </c>
      <c r="G9" s="173">
        <v>1000</v>
      </c>
    </row>
    <row r="10" spans="2:7">
      <c r="G10" s="173"/>
    </row>
    <row r="11" spans="2:7">
      <c r="B11" s="169" t="s">
        <v>1315</v>
      </c>
    </row>
    <row r="12" spans="2:7">
      <c r="B12" s="169">
        <v>108</v>
      </c>
      <c r="C12" s="170" t="s">
        <v>1316</v>
      </c>
      <c r="D12" s="171" t="s">
        <v>1304</v>
      </c>
      <c r="F12" s="172">
        <v>31000</v>
      </c>
      <c r="G12" s="173">
        <v>31000</v>
      </c>
    </row>
    <row r="13" spans="2:7">
      <c r="B13" s="169">
        <v>110</v>
      </c>
      <c r="C13" s="170" t="s">
        <v>1317</v>
      </c>
      <c r="D13" s="171" t="s">
        <v>1318</v>
      </c>
      <c r="F13" s="172">
        <v>4.5</v>
      </c>
      <c r="G13" s="173">
        <v>2700</v>
      </c>
    </row>
    <row r="14" spans="2:7">
      <c r="B14" s="169">
        <v>115</v>
      </c>
      <c r="C14" s="170" t="s">
        <v>1319</v>
      </c>
      <c r="D14" s="171" t="s">
        <v>1320</v>
      </c>
      <c r="F14" s="172">
        <v>12</v>
      </c>
      <c r="G14" s="173">
        <v>234000</v>
      </c>
    </row>
    <row r="15" spans="2:7">
      <c r="B15" s="169">
        <v>120</v>
      </c>
      <c r="C15" s="170" t="s">
        <v>1321</v>
      </c>
      <c r="D15" s="171" t="s">
        <v>1322</v>
      </c>
      <c r="F15" s="172">
        <v>0.35</v>
      </c>
      <c r="G15" s="173">
        <v>9905</v>
      </c>
    </row>
    <row r="16" spans="2:7">
      <c r="B16" s="169">
        <v>125</v>
      </c>
      <c r="C16" s="170" t="s">
        <v>1323</v>
      </c>
      <c r="D16" s="171" t="s">
        <v>1322</v>
      </c>
      <c r="F16" s="172">
        <v>1.2</v>
      </c>
      <c r="G16" s="173">
        <v>33960</v>
      </c>
    </row>
    <row r="17" spans="2:7">
      <c r="B17" s="169">
        <v>130</v>
      </c>
      <c r="C17" s="170" t="s">
        <v>1324</v>
      </c>
      <c r="D17" s="171" t="s">
        <v>1304</v>
      </c>
      <c r="F17" s="172">
        <v>34000</v>
      </c>
      <c r="G17" s="173">
        <v>34000</v>
      </c>
    </row>
    <row r="18" spans="2:7">
      <c r="B18" s="169">
        <v>135</v>
      </c>
      <c r="C18" s="170" t="s">
        <v>1325</v>
      </c>
      <c r="D18" s="171" t="s">
        <v>1326</v>
      </c>
      <c r="F18" s="172">
        <v>2.5</v>
      </c>
      <c r="G18" s="173">
        <v>10500</v>
      </c>
    </row>
    <row r="19" spans="2:7">
      <c r="G19" s="173"/>
    </row>
    <row r="20" spans="2:7">
      <c r="B20" s="169" t="s">
        <v>1327</v>
      </c>
    </row>
    <row r="21" spans="2:7">
      <c r="B21" s="169">
        <v>200</v>
      </c>
      <c r="C21" s="170" t="s">
        <v>1223</v>
      </c>
      <c r="D21" s="171" t="s">
        <v>1328</v>
      </c>
      <c r="F21" s="172">
        <v>4.8</v>
      </c>
      <c r="G21" s="173">
        <v>41280</v>
      </c>
    </row>
    <row r="22" spans="2:7">
      <c r="B22" s="169">
        <v>205</v>
      </c>
      <c r="C22" s="170" t="s">
        <v>1224</v>
      </c>
      <c r="D22" s="171" t="s">
        <v>1329</v>
      </c>
      <c r="F22" s="172">
        <v>11</v>
      </c>
      <c r="G22" s="173">
        <v>89100</v>
      </c>
    </row>
    <row r="23" spans="2:7">
      <c r="B23" s="169">
        <v>215</v>
      </c>
      <c r="C23" s="170" t="s">
        <v>1225</v>
      </c>
      <c r="D23" s="171" t="s">
        <v>1330</v>
      </c>
      <c r="F23" s="172">
        <v>6.6</v>
      </c>
      <c r="G23" s="173">
        <v>52800</v>
      </c>
    </row>
    <row r="24" spans="2:7">
      <c r="B24" s="169">
        <v>220</v>
      </c>
      <c r="C24" s="170" t="s">
        <v>1226</v>
      </c>
      <c r="D24" s="171" t="s">
        <v>1330</v>
      </c>
      <c r="F24" s="172">
        <v>7</v>
      </c>
      <c r="G24" s="173">
        <v>56000</v>
      </c>
    </row>
    <row r="25" spans="2:7">
      <c r="B25" s="169">
        <v>225</v>
      </c>
      <c r="C25" s="170" t="s">
        <v>1227</v>
      </c>
      <c r="D25" s="171" t="s">
        <v>1331</v>
      </c>
      <c r="F25" s="172">
        <v>51</v>
      </c>
      <c r="G25" s="173">
        <v>4335</v>
      </c>
    </row>
    <row r="26" spans="2:7">
      <c r="B26" s="169">
        <v>230</v>
      </c>
      <c r="C26" s="170" t="s">
        <v>1228</v>
      </c>
      <c r="D26" s="171" t="s">
        <v>1332</v>
      </c>
      <c r="F26" s="172">
        <v>6</v>
      </c>
      <c r="G26" s="173">
        <v>9000</v>
      </c>
    </row>
    <row r="27" spans="2:7">
      <c r="B27" s="169">
        <v>240</v>
      </c>
      <c r="C27" s="170" t="s">
        <v>1229</v>
      </c>
      <c r="D27" s="171" t="s">
        <v>1333</v>
      </c>
      <c r="F27" s="172">
        <v>11.2</v>
      </c>
      <c r="G27" s="173">
        <v>47600</v>
      </c>
    </row>
    <row r="28" spans="2:7">
      <c r="B28" s="169">
        <v>241</v>
      </c>
      <c r="C28" s="170" t="s">
        <v>1230</v>
      </c>
      <c r="D28" s="171" t="s">
        <v>1334</v>
      </c>
      <c r="F28" s="172">
        <v>17.2</v>
      </c>
      <c r="G28" s="173">
        <v>1892</v>
      </c>
    </row>
    <row r="29" spans="2:7">
      <c r="B29" s="169">
        <v>242</v>
      </c>
      <c r="C29" s="170" t="s">
        <v>1231</v>
      </c>
      <c r="D29" s="171" t="s">
        <v>1335</v>
      </c>
      <c r="F29" s="172">
        <v>19.2</v>
      </c>
      <c r="G29" s="173">
        <v>4800</v>
      </c>
    </row>
    <row r="30" spans="2:7">
      <c r="B30" s="169">
        <v>245</v>
      </c>
      <c r="C30" s="170" t="s">
        <v>1232</v>
      </c>
      <c r="D30" s="171" t="s">
        <v>1336</v>
      </c>
      <c r="F30" s="172">
        <v>21</v>
      </c>
      <c r="G30" s="173">
        <v>3045</v>
      </c>
    </row>
    <row r="31" spans="2:7">
      <c r="B31" s="169">
        <v>250</v>
      </c>
      <c r="C31" s="170" t="s">
        <v>1233</v>
      </c>
      <c r="D31" s="171" t="s">
        <v>1337</v>
      </c>
      <c r="F31" s="172">
        <v>3.8</v>
      </c>
      <c r="G31" s="173">
        <v>53200</v>
      </c>
    </row>
    <row r="32" spans="2:7">
      <c r="B32" s="169">
        <v>252</v>
      </c>
      <c r="C32" s="170" t="s">
        <v>1234</v>
      </c>
      <c r="D32" s="171" t="s">
        <v>1338</v>
      </c>
      <c r="F32" s="172">
        <v>7.2</v>
      </c>
      <c r="G32" s="173">
        <v>864</v>
      </c>
    </row>
    <row r="33" spans="2:7">
      <c r="B33" s="169">
        <v>255</v>
      </c>
      <c r="C33" s="170" t="s">
        <v>1235</v>
      </c>
      <c r="D33" s="171" t="s">
        <v>1339</v>
      </c>
      <c r="F33" s="172">
        <v>800</v>
      </c>
      <c r="G33" s="173">
        <v>5600</v>
      </c>
    </row>
    <row r="34" spans="2:7">
      <c r="B34" s="169">
        <v>256</v>
      </c>
      <c r="C34" s="170" t="s">
        <v>1340</v>
      </c>
      <c r="D34" s="171" t="s">
        <v>1341</v>
      </c>
      <c r="F34" s="172">
        <v>43</v>
      </c>
      <c r="G34" s="173">
        <v>27950</v>
      </c>
    </row>
    <row r="35" spans="2:7">
      <c r="B35" s="169">
        <v>260</v>
      </c>
      <c r="C35" s="170" t="s">
        <v>1237</v>
      </c>
      <c r="D35" s="171" t="s">
        <v>1304</v>
      </c>
      <c r="F35" s="172">
        <v>13650</v>
      </c>
      <c r="G35" s="173">
        <v>13650</v>
      </c>
    </row>
    <row r="36" spans="2:7">
      <c r="G36" s="173"/>
    </row>
    <row r="37" spans="2:7">
      <c r="B37" s="169" t="s">
        <v>1342</v>
      </c>
    </row>
    <row r="38" spans="2:7">
      <c r="B38" s="169">
        <v>300</v>
      </c>
      <c r="C38" s="170" t="s">
        <v>1343</v>
      </c>
      <c r="D38" s="171" t="s">
        <v>1344</v>
      </c>
      <c r="F38" s="172">
        <v>34</v>
      </c>
      <c r="G38" s="173">
        <v>1870</v>
      </c>
    </row>
    <row r="39" spans="2:7">
      <c r="B39" s="169">
        <v>305</v>
      </c>
      <c r="C39" s="170" t="s">
        <v>1345</v>
      </c>
      <c r="D39" s="171" t="s">
        <v>1346</v>
      </c>
      <c r="F39" s="172">
        <v>36</v>
      </c>
      <c r="G39" s="173">
        <v>2736</v>
      </c>
    </row>
    <row r="40" spans="2:7">
      <c r="B40" s="169">
        <v>310</v>
      </c>
      <c r="C40" s="170" t="s">
        <v>1347</v>
      </c>
      <c r="D40" s="171" t="s">
        <v>1348</v>
      </c>
      <c r="F40" s="172">
        <v>43</v>
      </c>
      <c r="G40" s="173">
        <v>11653</v>
      </c>
    </row>
    <row r="41" spans="2:7">
      <c r="B41" s="169">
        <v>315</v>
      </c>
      <c r="C41" s="170" t="s">
        <v>1349</v>
      </c>
      <c r="D41" s="171" t="s">
        <v>1350</v>
      </c>
      <c r="F41" s="172">
        <v>38</v>
      </c>
      <c r="G41" s="173">
        <v>21280</v>
      </c>
    </row>
    <row r="42" spans="2:7">
      <c r="B42" s="169">
        <v>320</v>
      </c>
      <c r="C42" s="170" t="s">
        <v>1351</v>
      </c>
      <c r="D42" s="171" t="s">
        <v>1352</v>
      </c>
      <c r="F42" s="172">
        <v>44</v>
      </c>
      <c r="G42" s="173">
        <v>20548</v>
      </c>
    </row>
    <row r="43" spans="2:7">
      <c r="B43" s="169">
        <v>325</v>
      </c>
      <c r="C43" s="170" t="s">
        <v>1353</v>
      </c>
      <c r="D43" s="171" t="s">
        <v>1354</v>
      </c>
      <c r="F43" s="172">
        <v>50</v>
      </c>
      <c r="G43" s="173">
        <v>7100</v>
      </c>
    </row>
    <row r="44" spans="2:7">
      <c r="B44" s="169">
        <v>330</v>
      </c>
      <c r="C44" s="170" t="s">
        <v>1355</v>
      </c>
      <c r="D44" s="171" t="s">
        <v>1356</v>
      </c>
      <c r="F44" s="172">
        <v>60</v>
      </c>
      <c r="G44" s="173">
        <v>106500</v>
      </c>
    </row>
    <row r="45" spans="2:7">
      <c r="B45" s="169">
        <v>332</v>
      </c>
      <c r="C45" s="170" t="s">
        <v>1357</v>
      </c>
      <c r="D45" s="171" t="s">
        <v>1358</v>
      </c>
      <c r="F45" s="172">
        <v>88</v>
      </c>
      <c r="G45" s="173">
        <v>5368</v>
      </c>
    </row>
    <row r="46" spans="2:7">
      <c r="B46" s="169">
        <v>335</v>
      </c>
      <c r="C46" s="170" t="s">
        <v>1359</v>
      </c>
      <c r="D46" s="171" t="s">
        <v>1360</v>
      </c>
      <c r="F46" s="172">
        <v>95</v>
      </c>
      <c r="G46" s="173">
        <v>14535</v>
      </c>
    </row>
    <row r="47" spans="2:7">
      <c r="B47" s="169">
        <v>340</v>
      </c>
      <c r="C47" s="170" t="s">
        <v>1361</v>
      </c>
      <c r="D47" s="171" t="s">
        <v>1362</v>
      </c>
      <c r="F47" s="172">
        <v>980</v>
      </c>
      <c r="G47" s="173">
        <v>3920</v>
      </c>
    </row>
    <row r="48" spans="2:7">
      <c r="B48" s="169">
        <v>345</v>
      </c>
      <c r="C48" s="170" t="s">
        <v>1363</v>
      </c>
      <c r="D48" s="171" t="s">
        <v>1364</v>
      </c>
      <c r="F48" s="172">
        <v>1700</v>
      </c>
      <c r="G48" s="173">
        <v>13600</v>
      </c>
    </row>
    <row r="49" spans="2:7">
      <c r="B49" s="169">
        <v>350</v>
      </c>
      <c r="C49" s="170" t="s">
        <v>1365</v>
      </c>
      <c r="D49" s="171" t="s">
        <v>1366</v>
      </c>
      <c r="F49" s="172">
        <v>4250</v>
      </c>
      <c r="G49" s="173">
        <v>4250</v>
      </c>
    </row>
    <row r="50" spans="2:7">
      <c r="B50" s="169">
        <v>355</v>
      </c>
      <c r="C50" s="170" t="s">
        <v>1367</v>
      </c>
      <c r="D50" s="171" t="s">
        <v>1366</v>
      </c>
      <c r="F50" s="172">
        <v>4100</v>
      </c>
      <c r="G50" s="173">
        <v>4100</v>
      </c>
    </row>
    <row r="51" spans="2:7">
      <c r="B51" s="169">
        <v>360</v>
      </c>
      <c r="C51" s="170" t="s">
        <v>1368</v>
      </c>
      <c r="D51" s="171" t="s">
        <v>1369</v>
      </c>
      <c r="F51" s="172">
        <v>5200</v>
      </c>
      <c r="G51" s="173">
        <v>26000</v>
      </c>
    </row>
    <row r="52" spans="2:7">
      <c r="B52" s="169">
        <v>362</v>
      </c>
      <c r="C52" s="170" t="s">
        <v>1370</v>
      </c>
      <c r="D52" s="171" t="s">
        <v>1366</v>
      </c>
      <c r="F52" s="172">
        <v>28000</v>
      </c>
      <c r="G52" s="173">
        <v>28000</v>
      </c>
    </row>
    <row r="53" spans="2:7">
      <c r="B53" s="169">
        <v>364</v>
      </c>
      <c r="C53" s="170" t="s">
        <v>1371</v>
      </c>
      <c r="D53" s="171" t="s">
        <v>1364</v>
      </c>
      <c r="F53" s="172">
        <v>4700</v>
      </c>
      <c r="G53" s="173">
        <v>37600</v>
      </c>
    </row>
    <row r="54" spans="2:7">
      <c r="B54" s="169">
        <v>366</v>
      </c>
      <c r="C54" s="170" t="s">
        <v>1372</v>
      </c>
      <c r="D54" s="171" t="s">
        <v>1373</v>
      </c>
      <c r="F54" s="172">
        <v>4600</v>
      </c>
      <c r="G54" s="173">
        <v>41400</v>
      </c>
    </row>
    <row r="55" spans="2:7">
      <c r="B55" s="169">
        <v>368</v>
      </c>
      <c r="C55" s="170" t="s">
        <v>1374</v>
      </c>
      <c r="D55" s="171" t="s">
        <v>1375</v>
      </c>
      <c r="F55" s="172">
        <v>4550</v>
      </c>
      <c r="G55" s="173">
        <v>9100</v>
      </c>
    </row>
    <row r="56" spans="2:7">
      <c r="B56" s="169">
        <v>369</v>
      </c>
      <c r="C56" s="170" t="s">
        <v>1376</v>
      </c>
      <c r="D56" s="171" t="s">
        <v>1366</v>
      </c>
      <c r="F56" s="172">
        <v>4400</v>
      </c>
      <c r="G56" s="173">
        <v>4400</v>
      </c>
    </row>
    <row r="57" spans="2:7">
      <c r="B57" s="169">
        <v>370</v>
      </c>
      <c r="C57" s="170" t="s">
        <v>1377</v>
      </c>
      <c r="D57" s="171" t="s">
        <v>1366</v>
      </c>
      <c r="F57" s="172">
        <v>5400</v>
      </c>
      <c r="G57" s="173">
        <v>5400</v>
      </c>
    </row>
    <row r="58" spans="2:7">
      <c r="B58" s="169">
        <v>380</v>
      </c>
      <c r="C58" s="170" t="s">
        <v>1378</v>
      </c>
      <c r="D58" s="171" t="s">
        <v>1379</v>
      </c>
      <c r="F58" s="172">
        <v>10</v>
      </c>
      <c r="G58" s="173">
        <v>35600</v>
      </c>
    </row>
    <row r="59" spans="2:7">
      <c r="B59" s="169">
        <v>385</v>
      </c>
      <c r="C59" s="170" t="s">
        <v>1380</v>
      </c>
      <c r="D59" s="171" t="s">
        <v>1379</v>
      </c>
      <c r="F59" s="172">
        <v>5</v>
      </c>
      <c r="G59" s="173">
        <v>17800</v>
      </c>
    </row>
    <row r="60" spans="2:7">
      <c r="G60" s="173"/>
    </row>
    <row r="61" spans="2:7">
      <c r="B61" s="169" t="s">
        <v>1381</v>
      </c>
    </row>
    <row r="62" spans="2:7">
      <c r="B62" s="169">
        <v>405</v>
      </c>
      <c r="C62" s="170" t="s">
        <v>1382</v>
      </c>
      <c r="D62" s="171" t="s">
        <v>1383</v>
      </c>
      <c r="F62" s="172">
        <v>46</v>
      </c>
      <c r="G62" s="173">
        <v>1380</v>
      </c>
    </row>
    <row r="63" spans="2:7">
      <c r="B63" s="169">
        <v>410</v>
      </c>
      <c r="C63" s="170" t="s">
        <v>1384</v>
      </c>
      <c r="D63" s="171" t="s">
        <v>1385</v>
      </c>
      <c r="F63" s="172">
        <v>50</v>
      </c>
      <c r="G63" s="173">
        <v>11000</v>
      </c>
    </row>
    <row r="64" spans="2:7">
      <c r="B64" s="169">
        <v>415</v>
      </c>
      <c r="C64" s="170" t="s">
        <v>1386</v>
      </c>
      <c r="D64" s="171" t="s">
        <v>1366</v>
      </c>
      <c r="F64" s="172">
        <v>6500</v>
      </c>
      <c r="G64" s="173">
        <v>6500</v>
      </c>
    </row>
    <row r="65" spans="2:7">
      <c r="B65" s="169">
        <v>420</v>
      </c>
      <c r="C65" s="170" t="s">
        <v>1387</v>
      </c>
      <c r="D65" s="171" t="s">
        <v>1366</v>
      </c>
      <c r="F65" s="172">
        <v>7600</v>
      </c>
      <c r="G65" s="173">
        <v>7600</v>
      </c>
    </row>
    <row r="66" spans="2:7">
      <c r="B66" s="169">
        <v>425</v>
      </c>
      <c r="C66" s="170" t="s">
        <v>1388</v>
      </c>
      <c r="D66" s="171" t="s">
        <v>1389</v>
      </c>
      <c r="F66" s="172">
        <v>40</v>
      </c>
      <c r="G66" s="173">
        <v>11120</v>
      </c>
    </row>
    <row r="67" spans="2:7">
      <c r="B67" s="169">
        <v>426</v>
      </c>
      <c r="C67" s="170" t="s">
        <v>1390</v>
      </c>
      <c r="D67" s="171" t="s">
        <v>1304</v>
      </c>
      <c r="F67" s="172">
        <v>2700</v>
      </c>
      <c r="G67" s="173">
        <v>2700</v>
      </c>
    </row>
    <row r="68" spans="2:7">
      <c r="B68" s="169">
        <v>428</v>
      </c>
      <c r="C68" s="170" t="s">
        <v>1391</v>
      </c>
      <c r="D68" s="171" t="s">
        <v>1375</v>
      </c>
      <c r="F68" s="172">
        <v>10000</v>
      </c>
      <c r="G68" s="173">
        <v>20000</v>
      </c>
    </row>
    <row r="69" spans="2:7">
      <c r="B69" s="169">
        <v>440</v>
      </c>
      <c r="C69" s="170" t="s">
        <v>1392</v>
      </c>
      <c r="D69" s="171" t="s">
        <v>1335</v>
      </c>
      <c r="F69" s="172">
        <v>10</v>
      </c>
      <c r="G69" s="173">
        <v>2500</v>
      </c>
    </row>
    <row r="70" spans="2:7">
      <c r="B70" s="169">
        <v>445</v>
      </c>
      <c r="C70" s="170" t="s">
        <v>1393</v>
      </c>
      <c r="D70" s="171" t="s">
        <v>1335</v>
      </c>
      <c r="F70" s="172">
        <v>5</v>
      </c>
      <c r="G70" s="173">
        <v>1250</v>
      </c>
    </row>
    <row r="71" spans="2:7">
      <c r="G71" s="173"/>
    </row>
    <row r="72" spans="2:7">
      <c r="B72" s="169" t="s">
        <v>1394</v>
      </c>
    </row>
    <row r="73" spans="2:7">
      <c r="B73" s="169">
        <v>460</v>
      </c>
      <c r="C73" s="170" t="s">
        <v>1395</v>
      </c>
      <c r="D73" s="171" t="s">
        <v>1396</v>
      </c>
      <c r="F73" s="172">
        <v>45</v>
      </c>
      <c r="G73" s="173">
        <v>13725</v>
      </c>
    </row>
    <row r="74" spans="2:7">
      <c r="B74" s="169">
        <v>470</v>
      </c>
      <c r="C74" s="170" t="s">
        <v>1397</v>
      </c>
      <c r="D74" s="171" t="s">
        <v>1304</v>
      </c>
      <c r="F74" s="172">
        <v>2300</v>
      </c>
      <c r="G74" s="173">
        <v>2300</v>
      </c>
    </row>
    <row r="75" spans="2:7">
      <c r="B75" s="169">
        <v>475</v>
      </c>
      <c r="C75" s="170" t="s">
        <v>1398</v>
      </c>
      <c r="D75" s="171" t="s">
        <v>1304</v>
      </c>
      <c r="F75" s="172">
        <v>132000</v>
      </c>
      <c r="G75" s="173">
        <v>132000</v>
      </c>
    </row>
    <row r="76" spans="2:7">
      <c r="B76" s="169">
        <v>485</v>
      </c>
      <c r="C76" s="170" t="s">
        <v>1392</v>
      </c>
      <c r="D76" s="171" t="s">
        <v>1396</v>
      </c>
      <c r="F76" s="172">
        <v>10</v>
      </c>
      <c r="G76" s="173">
        <v>3050</v>
      </c>
    </row>
    <row r="77" spans="2:7">
      <c r="B77" s="169">
        <v>490</v>
      </c>
      <c r="C77" s="170" t="s">
        <v>1399</v>
      </c>
      <c r="D77" s="171" t="s">
        <v>1396</v>
      </c>
      <c r="F77" s="172">
        <v>5</v>
      </c>
      <c r="G77" s="173">
        <v>1525</v>
      </c>
    </row>
    <row r="78" spans="2:7">
      <c r="G78" s="173"/>
    </row>
    <row r="79" spans="2:7">
      <c r="B79" s="169" t="s">
        <v>1400</v>
      </c>
    </row>
    <row r="80" spans="2:7">
      <c r="B80" s="169">
        <v>505</v>
      </c>
      <c r="C80" s="170" t="s">
        <v>1401</v>
      </c>
      <c r="D80" s="171" t="s">
        <v>1402</v>
      </c>
      <c r="F80" s="172">
        <v>30</v>
      </c>
      <c r="G80" s="173">
        <v>40290</v>
      </c>
    </row>
    <row r="81" spans="2:7">
      <c r="B81" s="169">
        <v>506</v>
      </c>
      <c r="C81" s="170" t="s">
        <v>1403</v>
      </c>
      <c r="D81" s="171" t="s">
        <v>1404</v>
      </c>
      <c r="F81" s="172">
        <v>45</v>
      </c>
      <c r="G81" s="173">
        <v>2250</v>
      </c>
    </row>
    <row r="82" spans="2:7">
      <c r="B82" s="169">
        <v>510</v>
      </c>
      <c r="C82" s="170" t="s">
        <v>1405</v>
      </c>
      <c r="D82" s="171" t="s">
        <v>1362</v>
      </c>
      <c r="F82" s="172">
        <v>2600</v>
      </c>
      <c r="G82" s="173">
        <v>10400</v>
      </c>
    </row>
    <row r="83" spans="2:7">
      <c r="B83" s="169">
        <v>515</v>
      </c>
      <c r="C83" s="170" t="s">
        <v>1406</v>
      </c>
      <c r="D83" s="171" t="s">
        <v>1334</v>
      </c>
      <c r="F83" s="172">
        <v>28</v>
      </c>
      <c r="G83" s="173">
        <v>3080</v>
      </c>
    </row>
    <row r="84" spans="2:7">
      <c r="B84" s="169">
        <v>520</v>
      </c>
      <c r="C84" s="170" t="s">
        <v>1407</v>
      </c>
      <c r="D84" s="171" t="s">
        <v>1375</v>
      </c>
      <c r="F84" s="172">
        <v>2350</v>
      </c>
      <c r="G84" s="173">
        <v>4700</v>
      </c>
    </row>
    <row r="85" spans="2:7">
      <c r="B85" s="169">
        <v>525</v>
      </c>
      <c r="C85" s="170" t="s">
        <v>1408</v>
      </c>
      <c r="D85" s="171" t="s">
        <v>1304</v>
      </c>
      <c r="F85" s="172">
        <v>22000</v>
      </c>
      <c r="G85" s="173">
        <v>22000</v>
      </c>
    </row>
    <row r="86" spans="2:7">
      <c r="B86" s="169">
        <v>530</v>
      </c>
      <c r="C86" s="170" t="s">
        <v>1409</v>
      </c>
      <c r="D86" s="171" t="s">
        <v>1362</v>
      </c>
      <c r="F86" s="172">
        <v>5300</v>
      </c>
      <c r="G86" s="173">
        <v>21200</v>
      </c>
    </row>
    <row r="87" spans="2:7">
      <c r="B87" s="169">
        <v>535</v>
      </c>
      <c r="C87" s="170" t="s">
        <v>1410</v>
      </c>
      <c r="D87" s="171" t="s">
        <v>1366</v>
      </c>
      <c r="F87" s="172">
        <v>1800</v>
      </c>
      <c r="G87" s="173">
        <v>1800</v>
      </c>
    </row>
    <row r="88" spans="2:7">
      <c r="B88" s="169">
        <v>540</v>
      </c>
      <c r="C88" s="170" t="s">
        <v>1397</v>
      </c>
      <c r="D88" s="171" t="s">
        <v>1304</v>
      </c>
      <c r="F88" s="172">
        <v>3550</v>
      </c>
      <c r="G88" s="173">
        <v>3550</v>
      </c>
    </row>
    <row r="89" spans="2:7">
      <c r="B89" s="169">
        <v>545</v>
      </c>
      <c r="C89" s="170" t="s">
        <v>1411</v>
      </c>
      <c r="D89" s="171" t="s">
        <v>1366</v>
      </c>
      <c r="F89" s="172">
        <v>2500</v>
      </c>
      <c r="G89" s="173">
        <v>2500</v>
      </c>
    </row>
    <row r="90" spans="2:7">
      <c r="B90" s="169">
        <v>550</v>
      </c>
      <c r="C90" s="170" t="s">
        <v>1412</v>
      </c>
      <c r="D90" s="171" t="s">
        <v>1304</v>
      </c>
      <c r="F90" s="172">
        <v>2800</v>
      </c>
      <c r="G90" s="173">
        <v>2800</v>
      </c>
    </row>
    <row r="91" spans="2:7">
      <c r="G91" s="173"/>
    </row>
    <row r="92" spans="2:7">
      <c r="B92" s="169" t="s">
        <v>1413</v>
      </c>
    </row>
    <row r="93" spans="2:7">
      <c r="B93" s="169">
        <v>600</v>
      </c>
      <c r="C93" s="170" t="s">
        <v>1414</v>
      </c>
      <c r="D93" s="171" t="s">
        <v>1415</v>
      </c>
      <c r="F93" s="172">
        <v>70</v>
      </c>
      <c r="G93" s="173">
        <v>9450</v>
      </c>
    </row>
    <row r="94" spans="2:7">
      <c r="B94" s="169">
        <v>605</v>
      </c>
      <c r="C94" s="170" t="s">
        <v>1416</v>
      </c>
      <c r="D94" s="171" t="s">
        <v>1366</v>
      </c>
      <c r="F94" s="172">
        <v>10000</v>
      </c>
      <c r="G94" s="173">
        <v>10000</v>
      </c>
    </row>
    <row r="95" spans="2:7">
      <c r="B95" s="169">
        <v>610</v>
      </c>
      <c r="C95" s="170" t="s">
        <v>1417</v>
      </c>
      <c r="D95" s="171" t="s">
        <v>1418</v>
      </c>
      <c r="F95" s="172">
        <v>28</v>
      </c>
      <c r="G95" s="173">
        <v>420</v>
      </c>
    </row>
    <row r="96" spans="2:7">
      <c r="B96" s="169">
        <v>615</v>
      </c>
      <c r="C96" s="170" t="s">
        <v>1419</v>
      </c>
      <c r="D96" s="171" t="s">
        <v>1304</v>
      </c>
      <c r="F96" s="172">
        <v>2100</v>
      </c>
      <c r="G96" s="173">
        <v>2100</v>
      </c>
    </row>
    <row r="97" spans="2:10">
      <c r="B97" s="169">
        <v>620</v>
      </c>
      <c r="C97" s="170" t="s">
        <v>1420</v>
      </c>
      <c r="D97" s="171" t="s">
        <v>1366</v>
      </c>
      <c r="F97" s="172">
        <v>2500</v>
      </c>
      <c r="G97" s="173">
        <v>2500</v>
      </c>
    </row>
    <row r="98" spans="2:10">
      <c r="B98" s="169">
        <v>625</v>
      </c>
      <c r="C98" s="170" t="s">
        <v>1421</v>
      </c>
      <c r="D98" s="171" t="s">
        <v>1366</v>
      </c>
      <c r="F98" s="172">
        <v>1800</v>
      </c>
      <c r="G98" s="173">
        <v>1800</v>
      </c>
    </row>
    <row r="99" spans="2:10">
      <c r="B99" s="169">
        <v>630</v>
      </c>
      <c r="C99" s="170" t="s">
        <v>1422</v>
      </c>
      <c r="D99" s="171" t="s">
        <v>1304</v>
      </c>
      <c r="F99" s="172">
        <v>2200</v>
      </c>
      <c r="G99" s="173">
        <v>2200</v>
      </c>
    </row>
    <row r="100" spans="2:10">
      <c r="G100" s="173"/>
    </row>
    <row r="101" spans="2:10">
      <c r="B101" s="169" t="s">
        <v>1303</v>
      </c>
    </row>
    <row r="102" spans="2:10">
      <c r="B102" s="169">
        <v>10</v>
      </c>
      <c r="C102" s="170" t="s">
        <v>642</v>
      </c>
      <c r="D102" s="171" t="s">
        <v>1304</v>
      </c>
      <c r="F102" s="172">
        <v>17500</v>
      </c>
      <c r="G102" s="173">
        <v>17500</v>
      </c>
    </row>
    <row r="103" spans="2:10">
      <c r="B103" s="169">
        <v>20</v>
      </c>
      <c r="C103" s="170" t="s">
        <v>1305</v>
      </c>
      <c r="D103" s="171" t="s">
        <v>1304</v>
      </c>
      <c r="F103" s="172">
        <v>12040</v>
      </c>
      <c r="G103" s="173">
        <v>12040</v>
      </c>
    </row>
    <row r="104" spans="2:10">
      <c r="B104" s="169">
        <v>30</v>
      </c>
      <c r="C104" s="170" t="s">
        <v>1423</v>
      </c>
      <c r="D104" s="171" t="s">
        <v>1304</v>
      </c>
      <c r="F104" s="172">
        <v>10000</v>
      </c>
      <c r="G104" s="173">
        <v>10000</v>
      </c>
    </row>
    <row r="105" spans="2:10">
      <c r="C105" s="173"/>
    </row>
    <row r="106" spans="2:10">
      <c r="B106" s="169" t="s">
        <v>1306</v>
      </c>
    </row>
    <row r="107" spans="2:10">
      <c r="B107" s="169">
        <v>50</v>
      </c>
      <c r="C107" s="170" t="s">
        <v>1307</v>
      </c>
      <c r="D107" s="171" t="s">
        <v>1424</v>
      </c>
      <c r="F107" s="172">
        <v>1</v>
      </c>
      <c r="G107" s="173">
        <v>1700</v>
      </c>
    </row>
    <row r="108" spans="2:10">
      <c r="B108" s="169">
        <v>55</v>
      </c>
      <c r="C108" s="170" t="s">
        <v>1309</v>
      </c>
      <c r="F108" s="172" t="s">
        <v>1310</v>
      </c>
      <c r="H108" s="173">
        <v>800</v>
      </c>
      <c r="J108" s="173">
        <v>4800</v>
      </c>
    </row>
    <row r="109" spans="2:10">
      <c r="B109" s="169">
        <v>60</v>
      </c>
      <c r="C109" s="170" t="s">
        <v>1425</v>
      </c>
      <c r="F109" s="172" t="s">
        <v>1366</v>
      </c>
      <c r="G109" s="173">
        <v>3200</v>
      </c>
      <c r="I109" s="173">
        <v>3200</v>
      </c>
    </row>
    <row r="110" spans="2:10">
      <c r="B110" s="169">
        <v>65</v>
      </c>
      <c r="C110" s="170" t="s">
        <v>1426</v>
      </c>
      <c r="D110" s="171" t="s">
        <v>1427</v>
      </c>
      <c r="F110" s="172">
        <v>1870</v>
      </c>
      <c r="G110" s="173">
        <v>22440</v>
      </c>
    </row>
    <row r="111" spans="2:10">
      <c r="B111" s="169">
        <v>70</v>
      </c>
      <c r="C111" s="170" t="s">
        <v>1311</v>
      </c>
      <c r="F111" s="172" t="s">
        <v>1364</v>
      </c>
      <c r="H111" s="173">
        <v>250</v>
      </c>
      <c r="J111" s="173">
        <v>2000</v>
      </c>
    </row>
    <row r="112" spans="2:10">
      <c r="C112" s="173"/>
    </row>
    <row r="113" spans="2:14">
      <c r="B113" s="169" t="s">
        <v>1315</v>
      </c>
    </row>
    <row r="114" spans="2:14">
      <c r="B114" s="169">
        <v>100</v>
      </c>
      <c r="C114" s="170" t="s">
        <v>1428</v>
      </c>
      <c r="D114" s="171" t="s">
        <v>1429</v>
      </c>
      <c r="F114" s="172">
        <v>5</v>
      </c>
      <c r="G114" s="173">
        <v>4500</v>
      </c>
    </row>
    <row r="115" spans="2:14">
      <c r="B115" s="169">
        <v>105</v>
      </c>
      <c r="C115" s="170" t="s">
        <v>1430</v>
      </c>
      <c r="H115" s="170" t="s">
        <v>1304</v>
      </c>
      <c r="J115" s="173">
        <v>2600</v>
      </c>
      <c r="M115" s="173">
        <v>2600</v>
      </c>
    </row>
    <row r="116" spans="2:14">
      <c r="B116" s="169">
        <v>108</v>
      </c>
      <c r="C116" s="170" t="s">
        <v>1316</v>
      </c>
      <c r="H116" s="170" t="s">
        <v>1304</v>
      </c>
      <c r="I116" s="173">
        <v>13400</v>
      </c>
      <c r="K116" s="173">
        <v>13400</v>
      </c>
    </row>
    <row r="117" spans="2:14">
      <c r="B117" s="169">
        <v>110</v>
      </c>
      <c r="C117" s="170" t="s">
        <v>1317</v>
      </c>
      <c r="G117" s="170" t="s">
        <v>1431</v>
      </c>
      <c r="K117" s="173">
        <v>4.5</v>
      </c>
      <c r="N117" s="173">
        <v>3150</v>
      </c>
    </row>
    <row r="118" spans="2:14">
      <c r="B118" s="169">
        <v>115</v>
      </c>
      <c r="C118" s="170" t="s">
        <v>1319</v>
      </c>
      <c r="D118" s="171" t="s">
        <v>1432</v>
      </c>
      <c r="H118" s="173">
        <v>12</v>
      </c>
      <c r="I118" s="173">
        <v>138000</v>
      </c>
    </row>
    <row r="119" spans="2:14">
      <c r="B119" s="169">
        <v>120</v>
      </c>
      <c r="C119" s="170" t="s">
        <v>1321</v>
      </c>
      <c r="D119" s="171" t="s">
        <v>1433</v>
      </c>
      <c r="I119" s="173">
        <v>0.35</v>
      </c>
      <c r="L119" s="173">
        <v>4060</v>
      </c>
    </row>
    <row r="120" spans="2:14">
      <c r="B120" s="169">
        <v>125</v>
      </c>
      <c r="C120" s="170" t="s">
        <v>1323</v>
      </c>
      <c r="D120" s="171" t="s">
        <v>1433</v>
      </c>
      <c r="I120" s="173">
        <v>1.2</v>
      </c>
      <c r="K120" s="173">
        <v>13920</v>
      </c>
    </row>
    <row r="121" spans="2:14">
      <c r="B121" s="169">
        <v>135</v>
      </c>
      <c r="C121" s="170" t="s">
        <v>1325</v>
      </c>
      <c r="F121" s="172" t="s">
        <v>1434</v>
      </c>
      <c r="J121" s="173">
        <v>2.5</v>
      </c>
      <c r="M121" s="173">
        <v>9500</v>
      </c>
    </row>
    <row r="122" spans="2:14">
      <c r="C122" s="173"/>
    </row>
    <row r="123" spans="2:14">
      <c r="B123" s="169" t="s">
        <v>1327</v>
      </c>
    </row>
    <row r="124" spans="2:14">
      <c r="B124" s="169">
        <v>200</v>
      </c>
      <c r="C124" s="170" t="s">
        <v>1223</v>
      </c>
      <c r="D124" s="171" t="s">
        <v>1435</v>
      </c>
      <c r="F124" s="172">
        <v>4.8</v>
      </c>
      <c r="G124" s="173">
        <v>11520</v>
      </c>
    </row>
    <row r="125" spans="2:14">
      <c r="B125" s="169">
        <v>205</v>
      </c>
      <c r="C125" s="170" t="s">
        <v>1224</v>
      </c>
      <c r="D125" s="171" t="s">
        <v>1436</v>
      </c>
      <c r="F125" s="172">
        <v>11</v>
      </c>
      <c r="G125" s="173">
        <v>25300</v>
      </c>
    </row>
    <row r="126" spans="2:14">
      <c r="B126" s="169">
        <v>210</v>
      </c>
      <c r="C126" s="170" t="s">
        <v>1437</v>
      </c>
      <c r="F126" s="172" t="s">
        <v>1438</v>
      </c>
      <c r="G126" s="173">
        <v>14.2</v>
      </c>
      <c r="I126" s="173">
        <v>2130</v>
      </c>
    </row>
    <row r="127" spans="2:14">
      <c r="B127" s="169">
        <v>215</v>
      </c>
      <c r="C127" s="170" t="s">
        <v>1225</v>
      </c>
      <c r="D127" s="171" t="s">
        <v>1439</v>
      </c>
      <c r="G127" s="173">
        <v>6.6</v>
      </c>
      <c r="H127" s="173">
        <v>14520</v>
      </c>
    </row>
    <row r="128" spans="2:14">
      <c r="B128" s="169">
        <v>220</v>
      </c>
      <c r="C128" s="170" t="s">
        <v>1226</v>
      </c>
      <c r="D128" s="171" t="s">
        <v>1439</v>
      </c>
      <c r="G128" s="173">
        <v>7</v>
      </c>
      <c r="H128" s="173">
        <v>15400</v>
      </c>
    </row>
    <row r="129" spans="2:10">
      <c r="B129" s="169">
        <v>225</v>
      </c>
      <c r="C129" s="170" t="s">
        <v>1440</v>
      </c>
      <c r="G129" s="170" t="s">
        <v>1441</v>
      </c>
      <c r="H129" s="173">
        <v>51</v>
      </c>
      <c r="J129" s="173">
        <v>3315</v>
      </c>
    </row>
    <row r="130" spans="2:10">
      <c r="B130" s="169" t="s">
        <v>1442</v>
      </c>
    </row>
    <row r="131" spans="2:10">
      <c r="B131" s="169">
        <v>240</v>
      </c>
      <c r="C131" s="170" t="s">
        <v>1229</v>
      </c>
      <c r="D131" s="171" t="s">
        <v>1443</v>
      </c>
      <c r="F131" s="172">
        <v>11.2</v>
      </c>
      <c r="G131" s="173">
        <v>7840</v>
      </c>
    </row>
    <row r="132" spans="2:10">
      <c r="B132" s="169">
        <v>245</v>
      </c>
      <c r="C132" s="170" t="s">
        <v>1232</v>
      </c>
      <c r="D132" s="171" t="s">
        <v>1444</v>
      </c>
      <c r="H132" s="173">
        <v>21</v>
      </c>
      <c r="I132" s="173">
        <v>6720</v>
      </c>
    </row>
    <row r="133" spans="2:10">
      <c r="B133" s="169">
        <v>250</v>
      </c>
      <c r="C133" s="170" t="s">
        <v>1233</v>
      </c>
      <c r="D133" s="171" t="s">
        <v>1445</v>
      </c>
      <c r="I133" s="173">
        <v>3.8</v>
      </c>
      <c r="J133" s="173">
        <v>2470</v>
      </c>
    </row>
    <row r="134" spans="2:10">
      <c r="B134" s="169">
        <v>255</v>
      </c>
      <c r="C134" s="170" t="s">
        <v>1235</v>
      </c>
      <c r="F134" s="172" t="s">
        <v>1362</v>
      </c>
      <c r="H134" s="173">
        <v>800</v>
      </c>
      <c r="I134" s="173">
        <v>3200</v>
      </c>
    </row>
    <row r="135" spans="2:10">
      <c r="B135" s="169">
        <v>260</v>
      </c>
      <c r="C135" s="170" t="s">
        <v>1237</v>
      </c>
      <c r="F135" s="172" t="s">
        <v>1304</v>
      </c>
      <c r="G135" s="173">
        <v>6050</v>
      </c>
      <c r="H135" s="173">
        <v>6050</v>
      </c>
    </row>
    <row r="136" spans="2:10">
      <c r="C136" s="173"/>
    </row>
    <row r="137" spans="2:10">
      <c r="B137" s="169" t="s">
        <v>1446</v>
      </c>
    </row>
    <row r="138" spans="2:10">
      <c r="B138" s="169">
        <v>265</v>
      </c>
      <c r="C138" s="174" t="s">
        <v>1223</v>
      </c>
      <c r="D138" s="171" t="s">
        <v>1447</v>
      </c>
      <c r="F138" s="172">
        <v>5.3</v>
      </c>
      <c r="G138" s="173">
        <v>1113</v>
      </c>
    </row>
    <row r="139" spans="2:10">
      <c r="B139" s="169">
        <v>270</v>
      </c>
      <c r="C139" s="170" t="s">
        <v>1448</v>
      </c>
      <c r="D139" s="171" t="s">
        <v>1449</v>
      </c>
      <c r="F139" s="172">
        <v>16.8</v>
      </c>
      <c r="G139" s="171"/>
      <c r="H139" s="173">
        <v>3360</v>
      </c>
    </row>
    <row r="140" spans="2:10">
      <c r="B140" s="169">
        <v>275</v>
      </c>
      <c r="C140" s="170" t="s">
        <v>1450</v>
      </c>
      <c r="D140" s="171" t="s">
        <v>1449</v>
      </c>
      <c r="F140" s="172">
        <v>75</v>
      </c>
      <c r="G140" s="173">
        <v>15000</v>
      </c>
    </row>
    <row r="141" spans="2:10">
      <c r="B141" s="169">
        <v>280</v>
      </c>
      <c r="C141" s="170" t="s">
        <v>1451</v>
      </c>
      <c r="D141" s="171" t="s">
        <v>1449</v>
      </c>
      <c r="F141" s="172">
        <v>72</v>
      </c>
      <c r="G141" s="173">
        <v>14400</v>
      </c>
    </row>
    <row r="142" spans="2:10">
      <c r="B142" s="169">
        <v>285</v>
      </c>
      <c r="C142" s="170" t="s">
        <v>1452</v>
      </c>
      <c r="D142" s="171" t="s">
        <v>1334</v>
      </c>
      <c r="G142" s="173">
        <v>0</v>
      </c>
      <c r="J142" s="173">
        <v>0</v>
      </c>
    </row>
    <row r="144" spans="2:10">
      <c r="B144" s="169" t="s">
        <v>1453</v>
      </c>
    </row>
    <row r="145" spans="2:67">
      <c r="B145" s="169">
        <v>300</v>
      </c>
      <c r="C145" s="175" t="s">
        <v>1343</v>
      </c>
      <c r="D145" s="171">
        <v>55</v>
      </c>
      <c r="E145" s="169" t="s">
        <v>43</v>
      </c>
      <c r="F145" s="172">
        <v>34</v>
      </c>
      <c r="G145" s="172">
        <v>1870</v>
      </c>
    </row>
    <row r="146" spans="2:67">
      <c r="B146" s="169">
        <v>305</v>
      </c>
      <c r="C146" s="175" t="s">
        <v>1345</v>
      </c>
      <c r="D146" s="171">
        <v>76</v>
      </c>
      <c r="E146" s="169" t="s">
        <v>43</v>
      </c>
      <c r="F146" s="172">
        <v>36</v>
      </c>
      <c r="G146" s="172">
        <v>2736</v>
      </c>
      <c r="I146" s="173"/>
      <c r="Q146" s="176"/>
      <c r="W146" s="176"/>
      <c r="AC146" s="176"/>
      <c r="AJ146" s="176"/>
      <c r="AQ146" s="176"/>
      <c r="AY146" s="176"/>
      <c r="BG146" s="176"/>
      <c r="BN146" s="176"/>
      <c r="BO146" s="176"/>
    </row>
    <row r="147" spans="2:67">
      <c r="B147" s="169">
        <v>310</v>
      </c>
      <c r="C147" s="175" t="s">
        <v>1347</v>
      </c>
      <c r="D147" s="171">
        <v>271</v>
      </c>
      <c r="E147" s="169" t="s">
        <v>43</v>
      </c>
      <c r="F147" s="172">
        <v>43</v>
      </c>
      <c r="G147" s="172">
        <v>11653</v>
      </c>
      <c r="I147" s="173"/>
      <c r="Q147" s="176"/>
      <c r="W147" s="176"/>
      <c r="AC147" s="176"/>
      <c r="AJ147" s="176"/>
      <c r="AQ147" s="176"/>
      <c r="AY147" s="176"/>
      <c r="BG147" s="176"/>
      <c r="BN147" s="176"/>
      <c r="BO147" s="176"/>
    </row>
    <row r="148" spans="2:67">
      <c r="B148" s="169">
        <v>315</v>
      </c>
      <c r="C148" s="169" t="s">
        <v>1349</v>
      </c>
      <c r="D148" s="171">
        <v>560</v>
      </c>
      <c r="E148" s="169" t="s">
        <v>43</v>
      </c>
      <c r="F148" s="172">
        <v>38</v>
      </c>
      <c r="G148" s="172">
        <v>21280</v>
      </c>
    </row>
    <row r="149" spans="2:67">
      <c r="B149" s="169">
        <v>320</v>
      </c>
      <c r="C149" s="169" t="s">
        <v>1351</v>
      </c>
      <c r="D149" s="171">
        <v>467</v>
      </c>
      <c r="E149" s="169" t="s">
        <v>43</v>
      </c>
      <c r="F149" s="172">
        <v>44</v>
      </c>
      <c r="G149" s="172">
        <v>20548</v>
      </c>
      <c r="H149" s="173"/>
    </row>
    <row r="150" spans="2:67">
      <c r="B150" s="169">
        <v>325</v>
      </c>
      <c r="C150" s="169" t="s">
        <v>1353</v>
      </c>
      <c r="D150" s="171">
        <v>142</v>
      </c>
      <c r="E150" s="169" t="s">
        <v>43</v>
      </c>
      <c r="F150" s="172">
        <v>50</v>
      </c>
      <c r="G150" s="172">
        <v>7100</v>
      </c>
      <c r="H150" s="173"/>
    </row>
    <row r="151" spans="2:67">
      <c r="B151" s="169">
        <v>330</v>
      </c>
      <c r="C151" s="169" t="s">
        <v>1355</v>
      </c>
      <c r="D151" s="171">
        <v>1775</v>
      </c>
      <c r="E151" s="169" t="s">
        <v>43</v>
      </c>
      <c r="F151" s="172">
        <v>60</v>
      </c>
      <c r="G151" s="172">
        <v>106500</v>
      </c>
    </row>
    <row r="152" spans="2:67">
      <c r="B152" s="169">
        <v>332</v>
      </c>
      <c r="C152" s="169" t="s">
        <v>1357</v>
      </c>
      <c r="D152" s="171">
        <v>61</v>
      </c>
      <c r="E152" s="169" t="s">
        <v>43</v>
      </c>
      <c r="F152" s="172">
        <v>88</v>
      </c>
      <c r="G152" s="172">
        <v>5368</v>
      </c>
    </row>
    <row r="153" spans="2:67">
      <c r="B153" s="169">
        <v>335</v>
      </c>
      <c r="C153" s="169" t="s">
        <v>1359</v>
      </c>
      <c r="D153" s="171">
        <v>153</v>
      </c>
      <c r="E153" s="169" t="s">
        <v>43</v>
      </c>
      <c r="F153" s="172">
        <v>95</v>
      </c>
      <c r="G153" s="172">
        <v>14535</v>
      </c>
    </row>
    <row r="154" spans="2:67">
      <c r="B154" s="169">
        <v>340</v>
      </c>
      <c r="C154" s="169" t="s">
        <v>1361</v>
      </c>
      <c r="D154" s="171">
        <v>4</v>
      </c>
      <c r="E154" s="169" t="s">
        <v>1454</v>
      </c>
      <c r="F154" s="172">
        <v>980</v>
      </c>
      <c r="G154" s="172">
        <v>3920</v>
      </c>
    </row>
    <row r="155" spans="2:67">
      <c r="B155" s="169">
        <v>345</v>
      </c>
      <c r="C155" s="169" t="s">
        <v>1363</v>
      </c>
      <c r="D155" s="171">
        <v>8</v>
      </c>
      <c r="E155" s="169" t="s">
        <v>1454</v>
      </c>
      <c r="F155" s="172">
        <v>1700</v>
      </c>
      <c r="G155" s="172">
        <v>13600</v>
      </c>
    </row>
    <row r="156" spans="2:67">
      <c r="B156" s="169">
        <v>350</v>
      </c>
      <c r="C156" s="169" t="s">
        <v>1365</v>
      </c>
      <c r="D156" s="171">
        <v>1</v>
      </c>
      <c r="E156" s="169" t="s">
        <v>1454</v>
      </c>
      <c r="F156" s="172">
        <v>4250</v>
      </c>
      <c r="G156" s="172">
        <v>4250</v>
      </c>
    </row>
    <row r="157" spans="2:67">
      <c r="B157" s="169">
        <v>355</v>
      </c>
      <c r="C157" s="169" t="s">
        <v>1367</v>
      </c>
      <c r="D157" s="171">
        <v>1</v>
      </c>
      <c r="E157" s="169" t="s">
        <v>1454</v>
      </c>
      <c r="F157" s="172">
        <v>4100</v>
      </c>
      <c r="G157" s="172">
        <v>4100</v>
      </c>
    </row>
    <row r="158" spans="2:67">
      <c r="B158" s="169">
        <v>360</v>
      </c>
      <c r="C158" s="169" t="s">
        <v>1368</v>
      </c>
      <c r="D158" s="171">
        <v>5</v>
      </c>
      <c r="E158" s="169" t="s">
        <v>1454</v>
      </c>
      <c r="F158" s="172">
        <v>5200</v>
      </c>
      <c r="G158" s="172">
        <v>26000</v>
      </c>
    </row>
    <row r="159" spans="2:67">
      <c r="B159" s="169">
        <v>362</v>
      </c>
      <c r="C159" s="169" t="s">
        <v>1370</v>
      </c>
      <c r="D159" s="171">
        <v>1</v>
      </c>
      <c r="E159" s="169" t="s">
        <v>1454</v>
      </c>
      <c r="F159" s="172">
        <v>28000</v>
      </c>
      <c r="G159" s="172">
        <v>28000</v>
      </c>
    </row>
    <row r="160" spans="2:67">
      <c r="B160" s="169">
        <v>364</v>
      </c>
      <c r="C160" s="169" t="s">
        <v>1371</v>
      </c>
      <c r="D160" s="171">
        <v>8</v>
      </c>
      <c r="E160" s="169" t="s">
        <v>1454</v>
      </c>
      <c r="F160" s="172">
        <v>4700</v>
      </c>
      <c r="G160" s="172">
        <v>37600</v>
      </c>
    </row>
    <row r="161" spans="2:7">
      <c r="B161" s="169">
        <v>366</v>
      </c>
      <c r="C161" s="169" t="s">
        <v>1372</v>
      </c>
      <c r="D161" s="171">
        <v>9</v>
      </c>
      <c r="E161" s="169" t="s">
        <v>1454</v>
      </c>
      <c r="F161" s="172">
        <v>4600</v>
      </c>
      <c r="G161" s="172">
        <v>41400</v>
      </c>
    </row>
    <row r="162" spans="2:7">
      <c r="B162" s="169">
        <v>368</v>
      </c>
      <c r="C162" s="169" t="s">
        <v>1374</v>
      </c>
      <c r="D162" s="171">
        <v>2</v>
      </c>
      <c r="E162" s="169" t="s">
        <v>1454</v>
      </c>
      <c r="F162" s="172">
        <v>4550</v>
      </c>
      <c r="G162" s="172">
        <v>9100</v>
      </c>
    </row>
    <row r="163" spans="2:7">
      <c r="B163" s="169">
        <v>369</v>
      </c>
      <c r="C163" s="169" t="s">
        <v>1376</v>
      </c>
      <c r="D163" s="171">
        <v>1</v>
      </c>
      <c r="E163" s="169" t="s">
        <v>1454</v>
      </c>
      <c r="F163" s="172">
        <v>4400</v>
      </c>
      <c r="G163" s="172">
        <v>4400</v>
      </c>
    </row>
    <row r="164" spans="2:7">
      <c r="B164" s="169">
        <v>370</v>
      </c>
      <c r="C164" s="169" t="s">
        <v>1377</v>
      </c>
      <c r="D164" s="171">
        <v>1</v>
      </c>
      <c r="E164" s="169" t="s">
        <v>1454</v>
      </c>
      <c r="F164" s="172">
        <v>5400</v>
      </c>
      <c r="G164" s="172">
        <v>5400</v>
      </c>
    </row>
    <row r="165" spans="2:7">
      <c r="B165" s="169">
        <v>380</v>
      </c>
      <c r="C165" s="169" t="s">
        <v>1378</v>
      </c>
      <c r="D165" s="171">
        <v>3560</v>
      </c>
      <c r="E165" s="169" t="s">
        <v>43</v>
      </c>
      <c r="F165" s="172">
        <v>10</v>
      </c>
      <c r="G165" s="172">
        <v>35600</v>
      </c>
    </row>
    <row r="166" spans="2:7">
      <c r="B166" s="169">
        <v>385</v>
      </c>
      <c r="C166" s="169" t="s">
        <v>1380</v>
      </c>
      <c r="D166" s="171">
        <v>3560</v>
      </c>
      <c r="E166" s="169" t="s">
        <v>43</v>
      </c>
      <c r="F166" s="172">
        <v>5</v>
      </c>
      <c r="G166" s="172">
        <v>17800</v>
      </c>
    </row>
    <row r="168" spans="2:7">
      <c r="B168" s="169" t="s">
        <v>1455</v>
      </c>
    </row>
    <row r="169" spans="2:7">
      <c r="B169" s="169">
        <v>405</v>
      </c>
      <c r="C169" s="169" t="s">
        <v>1382</v>
      </c>
      <c r="D169" s="171">
        <v>30</v>
      </c>
      <c r="E169" s="169" t="s">
        <v>43</v>
      </c>
      <c r="F169" s="172">
        <v>46</v>
      </c>
      <c r="G169" s="172">
        <f>D169*F169</f>
        <v>1380</v>
      </c>
    </row>
    <row r="170" spans="2:7">
      <c r="B170" s="169">
        <v>410</v>
      </c>
      <c r="C170" s="169" t="s">
        <v>1384</v>
      </c>
      <c r="D170" s="171">
        <v>220</v>
      </c>
      <c r="E170" s="169" t="s">
        <v>43</v>
      </c>
      <c r="F170" s="172">
        <v>50</v>
      </c>
      <c r="G170" s="172">
        <f t="shared" ref="G170:G177" si="0">D170*F170</f>
        <v>11000</v>
      </c>
    </row>
    <row r="171" spans="2:7">
      <c r="B171" s="169">
        <v>415</v>
      </c>
      <c r="C171" s="169" t="s">
        <v>1386</v>
      </c>
      <c r="D171" s="171">
        <v>1</v>
      </c>
      <c r="E171" s="169" t="s">
        <v>1454</v>
      </c>
      <c r="F171" s="172">
        <v>6500</v>
      </c>
      <c r="G171" s="172">
        <f t="shared" si="0"/>
        <v>6500</v>
      </c>
    </row>
    <row r="172" spans="2:7">
      <c r="B172" s="169">
        <v>420</v>
      </c>
      <c r="C172" s="169" t="s">
        <v>1387</v>
      </c>
      <c r="D172" s="171">
        <v>1</v>
      </c>
      <c r="E172" s="169" t="s">
        <v>1454</v>
      </c>
      <c r="F172" s="172">
        <v>7600</v>
      </c>
      <c r="G172" s="172">
        <f t="shared" si="0"/>
        <v>7600</v>
      </c>
    </row>
    <row r="173" spans="2:7">
      <c r="B173" s="169">
        <v>425</v>
      </c>
      <c r="C173" s="169" t="s">
        <v>1388</v>
      </c>
      <c r="D173" s="171">
        <v>278</v>
      </c>
      <c r="E173" s="169" t="s">
        <v>43</v>
      </c>
      <c r="F173" s="172">
        <v>40</v>
      </c>
      <c r="G173" s="172">
        <f t="shared" si="0"/>
        <v>11120</v>
      </c>
    </row>
    <row r="174" spans="2:7">
      <c r="B174" s="169">
        <v>426</v>
      </c>
      <c r="C174" s="169" t="s">
        <v>1456</v>
      </c>
      <c r="D174" s="171">
        <v>1</v>
      </c>
      <c r="E174" s="169" t="s">
        <v>1457</v>
      </c>
      <c r="F174" s="172">
        <v>2700</v>
      </c>
      <c r="G174" s="172">
        <f t="shared" si="0"/>
        <v>2700</v>
      </c>
    </row>
    <row r="175" spans="2:7">
      <c r="B175" s="169">
        <v>428</v>
      </c>
      <c r="C175" s="169" t="s">
        <v>1391</v>
      </c>
      <c r="D175" s="171">
        <v>2</v>
      </c>
      <c r="E175" s="169" t="s">
        <v>1454</v>
      </c>
      <c r="F175" s="172">
        <v>10000</v>
      </c>
      <c r="G175" s="172">
        <f t="shared" si="0"/>
        <v>20000</v>
      </c>
    </row>
    <row r="176" spans="2:7">
      <c r="B176" s="169">
        <v>440</v>
      </c>
      <c r="C176" s="169" t="s">
        <v>1392</v>
      </c>
      <c r="D176" s="171">
        <v>250</v>
      </c>
      <c r="E176" s="169" t="s">
        <v>43</v>
      </c>
      <c r="F176" s="172">
        <v>10</v>
      </c>
      <c r="G176" s="172">
        <f t="shared" si="0"/>
        <v>2500</v>
      </c>
    </row>
    <row r="177" spans="2:7">
      <c r="B177" s="169">
        <v>445</v>
      </c>
      <c r="C177" s="169" t="s">
        <v>1393</v>
      </c>
      <c r="D177" s="171">
        <v>250</v>
      </c>
      <c r="E177" s="169" t="s">
        <v>43</v>
      </c>
      <c r="F177" s="172">
        <v>5</v>
      </c>
      <c r="G177" s="172">
        <f t="shared" si="0"/>
        <v>1250</v>
      </c>
    </row>
    <row r="178" spans="2:7">
      <c r="G178" s="172"/>
    </row>
    <row r="179" spans="2:7">
      <c r="B179" s="169" t="s">
        <v>1458</v>
      </c>
      <c r="G179" s="172"/>
    </row>
    <row r="180" spans="2:7">
      <c r="B180" s="169">
        <v>460</v>
      </c>
      <c r="C180" s="169" t="s">
        <v>1395</v>
      </c>
      <c r="D180" s="171">
        <v>305</v>
      </c>
      <c r="E180" s="169" t="s">
        <v>43</v>
      </c>
      <c r="F180" s="172">
        <v>45</v>
      </c>
      <c r="G180" s="172">
        <f>D180*F180</f>
        <v>13725</v>
      </c>
    </row>
    <row r="181" spans="2:7">
      <c r="B181" s="169">
        <v>470</v>
      </c>
      <c r="C181" s="169" t="s">
        <v>1397</v>
      </c>
      <c r="D181" s="171">
        <v>1</v>
      </c>
      <c r="E181" s="169" t="s">
        <v>1457</v>
      </c>
      <c r="F181" s="172">
        <v>2300</v>
      </c>
      <c r="G181" s="172">
        <f>D181*F181</f>
        <v>2300</v>
      </c>
    </row>
    <row r="182" spans="2:7">
      <c r="B182" s="169">
        <v>475</v>
      </c>
      <c r="C182" s="169" t="s">
        <v>1398</v>
      </c>
      <c r="D182" s="171">
        <v>1</v>
      </c>
      <c r="E182" s="169" t="s">
        <v>1457</v>
      </c>
      <c r="F182" s="172">
        <v>132000</v>
      </c>
      <c r="G182" s="172">
        <f>D182*F182</f>
        <v>132000</v>
      </c>
    </row>
    <row r="183" spans="2:7">
      <c r="B183" s="169">
        <v>485</v>
      </c>
      <c r="C183" s="169" t="s">
        <v>1392</v>
      </c>
      <c r="D183" s="171">
        <v>305</v>
      </c>
      <c r="E183" s="169" t="s">
        <v>43</v>
      </c>
      <c r="F183" s="172">
        <v>10</v>
      </c>
      <c r="G183" s="172">
        <f>D183*F183</f>
        <v>3050</v>
      </c>
    </row>
    <row r="184" spans="2:7">
      <c r="B184" s="169">
        <v>490</v>
      </c>
      <c r="C184" s="169" t="s">
        <v>1399</v>
      </c>
      <c r="D184" s="171">
        <v>305</v>
      </c>
      <c r="E184" s="169" t="s">
        <v>43</v>
      </c>
      <c r="F184" s="172">
        <v>5</v>
      </c>
      <c r="G184" s="172">
        <f>D184*F184</f>
        <v>1525</v>
      </c>
    </row>
    <row r="185" spans="2:7">
      <c r="G185" s="172"/>
    </row>
    <row r="186" spans="2:7">
      <c r="B186" s="169" t="s">
        <v>1459</v>
      </c>
      <c r="G186" s="172"/>
    </row>
    <row r="187" spans="2:7">
      <c r="B187" s="169">
        <v>505</v>
      </c>
      <c r="C187" s="169" t="s">
        <v>1401</v>
      </c>
      <c r="D187" s="171">
        <v>1343</v>
      </c>
      <c r="E187" s="169" t="s">
        <v>43</v>
      </c>
      <c r="F187" s="172">
        <v>30</v>
      </c>
      <c r="G187" s="172">
        <f t="shared" ref="G187:G197" si="1">D187*F187</f>
        <v>40290</v>
      </c>
    </row>
    <row r="188" spans="2:7">
      <c r="B188" s="169">
        <v>506</v>
      </c>
      <c r="C188" s="169" t="s">
        <v>1403</v>
      </c>
      <c r="D188" s="171">
        <v>50</v>
      </c>
      <c r="E188" s="169" t="s">
        <v>43</v>
      </c>
      <c r="F188" s="172">
        <v>45</v>
      </c>
      <c r="G188" s="172">
        <f t="shared" si="1"/>
        <v>2250</v>
      </c>
    </row>
    <row r="189" spans="2:7">
      <c r="B189" s="169">
        <v>510</v>
      </c>
      <c r="C189" s="169" t="s">
        <v>1405</v>
      </c>
      <c r="D189" s="171">
        <v>4</v>
      </c>
      <c r="E189" s="169" t="s">
        <v>1454</v>
      </c>
      <c r="F189" s="172">
        <v>2600</v>
      </c>
      <c r="G189" s="172">
        <f t="shared" si="1"/>
        <v>10400</v>
      </c>
    </row>
    <row r="190" spans="2:7">
      <c r="B190" s="169">
        <v>515</v>
      </c>
      <c r="C190" s="169" t="s">
        <v>1406</v>
      </c>
      <c r="D190" s="171">
        <v>110</v>
      </c>
      <c r="E190" s="169" t="s">
        <v>43</v>
      </c>
      <c r="F190" s="172">
        <v>28</v>
      </c>
      <c r="G190" s="172">
        <f t="shared" si="1"/>
        <v>3080</v>
      </c>
    </row>
    <row r="191" spans="2:7">
      <c r="B191" s="169">
        <v>520</v>
      </c>
      <c r="C191" s="169" t="s">
        <v>1407</v>
      </c>
      <c r="D191" s="171">
        <v>2</v>
      </c>
      <c r="E191" s="169" t="s">
        <v>1454</v>
      </c>
      <c r="F191" s="172">
        <v>2350</v>
      </c>
      <c r="G191" s="172">
        <f t="shared" si="1"/>
        <v>4700</v>
      </c>
    </row>
    <row r="192" spans="2:7">
      <c r="B192" s="169">
        <v>525</v>
      </c>
      <c r="C192" s="169" t="s">
        <v>1408</v>
      </c>
      <c r="D192" s="171">
        <v>1</v>
      </c>
      <c r="E192" s="169" t="s">
        <v>1457</v>
      </c>
      <c r="F192" s="172">
        <v>22000</v>
      </c>
      <c r="G192" s="172">
        <f t="shared" si="1"/>
        <v>22000</v>
      </c>
    </row>
    <row r="193" spans="2:7">
      <c r="B193" s="169">
        <v>530</v>
      </c>
      <c r="C193" s="169" t="s">
        <v>1409</v>
      </c>
      <c r="D193" s="171">
        <v>4</v>
      </c>
      <c r="E193" s="169" t="s">
        <v>1454</v>
      </c>
      <c r="F193" s="172">
        <v>5300</v>
      </c>
      <c r="G193" s="172">
        <f t="shared" si="1"/>
        <v>21200</v>
      </c>
    </row>
    <row r="194" spans="2:7">
      <c r="B194" s="169">
        <v>535</v>
      </c>
      <c r="C194" s="169" t="s">
        <v>1410</v>
      </c>
      <c r="D194" s="171">
        <v>1</v>
      </c>
      <c r="E194" s="169" t="s">
        <v>1454</v>
      </c>
      <c r="F194" s="172">
        <v>1800</v>
      </c>
      <c r="G194" s="172">
        <f t="shared" si="1"/>
        <v>1800</v>
      </c>
    </row>
    <row r="195" spans="2:7">
      <c r="B195" s="169">
        <v>540</v>
      </c>
      <c r="C195" s="169" t="s">
        <v>1397</v>
      </c>
      <c r="D195" s="171">
        <v>1</v>
      </c>
      <c r="E195" s="169" t="s">
        <v>1457</v>
      </c>
      <c r="F195" s="172">
        <v>3550</v>
      </c>
      <c r="G195" s="172">
        <f t="shared" si="1"/>
        <v>3550</v>
      </c>
    </row>
    <row r="196" spans="2:7">
      <c r="B196" s="169">
        <v>545</v>
      </c>
      <c r="C196" s="169" t="s">
        <v>1411</v>
      </c>
      <c r="D196" s="171">
        <v>1</v>
      </c>
      <c r="E196" s="169" t="s">
        <v>1454</v>
      </c>
      <c r="F196" s="172">
        <v>2500</v>
      </c>
      <c r="G196" s="172">
        <f t="shared" si="1"/>
        <v>2500</v>
      </c>
    </row>
    <row r="197" spans="2:7">
      <c r="B197" s="169">
        <v>550</v>
      </c>
      <c r="C197" s="169" t="s">
        <v>1412</v>
      </c>
      <c r="D197" s="171">
        <v>1</v>
      </c>
      <c r="E197" s="169" t="s">
        <v>1457</v>
      </c>
      <c r="F197" s="172">
        <v>2800</v>
      </c>
      <c r="G197" s="172">
        <f t="shared" si="1"/>
        <v>2800</v>
      </c>
    </row>
    <row r="198" spans="2:7">
      <c r="G198" s="172"/>
    </row>
    <row r="199" spans="2:7">
      <c r="B199" s="169" t="s">
        <v>1460</v>
      </c>
      <c r="G199" s="172"/>
    </row>
    <row r="200" spans="2:7">
      <c r="B200" s="169">
        <v>600</v>
      </c>
      <c r="C200" s="169" t="s">
        <v>1414</v>
      </c>
      <c r="D200" s="169">
        <v>135</v>
      </c>
      <c r="E200" s="169" t="s">
        <v>43</v>
      </c>
      <c r="F200" s="172">
        <v>70</v>
      </c>
      <c r="G200" s="172">
        <f t="shared" ref="G200:G206" si="2">D200*F200</f>
        <v>9450</v>
      </c>
    </row>
    <row r="201" spans="2:7">
      <c r="B201" s="169">
        <v>605</v>
      </c>
      <c r="C201" s="169" t="s">
        <v>1416</v>
      </c>
      <c r="D201" s="169">
        <v>1</v>
      </c>
      <c r="E201" s="169" t="s">
        <v>1454</v>
      </c>
      <c r="F201" s="172">
        <v>10000</v>
      </c>
      <c r="G201" s="172">
        <f t="shared" si="2"/>
        <v>10000</v>
      </c>
    </row>
    <row r="202" spans="2:7">
      <c r="B202" s="169">
        <v>610</v>
      </c>
      <c r="C202" s="169" t="s">
        <v>1417</v>
      </c>
      <c r="D202" s="169">
        <v>15</v>
      </c>
      <c r="E202" s="169" t="s">
        <v>43</v>
      </c>
      <c r="F202" s="172">
        <v>28</v>
      </c>
      <c r="G202" s="172">
        <f t="shared" si="2"/>
        <v>420</v>
      </c>
    </row>
    <row r="203" spans="2:7">
      <c r="B203" s="169">
        <v>615</v>
      </c>
      <c r="C203" s="169" t="s">
        <v>1419</v>
      </c>
      <c r="D203" s="169">
        <v>1</v>
      </c>
      <c r="E203" s="169" t="s">
        <v>1457</v>
      </c>
      <c r="F203" s="172">
        <v>2100</v>
      </c>
      <c r="G203" s="172">
        <f t="shared" si="2"/>
        <v>2100</v>
      </c>
    </row>
    <row r="204" spans="2:7">
      <c r="B204" s="169">
        <v>620</v>
      </c>
      <c r="C204" s="169" t="s">
        <v>1420</v>
      </c>
      <c r="D204" s="169">
        <v>1</v>
      </c>
      <c r="E204" s="169" t="s">
        <v>1454</v>
      </c>
      <c r="F204" s="172">
        <v>2500</v>
      </c>
      <c r="G204" s="172">
        <f t="shared" si="2"/>
        <v>2500</v>
      </c>
    </row>
    <row r="205" spans="2:7">
      <c r="B205" s="169">
        <v>625</v>
      </c>
      <c r="C205" s="170" t="s">
        <v>1421</v>
      </c>
      <c r="D205" s="169">
        <v>1</v>
      </c>
      <c r="E205" s="169" t="s">
        <v>1454</v>
      </c>
      <c r="F205" s="172">
        <v>1800</v>
      </c>
      <c r="G205" s="172">
        <f t="shared" si="2"/>
        <v>1800</v>
      </c>
    </row>
    <row r="206" spans="2:7">
      <c r="B206" s="169">
        <v>630</v>
      </c>
      <c r="C206" s="170" t="s">
        <v>1461</v>
      </c>
      <c r="D206" s="169">
        <v>1</v>
      </c>
      <c r="E206" s="169" t="s">
        <v>1457</v>
      </c>
      <c r="F206" s="172">
        <v>2200</v>
      </c>
      <c r="G206" s="172">
        <f t="shared" si="2"/>
        <v>2200</v>
      </c>
    </row>
  </sheetData>
  <pageMargins left="0.7" right="0.7" top="0.75" bottom="0.75" header="0.3" footer="0.3"/>
  <pageSetup orientation="portrait"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RowHeight="15"/>
  <cols>
    <col min="1" max="1" width="2.7109375" customWidth="1"/>
    <col min="2" max="2" width="10.28515625" customWidth="1"/>
    <col min="3" max="3" width="3.28515625" bestFit="1" customWidth="1"/>
    <col min="4" max="4" width="3.7109375" customWidth="1"/>
    <col min="5" max="5" width="33.140625" bestFit="1" customWidth="1"/>
    <col min="6" max="6" width="9.5703125" style="177" bestFit="1" customWidth="1"/>
    <col min="7" max="7" width="3.140625" bestFit="1" customWidth="1"/>
    <col min="8" max="8" width="9.5703125" style="177" bestFit="1" customWidth="1"/>
    <col min="9" max="9" width="3.140625" bestFit="1" customWidth="1"/>
    <col min="10" max="10" width="10.28515625" customWidth="1"/>
    <col min="11" max="11" width="3.28515625" bestFit="1" customWidth="1"/>
    <col min="12" max="12" width="3.7109375" customWidth="1"/>
    <col min="13" max="13" width="33.140625" bestFit="1" customWidth="1"/>
    <col min="14" max="14" width="9.5703125" style="177" bestFit="1" customWidth="1"/>
    <col min="15" max="15" width="3.140625" bestFit="1" customWidth="1"/>
    <col min="16" max="16" width="9.5703125" style="177" bestFit="1" customWidth="1"/>
    <col min="17" max="17" width="3.140625" bestFit="1" customWidth="1"/>
    <col min="18" max="18" width="10.28515625" customWidth="1"/>
    <col min="19" max="19" width="3.28515625" bestFit="1" customWidth="1"/>
    <col min="20" max="20" width="3.7109375" customWidth="1"/>
    <col min="21" max="21" width="33.140625" bestFit="1" customWidth="1"/>
    <col min="22" max="22" width="9.5703125" style="177" bestFit="1" customWidth="1"/>
    <col min="23" max="23" width="3.140625" bestFit="1" customWidth="1"/>
    <col min="24" max="24" width="9.5703125" style="177" bestFit="1" customWidth="1"/>
    <col min="25" max="25" width="3.140625" bestFit="1" customWidth="1"/>
    <col min="26" max="26" width="10.28515625" customWidth="1"/>
    <col min="27" max="27" width="3.28515625" bestFit="1" customWidth="1"/>
    <col min="28" max="28" width="3.7109375" customWidth="1"/>
    <col min="29" max="29" width="33.140625" bestFit="1" customWidth="1"/>
    <col min="30" max="30" width="9.5703125" style="177" bestFit="1" customWidth="1"/>
    <col min="31" max="31" width="3.140625" bestFit="1" customWidth="1"/>
    <col min="32" max="32" width="9.5703125" style="177" bestFit="1" customWidth="1"/>
    <col min="33" max="33" width="3.140625" bestFit="1" customWidth="1"/>
    <col min="34" max="34" width="10.28515625" customWidth="1"/>
    <col min="35" max="35" width="3.28515625" bestFit="1" customWidth="1"/>
    <col min="36" max="36" width="3.7109375" customWidth="1"/>
    <col min="37" max="37" width="33.140625" bestFit="1" customWidth="1"/>
    <col min="38" max="38" width="9.5703125" style="177" bestFit="1" customWidth="1"/>
    <col min="39" max="39" width="3.140625" bestFit="1" customWidth="1"/>
    <col min="40" max="40" width="9.5703125" style="177" bestFit="1" customWidth="1"/>
    <col min="41" max="41" width="3.140625" bestFit="1" customWidth="1"/>
    <col min="42" max="42" width="10.28515625" customWidth="1"/>
    <col min="43" max="43" width="3.28515625" bestFit="1" customWidth="1"/>
    <col min="44" max="44" width="3.7109375" customWidth="1"/>
    <col min="45" max="45" width="33.140625" bestFit="1" customWidth="1"/>
    <col min="46" max="46" width="9.5703125" style="177" bestFit="1" customWidth="1"/>
    <col min="47" max="47" width="3.140625" bestFit="1" customWidth="1"/>
    <col min="48" max="48" width="9.5703125" style="177" bestFit="1" customWidth="1"/>
    <col min="49" max="49" width="3.140625" bestFit="1" customWidth="1"/>
    <col min="50" max="50" width="10.28515625" customWidth="1"/>
    <col min="51" max="51" width="3.28515625" bestFit="1" customWidth="1"/>
    <col min="52" max="52" width="3.7109375" customWidth="1"/>
    <col min="53" max="53" width="33.140625" bestFit="1" customWidth="1"/>
    <col min="54" max="54" width="9.5703125" style="177" bestFit="1" customWidth="1"/>
    <col min="55" max="55" width="3.140625" bestFit="1" customWidth="1"/>
    <col min="56" max="56" width="9.5703125" style="177" bestFit="1" customWidth="1"/>
    <col min="57" max="57" width="3.140625" bestFit="1" customWidth="1"/>
    <col min="58" max="58" width="10.28515625" customWidth="1"/>
    <col min="59" max="59" width="3.28515625" bestFit="1" customWidth="1"/>
    <col min="60" max="60" width="3.7109375" customWidth="1"/>
    <col min="61" max="61" width="33.140625" bestFit="1" customWidth="1"/>
    <col min="62" max="62" width="9.5703125" style="177" bestFit="1" customWidth="1"/>
    <col min="63" max="63" width="3.140625" bestFit="1" customWidth="1"/>
    <col min="64" max="64" width="9.5703125" style="177" bestFit="1" customWidth="1"/>
    <col min="65" max="65" width="3.140625" bestFit="1" customWidth="1"/>
    <col min="66" max="66" width="10.28515625" customWidth="1"/>
    <col min="67" max="67" width="3.28515625" bestFit="1" customWidth="1"/>
    <col min="68" max="68" width="3.7109375" customWidth="1"/>
    <col min="69" max="69" width="33.140625" bestFit="1" customWidth="1"/>
    <col min="70" max="70" width="9.5703125" style="177" bestFit="1" customWidth="1"/>
    <col min="71" max="71" width="3.140625" bestFit="1" customWidth="1"/>
    <col min="72" max="72" width="9.5703125" style="177" bestFit="1" customWidth="1"/>
    <col min="73" max="73" width="3.140625" bestFit="1" customWidth="1"/>
    <col min="74" max="74" width="10.28515625" customWidth="1"/>
    <col min="75" max="75" width="3.28515625" bestFit="1" customWidth="1"/>
    <col min="76" max="76" width="3.7109375" customWidth="1"/>
    <col min="77" max="77" width="33.140625" bestFit="1" customWidth="1"/>
    <col min="78" max="78" width="9.5703125" style="177" bestFit="1" customWidth="1"/>
    <col min="79" max="79" width="3.140625" bestFit="1" customWidth="1"/>
    <col min="80" max="80" width="9.5703125" style="177" bestFit="1" customWidth="1"/>
    <col min="81" max="81" width="3.140625" bestFit="1" customWidth="1"/>
    <col min="82" max="82" width="10.28515625" customWidth="1"/>
    <col min="83" max="83" width="3.28515625" bestFit="1" customWidth="1"/>
    <col min="84" max="84" width="3.7109375" customWidth="1"/>
    <col min="85" max="85" width="33.140625" bestFit="1" customWidth="1"/>
    <col min="86" max="86" width="9.5703125" style="177" bestFit="1" customWidth="1"/>
    <col min="87" max="87" width="3.140625" bestFit="1" customWidth="1"/>
    <col min="88" max="88" width="9.5703125" style="177" bestFit="1" customWidth="1"/>
    <col min="89" max="89" width="3.140625" bestFit="1" customWidth="1"/>
    <col min="90" max="90" width="10.28515625" customWidth="1"/>
    <col min="91" max="91" width="3.28515625" bestFit="1" customWidth="1"/>
    <col min="92" max="92" width="3.7109375" customWidth="1"/>
    <col min="93" max="93" width="33.140625" bestFit="1" customWidth="1"/>
    <col min="94" max="94" width="9.5703125" style="177" bestFit="1" customWidth="1"/>
    <col min="95" max="95" width="3.140625" bestFit="1" customWidth="1"/>
    <col min="96" max="96" width="9.5703125" style="177" bestFit="1" customWidth="1"/>
    <col min="97" max="97" width="3.140625" bestFit="1" customWidth="1"/>
    <col min="98" max="98" width="3" bestFit="1" customWidth="1"/>
    <col min="100" max="100" width="3.140625" bestFit="1" customWidth="1"/>
  </cols>
  <sheetData>
    <row r="2" spans="2:100">
      <c r="B2" t="s">
        <v>1462</v>
      </c>
      <c r="C2">
        <v>12</v>
      </c>
      <c r="D2" t="s">
        <v>576</v>
      </c>
      <c r="F2" s="177">
        <v>471</v>
      </c>
      <c r="G2" t="s">
        <v>215</v>
      </c>
      <c r="H2" s="177">
        <f>$C$2*F2</f>
        <v>5652</v>
      </c>
      <c r="I2" t="s">
        <v>215</v>
      </c>
      <c r="J2" t="s">
        <v>1463</v>
      </c>
      <c r="K2">
        <v>12</v>
      </c>
      <c r="L2" t="s">
        <v>576</v>
      </c>
      <c r="N2" s="177">
        <v>357</v>
      </c>
      <c r="O2" t="s">
        <v>215</v>
      </c>
      <c r="P2" s="177">
        <f>$K$2*N2</f>
        <v>4284</v>
      </c>
      <c r="Q2" t="s">
        <v>215</v>
      </c>
      <c r="R2" t="s">
        <v>1464</v>
      </c>
      <c r="S2">
        <v>10</v>
      </c>
      <c r="T2" t="s">
        <v>576</v>
      </c>
      <c r="V2" s="177">
        <v>686</v>
      </c>
      <c r="W2" t="s">
        <v>215</v>
      </c>
      <c r="X2" s="177">
        <f>S$2*V2</f>
        <v>6860</v>
      </c>
      <c r="Y2" t="s">
        <v>215</v>
      </c>
      <c r="Z2" t="s">
        <v>1465</v>
      </c>
      <c r="AA2">
        <v>32</v>
      </c>
      <c r="AB2" t="s">
        <v>576</v>
      </c>
      <c r="AD2" s="177">
        <v>507</v>
      </c>
      <c r="AE2" t="s">
        <v>215</v>
      </c>
      <c r="AF2" s="177">
        <f>AA$2*AD2</f>
        <v>16224</v>
      </c>
      <c r="AG2" t="s">
        <v>215</v>
      </c>
      <c r="AH2" t="s">
        <v>1466</v>
      </c>
      <c r="AI2">
        <v>6</v>
      </c>
      <c r="AJ2" t="s">
        <v>576</v>
      </c>
      <c r="AL2" s="177">
        <v>845</v>
      </c>
      <c r="AM2" t="s">
        <v>215</v>
      </c>
      <c r="AN2" s="177">
        <f>AI$2*AL2</f>
        <v>5070</v>
      </c>
      <c r="AO2" t="s">
        <v>215</v>
      </c>
      <c r="AP2" t="s">
        <v>1467</v>
      </c>
      <c r="AQ2">
        <v>4</v>
      </c>
      <c r="AR2" t="s">
        <v>576</v>
      </c>
      <c r="AT2" s="177">
        <v>357</v>
      </c>
      <c r="AU2" t="s">
        <v>215</v>
      </c>
      <c r="AV2" s="177">
        <f>AQ$2*AT2</f>
        <v>1428</v>
      </c>
      <c r="AW2" t="s">
        <v>215</v>
      </c>
      <c r="AX2" t="s">
        <v>1468</v>
      </c>
      <c r="AY2">
        <v>2</v>
      </c>
      <c r="AZ2" t="s">
        <v>576</v>
      </c>
      <c r="BB2" s="177">
        <v>374</v>
      </c>
      <c r="BC2" t="s">
        <v>215</v>
      </c>
      <c r="BD2" s="177">
        <f>AY$2*BB2</f>
        <v>748</v>
      </c>
      <c r="BE2" t="s">
        <v>215</v>
      </c>
      <c r="BF2" t="s">
        <v>1469</v>
      </c>
      <c r="BG2">
        <v>2</v>
      </c>
      <c r="BH2" t="s">
        <v>576</v>
      </c>
      <c r="BJ2" s="177">
        <v>300</v>
      </c>
      <c r="BK2" t="s">
        <v>215</v>
      </c>
      <c r="BL2" s="177">
        <f>BG$2*BJ2</f>
        <v>600</v>
      </c>
      <c r="BM2" t="s">
        <v>215</v>
      </c>
      <c r="BN2" t="s">
        <v>1470</v>
      </c>
      <c r="BO2">
        <v>12</v>
      </c>
      <c r="BP2" t="s">
        <v>576</v>
      </c>
      <c r="BR2" s="177">
        <v>507</v>
      </c>
      <c r="BS2" t="s">
        <v>215</v>
      </c>
      <c r="BT2" s="177">
        <f>BO$2*BR2</f>
        <v>6084</v>
      </c>
      <c r="BU2" t="s">
        <v>215</v>
      </c>
      <c r="BV2" t="s">
        <v>1471</v>
      </c>
      <c r="BW2">
        <v>4</v>
      </c>
      <c r="BX2" t="s">
        <v>576</v>
      </c>
      <c r="BZ2" s="177">
        <v>471</v>
      </c>
      <c r="CA2" t="s">
        <v>215</v>
      </c>
      <c r="CB2" s="177">
        <f>BW$2*BZ2</f>
        <v>1884</v>
      </c>
      <c r="CC2" t="s">
        <v>215</v>
      </c>
      <c r="CD2" t="s">
        <v>1472</v>
      </c>
      <c r="CE2">
        <v>2</v>
      </c>
      <c r="CF2" t="s">
        <v>576</v>
      </c>
      <c r="CH2" s="177">
        <v>306</v>
      </c>
      <c r="CI2" t="s">
        <v>215</v>
      </c>
      <c r="CJ2" s="177">
        <f>CE$2*CH2</f>
        <v>612</v>
      </c>
      <c r="CK2" t="s">
        <v>215</v>
      </c>
      <c r="CL2" t="s">
        <v>1473</v>
      </c>
      <c r="CM2">
        <v>2</v>
      </c>
      <c r="CN2" t="s">
        <v>576</v>
      </c>
      <c r="CP2" s="177">
        <v>534</v>
      </c>
      <c r="CQ2" t="s">
        <v>215</v>
      </c>
      <c r="CR2" s="177">
        <f>CM$2*CP2</f>
        <v>1068</v>
      </c>
      <c r="CS2" t="s">
        <v>215</v>
      </c>
      <c r="CU2" s="43">
        <f>H2+P2+X2+AF2+AV2+AN2+BD2+BL2+BT2+CB2+CJ2+CR2</f>
        <v>50514</v>
      </c>
      <c r="CV2" t="s">
        <v>215</v>
      </c>
    </row>
    <row r="3" spans="2:100">
      <c r="D3" t="s">
        <v>1474</v>
      </c>
      <c r="L3" t="s">
        <v>1474</v>
      </c>
      <c r="T3" t="s">
        <v>1474</v>
      </c>
      <c r="AB3" t="s">
        <v>1474</v>
      </c>
      <c r="AJ3" t="s">
        <v>1474</v>
      </c>
      <c r="AR3" t="s">
        <v>1474</v>
      </c>
      <c r="AZ3" t="s">
        <v>1474</v>
      </c>
      <c r="BH3" t="s">
        <v>1474</v>
      </c>
      <c r="BP3" t="s">
        <v>1474</v>
      </c>
      <c r="BX3" t="s">
        <v>1474</v>
      </c>
      <c r="CF3" t="s">
        <v>1474</v>
      </c>
      <c r="CN3" t="s">
        <v>1474</v>
      </c>
    </row>
    <row r="4" spans="2:100">
      <c r="E4" t="s">
        <v>1475</v>
      </c>
      <c r="F4" s="177">
        <v>375</v>
      </c>
      <c r="G4" t="s">
        <v>215</v>
      </c>
      <c r="H4" s="177">
        <f>$C$2*F4</f>
        <v>4500</v>
      </c>
      <c r="I4" t="s">
        <v>215</v>
      </c>
      <c r="M4" t="s">
        <v>1475</v>
      </c>
      <c r="N4" s="177">
        <v>263.25</v>
      </c>
      <c r="O4" t="s">
        <v>215</v>
      </c>
      <c r="P4" s="177">
        <f>$K$2*N4</f>
        <v>3159</v>
      </c>
      <c r="Q4" t="s">
        <v>215</v>
      </c>
      <c r="U4" t="s">
        <v>1475</v>
      </c>
      <c r="V4" s="177">
        <v>624</v>
      </c>
      <c r="W4" t="s">
        <v>215</v>
      </c>
      <c r="X4" s="177">
        <f>S$2*V4</f>
        <v>6240</v>
      </c>
      <c r="Y4" t="s">
        <v>215</v>
      </c>
      <c r="AC4" t="s">
        <v>1475</v>
      </c>
      <c r="AD4" s="177">
        <v>399.2</v>
      </c>
      <c r="AE4" t="s">
        <v>215</v>
      </c>
      <c r="AF4" s="177">
        <f>AA$2*AD4</f>
        <v>12774.4</v>
      </c>
      <c r="AG4" t="s">
        <v>215</v>
      </c>
      <c r="AK4" t="s">
        <v>1475</v>
      </c>
      <c r="AL4" s="177">
        <v>629.51</v>
      </c>
      <c r="AM4" t="s">
        <v>215</v>
      </c>
      <c r="AN4" s="177">
        <f>AI$2*AL4</f>
        <v>3777.06</v>
      </c>
      <c r="AO4" t="s">
        <v>215</v>
      </c>
      <c r="AS4" t="s">
        <v>1475</v>
      </c>
      <c r="AT4" s="177">
        <v>238.5</v>
      </c>
      <c r="AU4" t="s">
        <v>215</v>
      </c>
      <c r="AV4" s="177">
        <f>AQ$2*AT4</f>
        <v>954</v>
      </c>
      <c r="AW4" t="s">
        <v>215</v>
      </c>
      <c r="BA4" t="s">
        <v>1475</v>
      </c>
      <c r="BB4" s="177">
        <v>289.52</v>
      </c>
      <c r="BC4" t="s">
        <v>215</v>
      </c>
      <c r="BD4" s="177">
        <f>AY$2*BB4</f>
        <v>579.04</v>
      </c>
      <c r="BE4" t="s">
        <v>215</v>
      </c>
      <c r="BI4" t="s">
        <v>1475</v>
      </c>
      <c r="BJ4" s="177">
        <v>267.20999999999998</v>
      </c>
      <c r="BK4" t="s">
        <v>215</v>
      </c>
      <c r="BL4" s="177">
        <f>BG$2*BJ4</f>
        <v>534.41999999999996</v>
      </c>
      <c r="BM4" t="s">
        <v>215</v>
      </c>
      <c r="BQ4" t="s">
        <v>1475</v>
      </c>
      <c r="BR4" s="177">
        <v>427.03</v>
      </c>
      <c r="BS4" t="s">
        <v>215</v>
      </c>
      <c r="BT4" s="177">
        <f>BO$2*BR4</f>
        <v>5124.3599999999997</v>
      </c>
      <c r="BU4" t="s">
        <v>215</v>
      </c>
      <c r="BY4" t="s">
        <v>1475</v>
      </c>
      <c r="BZ4" s="177">
        <v>437.37</v>
      </c>
      <c r="CA4" t="s">
        <v>215</v>
      </c>
      <c r="CB4" s="177">
        <f>BW$2*BZ4</f>
        <v>1749.48</v>
      </c>
      <c r="CC4" t="s">
        <v>215</v>
      </c>
      <c r="CG4" t="s">
        <v>1475</v>
      </c>
      <c r="CH4" s="177">
        <v>274.89999999999998</v>
      </c>
      <c r="CI4" t="s">
        <v>215</v>
      </c>
      <c r="CJ4" s="177">
        <f>CE$2*CH4</f>
        <v>549.79999999999995</v>
      </c>
      <c r="CK4" t="s">
        <v>215</v>
      </c>
      <c r="CO4" t="s">
        <v>1475</v>
      </c>
      <c r="CP4" s="177">
        <v>465.15</v>
      </c>
      <c r="CQ4" t="s">
        <v>215</v>
      </c>
      <c r="CR4" s="177">
        <f>CM$2*CP4</f>
        <v>930.3</v>
      </c>
      <c r="CS4" t="s">
        <v>215</v>
      </c>
      <c r="CU4" s="43">
        <f>H4+P4+X4+AF4+AV4+AN4+BD4+BL4+BT4+CB4+CJ4+CR4</f>
        <v>40871.860000000008</v>
      </c>
      <c r="CV4" t="s">
        <v>215</v>
      </c>
    </row>
    <row r="5" spans="2:100">
      <c r="E5" t="s">
        <v>1476</v>
      </c>
      <c r="F5" s="177">
        <v>321</v>
      </c>
      <c r="G5" t="s">
        <v>215</v>
      </c>
      <c r="H5" s="177">
        <f>$C$2*F5</f>
        <v>3852</v>
      </c>
      <c r="I5" t="s">
        <v>215</v>
      </c>
      <c r="M5" t="s">
        <v>1476</v>
      </c>
      <c r="N5" s="177">
        <v>489</v>
      </c>
      <c r="O5" t="s">
        <v>215</v>
      </c>
      <c r="P5" s="177">
        <f>$C$2*N5</f>
        <v>5868</v>
      </c>
      <c r="Q5" t="s">
        <v>215</v>
      </c>
      <c r="U5" t="s">
        <v>1476</v>
      </c>
      <c r="V5" s="177">
        <v>468</v>
      </c>
      <c r="W5" t="s">
        <v>215</v>
      </c>
      <c r="X5" s="177">
        <f>S$2*V5</f>
        <v>4680</v>
      </c>
      <c r="Y5" t="s">
        <v>215</v>
      </c>
      <c r="AC5" t="s">
        <v>1476</v>
      </c>
      <c r="AD5" s="177">
        <v>469</v>
      </c>
      <c r="AE5" t="s">
        <v>215</v>
      </c>
      <c r="AF5" s="177">
        <f>AA$2*AD5</f>
        <v>15008</v>
      </c>
      <c r="AG5" t="s">
        <v>215</v>
      </c>
      <c r="AK5" t="s">
        <v>1476</v>
      </c>
      <c r="AL5" s="177">
        <v>405</v>
      </c>
      <c r="AM5" t="s">
        <v>215</v>
      </c>
      <c r="AN5" s="177">
        <f>AI$2*AL5</f>
        <v>2430</v>
      </c>
      <c r="AO5" t="s">
        <v>215</v>
      </c>
      <c r="AS5" t="s">
        <v>1476</v>
      </c>
      <c r="AT5" s="177">
        <v>487</v>
      </c>
      <c r="AU5" t="s">
        <v>215</v>
      </c>
      <c r="AV5" s="177">
        <f>AQ$2*AT5</f>
        <v>1948</v>
      </c>
      <c r="AW5" t="s">
        <v>215</v>
      </c>
      <c r="BA5" t="s">
        <v>1476</v>
      </c>
      <c r="BB5" s="177">
        <v>453</v>
      </c>
      <c r="BC5" t="s">
        <v>215</v>
      </c>
      <c r="BD5" s="177">
        <f>AY$2*BB5</f>
        <v>906</v>
      </c>
      <c r="BE5" t="s">
        <v>215</v>
      </c>
      <c r="BI5" t="s">
        <v>1476</v>
      </c>
      <c r="BJ5" s="177">
        <v>505</v>
      </c>
      <c r="BK5" t="s">
        <v>215</v>
      </c>
      <c r="BL5" s="177">
        <f>BG$2*BJ5</f>
        <v>1010</v>
      </c>
      <c r="BM5" t="s">
        <v>215</v>
      </c>
      <c r="BQ5" t="s">
        <v>1476</v>
      </c>
      <c r="BR5" s="177">
        <v>467</v>
      </c>
      <c r="BS5" t="s">
        <v>215</v>
      </c>
      <c r="BT5" s="177">
        <f>BO$2*BR5</f>
        <v>5604</v>
      </c>
      <c r="BU5" t="s">
        <v>215</v>
      </c>
      <c r="BY5" t="s">
        <v>1476</v>
      </c>
      <c r="BZ5" s="177">
        <v>296</v>
      </c>
      <c r="CA5" t="s">
        <v>215</v>
      </c>
      <c r="CB5" s="177">
        <f>BW$2*BZ5</f>
        <v>1184</v>
      </c>
      <c r="CC5" t="s">
        <v>215</v>
      </c>
      <c r="CG5" t="s">
        <v>1476</v>
      </c>
      <c r="CH5" s="177">
        <v>309</v>
      </c>
      <c r="CI5" t="s">
        <v>215</v>
      </c>
      <c r="CJ5" s="177">
        <f>CE$2*CH5</f>
        <v>618</v>
      </c>
      <c r="CK5" t="s">
        <v>215</v>
      </c>
      <c r="CO5" t="s">
        <v>1476</v>
      </c>
      <c r="CP5" s="177">
        <v>404</v>
      </c>
      <c r="CQ5" t="s">
        <v>215</v>
      </c>
      <c r="CR5" s="177">
        <f>CM$2*CP5</f>
        <v>808</v>
      </c>
      <c r="CS5" t="s">
        <v>215</v>
      </c>
      <c r="CU5" s="43">
        <f>H5+P5+X5+AF5+AV5+AN5+BD5+BL5+BT5+CB5+CJ5+CR5</f>
        <v>43916</v>
      </c>
      <c r="CV5" t="s">
        <v>215</v>
      </c>
    </row>
    <row r="6" spans="2:100">
      <c r="E6" t="s">
        <v>1477</v>
      </c>
      <c r="F6" s="177">
        <v>329</v>
      </c>
      <c r="G6" t="s">
        <v>215</v>
      </c>
      <c r="H6" s="177">
        <f>$C$2*F6</f>
        <v>3948</v>
      </c>
      <c r="I6" t="s">
        <v>215</v>
      </c>
      <c r="M6" t="s">
        <v>1477</v>
      </c>
      <c r="N6" s="177">
        <v>150</v>
      </c>
      <c r="O6" t="s">
        <v>215</v>
      </c>
      <c r="P6" s="177">
        <f>$C$2*N6</f>
        <v>1800</v>
      </c>
      <c r="Q6" t="s">
        <v>215</v>
      </c>
      <c r="U6" t="s">
        <v>1477</v>
      </c>
      <c r="V6" s="177">
        <v>333</v>
      </c>
      <c r="W6" t="s">
        <v>215</v>
      </c>
      <c r="X6" s="177">
        <f>S$2*V6</f>
        <v>3330</v>
      </c>
      <c r="Y6" t="s">
        <v>215</v>
      </c>
      <c r="AC6" t="s">
        <v>1477</v>
      </c>
      <c r="AD6" s="177">
        <v>244.5</v>
      </c>
      <c r="AE6" t="s">
        <v>215</v>
      </c>
      <c r="AF6" s="177">
        <f>AA$2*AD6</f>
        <v>7824</v>
      </c>
      <c r="AG6" t="s">
        <v>215</v>
      </c>
      <c r="AK6" t="s">
        <v>1477</v>
      </c>
      <c r="AL6" s="177">
        <v>431.75</v>
      </c>
      <c r="AM6" t="s">
        <v>215</v>
      </c>
      <c r="AN6" s="177">
        <f>AI$2*AL6</f>
        <v>2590.5</v>
      </c>
      <c r="AO6" t="s">
        <v>215</v>
      </c>
      <c r="AS6" t="s">
        <v>1477</v>
      </c>
      <c r="AT6" s="177">
        <v>149.91999999999999</v>
      </c>
      <c r="AU6" t="s">
        <v>215</v>
      </c>
      <c r="AV6" s="177">
        <f>AQ$2*AT6</f>
        <v>599.67999999999995</v>
      </c>
      <c r="AW6" t="s">
        <v>215</v>
      </c>
      <c r="BA6" t="s">
        <v>1477</v>
      </c>
      <c r="BB6" s="177">
        <v>20</v>
      </c>
      <c r="BC6" t="s">
        <v>215</v>
      </c>
      <c r="BD6" s="177">
        <f>AY$2*BB6</f>
        <v>40</v>
      </c>
      <c r="BE6" t="s">
        <v>215</v>
      </c>
      <c r="BI6" t="s">
        <v>1477</v>
      </c>
      <c r="BJ6" s="177">
        <v>142.09</v>
      </c>
      <c r="BK6" t="s">
        <v>215</v>
      </c>
      <c r="BL6" s="177">
        <f>BG$2*BJ6</f>
        <v>284.18</v>
      </c>
      <c r="BM6" t="s">
        <v>215</v>
      </c>
      <c r="BQ6" t="s">
        <v>1477</v>
      </c>
      <c r="BR6" s="177">
        <v>245.35</v>
      </c>
      <c r="BS6" t="s">
        <v>215</v>
      </c>
      <c r="BT6" s="177">
        <f>BO$2*BR6</f>
        <v>2944.2</v>
      </c>
      <c r="BU6" t="s">
        <v>215</v>
      </c>
      <c r="BY6" t="s">
        <v>1477</v>
      </c>
      <c r="BZ6" s="177">
        <v>353.25</v>
      </c>
      <c r="CA6" t="s">
        <v>215</v>
      </c>
      <c r="CB6" s="177">
        <f>BW$2*BZ6</f>
        <v>1413</v>
      </c>
      <c r="CC6" t="s">
        <v>215</v>
      </c>
      <c r="CG6" t="s">
        <v>1477</v>
      </c>
      <c r="CH6" s="177">
        <v>198.07</v>
      </c>
      <c r="CI6" t="s">
        <v>215</v>
      </c>
      <c r="CJ6" s="177">
        <f>CE$2*CH6</f>
        <v>396.14</v>
      </c>
      <c r="CK6" t="s">
        <v>215</v>
      </c>
      <c r="CO6" t="s">
        <v>1477</v>
      </c>
      <c r="CP6" s="177">
        <v>235.5</v>
      </c>
      <c r="CQ6" t="s">
        <v>215</v>
      </c>
      <c r="CR6" s="177">
        <f>CM$2*CP6</f>
        <v>471</v>
      </c>
      <c r="CS6" t="s">
        <v>215</v>
      </c>
      <c r="CU6" s="43">
        <f>H6+P6+X6+AF6+AV6+AN6+BD6+BL6+BT6+CB6+CJ6+CR6</f>
        <v>25640.7</v>
      </c>
      <c r="CV6" t="s">
        <v>215</v>
      </c>
    </row>
    <row r="7" spans="2:100">
      <c r="E7" t="s">
        <v>1478</v>
      </c>
      <c r="F7" s="178">
        <f>F27</f>
        <v>390</v>
      </c>
      <c r="G7" t="s">
        <v>215</v>
      </c>
      <c r="H7" s="177">
        <f>$C$2*F7</f>
        <v>4680</v>
      </c>
      <c r="I7" t="s">
        <v>215</v>
      </c>
      <c r="M7" t="s">
        <v>1478</v>
      </c>
      <c r="N7" s="178">
        <f>N27</f>
        <v>297</v>
      </c>
      <c r="O7" t="s">
        <v>215</v>
      </c>
      <c r="P7" s="177">
        <f>$C$2*N7</f>
        <v>3564</v>
      </c>
      <c r="Q7" t="s">
        <v>215</v>
      </c>
      <c r="U7" t="s">
        <v>1478</v>
      </c>
      <c r="V7" s="178">
        <f>V27</f>
        <v>595</v>
      </c>
      <c r="W7" t="s">
        <v>215</v>
      </c>
      <c r="X7" s="177">
        <f>$C$2*V7</f>
        <v>7140</v>
      </c>
      <c r="Y7" t="s">
        <v>215</v>
      </c>
      <c r="AC7" t="s">
        <v>1478</v>
      </c>
      <c r="AD7" s="178">
        <f>AD27</f>
        <v>429</v>
      </c>
      <c r="AE7" t="s">
        <v>215</v>
      </c>
      <c r="AF7" s="177">
        <f>$C$2*AD7</f>
        <v>5148</v>
      </c>
      <c r="AG7" t="s">
        <v>215</v>
      </c>
      <c r="AK7" t="s">
        <v>1478</v>
      </c>
      <c r="AL7" s="178">
        <f>AL27</f>
        <v>761</v>
      </c>
      <c r="AM7" t="s">
        <v>215</v>
      </c>
      <c r="AN7" s="177">
        <f>$C$2*AL7</f>
        <v>9132</v>
      </c>
      <c r="AO7" t="s">
        <v>215</v>
      </c>
      <c r="AS7" t="s">
        <v>1478</v>
      </c>
      <c r="AT7" s="178">
        <f>AT27</f>
        <v>300</v>
      </c>
      <c r="AU7" t="s">
        <v>215</v>
      </c>
      <c r="AV7" s="177">
        <f>$C$2*AT7</f>
        <v>3600</v>
      </c>
      <c r="AW7" t="s">
        <v>215</v>
      </c>
      <c r="BA7" t="s">
        <v>1478</v>
      </c>
      <c r="BB7" s="178">
        <f>BB27</f>
        <v>316</v>
      </c>
      <c r="BC7" t="s">
        <v>215</v>
      </c>
      <c r="BD7" s="177">
        <f>$C$2*BB7</f>
        <v>3792</v>
      </c>
      <c r="BE7" t="s">
        <v>215</v>
      </c>
      <c r="BI7" t="s">
        <v>1478</v>
      </c>
      <c r="BJ7" s="178">
        <f>BJ27</f>
        <v>247</v>
      </c>
      <c r="BK7" t="s">
        <v>215</v>
      </c>
      <c r="BL7" s="177">
        <f>$C$2*BJ7</f>
        <v>2964</v>
      </c>
      <c r="BM7" t="s">
        <v>215</v>
      </c>
      <c r="BQ7" t="s">
        <v>1478</v>
      </c>
      <c r="BR7" s="178">
        <f>BR27</f>
        <v>436</v>
      </c>
      <c r="BS7" t="s">
        <v>215</v>
      </c>
      <c r="BT7" s="177">
        <f>$C$2*BR7</f>
        <v>5232</v>
      </c>
      <c r="BU7" t="s">
        <v>215</v>
      </c>
      <c r="BY7" t="s">
        <v>1478</v>
      </c>
      <c r="BZ7" s="178">
        <f>BZ27</f>
        <v>405</v>
      </c>
      <c r="CA7" t="s">
        <v>215</v>
      </c>
      <c r="CB7" s="177">
        <f>$C$2*BZ7</f>
        <v>4860</v>
      </c>
      <c r="CC7" t="s">
        <v>215</v>
      </c>
      <c r="CG7" t="s">
        <v>1478</v>
      </c>
      <c r="CH7" s="178">
        <f>CH27</f>
        <v>247</v>
      </c>
      <c r="CI7" t="s">
        <v>215</v>
      </c>
      <c r="CJ7" s="177">
        <f>$C$2*CH7</f>
        <v>2964</v>
      </c>
      <c r="CK7" t="s">
        <v>215</v>
      </c>
      <c r="CO7" t="s">
        <v>1478</v>
      </c>
      <c r="CP7" s="178">
        <f>CP27</f>
        <v>455</v>
      </c>
      <c r="CQ7" t="s">
        <v>215</v>
      </c>
      <c r="CR7" s="177">
        <f>$C$2*CP7</f>
        <v>5460</v>
      </c>
      <c r="CS7" t="s">
        <v>215</v>
      </c>
      <c r="CU7" s="43">
        <f>H7+P7+X7+AF7+AV7+AN7+BD7+BL7+BT7+CB7+CJ7+CR7</f>
        <v>58536</v>
      </c>
      <c r="CV7" t="s">
        <v>215</v>
      </c>
    </row>
    <row r="8" spans="2:100">
      <c r="E8" t="s">
        <v>1479</v>
      </c>
      <c r="M8" t="s">
        <v>1479</v>
      </c>
      <c r="U8" t="s">
        <v>1479</v>
      </c>
      <c r="AC8" t="s">
        <v>1479</v>
      </c>
      <c r="AK8" t="s">
        <v>1479</v>
      </c>
      <c r="AS8" t="s">
        <v>1479</v>
      </c>
      <c r="BA8" t="s">
        <v>1479</v>
      </c>
      <c r="BI8" t="s">
        <v>1479</v>
      </c>
      <c r="BQ8" t="s">
        <v>1479</v>
      </c>
      <c r="BY8" t="s">
        <v>1479</v>
      </c>
      <c r="CG8" t="s">
        <v>1479</v>
      </c>
      <c r="CO8" t="s">
        <v>1479</v>
      </c>
    </row>
    <row r="9" spans="2:100">
      <c r="D9" t="s">
        <v>1480</v>
      </c>
      <c r="L9" t="s">
        <v>1480</v>
      </c>
      <c r="T9" t="s">
        <v>1480</v>
      </c>
      <c r="AB9" t="s">
        <v>1480</v>
      </c>
      <c r="AJ9" t="s">
        <v>1480</v>
      </c>
      <c r="AR9" t="s">
        <v>1480</v>
      </c>
      <c r="AZ9" t="s">
        <v>1480</v>
      </c>
      <c r="BH9" t="s">
        <v>1480</v>
      </c>
      <c r="BP9" t="s">
        <v>1480</v>
      </c>
      <c r="BX9" t="s">
        <v>1480</v>
      </c>
      <c r="CF9" t="s">
        <v>1480</v>
      </c>
      <c r="CN9" t="s">
        <v>1480</v>
      </c>
    </row>
    <row r="10" spans="2:100">
      <c r="E10" t="s">
        <v>1481</v>
      </c>
      <c r="F10" s="177">
        <v>5</v>
      </c>
      <c r="G10" t="s">
        <v>1482</v>
      </c>
      <c r="H10" s="177">
        <f t="shared" ref="H10:H15" si="0">$C$2*F10</f>
        <v>60</v>
      </c>
      <c r="I10" t="s">
        <v>1482</v>
      </c>
      <c r="M10" t="s">
        <v>1481</v>
      </c>
      <c r="N10" s="177">
        <v>5</v>
      </c>
      <c r="O10" t="s">
        <v>1482</v>
      </c>
      <c r="P10" s="177">
        <f>$K$2*N10</f>
        <v>60</v>
      </c>
      <c r="Q10" t="s">
        <v>1482</v>
      </c>
      <c r="U10" t="s">
        <v>1481</v>
      </c>
      <c r="V10" s="177">
        <v>5</v>
      </c>
      <c r="W10" t="s">
        <v>1482</v>
      </c>
      <c r="X10" s="177">
        <f t="shared" ref="X10:X15" si="1">S$2*V10</f>
        <v>50</v>
      </c>
      <c r="Y10" t="s">
        <v>1482</v>
      </c>
      <c r="AC10" t="s">
        <v>1481</v>
      </c>
      <c r="AD10" s="177">
        <v>5</v>
      </c>
      <c r="AE10" t="s">
        <v>1482</v>
      </c>
      <c r="AF10" s="177">
        <f t="shared" ref="AF10:AF15" si="2">AA$2*AD10</f>
        <v>160</v>
      </c>
      <c r="AG10" t="s">
        <v>1482</v>
      </c>
      <c r="AK10" t="s">
        <v>1481</v>
      </c>
      <c r="AL10" s="177">
        <v>5</v>
      </c>
      <c r="AM10" t="s">
        <v>1482</v>
      </c>
      <c r="AN10" s="177">
        <f t="shared" ref="AN10:AN15" si="3">AI$2*AL10</f>
        <v>30</v>
      </c>
      <c r="AO10" t="s">
        <v>1482</v>
      </c>
      <c r="AS10" t="s">
        <v>1481</v>
      </c>
      <c r="AU10" t="s">
        <v>1482</v>
      </c>
      <c r="AV10" s="177">
        <f t="shared" ref="AV10:AV15" si="4">AQ$2*AT10</f>
        <v>0</v>
      </c>
      <c r="AW10" t="s">
        <v>1482</v>
      </c>
      <c r="BA10" t="s">
        <v>1481</v>
      </c>
      <c r="BC10" t="s">
        <v>1482</v>
      </c>
      <c r="BD10" s="177">
        <f t="shared" ref="BD10:BD15" si="5">AY$2*BB10</f>
        <v>0</v>
      </c>
      <c r="BE10" t="s">
        <v>1482</v>
      </c>
      <c r="BI10" t="s">
        <v>1481</v>
      </c>
      <c r="BK10" t="s">
        <v>1482</v>
      </c>
      <c r="BL10" s="177">
        <f t="shared" ref="BL10:BL15" si="6">BG$2*BJ10</f>
        <v>0</v>
      </c>
      <c r="BM10" t="s">
        <v>1482</v>
      </c>
      <c r="BQ10" t="s">
        <v>1481</v>
      </c>
      <c r="BS10" t="s">
        <v>1482</v>
      </c>
      <c r="BT10" s="177">
        <f t="shared" ref="BT10:BT15" si="7">BO$2*BR10</f>
        <v>0</v>
      </c>
      <c r="BU10" t="s">
        <v>1482</v>
      </c>
      <c r="BY10" t="s">
        <v>1481</v>
      </c>
      <c r="CA10" t="s">
        <v>1482</v>
      </c>
      <c r="CB10" s="177">
        <f t="shared" ref="CB10:CB15" si="8">BW$2*BZ10</f>
        <v>0</v>
      </c>
      <c r="CC10" t="s">
        <v>1482</v>
      </c>
      <c r="CG10" t="s">
        <v>1481</v>
      </c>
      <c r="CI10" t="s">
        <v>1482</v>
      </c>
      <c r="CJ10" s="177">
        <f t="shared" ref="CJ10:CJ15" si="9">CE$2*CH10</f>
        <v>0</v>
      </c>
      <c r="CK10" t="s">
        <v>1482</v>
      </c>
      <c r="CO10" t="s">
        <v>1481</v>
      </c>
      <c r="CQ10" t="s">
        <v>1482</v>
      </c>
      <c r="CR10" s="177">
        <f t="shared" ref="CR10:CR15" si="10">CM$2*CP10</f>
        <v>0</v>
      </c>
      <c r="CS10" t="s">
        <v>1482</v>
      </c>
      <c r="CU10" s="43">
        <f t="shared" ref="CU10:CU15" si="11">H10+P10+X10+AF10+AV10+AN10+BD10+BL10+BT10+CB10+CJ10+CR10</f>
        <v>360</v>
      </c>
      <c r="CV10" t="s">
        <v>1482</v>
      </c>
    </row>
    <row r="11" spans="2:100">
      <c r="E11" t="s">
        <v>1483</v>
      </c>
      <c r="F11" s="177">
        <v>7.5</v>
      </c>
      <c r="G11" t="s">
        <v>1482</v>
      </c>
      <c r="H11" s="177">
        <f>$C$2*F11</f>
        <v>90</v>
      </c>
      <c r="I11" t="s">
        <v>1482</v>
      </c>
      <c r="M11" t="s">
        <v>1483</v>
      </c>
      <c r="N11" s="177">
        <v>7.5</v>
      </c>
      <c r="O11" t="s">
        <v>1482</v>
      </c>
      <c r="P11" s="177">
        <f>$K$2*N11</f>
        <v>90</v>
      </c>
      <c r="Q11" t="s">
        <v>1482</v>
      </c>
      <c r="U11" t="s">
        <v>1483</v>
      </c>
      <c r="V11" s="177">
        <v>7.5</v>
      </c>
      <c r="W11" t="s">
        <v>1482</v>
      </c>
      <c r="X11" s="177">
        <f>S$2*V11</f>
        <v>75</v>
      </c>
      <c r="Y11" t="s">
        <v>1482</v>
      </c>
      <c r="AC11" t="s">
        <v>1483</v>
      </c>
      <c r="AD11" s="177">
        <v>7.5</v>
      </c>
      <c r="AE11" t="s">
        <v>1482</v>
      </c>
      <c r="AF11" s="177">
        <f>AA$2*AD11</f>
        <v>240</v>
      </c>
      <c r="AG11" t="s">
        <v>1482</v>
      </c>
      <c r="AK11" t="s">
        <v>1483</v>
      </c>
      <c r="AL11" s="177">
        <v>7.5</v>
      </c>
      <c r="AM11" t="s">
        <v>1482</v>
      </c>
      <c r="AN11" s="177">
        <f t="shared" si="3"/>
        <v>45</v>
      </c>
      <c r="AO11" t="s">
        <v>1482</v>
      </c>
      <c r="AS11" t="s">
        <v>1481</v>
      </c>
      <c r="AU11" t="s">
        <v>1482</v>
      </c>
      <c r="AV11" s="177">
        <f>AQ$2*AT11</f>
        <v>0</v>
      </c>
      <c r="AW11" t="s">
        <v>1482</v>
      </c>
      <c r="BA11" t="s">
        <v>1483</v>
      </c>
      <c r="BC11" t="s">
        <v>1482</v>
      </c>
      <c r="BD11" s="177">
        <f t="shared" si="5"/>
        <v>0</v>
      </c>
      <c r="BE11" t="s">
        <v>1482</v>
      </c>
      <c r="BI11" t="s">
        <v>1483</v>
      </c>
      <c r="BK11" t="s">
        <v>1482</v>
      </c>
      <c r="BL11" s="177">
        <f t="shared" si="6"/>
        <v>0</v>
      </c>
      <c r="BM11" t="s">
        <v>1482</v>
      </c>
      <c r="BQ11" t="s">
        <v>1483</v>
      </c>
      <c r="BS11" t="s">
        <v>1482</v>
      </c>
      <c r="BT11" s="177">
        <f t="shared" si="7"/>
        <v>0</v>
      </c>
      <c r="BU11" t="s">
        <v>1482</v>
      </c>
      <c r="BY11" t="s">
        <v>1483</v>
      </c>
      <c r="CA11" t="s">
        <v>1482</v>
      </c>
      <c r="CB11" s="177">
        <f t="shared" si="8"/>
        <v>0</v>
      </c>
      <c r="CC11" t="s">
        <v>1482</v>
      </c>
      <c r="CG11" t="s">
        <v>1483</v>
      </c>
      <c r="CI11" t="s">
        <v>1482</v>
      </c>
      <c r="CJ11" s="177">
        <f t="shared" si="9"/>
        <v>0</v>
      </c>
      <c r="CK11" t="s">
        <v>1482</v>
      </c>
      <c r="CO11" t="s">
        <v>1483</v>
      </c>
      <c r="CQ11" t="s">
        <v>1482</v>
      </c>
      <c r="CR11" s="177">
        <f t="shared" si="10"/>
        <v>0</v>
      </c>
      <c r="CS11" t="s">
        <v>1482</v>
      </c>
      <c r="CU11" s="43">
        <f t="shared" si="11"/>
        <v>540</v>
      </c>
      <c r="CV11" t="s">
        <v>1482</v>
      </c>
    </row>
    <row r="12" spans="2:100">
      <c r="E12" t="s">
        <v>1484</v>
      </c>
      <c r="F12" s="177">
        <v>4</v>
      </c>
      <c r="G12" t="s">
        <v>1482</v>
      </c>
      <c r="H12" s="177">
        <f t="shared" si="0"/>
        <v>48</v>
      </c>
      <c r="I12" t="s">
        <v>1482</v>
      </c>
      <c r="M12" t="s">
        <v>1484</v>
      </c>
      <c r="N12" s="177">
        <v>4</v>
      </c>
      <c r="O12" t="s">
        <v>1482</v>
      </c>
      <c r="P12" s="177">
        <f>$C$2*N12</f>
        <v>48</v>
      </c>
      <c r="Q12" t="s">
        <v>1482</v>
      </c>
      <c r="U12" t="s">
        <v>1484</v>
      </c>
      <c r="V12" s="177">
        <v>8</v>
      </c>
      <c r="W12" t="s">
        <v>1482</v>
      </c>
      <c r="X12" s="177">
        <f t="shared" si="1"/>
        <v>80</v>
      </c>
      <c r="Y12" t="s">
        <v>1482</v>
      </c>
      <c r="AC12" t="s">
        <v>1484</v>
      </c>
      <c r="AD12" s="177">
        <v>4</v>
      </c>
      <c r="AE12" t="s">
        <v>1482</v>
      </c>
      <c r="AF12" s="177">
        <f t="shared" si="2"/>
        <v>128</v>
      </c>
      <c r="AG12" t="s">
        <v>1482</v>
      </c>
      <c r="AK12" t="s">
        <v>1484</v>
      </c>
      <c r="AL12" s="177">
        <v>4</v>
      </c>
      <c r="AM12" t="s">
        <v>1482</v>
      </c>
      <c r="AN12" s="177">
        <f t="shared" si="3"/>
        <v>24</v>
      </c>
      <c r="AO12" t="s">
        <v>1482</v>
      </c>
      <c r="AS12" t="s">
        <v>1484</v>
      </c>
      <c r="AT12" s="177">
        <v>4</v>
      </c>
      <c r="AU12" t="s">
        <v>1482</v>
      </c>
      <c r="AV12" s="177">
        <f t="shared" si="4"/>
        <v>16</v>
      </c>
      <c r="AW12" t="s">
        <v>1482</v>
      </c>
      <c r="BA12" t="s">
        <v>1484</v>
      </c>
      <c r="BB12" s="177">
        <v>1</v>
      </c>
      <c r="BC12" t="s">
        <v>1482</v>
      </c>
      <c r="BD12" s="177">
        <f t="shared" si="5"/>
        <v>2</v>
      </c>
      <c r="BE12" t="s">
        <v>1482</v>
      </c>
      <c r="BI12" t="s">
        <v>1484</v>
      </c>
      <c r="BK12" t="s">
        <v>1482</v>
      </c>
      <c r="BL12" s="177">
        <f t="shared" si="6"/>
        <v>0</v>
      </c>
      <c r="BM12" t="s">
        <v>1482</v>
      </c>
      <c r="BQ12" t="s">
        <v>1484</v>
      </c>
      <c r="BR12" s="177">
        <v>4</v>
      </c>
      <c r="BS12" t="s">
        <v>1482</v>
      </c>
      <c r="BT12" s="177">
        <f t="shared" si="7"/>
        <v>48</v>
      </c>
      <c r="BU12" t="s">
        <v>1482</v>
      </c>
      <c r="BY12" t="s">
        <v>1484</v>
      </c>
      <c r="BZ12" s="177">
        <v>4</v>
      </c>
      <c r="CA12" t="s">
        <v>1482</v>
      </c>
      <c r="CB12" s="177">
        <f t="shared" si="8"/>
        <v>16</v>
      </c>
      <c r="CC12" t="s">
        <v>1482</v>
      </c>
      <c r="CG12" t="s">
        <v>1484</v>
      </c>
      <c r="CH12" s="177">
        <v>4</v>
      </c>
      <c r="CI12" t="s">
        <v>1482</v>
      </c>
      <c r="CJ12" s="177">
        <f t="shared" si="9"/>
        <v>8</v>
      </c>
      <c r="CK12" t="s">
        <v>1482</v>
      </c>
      <c r="CO12" t="s">
        <v>1484</v>
      </c>
      <c r="CP12" s="177">
        <v>4</v>
      </c>
      <c r="CQ12" t="s">
        <v>1482</v>
      </c>
      <c r="CR12" s="177">
        <f t="shared" si="10"/>
        <v>8</v>
      </c>
      <c r="CS12" t="s">
        <v>1482</v>
      </c>
      <c r="CU12" s="43">
        <f t="shared" si="11"/>
        <v>426</v>
      </c>
      <c r="CV12" t="s">
        <v>1482</v>
      </c>
    </row>
    <row r="13" spans="2:100">
      <c r="E13" t="s">
        <v>1485</v>
      </c>
      <c r="F13" s="177">
        <v>5</v>
      </c>
      <c r="G13" t="s">
        <v>175</v>
      </c>
      <c r="H13" s="177">
        <f t="shared" si="0"/>
        <v>60</v>
      </c>
      <c r="I13" t="s">
        <v>175</v>
      </c>
      <c r="M13" t="s">
        <v>1485</v>
      </c>
      <c r="N13" s="177">
        <v>5</v>
      </c>
      <c r="O13" t="s">
        <v>175</v>
      </c>
      <c r="P13" s="177">
        <f>$C$2*N13</f>
        <v>60</v>
      </c>
      <c r="Q13" t="s">
        <v>175</v>
      </c>
      <c r="U13" t="s">
        <v>1485</v>
      </c>
      <c r="V13" s="177">
        <v>5</v>
      </c>
      <c r="W13" t="s">
        <v>175</v>
      </c>
      <c r="X13" s="177">
        <f t="shared" si="1"/>
        <v>50</v>
      </c>
      <c r="Y13" t="s">
        <v>175</v>
      </c>
      <c r="AC13" t="s">
        <v>1485</v>
      </c>
      <c r="AD13" s="177">
        <v>5</v>
      </c>
      <c r="AE13" t="s">
        <v>175</v>
      </c>
      <c r="AF13" s="177">
        <f t="shared" si="2"/>
        <v>160</v>
      </c>
      <c r="AG13" t="s">
        <v>175</v>
      </c>
      <c r="AK13" t="s">
        <v>1485</v>
      </c>
      <c r="AL13" s="177">
        <v>5</v>
      </c>
      <c r="AM13" t="s">
        <v>175</v>
      </c>
      <c r="AN13" s="177">
        <f t="shared" si="3"/>
        <v>30</v>
      </c>
      <c r="AO13" t="s">
        <v>175</v>
      </c>
      <c r="AS13" t="s">
        <v>1485</v>
      </c>
      <c r="AT13" s="177">
        <v>5</v>
      </c>
      <c r="AU13" t="s">
        <v>175</v>
      </c>
      <c r="AV13" s="177">
        <f t="shared" si="4"/>
        <v>20</v>
      </c>
      <c r="AW13" t="s">
        <v>175</v>
      </c>
      <c r="BA13" t="s">
        <v>1485</v>
      </c>
      <c r="BB13" s="177">
        <v>1</v>
      </c>
      <c r="BC13" t="s">
        <v>175</v>
      </c>
      <c r="BD13" s="177">
        <f t="shared" si="5"/>
        <v>2</v>
      </c>
      <c r="BE13" t="s">
        <v>175</v>
      </c>
      <c r="BI13" t="s">
        <v>1485</v>
      </c>
      <c r="BJ13" s="177">
        <v>5</v>
      </c>
      <c r="BK13" t="s">
        <v>175</v>
      </c>
      <c r="BL13" s="177">
        <f t="shared" si="6"/>
        <v>10</v>
      </c>
      <c r="BM13" t="s">
        <v>175</v>
      </c>
      <c r="BQ13" t="s">
        <v>1485</v>
      </c>
      <c r="BR13" s="177">
        <v>5</v>
      </c>
      <c r="BS13" t="s">
        <v>175</v>
      </c>
      <c r="BT13" s="177">
        <f t="shared" si="7"/>
        <v>60</v>
      </c>
      <c r="BU13" t="s">
        <v>175</v>
      </c>
      <c r="BY13" t="s">
        <v>1485</v>
      </c>
      <c r="BZ13" s="177">
        <v>5</v>
      </c>
      <c r="CA13" t="s">
        <v>175</v>
      </c>
      <c r="CB13" s="177">
        <f t="shared" si="8"/>
        <v>20</v>
      </c>
      <c r="CC13" t="s">
        <v>175</v>
      </c>
      <c r="CG13" t="s">
        <v>1485</v>
      </c>
      <c r="CH13" s="177">
        <v>5</v>
      </c>
      <c r="CI13" t="s">
        <v>175</v>
      </c>
      <c r="CJ13" s="177">
        <f t="shared" si="9"/>
        <v>10</v>
      </c>
      <c r="CK13" t="s">
        <v>175</v>
      </c>
      <c r="CO13" t="s">
        <v>1485</v>
      </c>
      <c r="CP13" s="177">
        <v>5</v>
      </c>
      <c r="CQ13" t="s">
        <v>175</v>
      </c>
      <c r="CR13" s="177">
        <f t="shared" si="10"/>
        <v>10</v>
      </c>
      <c r="CS13" t="s">
        <v>175</v>
      </c>
      <c r="CU13" s="43">
        <f t="shared" si="11"/>
        <v>492</v>
      </c>
      <c r="CV13" t="s">
        <v>175</v>
      </c>
    </row>
    <row r="14" spans="2:100">
      <c r="E14" t="s">
        <v>1486</v>
      </c>
      <c r="F14" s="177">
        <v>93</v>
      </c>
      <c r="G14" t="s">
        <v>233</v>
      </c>
      <c r="H14" s="177">
        <f t="shared" si="0"/>
        <v>1116</v>
      </c>
      <c r="I14" t="s">
        <v>233</v>
      </c>
      <c r="M14" t="s">
        <v>1486</v>
      </c>
      <c r="N14" s="177">
        <v>72</v>
      </c>
      <c r="O14" t="s">
        <v>233</v>
      </c>
      <c r="P14" s="177">
        <f>$C$2*N14</f>
        <v>864</v>
      </c>
      <c r="Q14" t="s">
        <v>233</v>
      </c>
      <c r="U14" t="s">
        <v>1486</v>
      </c>
      <c r="V14" s="177">
        <v>128</v>
      </c>
      <c r="W14" t="s">
        <v>233</v>
      </c>
      <c r="X14" s="177">
        <f t="shared" si="1"/>
        <v>1280</v>
      </c>
      <c r="Y14" t="s">
        <v>233</v>
      </c>
      <c r="AC14" t="s">
        <v>1486</v>
      </c>
      <c r="AD14" s="177">
        <v>111</v>
      </c>
      <c r="AE14" t="s">
        <v>233</v>
      </c>
      <c r="AF14" s="177">
        <f t="shared" si="2"/>
        <v>3552</v>
      </c>
      <c r="AG14" t="s">
        <v>233</v>
      </c>
      <c r="AK14" t="s">
        <v>1486</v>
      </c>
      <c r="AL14" s="177">
        <v>190</v>
      </c>
      <c r="AM14" t="s">
        <v>233</v>
      </c>
      <c r="AN14" s="177">
        <f t="shared" si="3"/>
        <v>1140</v>
      </c>
      <c r="AO14" t="s">
        <v>233</v>
      </c>
      <c r="AS14" t="s">
        <v>1486</v>
      </c>
      <c r="AT14" s="177">
        <v>23</v>
      </c>
      <c r="AU14" t="s">
        <v>233</v>
      </c>
      <c r="AV14" s="177">
        <f t="shared" si="4"/>
        <v>92</v>
      </c>
      <c r="AW14" t="s">
        <v>233</v>
      </c>
      <c r="BA14" t="s">
        <v>1486</v>
      </c>
      <c r="BB14" s="177">
        <v>79</v>
      </c>
      <c r="BC14" t="s">
        <v>233</v>
      </c>
      <c r="BD14" s="177">
        <f t="shared" si="5"/>
        <v>158</v>
      </c>
      <c r="BE14" t="s">
        <v>233</v>
      </c>
      <c r="BI14" t="s">
        <v>1486</v>
      </c>
      <c r="BJ14" s="177">
        <v>62</v>
      </c>
      <c r="BK14" t="s">
        <v>233</v>
      </c>
      <c r="BL14" s="177">
        <f t="shared" si="6"/>
        <v>124</v>
      </c>
      <c r="BM14" t="s">
        <v>233</v>
      </c>
      <c r="BQ14" t="s">
        <v>1486</v>
      </c>
      <c r="BR14" s="177">
        <v>114</v>
      </c>
      <c r="BS14" t="s">
        <v>233</v>
      </c>
      <c r="BT14" s="177">
        <f t="shared" si="7"/>
        <v>1368</v>
      </c>
      <c r="BU14" t="s">
        <v>233</v>
      </c>
      <c r="BY14" t="s">
        <v>1486</v>
      </c>
      <c r="BZ14" s="177">
        <v>116</v>
      </c>
      <c r="CA14" t="s">
        <v>233</v>
      </c>
      <c r="CB14" s="177">
        <f t="shared" si="8"/>
        <v>464</v>
      </c>
      <c r="CC14" t="s">
        <v>233</v>
      </c>
      <c r="CG14" t="s">
        <v>1486</v>
      </c>
      <c r="CH14" s="177">
        <v>68</v>
      </c>
      <c r="CI14" t="s">
        <v>233</v>
      </c>
      <c r="CJ14" s="177">
        <f t="shared" si="9"/>
        <v>136</v>
      </c>
      <c r="CK14" t="s">
        <v>233</v>
      </c>
      <c r="CO14" t="s">
        <v>1486</v>
      </c>
      <c r="CP14" s="177">
        <v>102</v>
      </c>
      <c r="CQ14" t="s">
        <v>233</v>
      </c>
      <c r="CR14" s="177">
        <f t="shared" si="10"/>
        <v>204</v>
      </c>
      <c r="CS14" t="s">
        <v>233</v>
      </c>
      <c r="CU14" s="43">
        <f t="shared" si="11"/>
        <v>10498</v>
      </c>
      <c r="CV14" t="s">
        <v>233</v>
      </c>
    </row>
    <row r="15" spans="2:100">
      <c r="E15" t="s">
        <v>1487</v>
      </c>
      <c r="F15" s="177">
        <v>6</v>
      </c>
      <c r="G15" t="s">
        <v>233</v>
      </c>
      <c r="H15" s="177">
        <f t="shared" si="0"/>
        <v>72</v>
      </c>
      <c r="I15" t="s">
        <v>233</v>
      </c>
      <c r="M15" t="s">
        <v>1487</v>
      </c>
      <c r="N15" s="177">
        <v>5</v>
      </c>
      <c r="O15" t="s">
        <v>233</v>
      </c>
      <c r="P15" s="177">
        <f>$C$2*N15</f>
        <v>60</v>
      </c>
      <c r="Q15" t="s">
        <v>233</v>
      </c>
      <c r="U15" t="s">
        <v>1487</v>
      </c>
      <c r="V15" s="177">
        <v>7</v>
      </c>
      <c r="W15" t="s">
        <v>233</v>
      </c>
      <c r="X15" s="177">
        <f t="shared" si="1"/>
        <v>70</v>
      </c>
      <c r="Y15" t="s">
        <v>233</v>
      </c>
      <c r="AC15" t="s">
        <v>1487</v>
      </c>
      <c r="AD15" s="177">
        <v>5</v>
      </c>
      <c r="AE15" t="s">
        <v>233</v>
      </c>
      <c r="AF15" s="177">
        <f t="shared" si="2"/>
        <v>160</v>
      </c>
      <c r="AG15" t="s">
        <v>233</v>
      </c>
      <c r="AK15" t="s">
        <v>1487</v>
      </c>
      <c r="AL15" s="177">
        <v>15</v>
      </c>
      <c r="AM15" t="s">
        <v>233</v>
      </c>
      <c r="AN15" s="177">
        <f t="shared" si="3"/>
        <v>90</v>
      </c>
      <c r="AO15" t="s">
        <v>233</v>
      </c>
      <c r="AS15" t="s">
        <v>1487</v>
      </c>
      <c r="AT15" s="177">
        <v>6</v>
      </c>
      <c r="AU15" t="s">
        <v>233</v>
      </c>
      <c r="AV15" s="177">
        <f t="shared" si="4"/>
        <v>24</v>
      </c>
      <c r="AW15" t="s">
        <v>233</v>
      </c>
      <c r="BA15" t="s">
        <v>1487</v>
      </c>
      <c r="BB15" s="177">
        <v>6</v>
      </c>
      <c r="BC15" t="s">
        <v>233</v>
      </c>
      <c r="BD15" s="177">
        <f t="shared" si="5"/>
        <v>12</v>
      </c>
      <c r="BE15" t="s">
        <v>233</v>
      </c>
      <c r="BI15" t="s">
        <v>1487</v>
      </c>
      <c r="BJ15" s="177">
        <v>6</v>
      </c>
      <c r="BK15" t="s">
        <v>233</v>
      </c>
      <c r="BL15" s="177">
        <f t="shared" si="6"/>
        <v>12</v>
      </c>
      <c r="BM15" t="s">
        <v>233</v>
      </c>
      <c r="BQ15" t="s">
        <v>1487</v>
      </c>
      <c r="BR15" s="177">
        <v>12</v>
      </c>
      <c r="BS15" t="s">
        <v>233</v>
      </c>
      <c r="BT15" s="177">
        <f t="shared" si="7"/>
        <v>144</v>
      </c>
      <c r="BU15" t="s">
        <v>233</v>
      </c>
      <c r="BY15" t="s">
        <v>1487</v>
      </c>
      <c r="BZ15" s="177">
        <v>12</v>
      </c>
      <c r="CA15" t="s">
        <v>233</v>
      </c>
      <c r="CB15" s="177">
        <f t="shared" si="8"/>
        <v>48</v>
      </c>
      <c r="CC15" t="s">
        <v>233</v>
      </c>
      <c r="CG15" t="s">
        <v>1487</v>
      </c>
      <c r="CH15" s="177">
        <v>6</v>
      </c>
      <c r="CI15" t="s">
        <v>233</v>
      </c>
      <c r="CJ15" s="177">
        <f t="shared" si="9"/>
        <v>12</v>
      </c>
      <c r="CK15" t="s">
        <v>233</v>
      </c>
      <c r="CO15" t="s">
        <v>1487</v>
      </c>
      <c r="CP15" s="177">
        <v>6</v>
      </c>
      <c r="CQ15" t="s">
        <v>233</v>
      </c>
      <c r="CR15" s="177">
        <f t="shared" si="10"/>
        <v>12</v>
      </c>
      <c r="CS15" t="s">
        <v>233</v>
      </c>
      <c r="CU15" s="43">
        <f t="shared" si="11"/>
        <v>716</v>
      </c>
      <c r="CV15" t="s">
        <v>233</v>
      </c>
    </row>
    <row r="16" spans="2:100">
      <c r="D16" t="s">
        <v>1488</v>
      </c>
      <c r="L16" t="s">
        <v>1488</v>
      </c>
      <c r="T16" t="s">
        <v>1488</v>
      </c>
      <c r="AB16" t="s">
        <v>1488</v>
      </c>
      <c r="AJ16" t="s">
        <v>1488</v>
      </c>
      <c r="AR16" t="s">
        <v>1488</v>
      </c>
      <c r="AZ16" t="s">
        <v>1488</v>
      </c>
      <c r="BH16" t="s">
        <v>1488</v>
      </c>
      <c r="BP16" t="s">
        <v>1488</v>
      </c>
      <c r="BX16" t="s">
        <v>1488</v>
      </c>
      <c r="CF16" t="s">
        <v>1488</v>
      </c>
      <c r="CN16" t="s">
        <v>1488</v>
      </c>
    </row>
    <row r="17" spans="4:100">
      <c r="E17" t="s">
        <v>1489</v>
      </c>
      <c r="F17" s="177">
        <v>1</v>
      </c>
      <c r="G17" t="s">
        <v>175</v>
      </c>
      <c r="H17" s="177">
        <f>$C$2*F17</f>
        <v>12</v>
      </c>
      <c r="I17" t="s">
        <v>175</v>
      </c>
      <c r="M17" t="s">
        <v>1489</v>
      </c>
      <c r="O17" t="s">
        <v>175</v>
      </c>
      <c r="P17" s="177">
        <f>$K$2*N17</f>
        <v>0</v>
      </c>
      <c r="Q17" t="s">
        <v>175</v>
      </c>
      <c r="U17" t="s">
        <v>1489</v>
      </c>
      <c r="V17" s="177">
        <v>1</v>
      </c>
      <c r="W17" t="s">
        <v>175</v>
      </c>
      <c r="X17" s="177">
        <f>S$2*V17</f>
        <v>10</v>
      </c>
      <c r="Y17" t="s">
        <v>175</v>
      </c>
      <c r="AC17" t="s">
        <v>1489</v>
      </c>
      <c r="AD17" s="177">
        <v>1</v>
      </c>
      <c r="AE17" t="s">
        <v>175</v>
      </c>
      <c r="AF17" s="177">
        <f>AA$2*AD17</f>
        <v>32</v>
      </c>
      <c r="AG17" t="s">
        <v>175</v>
      </c>
      <c r="AK17" t="s">
        <v>1489</v>
      </c>
      <c r="AM17" t="s">
        <v>175</v>
      </c>
      <c r="AN17" s="177">
        <f>AI$2*AL17</f>
        <v>0</v>
      </c>
      <c r="AO17" t="s">
        <v>175</v>
      </c>
      <c r="AS17" t="s">
        <v>1489</v>
      </c>
      <c r="AT17" s="177">
        <v>1</v>
      </c>
      <c r="AU17" t="s">
        <v>175</v>
      </c>
      <c r="AV17" s="177">
        <f>AQ$2*AT17</f>
        <v>4</v>
      </c>
      <c r="AW17" t="s">
        <v>175</v>
      </c>
      <c r="BA17" t="s">
        <v>1489</v>
      </c>
      <c r="BB17" s="177">
        <v>1</v>
      </c>
      <c r="BC17" t="s">
        <v>175</v>
      </c>
      <c r="BD17" s="177">
        <f>AY$2*BB17</f>
        <v>2</v>
      </c>
      <c r="BE17" t="s">
        <v>175</v>
      </c>
      <c r="BI17" t="s">
        <v>1489</v>
      </c>
      <c r="BJ17" s="177">
        <v>1</v>
      </c>
      <c r="BK17" t="s">
        <v>175</v>
      </c>
      <c r="BL17" s="177">
        <f>BG$2*BJ17</f>
        <v>2</v>
      </c>
      <c r="BM17" t="s">
        <v>175</v>
      </c>
      <c r="BQ17" t="s">
        <v>1489</v>
      </c>
      <c r="BR17" s="177">
        <v>2</v>
      </c>
      <c r="BS17" t="s">
        <v>175</v>
      </c>
      <c r="BT17" s="177">
        <f>BO$2*BR17</f>
        <v>24</v>
      </c>
      <c r="BU17" t="s">
        <v>175</v>
      </c>
      <c r="BY17" t="s">
        <v>1489</v>
      </c>
      <c r="BZ17" s="177">
        <v>2</v>
      </c>
      <c r="CA17" t="s">
        <v>175</v>
      </c>
      <c r="CB17" s="177">
        <f>BW$2*BZ17</f>
        <v>8</v>
      </c>
      <c r="CC17" t="s">
        <v>175</v>
      </c>
      <c r="CG17" t="s">
        <v>1489</v>
      </c>
      <c r="CH17" s="177">
        <v>1</v>
      </c>
      <c r="CI17" t="s">
        <v>175</v>
      </c>
      <c r="CJ17" s="177">
        <f>CE$2*CH17</f>
        <v>2</v>
      </c>
      <c r="CK17" t="s">
        <v>175</v>
      </c>
      <c r="CO17" t="s">
        <v>1489</v>
      </c>
      <c r="CP17" s="177">
        <v>1</v>
      </c>
      <c r="CQ17" t="s">
        <v>175</v>
      </c>
      <c r="CR17" s="177">
        <f>CM$2*CP17</f>
        <v>2</v>
      </c>
      <c r="CS17" t="s">
        <v>175</v>
      </c>
      <c r="CU17" s="43">
        <f>H17+P17+X17+AF17+AV17+AN17+BD17+BL17+BT17+CB17+CJ17+CR17</f>
        <v>98</v>
      </c>
      <c r="CV17" t="s">
        <v>175</v>
      </c>
    </row>
    <row r="18" spans="4:100">
      <c r="E18" t="s">
        <v>1490</v>
      </c>
      <c r="F18" s="177">
        <v>1</v>
      </c>
      <c r="G18" t="s">
        <v>175</v>
      </c>
      <c r="H18" s="177">
        <f>$C$2*F18</f>
        <v>12</v>
      </c>
      <c r="I18" t="s">
        <v>175</v>
      </c>
      <c r="M18" t="s">
        <v>1490</v>
      </c>
      <c r="N18" s="177">
        <v>1</v>
      </c>
      <c r="O18" t="s">
        <v>175</v>
      </c>
      <c r="P18" s="177">
        <f>$C$2*N18</f>
        <v>12</v>
      </c>
      <c r="Q18" t="s">
        <v>175</v>
      </c>
      <c r="U18" t="s">
        <v>1490</v>
      </c>
      <c r="V18" s="177">
        <v>1</v>
      </c>
      <c r="W18" t="s">
        <v>175</v>
      </c>
      <c r="X18" s="177">
        <f>S$2*V18</f>
        <v>10</v>
      </c>
      <c r="Y18" t="s">
        <v>175</v>
      </c>
      <c r="AC18" t="s">
        <v>1490</v>
      </c>
      <c r="AD18" s="177">
        <v>1</v>
      </c>
      <c r="AE18" t="s">
        <v>175</v>
      </c>
      <c r="AF18" s="177">
        <f>AA$2*AD18</f>
        <v>32</v>
      </c>
      <c r="AG18" t="s">
        <v>175</v>
      </c>
      <c r="AK18" t="s">
        <v>1490</v>
      </c>
      <c r="AL18" s="177">
        <v>1</v>
      </c>
      <c r="AM18" t="s">
        <v>175</v>
      </c>
      <c r="AN18" s="177">
        <f>AI$2*AL18</f>
        <v>6</v>
      </c>
      <c r="AO18" t="s">
        <v>175</v>
      </c>
      <c r="AS18" t="s">
        <v>1490</v>
      </c>
      <c r="AT18" s="177">
        <v>1</v>
      </c>
      <c r="AU18" t="s">
        <v>175</v>
      </c>
      <c r="AV18" s="177">
        <f>AQ$2*AT18</f>
        <v>4</v>
      </c>
      <c r="AW18" t="s">
        <v>175</v>
      </c>
      <c r="BA18" t="s">
        <v>1490</v>
      </c>
      <c r="BB18" s="177">
        <v>1</v>
      </c>
      <c r="BC18" t="s">
        <v>175</v>
      </c>
      <c r="BD18" s="177">
        <f>AY$2*BB18</f>
        <v>2</v>
      </c>
      <c r="BE18" t="s">
        <v>175</v>
      </c>
      <c r="BI18" t="s">
        <v>1490</v>
      </c>
      <c r="BJ18" s="177">
        <v>1</v>
      </c>
      <c r="BK18" t="s">
        <v>175</v>
      </c>
      <c r="BL18" s="177">
        <f>BG$2*BJ18</f>
        <v>2</v>
      </c>
      <c r="BM18" t="s">
        <v>175</v>
      </c>
      <c r="BQ18" t="s">
        <v>1490</v>
      </c>
      <c r="BR18" s="177">
        <v>1</v>
      </c>
      <c r="BS18" t="s">
        <v>175</v>
      </c>
      <c r="BT18" s="177">
        <f>BO$2*BR18</f>
        <v>12</v>
      </c>
      <c r="BU18" t="s">
        <v>175</v>
      </c>
      <c r="BY18" t="s">
        <v>1490</v>
      </c>
      <c r="BZ18" s="177">
        <v>1</v>
      </c>
      <c r="CA18" t="s">
        <v>175</v>
      </c>
      <c r="CB18" s="177">
        <f>BW$2*BZ18</f>
        <v>4</v>
      </c>
      <c r="CC18" t="s">
        <v>175</v>
      </c>
      <c r="CG18" t="s">
        <v>1490</v>
      </c>
      <c r="CH18" s="177">
        <v>1</v>
      </c>
      <c r="CI18" t="s">
        <v>175</v>
      </c>
      <c r="CJ18" s="177">
        <f>CE$2*CH18</f>
        <v>2</v>
      </c>
      <c r="CK18" t="s">
        <v>175</v>
      </c>
      <c r="CO18" t="s">
        <v>1490</v>
      </c>
      <c r="CP18" s="177">
        <v>1</v>
      </c>
      <c r="CQ18" t="s">
        <v>175</v>
      </c>
      <c r="CR18" s="177">
        <f>CM$2*CP18</f>
        <v>2</v>
      </c>
      <c r="CS18" t="s">
        <v>175</v>
      </c>
      <c r="CU18" s="43">
        <f>H18+P18+X18+AF18+AV18+AN18+BD18+BL18+BT18+CB18+CJ18+CR18</f>
        <v>100</v>
      </c>
      <c r="CV18" t="s">
        <v>175</v>
      </c>
    </row>
    <row r="19" spans="4:100">
      <c r="U19" t="s">
        <v>1491</v>
      </c>
      <c r="V19" s="177">
        <v>1</v>
      </c>
      <c r="W19" t="s">
        <v>175</v>
      </c>
      <c r="X19" s="177">
        <f>S$2*V19</f>
        <v>10</v>
      </c>
      <c r="Y19" t="s">
        <v>175</v>
      </c>
      <c r="AC19" t="s">
        <v>1491</v>
      </c>
      <c r="AE19" t="s">
        <v>175</v>
      </c>
      <c r="AF19" s="177">
        <f>AA$2*AD19</f>
        <v>0</v>
      </c>
      <c r="AG19" t="s">
        <v>175</v>
      </c>
      <c r="AK19" t="s">
        <v>1491</v>
      </c>
      <c r="AM19" t="s">
        <v>175</v>
      </c>
      <c r="AN19" s="177">
        <f>AI$2*AL19</f>
        <v>0</v>
      </c>
      <c r="AO19" t="s">
        <v>175</v>
      </c>
      <c r="AS19" t="s">
        <v>1491</v>
      </c>
      <c r="AU19" t="s">
        <v>175</v>
      </c>
      <c r="AV19" s="177">
        <f>AQ$2*AT19</f>
        <v>0</v>
      </c>
      <c r="AW19" t="s">
        <v>175</v>
      </c>
      <c r="BA19" t="s">
        <v>1491</v>
      </c>
      <c r="BC19" t="s">
        <v>175</v>
      </c>
      <c r="BD19" s="177">
        <f>AY$2*BB19</f>
        <v>0</v>
      </c>
      <c r="BE19" t="s">
        <v>175</v>
      </c>
      <c r="BI19" t="s">
        <v>1491</v>
      </c>
      <c r="BK19" t="s">
        <v>175</v>
      </c>
      <c r="BL19" s="177">
        <f>BG$2*BJ19</f>
        <v>0</v>
      </c>
      <c r="BM19" t="s">
        <v>175</v>
      </c>
      <c r="BQ19" t="s">
        <v>1491</v>
      </c>
      <c r="BS19" t="s">
        <v>175</v>
      </c>
      <c r="BT19" s="177">
        <f>BO$2*BR19</f>
        <v>0</v>
      </c>
      <c r="BU19" t="s">
        <v>175</v>
      </c>
      <c r="BY19" t="s">
        <v>1491</v>
      </c>
      <c r="CA19" t="s">
        <v>175</v>
      </c>
      <c r="CB19" s="177">
        <f>BW$2*BZ19</f>
        <v>0</v>
      </c>
      <c r="CC19" t="s">
        <v>175</v>
      </c>
      <c r="CG19" t="s">
        <v>1491</v>
      </c>
      <c r="CI19" t="s">
        <v>175</v>
      </c>
      <c r="CJ19" s="177">
        <f>CE$2*CH19</f>
        <v>0</v>
      </c>
      <c r="CK19" t="s">
        <v>175</v>
      </c>
      <c r="CO19" t="s">
        <v>1491</v>
      </c>
      <c r="CQ19" t="s">
        <v>175</v>
      </c>
      <c r="CR19" s="177">
        <f>CM$2*CP19</f>
        <v>0</v>
      </c>
      <c r="CS19" t="s">
        <v>175</v>
      </c>
      <c r="CU19" s="43">
        <f>H19+P19+X19+AF19+AV19+AN19+BD19+BL19+BT19+CB19+CJ19+CR19</f>
        <v>10</v>
      </c>
      <c r="CV19" t="s">
        <v>175</v>
      </c>
    </row>
    <row r="20" spans="4:100">
      <c r="E20" t="s">
        <v>1492</v>
      </c>
      <c r="F20" s="177">
        <v>1</v>
      </c>
      <c r="G20" t="s">
        <v>175</v>
      </c>
      <c r="H20" s="177">
        <f>$C$2*F20</f>
        <v>12</v>
      </c>
      <c r="I20" t="s">
        <v>175</v>
      </c>
      <c r="M20" t="s">
        <v>1492</v>
      </c>
      <c r="O20" t="s">
        <v>175</v>
      </c>
      <c r="P20" s="177">
        <f>$C$2*N20</f>
        <v>0</v>
      </c>
      <c r="Q20" t="s">
        <v>175</v>
      </c>
      <c r="U20" t="s">
        <v>1492</v>
      </c>
      <c r="V20" s="177">
        <v>2</v>
      </c>
      <c r="W20" t="s">
        <v>175</v>
      </c>
      <c r="X20" s="177">
        <f>S$2*V20</f>
        <v>20</v>
      </c>
      <c r="Y20" t="s">
        <v>175</v>
      </c>
      <c r="AC20" t="s">
        <v>1492</v>
      </c>
      <c r="AD20" s="177">
        <v>1</v>
      </c>
      <c r="AE20" t="s">
        <v>175</v>
      </c>
      <c r="AF20" s="177">
        <f>AA$2*AD20</f>
        <v>32</v>
      </c>
      <c r="AG20" t="s">
        <v>175</v>
      </c>
      <c r="AK20" t="s">
        <v>1492</v>
      </c>
      <c r="AL20" s="177">
        <v>3</v>
      </c>
      <c r="AM20" t="s">
        <v>175</v>
      </c>
      <c r="AN20" s="177">
        <f>AI$2*AL20</f>
        <v>18</v>
      </c>
      <c r="AO20" t="s">
        <v>175</v>
      </c>
      <c r="AS20" t="s">
        <v>1492</v>
      </c>
      <c r="AU20" t="s">
        <v>175</v>
      </c>
      <c r="AV20" s="177">
        <f>AQ$2*AT20</f>
        <v>0</v>
      </c>
      <c r="AW20" t="s">
        <v>175</v>
      </c>
      <c r="BA20" t="s">
        <v>1492</v>
      </c>
      <c r="BC20" t="s">
        <v>175</v>
      </c>
      <c r="BD20" s="177">
        <f>AY$2*BB20</f>
        <v>0</v>
      </c>
      <c r="BE20" t="s">
        <v>175</v>
      </c>
      <c r="BI20" t="s">
        <v>1492</v>
      </c>
      <c r="BK20" t="s">
        <v>175</v>
      </c>
      <c r="BL20" s="177">
        <f>BG$2*BJ20</f>
        <v>0</v>
      </c>
      <c r="BM20" t="s">
        <v>175</v>
      </c>
      <c r="BQ20" t="s">
        <v>1492</v>
      </c>
      <c r="BS20" t="s">
        <v>175</v>
      </c>
      <c r="BT20" s="177">
        <f>BO$2*BR20</f>
        <v>0</v>
      </c>
      <c r="BU20" t="s">
        <v>175</v>
      </c>
      <c r="BY20" t="s">
        <v>1492</v>
      </c>
      <c r="CA20" t="s">
        <v>175</v>
      </c>
      <c r="CB20" s="177">
        <f>BW$2*BZ20</f>
        <v>0</v>
      </c>
      <c r="CC20" t="s">
        <v>175</v>
      </c>
      <c r="CG20" t="s">
        <v>1492</v>
      </c>
      <c r="CI20" t="s">
        <v>175</v>
      </c>
      <c r="CJ20" s="177">
        <f>CE$2*CH20</f>
        <v>0</v>
      </c>
      <c r="CK20" t="s">
        <v>175</v>
      </c>
      <c r="CO20" t="s">
        <v>1492</v>
      </c>
      <c r="CP20" s="177">
        <v>1</v>
      </c>
      <c r="CQ20" t="s">
        <v>175</v>
      </c>
      <c r="CR20" s="177">
        <f>CM$2*CP20</f>
        <v>2</v>
      </c>
      <c r="CS20" t="s">
        <v>175</v>
      </c>
      <c r="CU20" s="43">
        <f>H20+P20+X20+AF20+AV20+AN20+BD20+BL20+BT20+CB20+CJ20+CR20</f>
        <v>84</v>
      </c>
      <c r="CV20" t="s">
        <v>175</v>
      </c>
    </row>
    <row r="21" spans="4:100">
      <c r="E21" t="s">
        <v>1493</v>
      </c>
      <c r="F21" s="177">
        <v>1</v>
      </c>
      <c r="G21" t="s">
        <v>175</v>
      </c>
      <c r="H21" s="177">
        <f>$C$2*F21</f>
        <v>12</v>
      </c>
      <c r="I21" t="s">
        <v>175</v>
      </c>
      <c r="M21" t="s">
        <v>1493</v>
      </c>
      <c r="N21" s="177">
        <v>1</v>
      </c>
      <c r="O21" t="s">
        <v>175</v>
      </c>
      <c r="P21" s="177">
        <f>$C$2*N21</f>
        <v>12</v>
      </c>
      <c r="Q21" t="s">
        <v>175</v>
      </c>
      <c r="U21" t="s">
        <v>1493</v>
      </c>
      <c r="V21" s="177">
        <v>1</v>
      </c>
      <c r="W21" t="s">
        <v>175</v>
      </c>
      <c r="X21" s="177">
        <f>S$2*V21</f>
        <v>10</v>
      </c>
      <c r="Y21" t="s">
        <v>175</v>
      </c>
      <c r="AC21" t="s">
        <v>1493</v>
      </c>
      <c r="AD21" s="177">
        <v>1</v>
      </c>
      <c r="AE21" t="s">
        <v>175</v>
      </c>
      <c r="AF21" s="177">
        <f>AA$2*AD21</f>
        <v>32</v>
      </c>
      <c r="AG21" t="s">
        <v>175</v>
      </c>
      <c r="AK21" t="s">
        <v>1493</v>
      </c>
      <c r="AL21" s="177">
        <v>1</v>
      </c>
      <c r="AM21" t="s">
        <v>175</v>
      </c>
      <c r="AN21" s="177">
        <f>AI$2*AL21</f>
        <v>6</v>
      </c>
      <c r="AO21" t="s">
        <v>175</v>
      </c>
      <c r="AS21" t="s">
        <v>1493</v>
      </c>
      <c r="AT21" s="177">
        <v>1</v>
      </c>
      <c r="AU21" t="s">
        <v>175</v>
      </c>
      <c r="AV21" s="177">
        <f>AQ$2*AT21</f>
        <v>4</v>
      </c>
      <c r="AW21" t="s">
        <v>175</v>
      </c>
      <c r="BA21" t="s">
        <v>1493</v>
      </c>
      <c r="BB21" s="177">
        <v>1</v>
      </c>
      <c r="BC21" t="s">
        <v>175</v>
      </c>
      <c r="BD21" s="177">
        <f>AY$2*BB21</f>
        <v>2</v>
      </c>
      <c r="BE21" t="s">
        <v>175</v>
      </c>
      <c r="BI21" t="s">
        <v>1493</v>
      </c>
      <c r="BJ21" s="177">
        <v>1</v>
      </c>
      <c r="BK21" t="s">
        <v>175</v>
      </c>
      <c r="BL21" s="177">
        <f>BG$2*BJ21</f>
        <v>2</v>
      </c>
      <c r="BM21" t="s">
        <v>175</v>
      </c>
      <c r="BQ21" t="s">
        <v>1493</v>
      </c>
      <c r="BR21" s="177">
        <v>1</v>
      </c>
      <c r="BS21" t="s">
        <v>175</v>
      </c>
      <c r="BT21" s="177">
        <f>BO$2*BR21</f>
        <v>12</v>
      </c>
      <c r="BU21" t="s">
        <v>175</v>
      </c>
      <c r="BY21" t="s">
        <v>1493</v>
      </c>
      <c r="BZ21" s="177">
        <v>1</v>
      </c>
      <c r="CA21" t="s">
        <v>175</v>
      </c>
      <c r="CB21" s="177">
        <f>BW$2*BZ21</f>
        <v>4</v>
      </c>
      <c r="CC21" t="s">
        <v>175</v>
      </c>
      <c r="CG21" t="s">
        <v>1493</v>
      </c>
      <c r="CH21" s="177">
        <v>1</v>
      </c>
      <c r="CI21" t="s">
        <v>175</v>
      </c>
      <c r="CJ21" s="177">
        <f>CE$2*CH21</f>
        <v>2</v>
      </c>
      <c r="CK21" t="s">
        <v>175</v>
      </c>
      <c r="CO21" t="s">
        <v>1493</v>
      </c>
      <c r="CP21" s="177">
        <v>1</v>
      </c>
      <c r="CQ21" t="s">
        <v>175</v>
      </c>
      <c r="CR21" s="177">
        <f>CM$2*CP21</f>
        <v>2</v>
      </c>
      <c r="CS21" t="s">
        <v>175</v>
      </c>
      <c r="CU21" s="43">
        <f>H21+P21+X21+AF21+AV21+AN21+BD21+BL21+BT21+CB21+CJ21+CR21</f>
        <v>100</v>
      </c>
      <c r="CV21" t="s">
        <v>175</v>
      </c>
    </row>
    <row r="22" spans="4:100">
      <c r="D22" t="s">
        <v>1494</v>
      </c>
      <c r="L22" t="s">
        <v>1494</v>
      </c>
      <c r="T22" t="s">
        <v>1494</v>
      </c>
      <c r="AB22" t="s">
        <v>1494</v>
      </c>
      <c r="AJ22" t="s">
        <v>1494</v>
      </c>
      <c r="AR22" t="s">
        <v>1494</v>
      </c>
      <c r="AZ22" t="s">
        <v>1494</v>
      </c>
      <c r="BH22" t="s">
        <v>1494</v>
      </c>
      <c r="BP22" t="s">
        <v>1494</v>
      </c>
      <c r="BX22" t="s">
        <v>1494</v>
      </c>
      <c r="CF22" t="s">
        <v>1494</v>
      </c>
      <c r="CN22" t="s">
        <v>1494</v>
      </c>
    </row>
    <row r="23" spans="4:100">
      <c r="E23" t="s">
        <v>1495</v>
      </c>
      <c r="F23" s="177">
        <v>346</v>
      </c>
      <c r="G23" t="s">
        <v>215</v>
      </c>
      <c r="H23" s="177">
        <f t="shared" ref="H23:H31" si="12">$C$2*F23</f>
        <v>4152</v>
      </c>
      <c r="I23" t="s">
        <v>215</v>
      </c>
      <c r="M23" t="s">
        <v>1495</v>
      </c>
      <c r="N23" s="177">
        <v>249</v>
      </c>
      <c r="O23" t="s">
        <v>215</v>
      </c>
      <c r="P23" s="177">
        <f>$K$2*N23</f>
        <v>2988</v>
      </c>
      <c r="Q23" t="s">
        <v>215</v>
      </c>
      <c r="U23" t="s">
        <v>1495</v>
      </c>
      <c r="V23" s="177">
        <v>503</v>
      </c>
      <c r="W23" t="s">
        <v>215</v>
      </c>
      <c r="X23" s="177">
        <f t="shared" ref="X23:X31" si="13">S$2*V23</f>
        <v>5030</v>
      </c>
      <c r="Y23" t="s">
        <v>215</v>
      </c>
      <c r="AC23" t="s">
        <v>1495</v>
      </c>
      <c r="AD23" s="177">
        <v>382</v>
      </c>
      <c r="AE23" t="s">
        <v>215</v>
      </c>
      <c r="AF23" s="177">
        <f t="shared" ref="AF23:AF31" si="14">AA$2*AD23</f>
        <v>12224</v>
      </c>
      <c r="AG23" t="s">
        <v>215</v>
      </c>
      <c r="AK23" t="s">
        <v>1495</v>
      </c>
      <c r="AL23" s="177">
        <v>714</v>
      </c>
      <c r="AM23" t="s">
        <v>215</v>
      </c>
      <c r="AN23" s="177">
        <f t="shared" ref="AN23:AN31" si="15">AI$2*AL23</f>
        <v>4284</v>
      </c>
      <c r="AO23" t="s">
        <v>215</v>
      </c>
      <c r="AS23" t="s">
        <v>1495</v>
      </c>
      <c r="AT23" s="177">
        <v>250</v>
      </c>
      <c r="AU23" t="s">
        <v>215</v>
      </c>
      <c r="AV23" s="177">
        <f t="shared" ref="AV23:AV31" si="16">AQ$2*AT23</f>
        <v>1000</v>
      </c>
      <c r="AW23" t="s">
        <v>215</v>
      </c>
      <c r="BA23" t="s">
        <v>1495</v>
      </c>
      <c r="BB23" s="177">
        <v>269</v>
      </c>
      <c r="BC23" t="s">
        <v>215</v>
      </c>
      <c r="BD23" s="177">
        <f t="shared" ref="BD23:BD31" si="17">AY$2*BB23</f>
        <v>538</v>
      </c>
      <c r="BE23" t="s">
        <v>215</v>
      </c>
      <c r="BI23" t="s">
        <v>1495</v>
      </c>
      <c r="BJ23" s="177">
        <v>199</v>
      </c>
      <c r="BK23" t="s">
        <v>215</v>
      </c>
      <c r="BL23" s="177">
        <f t="shared" ref="BL23:BL31" si="18">BG$2*BJ23</f>
        <v>398</v>
      </c>
      <c r="BM23" t="s">
        <v>215</v>
      </c>
      <c r="BQ23" t="s">
        <v>1495</v>
      </c>
      <c r="BR23" s="177">
        <v>390</v>
      </c>
      <c r="BS23" t="s">
        <v>215</v>
      </c>
      <c r="BT23" s="177">
        <f t="shared" ref="BT23:BT31" si="19">BO$2*BR23</f>
        <v>4680</v>
      </c>
      <c r="BU23" t="s">
        <v>215</v>
      </c>
      <c r="BY23" t="s">
        <v>1495</v>
      </c>
      <c r="BZ23" s="177">
        <v>357</v>
      </c>
      <c r="CA23" t="s">
        <v>215</v>
      </c>
      <c r="CB23" s="177">
        <f t="shared" ref="CB23:CB31" si="20">BW$2*BZ23</f>
        <v>1428</v>
      </c>
      <c r="CC23" t="s">
        <v>215</v>
      </c>
      <c r="CG23" t="s">
        <v>1495</v>
      </c>
      <c r="CH23" s="177">
        <v>201</v>
      </c>
      <c r="CI23" t="s">
        <v>215</v>
      </c>
      <c r="CJ23" s="177">
        <f t="shared" ref="CJ23:CJ31" si="21">CE$2*CH23</f>
        <v>402</v>
      </c>
      <c r="CK23" t="s">
        <v>215</v>
      </c>
      <c r="CO23" t="s">
        <v>1495</v>
      </c>
      <c r="CP23" s="177">
        <v>396</v>
      </c>
      <c r="CQ23" t="s">
        <v>215</v>
      </c>
      <c r="CR23" s="177">
        <f t="shared" ref="CR23:CR31" si="22">CM$2*CP23</f>
        <v>792</v>
      </c>
      <c r="CS23" t="s">
        <v>215</v>
      </c>
      <c r="CU23" s="43">
        <f t="shared" ref="CU23:CU31" si="23">H23+P23+X23+AF23+AV23+AN23+BD23+BL23+BT23+CB23+CJ23+CR23</f>
        <v>37916</v>
      </c>
      <c r="CV23" t="s">
        <v>215</v>
      </c>
    </row>
    <row r="24" spans="4:100">
      <c r="E24" t="s">
        <v>1496</v>
      </c>
      <c r="F24" s="177">
        <v>44</v>
      </c>
      <c r="G24" t="s">
        <v>215</v>
      </c>
      <c r="H24" s="177">
        <f t="shared" si="12"/>
        <v>528</v>
      </c>
      <c r="I24" t="s">
        <v>215</v>
      </c>
      <c r="M24" t="s">
        <v>1496</v>
      </c>
      <c r="N24" s="177">
        <v>48</v>
      </c>
      <c r="O24" t="s">
        <v>215</v>
      </c>
      <c r="P24" s="177">
        <f>$C$2*N24</f>
        <v>576</v>
      </c>
      <c r="Q24" t="s">
        <v>215</v>
      </c>
      <c r="U24" t="s">
        <v>1496</v>
      </c>
      <c r="V24" s="177">
        <v>92</v>
      </c>
      <c r="W24" t="s">
        <v>215</v>
      </c>
      <c r="X24" s="177">
        <f t="shared" si="13"/>
        <v>920</v>
      </c>
      <c r="Y24" t="s">
        <v>215</v>
      </c>
      <c r="AC24" t="s">
        <v>1496</v>
      </c>
      <c r="AD24" s="177">
        <v>47</v>
      </c>
      <c r="AE24" t="s">
        <v>215</v>
      </c>
      <c r="AF24" s="177">
        <f t="shared" si="14"/>
        <v>1504</v>
      </c>
      <c r="AG24" t="s">
        <v>215</v>
      </c>
      <c r="AK24" t="s">
        <v>1496</v>
      </c>
      <c r="AL24" s="177">
        <v>47</v>
      </c>
      <c r="AM24" t="s">
        <v>215</v>
      </c>
      <c r="AN24" s="177">
        <f t="shared" si="15"/>
        <v>282</v>
      </c>
      <c r="AO24" t="s">
        <v>215</v>
      </c>
      <c r="AS24" t="s">
        <v>1496</v>
      </c>
      <c r="AT24" s="177">
        <v>50</v>
      </c>
      <c r="AU24" t="s">
        <v>215</v>
      </c>
      <c r="AV24" s="177">
        <f t="shared" si="16"/>
        <v>200</v>
      </c>
      <c r="AW24" t="s">
        <v>215</v>
      </c>
      <c r="BA24" t="s">
        <v>1496</v>
      </c>
      <c r="BB24" s="177">
        <v>47</v>
      </c>
      <c r="BC24" t="s">
        <v>215</v>
      </c>
      <c r="BD24" s="177">
        <f t="shared" si="17"/>
        <v>94</v>
      </c>
      <c r="BE24" t="s">
        <v>215</v>
      </c>
      <c r="BI24" t="s">
        <v>1496</v>
      </c>
      <c r="BJ24" s="177">
        <v>48</v>
      </c>
      <c r="BK24" t="s">
        <v>215</v>
      </c>
      <c r="BL24" s="177">
        <f t="shared" si="18"/>
        <v>96</v>
      </c>
      <c r="BM24" t="s">
        <v>215</v>
      </c>
      <c r="BQ24" t="s">
        <v>1496</v>
      </c>
      <c r="BR24" s="177">
        <v>46</v>
      </c>
      <c r="BS24" t="s">
        <v>215</v>
      </c>
      <c r="BT24" s="177">
        <f t="shared" si="19"/>
        <v>552</v>
      </c>
      <c r="BU24" t="s">
        <v>215</v>
      </c>
      <c r="BY24" t="s">
        <v>1496</v>
      </c>
      <c r="BZ24" s="177">
        <v>48</v>
      </c>
      <c r="CA24" t="s">
        <v>215</v>
      </c>
      <c r="CB24" s="177">
        <f t="shared" si="20"/>
        <v>192</v>
      </c>
      <c r="CC24" t="s">
        <v>215</v>
      </c>
      <c r="CG24" t="s">
        <v>1496</v>
      </c>
      <c r="CH24" s="177">
        <v>46</v>
      </c>
      <c r="CI24" t="s">
        <v>215</v>
      </c>
      <c r="CJ24" s="177">
        <f t="shared" si="21"/>
        <v>92</v>
      </c>
      <c r="CK24" t="s">
        <v>215</v>
      </c>
      <c r="CO24" t="s">
        <v>1496</v>
      </c>
      <c r="CP24" s="177">
        <v>59</v>
      </c>
      <c r="CQ24" t="s">
        <v>215</v>
      </c>
      <c r="CR24" s="177">
        <f t="shared" si="22"/>
        <v>118</v>
      </c>
      <c r="CS24" t="s">
        <v>215</v>
      </c>
      <c r="CU24" s="43">
        <f t="shared" si="23"/>
        <v>5154</v>
      </c>
      <c r="CV24" t="s">
        <v>215</v>
      </c>
    </row>
    <row r="25" spans="4:100">
      <c r="E25" t="s">
        <v>1497</v>
      </c>
      <c r="F25" s="177">
        <v>23</v>
      </c>
      <c r="G25" t="s">
        <v>233</v>
      </c>
      <c r="H25" s="177">
        <f t="shared" si="12"/>
        <v>276</v>
      </c>
      <c r="I25" t="s">
        <v>233</v>
      </c>
      <c r="M25" t="s">
        <v>1497</v>
      </c>
      <c r="N25" s="177">
        <v>23</v>
      </c>
      <c r="O25" t="s">
        <v>233</v>
      </c>
      <c r="P25" s="177">
        <f>$C$2*N25</f>
        <v>276</v>
      </c>
      <c r="Q25" t="s">
        <v>233</v>
      </c>
      <c r="U25" t="s">
        <v>1497</v>
      </c>
      <c r="V25" s="177">
        <v>46</v>
      </c>
      <c r="W25" t="s">
        <v>233</v>
      </c>
      <c r="X25" s="177">
        <f t="shared" si="13"/>
        <v>460</v>
      </c>
      <c r="Y25" t="s">
        <v>233</v>
      </c>
      <c r="AC25" t="s">
        <v>1497</v>
      </c>
      <c r="AD25" s="177">
        <v>25</v>
      </c>
      <c r="AE25" t="s">
        <v>233</v>
      </c>
      <c r="AF25" s="177">
        <f t="shared" si="14"/>
        <v>800</v>
      </c>
      <c r="AG25" t="s">
        <v>233</v>
      </c>
      <c r="AK25" t="s">
        <v>1497</v>
      </c>
      <c r="AL25" s="177">
        <v>23</v>
      </c>
      <c r="AM25" t="s">
        <v>233</v>
      </c>
      <c r="AN25" s="177">
        <f t="shared" si="15"/>
        <v>138</v>
      </c>
      <c r="AO25" t="s">
        <v>233</v>
      </c>
      <c r="AS25" t="s">
        <v>1497</v>
      </c>
      <c r="AT25" s="177">
        <v>23</v>
      </c>
      <c r="AU25" t="s">
        <v>233</v>
      </c>
      <c r="AV25" s="177">
        <f t="shared" si="16"/>
        <v>92</v>
      </c>
      <c r="AW25" t="s">
        <v>233</v>
      </c>
      <c r="BA25" t="s">
        <v>1497</v>
      </c>
      <c r="BB25" s="177">
        <v>23</v>
      </c>
      <c r="BC25" t="s">
        <v>233</v>
      </c>
      <c r="BD25" s="177">
        <f t="shared" si="17"/>
        <v>46</v>
      </c>
      <c r="BE25" t="s">
        <v>233</v>
      </c>
      <c r="BI25" t="s">
        <v>1497</v>
      </c>
      <c r="BJ25" s="177">
        <v>23</v>
      </c>
      <c r="BK25" t="s">
        <v>233</v>
      </c>
      <c r="BL25" s="177">
        <f t="shared" si="18"/>
        <v>46</v>
      </c>
      <c r="BM25" t="s">
        <v>233</v>
      </c>
      <c r="BQ25" t="s">
        <v>1497</v>
      </c>
      <c r="BR25" s="177">
        <v>23</v>
      </c>
      <c r="BS25" t="s">
        <v>233</v>
      </c>
      <c r="BT25" s="177">
        <f t="shared" si="19"/>
        <v>276</v>
      </c>
      <c r="BU25" t="s">
        <v>233</v>
      </c>
      <c r="BY25" t="s">
        <v>1497</v>
      </c>
      <c r="BZ25" s="177">
        <v>22</v>
      </c>
      <c r="CA25" t="s">
        <v>233</v>
      </c>
      <c r="CB25" s="177">
        <f t="shared" si="20"/>
        <v>88</v>
      </c>
      <c r="CC25" t="s">
        <v>233</v>
      </c>
      <c r="CG25" t="s">
        <v>1497</v>
      </c>
      <c r="CH25" s="177">
        <v>22</v>
      </c>
      <c r="CI25" t="s">
        <v>233</v>
      </c>
      <c r="CJ25" s="177">
        <f t="shared" si="21"/>
        <v>44</v>
      </c>
      <c r="CK25" t="s">
        <v>233</v>
      </c>
      <c r="CO25" t="s">
        <v>1497</v>
      </c>
      <c r="CP25" s="177">
        <v>27</v>
      </c>
      <c r="CQ25" t="s">
        <v>233</v>
      </c>
      <c r="CR25" s="177">
        <f t="shared" si="22"/>
        <v>54</v>
      </c>
      <c r="CS25" t="s">
        <v>233</v>
      </c>
      <c r="CU25" s="43">
        <f t="shared" si="23"/>
        <v>2596</v>
      </c>
      <c r="CV25" t="s">
        <v>233</v>
      </c>
    </row>
    <row r="26" spans="4:100">
      <c r="E26" t="s">
        <v>1498</v>
      </c>
      <c r="F26" s="178">
        <f>(F4*2)+F6+F5</f>
        <v>1400</v>
      </c>
      <c r="G26" t="s">
        <v>215</v>
      </c>
      <c r="H26" s="178">
        <f t="shared" si="12"/>
        <v>16800</v>
      </c>
      <c r="I26" t="s">
        <v>215</v>
      </c>
      <c r="M26" t="s">
        <v>1498</v>
      </c>
      <c r="N26" s="178">
        <f>(N4*2)+N6+N5</f>
        <v>1165.5</v>
      </c>
      <c r="O26" t="s">
        <v>215</v>
      </c>
      <c r="P26" s="178">
        <f>$K$2*N26</f>
        <v>13986</v>
      </c>
      <c r="Q26" t="s">
        <v>215</v>
      </c>
      <c r="U26" t="s">
        <v>1498</v>
      </c>
      <c r="V26" s="178">
        <f>(V4*2)+V6+V5</f>
        <v>2049</v>
      </c>
      <c r="W26" t="s">
        <v>215</v>
      </c>
      <c r="X26" s="178">
        <f t="shared" si="13"/>
        <v>20490</v>
      </c>
      <c r="Y26" t="s">
        <v>215</v>
      </c>
      <c r="AC26" t="s">
        <v>1498</v>
      </c>
      <c r="AD26" s="178">
        <f>(AD4*2)+AD6+AD5</f>
        <v>1511.9</v>
      </c>
      <c r="AE26" t="s">
        <v>215</v>
      </c>
      <c r="AF26" s="178">
        <f t="shared" si="14"/>
        <v>48380.800000000003</v>
      </c>
      <c r="AG26" t="s">
        <v>215</v>
      </c>
      <c r="AK26" t="s">
        <v>1498</v>
      </c>
      <c r="AL26" s="178">
        <f>(AL4*2)+AL6+AL5</f>
        <v>2095.77</v>
      </c>
      <c r="AM26" t="s">
        <v>215</v>
      </c>
      <c r="AN26" s="178">
        <f t="shared" si="15"/>
        <v>12574.619999999999</v>
      </c>
      <c r="AO26" t="s">
        <v>215</v>
      </c>
      <c r="AS26" t="s">
        <v>1498</v>
      </c>
      <c r="AT26" s="178">
        <f>(AT4*2)+AT6+AT5</f>
        <v>1113.92</v>
      </c>
      <c r="AU26" t="s">
        <v>215</v>
      </c>
      <c r="AV26" s="178">
        <f t="shared" si="16"/>
        <v>4455.68</v>
      </c>
      <c r="AW26" t="s">
        <v>215</v>
      </c>
      <c r="BA26" t="s">
        <v>1498</v>
      </c>
      <c r="BB26" s="178">
        <f>(BB4*2)+BB6+BB5</f>
        <v>1052.04</v>
      </c>
      <c r="BC26" t="s">
        <v>215</v>
      </c>
      <c r="BD26" s="178">
        <f t="shared" si="17"/>
        <v>2104.08</v>
      </c>
      <c r="BE26" t="s">
        <v>215</v>
      </c>
      <c r="BI26" t="s">
        <v>1498</v>
      </c>
      <c r="BJ26" s="178">
        <f>(BJ4*2)+BJ6+BJ5</f>
        <v>1181.51</v>
      </c>
      <c r="BK26" t="s">
        <v>215</v>
      </c>
      <c r="BL26" s="178">
        <f t="shared" si="18"/>
        <v>2363.02</v>
      </c>
      <c r="BM26" t="s">
        <v>215</v>
      </c>
      <c r="BQ26" t="s">
        <v>1498</v>
      </c>
      <c r="BR26" s="178">
        <f>(BR4*2)+BR6+BR5</f>
        <v>1566.4099999999999</v>
      </c>
      <c r="BS26" t="s">
        <v>215</v>
      </c>
      <c r="BT26" s="178">
        <f t="shared" si="19"/>
        <v>18796.919999999998</v>
      </c>
      <c r="BU26" t="s">
        <v>215</v>
      </c>
      <c r="BY26" t="s">
        <v>1498</v>
      </c>
      <c r="BZ26" s="178">
        <f>(BZ4*2)+BZ6+BZ5</f>
        <v>1523.99</v>
      </c>
      <c r="CA26" t="s">
        <v>215</v>
      </c>
      <c r="CB26" s="178">
        <f t="shared" si="20"/>
        <v>6095.96</v>
      </c>
      <c r="CC26" t="s">
        <v>215</v>
      </c>
      <c r="CG26" t="s">
        <v>1498</v>
      </c>
      <c r="CH26" s="178">
        <f>(CH4*2)+CH6+CH5</f>
        <v>1056.8699999999999</v>
      </c>
      <c r="CI26" t="s">
        <v>215</v>
      </c>
      <c r="CJ26" s="178">
        <f t="shared" si="21"/>
        <v>2113.7399999999998</v>
      </c>
      <c r="CK26" t="s">
        <v>215</v>
      </c>
      <c r="CO26" t="s">
        <v>1498</v>
      </c>
      <c r="CP26" s="178">
        <f>(CP4*2)+CP6+CP5</f>
        <v>1569.8</v>
      </c>
      <c r="CQ26" t="s">
        <v>215</v>
      </c>
      <c r="CR26" s="178">
        <f t="shared" si="22"/>
        <v>3139.6</v>
      </c>
      <c r="CS26" t="s">
        <v>215</v>
      </c>
      <c r="CU26" s="43">
        <f t="shared" si="23"/>
        <v>151300.41999999998</v>
      </c>
      <c r="CV26" t="s">
        <v>215</v>
      </c>
    </row>
    <row r="27" spans="4:100">
      <c r="E27" t="s">
        <v>1499</v>
      </c>
      <c r="F27" s="178">
        <f>F23+F24</f>
        <v>390</v>
      </c>
      <c r="G27" t="s">
        <v>215</v>
      </c>
      <c r="H27" s="178">
        <f t="shared" si="12"/>
        <v>4680</v>
      </c>
      <c r="I27" t="s">
        <v>215</v>
      </c>
      <c r="M27" t="s">
        <v>1499</v>
      </c>
      <c r="N27" s="178">
        <f>N23+N24</f>
        <v>297</v>
      </c>
      <c r="O27" t="s">
        <v>215</v>
      </c>
      <c r="P27" s="178">
        <f>$K$2*N27</f>
        <v>3564</v>
      </c>
      <c r="Q27" t="s">
        <v>215</v>
      </c>
      <c r="U27" t="s">
        <v>1499</v>
      </c>
      <c r="V27" s="178">
        <f>V23+V24</f>
        <v>595</v>
      </c>
      <c r="W27" t="s">
        <v>215</v>
      </c>
      <c r="X27" s="178">
        <f t="shared" si="13"/>
        <v>5950</v>
      </c>
      <c r="Y27" t="s">
        <v>215</v>
      </c>
      <c r="AC27" t="s">
        <v>1499</v>
      </c>
      <c r="AD27" s="178">
        <f>AD23+AD24</f>
        <v>429</v>
      </c>
      <c r="AE27" t="s">
        <v>215</v>
      </c>
      <c r="AF27" s="178">
        <f t="shared" si="14"/>
        <v>13728</v>
      </c>
      <c r="AG27" t="s">
        <v>215</v>
      </c>
      <c r="AK27" t="s">
        <v>1499</v>
      </c>
      <c r="AL27" s="178">
        <f>AL23+AL24</f>
        <v>761</v>
      </c>
      <c r="AM27" t="s">
        <v>215</v>
      </c>
      <c r="AN27" s="178">
        <f t="shared" si="15"/>
        <v>4566</v>
      </c>
      <c r="AO27" t="s">
        <v>215</v>
      </c>
      <c r="AS27" t="s">
        <v>1499</v>
      </c>
      <c r="AT27" s="178">
        <f>AT23+AT24</f>
        <v>300</v>
      </c>
      <c r="AU27" t="s">
        <v>215</v>
      </c>
      <c r="AV27" s="178">
        <f t="shared" si="16"/>
        <v>1200</v>
      </c>
      <c r="AW27" t="s">
        <v>215</v>
      </c>
      <c r="BA27" t="s">
        <v>1499</v>
      </c>
      <c r="BB27" s="178">
        <f>BB23+BB24</f>
        <v>316</v>
      </c>
      <c r="BC27" t="s">
        <v>215</v>
      </c>
      <c r="BD27" s="178">
        <f t="shared" si="17"/>
        <v>632</v>
      </c>
      <c r="BE27" t="s">
        <v>215</v>
      </c>
      <c r="BI27" t="s">
        <v>1499</v>
      </c>
      <c r="BJ27" s="178">
        <f>BJ23+BJ24</f>
        <v>247</v>
      </c>
      <c r="BK27" t="s">
        <v>215</v>
      </c>
      <c r="BL27" s="178">
        <f t="shared" si="18"/>
        <v>494</v>
      </c>
      <c r="BM27" t="s">
        <v>215</v>
      </c>
      <c r="BQ27" t="s">
        <v>1499</v>
      </c>
      <c r="BR27" s="178">
        <f>BR23+BR24</f>
        <v>436</v>
      </c>
      <c r="BS27" t="s">
        <v>215</v>
      </c>
      <c r="BT27" s="178">
        <f t="shared" si="19"/>
        <v>5232</v>
      </c>
      <c r="BU27" t="s">
        <v>215</v>
      </c>
      <c r="BY27" t="s">
        <v>1499</v>
      </c>
      <c r="BZ27" s="178">
        <f>BZ23+BZ24</f>
        <v>405</v>
      </c>
      <c r="CA27" t="s">
        <v>215</v>
      </c>
      <c r="CB27" s="178">
        <f t="shared" si="20"/>
        <v>1620</v>
      </c>
      <c r="CC27" t="s">
        <v>215</v>
      </c>
      <c r="CG27" t="s">
        <v>1499</v>
      </c>
      <c r="CH27" s="178">
        <f>CH23+CH24</f>
        <v>247</v>
      </c>
      <c r="CI27" t="s">
        <v>215</v>
      </c>
      <c r="CJ27" s="178">
        <f t="shared" si="21"/>
        <v>494</v>
      </c>
      <c r="CK27" t="s">
        <v>215</v>
      </c>
      <c r="CO27" t="s">
        <v>1499</v>
      </c>
      <c r="CP27" s="178">
        <f>CP23+CP24</f>
        <v>455</v>
      </c>
      <c r="CQ27" t="s">
        <v>215</v>
      </c>
      <c r="CR27" s="178">
        <f t="shared" si="22"/>
        <v>910</v>
      </c>
      <c r="CS27" t="s">
        <v>215</v>
      </c>
      <c r="CU27" s="43">
        <f t="shared" si="23"/>
        <v>43070</v>
      </c>
      <c r="CV27" t="s">
        <v>215</v>
      </c>
    </row>
    <row r="28" spans="4:100">
      <c r="E28" t="s">
        <v>1500</v>
      </c>
      <c r="F28" s="178">
        <f>F14</f>
        <v>93</v>
      </c>
      <c r="G28" t="s">
        <v>233</v>
      </c>
      <c r="H28" s="178">
        <f t="shared" si="12"/>
        <v>1116</v>
      </c>
      <c r="I28" t="s">
        <v>233</v>
      </c>
      <c r="M28" t="s">
        <v>1500</v>
      </c>
      <c r="N28" s="178">
        <f>N14</f>
        <v>72</v>
      </c>
      <c r="O28" t="s">
        <v>233</v>
      </c>
      <c r="P28" s="178">
        <f>$K$2*N28</f>
        <v>864</v>
      </c>
      <c r="Q28" t="s">
        <v>233</v>
      </c>
      <c r="U28" t="s">
        <v>1500</v>
      </c>
      <c r="V28" s="178">
        <f>V14</f>
        <v>128</v>
      </c>
      <c r="W28" t="s">
        <v>233</v>
      </c>
      <c r="X28" s="178">
        <f t="shared" si="13"/>
        <v>1280</v>
      </c>
      <c r="Y28" t="s">
        <v>233</v>
      </c>
      <c r="AC28" t="s">
        <v>1500</v>
      </c>
      <c r="AD28" s="178">
        <f>AD14</f>
        <v>111</v>
      </c>
      <c r="AE28" t="s">
        <v>233</v>
      </c>
      <c r="AF28" s="178">
        <f t="shared" si="14"/>
        <v>3552</v>
      </c>
      <c r="AG28" t="s">
        <v>233</v>
      </c>
      <c r="AK28" t="s">
        <v>1500</v>
      </c>
      <c r="AL28" s="178">
        <f>AL14</f>
        <v>190</v>
      </c>
      <c r="AM28" t="s">
        <v>233</v>
      </c>
      <c r="AN28" s="178">
        <f t="shared" si="15"/>
        <v>1140</v>
      </c>
      <c r="AO28" t="s">
        <v>233</v>
      </c>
      <c r="AS28" t="s">
        <v>1500</v>
      </c>
      <c r="AT28" s="178">
        <f>AT14</f>
        <v>23</v>
      </c>
      <c r="AU28" t="s">
        <v>233</v>
      </c>
      <c r="AV28" s="178">
        <f t="shared" si="16"/>
        <v>92</v>
      </c>
      <c r="AW28" t="s">
        <v>233</v>
      </c>
      <c r="BA28" t="s">
        <v>1500</v>
      </c>
      <c r="BB28" s="178">
        <f>BB14</f>
        <v>79</v>
      </c>
      <c r="BC28" t="s">
        <v>233</v>
      </c>
      <c r="BD28" s="178">
        <f t="shared" si="17"/>
        <v>158</v>
      </c>
      <c r="BE28" t="s">
        <v>233</v>
      </c>
      <c r="BI28" t="s">
        <v>1500</v>
      </c>
      <c r="BJ28" s="178">
        <f>BJ14</f>
        <v>62</v>
      </c>
      <c r="BK28" t="s">
        <v>233</v>
      </c>
      <c r="BL28" s="178">
        <f t="shared" si="18"/>
        <v>124</v>
      </c>
      <c r="BM28" t="s">
        <v>233</v>
      </c>
      <c r="BQ28" t="s">
        <v>1500</v>
      </c>
      <c r="BR28" s="178">
        <f>BR14</f>
        <v>114</v>
      </c>
      <c r="BS28" t="s">
        <v>233</v>
      </c>
      <c r="BT28" s="178">
        <f t="shared" si="19"/>
        <v>1368</v>
      </c>
      <c r="BU28" t="s">
        <v>233</v>
      </c>
      <c r="BY28" t="s">
        <v>1500</v>
      </c>
      <c r="BZ28" s="178">
        <f>BZ14</f>
        <v>116</v>
      </c>
      <c r="CA28" t="s">
        <v>233</v>
      </c>
      <c r="CB28" s="178">
        <f t="shared" si="20"/>
        <v>464</v>
      </c>
      <c r="CC28" t="s">
        <v>233</v>
      </c>
      <c r="CG28" t="s">
        <v>1500</v>
      </c>
      <c r="CH28" s="178">
        <f>CH14</f>
        <v>68</v>
      </c>
      <c r="CI28" t="s">
        <v>233</v>
      </c>
      <c r="CJ28" s="178">
        <f t="shared" si="21"/>
        <v>136</v>
      </c>
      <c r="CK28" t="s">
        <v>233</v>
      </c>
      <c r="CO28" t="s">
        <v>1500</v>
      </c>
      <c r="CP28" s="178">
        <f>CP14</f>
        <v>102</v>
      </c>
      <c r="CQ28" t="s">
        <v>233</v>
      </c>
      <c r="CR28" s="178">
        <f t="shared" si="22"/>
        <v>204</v>
      </c>
      <c r="CS28" t="s">
        <v>233</v>
      </c>
      <c r="CU28" s="43">
        <f t="shared" si="23"/>
        <v>10498</v>
      </c>
      <c r="CV28" t="s">
        <v>233</v>
      </c>
    </row>
    <row r="29" spans="4:100">
      <c r="E29" t="s">
        <v>1501</v>
      </c>
      <c r="F29" s="178">
        <f>F17+F18+F20+F21</f>
        <v>4</v>
      </c>
      <c r="G29" t="s">
        <v>175</v>
      </c>
      <c r="H29" s="178">
        <f t="shared" si="12"/>
        <v>48</v>
      </c>
      <c r="I29" t="s">
        <v>175</v>
      </c>
      <c r="M29" t="s">
        <v>1501</v>
      </c>
      <c r="N29" s="178">
        <f>N17+N18+N20+N21</f>
        <v>2</v>
      </c>
      <c r="O29" t="s">
        <v>175</v>
      </c>
      <c r="P29" s="178">
        <f>$K$2*N29</f>
        <v>24</v>
      </c>
      <c r="Q29" t="s">
        <v>175</v>
      </c>
      <c r="U29" t="s">
        <v>1501</v>
      </c>
      <c r="V29" s="178">
        <f>V17+V18+V19+V20+V21</f>
        <v>6</v>
      </c>
      <c r="W29" t="s">
        <v>175</v>
      </c>
      <c r="X29" s="178">
        <f t="shared" si="13"/>
        <v>60</v>
      </c>
      <c r="Y29" t="s">
        <v>175</v>
      </c>
      <c r="AC29" t="s">
        <v>1501</v>
      </c>
      <c r="AD29" s="178">
        <f>AD17+AD18+AD19+AD20+AD21</f>
        <v>4</v>
      </c>
      <c r="AE29" t="s">
        <v>175</v>
      </c>
      <c r="AF29" s="178">
        <f t="shared" si="14"/>
        <v>128</v>
      </c>
      <c r="AG29" t="s">
        <v>175</v>
      </c>
      <c r="AK29" t="s">
        <v>1501</v>
      </c>
      <c r="AL29" s="178">
        <f>AL17+AL18+AL19+AL20+AL21</f>
        <v>5</v>
      </c>
      <c r="AM29" t="s">
        <v>175</v>
      </c>
      <c r="AN29" s="178">
        <f t="shared" si="15"/>
        <v>30</v>
      </c>
      <c r="AO29" t="s">
        <v>175</v>
      </c>
      <c r="AS29" t="s">
        <v>1501</v>
      </c>
      <c r="AT29" s="178">
        <f>AT17+AT18+AT19+AT20+AT21</f>
        <v>3</v>
      </c>
      <c r="AU29" t="s">
        <v>175</v>
      </c>
      <c r="AV29" s="178">
        <f t="shared" si="16"/>
        <v>12</v>
      </c>
      <c r="AW29" t="s">
        <v>175</v>
      </c>
      <c r="BA29" t="s">
        <v>1501</v>
      </c>
      <c r="BB29" s="178">
        <f>BB17+BB18+BB19+BB20+BB21</f>
        <v>3</v>
      </c>
      <c r="BC29" t="s">
        <v>175</v>
      </c>
      <c r="BD29" s="178">
        <f t="shared" si="17"/>
        <v>6</v>
      </c>
      <c r="BE29" t="s">
        <v>175</v>
      </c>
      <c r="BI29" t="s">
        <v>1501</v>
      </c>
      <c r="BJ29" s="178">
        <f>BJ17+BJ18+BJ19+BJ20+BJ21</f>
        <v>3</v>
      </c>
      <c r="BK29" t="s">
        <v>175</v>
      </c>
      <c r="BL29" s="178">
        <f t="shared" si="18"/>
        <v>6</v>
      </c>
      <c r="BM29" t="s">
        <v>175</v>
      </c>
      <c r="BQ29" t="s">
        <v>1501</v>
      </c>
      <c r="BR29" s="178">
        <f>BR17+BR18+BR19+BR20+BR21</f>
        <v>4</v>
      </c>
      <c r="BS29" t="s">
        <v>175</v>
      </c>
      <c r="BT29" s="178">
        <f t="shared" si="19"/>
        <v>48</v>
      </c>
      <c r="BU29" t="s">
        <v>175</v>
      </c>
      <c r="BY29" t="s">
        <v>1501</v>
      </c>
      <c r="BZ29" s="178">
        <f>BZ17+BZ18+BZ19+BZ20+BZ21</f>
        <v>4</v>
      </c>
      <c r="CA29" t="s">
        <v>175</v>
      </c>
      <c r="CB29" s="178">
        <f t="shared" si="20"/>
        <v>16</v>
      </c>
      <c r="CC29" t="s">
        <v>175</v>
      </c>
      <c r="CG29" t="s">
        <v>1501</v>
      </c>
      <c r="CH29" s="178">
        <f>CH17+CH18+CH19+CH20+CH21</f>
        <v>3</v>
      </c>
      <c r="CI29" t="s">
        <v>175</v>
      </c>
      <c r="CJ29" s="178">
        <f t="shared" si="21"/>
        <v>6</v>
      </c>
      <c r="CK29" t="s">
        <v>175</v>
      </c>
      <c r="CO29" t="s">
        <v>1501</v>
      </c>
      <c r="CP29" s="178">
        <f>CP17+CP18+CP19+CP20+CP21</f>
        <v>4</v>
      </c>
      <c r="CQ29" t="s">
        <v>175</v>
      </c>
      <c r="CR29" s="178">
        <f t="shared" si="22"/>
        <v>8</v>
      </c>
      <c r="CS29" t="s">
        <v>175</v>
      </c>
      <c r="CU29" s="43">
        <f t="shared" si="23"/>
        <v>392</v>
      </c>
      <c r="CV29" t="s">
        <v>175</v>
      </c>
    </row>
    <row r="30" spans="4:100">
      <c r="E30" t="s">
        <v>1502</v>
      </c>
      <c r="F30" s="178">
        <f>F13</f>
        <v>5</v>
      </c>
      <c r="G30" t="s">
        <v>175</v>
      </c>
      <c r="H30" s="178">
        <f t="shared" si="12"/>
        <v>60</v>
      </c>
      <c r="I30" t="s">
        <v>175</v>
      </c>
      <c r="M30" t="s">
        <v>1502</v>
      </c>
      <c r="N30" s="178">
        <f>N13</f>
        <v>5</v>
      </c>
      <c r="O30" t="s">
        <v>175</v>
      </c>
      <c r="P30" s="178">
        <f>$C$2*N30</f>
        <v>60</v>
      </c>
      <c r="Q30" t="s">
        <v>175</v>
      </c>
      <c r="U30" t="s">
        <v>1502</v>
      </c>
      <c r="V30" s="178">
        <f>V13</f>
        <v>5</v>
      </c>
      <c r="W30" t="s">
        <v>175</v>
      </c>
      <c r="X30" s="178">
        <f t="shared" si="13"/>
        <v>50</v>
      </c>
      <c r="Y30" t="s">
        <v>175</v>
      </c>
      <c r="AC30" t="s">
        <v>1502</v>
      </c>
      <c r="AD30" s="178">
        <f>AD13</f>
        <v>5</v>
      </c>
      <c r="AE30" t="s">
        <v>175</v>
      </c>
      <c r="AF30" s="178">
        <f t="shared" si="14"/>
        <v>160</v>
      </c>
      <c r="AG30" t="s">
        <v>175</v>
      </c>
      <c r="AK30" t="s">
        <v>1502</v>
      </c>
      <c r="AL30" s="178">
        <f>AL13</f>
        <v>5</v>
      </c>
      <c r="AM30" t="s">
        <v>175</v>
      </c>
      <c r="AN30" s="178">
        <f t="shared" si="15"/>
        <v>30</v>
      </c>
      <c r="AO30" t="s">
        <v>175</v>
      </c>
      <c r="AS30" t="s">
        <v>1502</v>
      </c>
      <c r="AT30" s="178">
        <f>AT13</f>
        <v>5</v>
      </c>
      <c r="AU30" t="s">
        <v>175</v>
      </c>
      <c r="AV30" s="178">
        <f t="shared" si="16"/>
        <v>20</v>
      </c>
      <c r="AW30" t="s">
        <v>175</v>
      </c>
      <c r="BA30" t="s">
        <v>1502</v>
      </c>
      <c r="BB30" s="178">
        <f>BB13</f>
        <v>1</v>
      </c>
      <c r="BC30" t="s">
        <v>175</v>
      </c>
      <c r="BD30" s="178">
        <f t="shared" si="17"/>
        <v>2</v>
      </c>
      <c r="BE30" t="s">
        <v>175</v>
      </c>
      <c r="BI30" t="s">
        <v>1502</v>
      </c>
      <c r="BJ30" s="178">
        <f>BJ13</f>
        <v>5</v>
      </c>
      <c r="BK30" t="s">
        <v>175</v>
      </c>
      <c r="BL30" s="178">
        <f t="shared" si="18"/>
        <v>10</v>
      </c>
      <c r="BM30" t="s">
        <v>175</v>
      </c>
      <c r="BQ30" t="s">
        <v>1502</v>
      </c>
      <c r="BR30" s="178">
        <f>BR13</f>
        <v>5</v>
      </c>
      <c r="BS30" t="s">
        <v>175</v>
      </c>
      <c r="BT30" s="178">
        <f t="shared" si="19"/>
        <v>60</v>
      </c>
      <c r="BU30" t="s">
        <v>175</v>
      </c>
      <c r="BY30" t="s">
        <v>1502</v>
      </c>
      <c r="BZ30" s="178">
        <f>BZ13</f>
        <v>5</v>
      </c>
      <c r="CA30" t="s">
        <v>175</v>
      </c>
      <c r="CB30" s="178">
        <f t="shared" si="20"/>
        <v>20</v>
      </c>
      <c r="CC30" t="s">
        <v>175</v>
      </c>
      <c r="CG30" t="s">
        <v>1502</v>
      </c>
      <c r="CH30" s="178">
        <f>CH13</f>
        <v>5</v>
      </c>
      <c r="CI30" t="s">
        <v>175</v>
      </c>
      <c r="CJ30" s="178">
        <f t="shared" si="21"/>
        <v>10</v>
      </c>
      <c r="CK30" t="s">
        <v>175</v>
      </c>
      <c r="CO30" t="s">
        <v>1502</v>
      </c>
      <c r="CP30" s="178">
        <f>CP13</f>
        <v>5</v>
      </c>
      <c r="CQ30" t="s">
        <v>175</v>
      </c>
      <c r="CR30" s="178">
        <f t="shared" si="22"/>
        <v>10</v>
      </c>
      <c r="CS30" t="s">
        <v>175</v>
      </c>
      <c r="CU30" s="43">
        <f t="shared" si="23"/>
        <v>492</v>
      </c>
      <c r="CV30" t="s">
        <v>175</v>
      </c>
    </row>
    <row r="31" spans="4:100">
      <c r="E31" t="s">
        <v>1503</v>
      </c>
      <c r="F31" s="178">
        <f>F15</f>
        <v>6</v>
      </c>
      <c r="G31" t="s">
        <v>233</v>
      </c>
      <c r="H31" s="178">
        <f t="shared" si="12"/>
        <v>72</v>
      </c>
      <c r="I31" t="s">
        <v>233</v>
      </c>
      <c r="M31" t="s">
        <v>1503</v>
      </c>
      <c r="N31" s="178">
        <f>N15</f>
        <v>5</v>
      </c>
      <c r="O31" t="s">
        <v>233</v>
      </c>
      <c r="P31" s="178">
        <f>$C$2*N31</f>
        <v>60</v>
      </c>
      <c r="Q31" t="s">
        <v>233</v>
      </c>
      <c r="U31" t="s">
        <v>1503</v>
      </c>
      <c r="V31" s="178">
        <f>V15</f>
        <v>7</v>
      </c>
      <c r="W31" t="s">
        <v>233</v>
      </c>
      <c r="X31" s="178">
        <f t="shared" si="13"/>
        <v>70</v>
      </c>
      <c r="Y31" t="s">
        <v>233</v>
      </c>
      <c r="AC31" t="s">
        <v>1503</v>
      </c>
      <c r="AD31" s="178">
        <f>AD15</f>
        <v>5</v>
      </c>
      <c r="AE31" t="s">
        <v>233</v>
      </c>
      <c r="AF31" s="178">
        <f t="shared" si="14"/>
        <v>160</v>
      </c>
      <c r="AG31" t="s">
        <v>233</v>
      </c>
      <c r="AK31" t="s">
        <v>1503</v>
      </c>
      <c r="AL31" s="178">
        <f>AL15</f>
        <v>15</v>
      </c>
      <c r="AM31" t="s">
        <v>233</v>
      </c>
      <c r="AN31" s="178">
        <f t="shared" si="15"/>
        <v>90</v>
      </c>
      <c r="AO31" t="s">
        <v>233</v>
      </c>
      <c r="AS31" t="s">
        <v>1503</v>
      </c>
      <c r="AT31" s="178">
        <f>AT15</f>
        <v>6</v>
      </c>
      <c r="AU31" t="s">
        <v>233</v>
      </c>
      <c r="AV31" s="178">
        <f t="shared" si="16"/>
        <v>24</v>
      </c>
      <c r="AW31" t="s">
        <v>233</v>
      </c>
      <c r="BA31" t="s">
        <v>1503</v>
      </c>
      <c r="BB31" s="178">
        <f>BB15</f>
        <v>6</v>
      </c>
      <c r="BC31" t="s">
        <v>233</v>
      </c>
      <c r="BD31" s="178">
        <f t="shared" si="17"/>
        <v>12</v>
      </c>
      <c r="BE31" t="s">
        <v>233</v>
      </c>
      <c r="BI31" t="s">
        <v>1503</v>
      </c>
      <c r="BJ31" s="178">
        <f>BJ15</f>
        <v>6</v>
      </c>
      <c r="BK31" t="s">
        <v>233</v>
      </c>
      <c r="BL31" s="178">
        <f t="shared" si="18"/>
        <v>12</v>
      </c>
      <c r="BM31" t="s">
        <v>233</v>
      </c>
      <c r="BQ31" t="s">
        <v>1503</v>
      </c>
      <c r="BR31" s="178">
        <f>BR15</f>
        <v>12</v>
      </c>
      <c r="BS31" t="s">
        <v>233</v>
      </c>
      <c r="BT31" s="178">
        <f t="shared" si="19"/>
        <v>144</v>
      </c>
      <c r="BU31" t="s">
        <v>233</v>
      </c>
      <c r="BY31" t="s">
        <v>1503</v>
      </c>
      <c r="BZ31" s="178">
        <f>BZ15</f>
        <v>12</v>
      </c>
      <c r="CA31" t="s">
        <v>233</v>
      </c>
      <c r="CB31" s="178">
        <f t="shared" si="20"/>
        <v>48</v>
      </c>
      <c r="CC31" t="s">
        <v>233</v>
      </c>
      <c r="CG31" t="s">
        <v>1503</v>
      </c>
      <c r="CH31" s="178">
        <f>CH15</f>
        <v>6</v>
      </c>
      <c r="CI31" t="s">
        <v>233</v>
      </c>
      <c r="CJ31" s="178">
        <f t="shared" si="21"/>
        <v>12</v>
      </c>
      <c r="CK31" t="s">
        <v>233</v>
      </c>
      <c r="CO31" t="s">
        <v>1503</v>
      </c>
      <c r="CP31" s="178">
        <f>CP15</f>
        <v>6</v>
      </c>
      <c r="CQ31" t="s">
        <v>233</v>
      </c>
      <c r="CR31" s="178">
        <f t="shared" si="22"/>
        <v>12</v>
      </c>
      <c r="CS31" t="s">
        <v>233</v>
      </c>
      <c r="CU31" s="43">
        <f t="shared" si="23"/>
        <v>716</v>
      </c>
      <c r="CV31" t="s">
        <v>233</v>
      </c>
    </row>
    <row r="32" spans="4:100">
      <c r="D32" t="s">
        <v>1504</v>
      </c>
      <c r="L32" t="s">
        <v>1504</v>
      </c>
      <c r="T32" t="s">
        <v>1504</v>
      </c>
      <c r="AB32" t="s">
        <v>1504</v>
      </c>
      <c r="AJ32" t="s">
        <v>1504</v>
      </c>
      <c r="AR32" t="s">
        <v>1504</v>
      </c>
      <c r="AZ32" t="s">
        <v>1504</v>
      </c>
      <c r="BH32" t="s">
        <v>1504</v>
      </c>
      <c r="BP32" t="s">
        <v>1504</v>
      </c>
      <c r="BX32" t="s">
        <v>1504</v>
      </c>
      <c r="CF32" t="s">
        <v>1504</v>
      </c>
      <c r="CN32" t="s">
        <v>1504</v>
      </c>
    </row>
    <row r="33" spans="4:100">
      <c r="E33" t="s">
        <v>1505</v>
      </c>
      <c r="F33" s="177">
        <v>1</v>
      </c>
      <c r="G33" t="s">
        <v>175</v>
      </c>
      <c r="H33" s="177">
        <f>$C$2*F33</f>
        <v>12</v>
      </c>
      <c r="I33" t="s">
        <v>175</v>
      </c>
      <c r="M33" t="s">
        <v>1505</v>
      </c>
      <c r="N33" s="177">
        <v>1</v>
      </c>
      <c r="O33" t="s">
        <v>175</v>
      </c>
      <c r="P33" s="177">
        <f>$K$2*N33</f>
        <v>12</v>
      </c>
      <c r="Q33" t="s">
        <v>175</v>
      </c>
      <c r="U33" t="s">
        <v>1505</v>
      </c>
      <c r="V33" s="177">
        <v>2</v>
      </c>
      <c r="W33" t="s">
        <v>175</v>
      </c>
      <c r="X33" s="177">
        <f>S$2*V33</f>
        <v>20</v>
      </c>
      <c r="Y33" t="s">
        <v>175</v>
      </c>
      <c r="AC33" t="s">
        <v>1505</v>
      </c>
      <c r="AD33" s="177">
        <v>1</v>
      </c>
      <c r="AE33" t="s">
        <v>175</v>
      </c>
      <c r="AF33" s="177">
        <f>AA$2*AD33</f>
        <v>32</v>
      </c>
      <c r="AG33" t="s">
        <v>175</v>
      </c>
      <c r="AK33" t="s">
        <v>1505</v>
      </c>
      <c r="AL33" s="177">
        <v>1</v>
      </c>
      <c r="AM33" t="s">
        <v>175</v>
      </c>
      <c r="AN33" s="177">
        <f>AI$2*AL33</f>
        <v>6</v>
      </c>
      <c r="AO33" t="s">
        <v>175</v>
      </c>
      <c r="AS33" t="s">
        <v>1505</v>
      </c>
      <c r="AT33" s="177">
        <v>1</v>
      </c>
      <c r="AU33" t="s">
        <v>175</v>
      </c>
      <c r="AV33" s="177">
        <f>AQ$2*AT33</f>
        <v>4</v>
      </c>
      <c r="AW33" t="s">
        <v>175</v>
      </c>
      <c r="BA33" t="s">
        <v>1505</v>
      </c>
      <c r="BB33" s="177">
        <v>1</v>
      </c>
      <c r="BC33" t="s">
        <v>175</v>
      </c>
      <c r="BD33" s="177">
        <f>AY$2*BB33</f>
        <v>2</v>
      </c>
      <c r="BE33" t="s">
        <v>175</v>
      </c>
      <c r="BI33" t="s">
        <v>1505</v>
      </c>
      <c r="BJ33" s="177">
        <v>1</v>
      </c>
      <c r="BK33" t="s">
        <v>175</v>
      </c>
      <c r="BL33" s="177">
        <f>BG$2*BJ33</f>
        <v>2</v>
      </c>
      <c r="BM33" t="s">
        <v>175</v>
      </c>
      <c r="BQ33" t="s">
        <v>1505</v>
      </c>
      <c r="BR33" s="177">
        <v>1</v>
      </c>
      <c r="BS33" t="s">
        <v>175</v>
      </c>
      <c r="BT33" s="177">
        <f>BO$2*BR33</f>
        <v>12</v>
      </c>
      <c r="BU33" t="s">
        <v>175</v>
      </c>
      <c r="BY33" t="s">
        <v>1505</v>
      </c>
      <c r="BZ33" s="177">
        <v>1</v>
      </c>
      <c r="CA33" t="s">
        <v>175</v>
      </c>
      <c r="CB33" s="177">
        <f>BW$2*BZ33</f>
        <v>4</v>
      </c>
      <c r="CC33" t="s">
        <v>175</v>
      </c>
      <c r="CG33" t="s">
        <v>1505</v>
      </c>
      <c r="CH33" s="177">
        <v>1</v>
      </c>
      <c r="CI33" t="s">
        <v>175</v>
      </c>
      <c r="CJ33" s="177">
        <f>CE$2*CH33</f>
        <v>2</v>
      </c>
      <c r="CK33" t="s">
        <v>175</v>
      </c>
      <c r="CO33" t="s">
        <v>1505</v>
      </c>
      <c r="CP33" s="177">
        <v>1</v>
      </c>
      <c r="CQ33" t="s">
        <v>175</v>
      </c>
      <c r="CR33" s="177">
        <f>CM$2*CP33</f>
        <v>2</v>
      </c>
      <c r="CS33" t="s">
        <v>175</v>
      </c>
      <c r="CU33" s="43">
        <f>H33+P33+X33+AF33+AV33+AN33+BD33+BL33+BT33+CB33+CJ33+CR33</f>
        <v>110</v>
      </c>
      <c r="CV33" t="s">
        <v>175</v>
      </c>
    </row>
    <row r="34" spans="4:100">
      <c r="E34" t="s">
        <v>1506</v>
      </c>
      <c r="F34" s="177">
        <v>1</v>
      </c>
      <c r="G34" t="s">
        <v>175</v>
      </c>
      <c r="H34" s="177">
        <f>$C$2*F34</f>
        <v>12</v>
      </c>
      <c r="I34" t="s">
        <v>175</v>
      </c>
      <c r="M34" t="s">
        <v>1506</v>
      </c>
      <c r="N34" s="177">
        <v>1</v>
      </c>
      <c r="O34" t="s">
        <v>175</v>
      </c>
      <c r="P34" s="177">
        <f>$C$2*N34</f>
        <v>12</v>
      </c>
      <c r="Q34" t="s">
        <v>175</v>
      </c>
      <c r="U34" t="s">
        <v>1506</v>
      </c>
      <c r="V34" s="177">
        <v>2</v>
      </c>
      <c r="W34" t="s">
        <v>175</v>
      </c>
      <c r="X34" s="177">
        <f>S$2*V34</f>
        <v>20</v>
      </c>
      <c r="Y34" t="s">
        <v>175</v>
      </c>
      <c r="AC34" t="s">
        <v>1506</v>
      </c>
      <c r="AD34" s="177">
        <v>1</v>
      </c>
      <c r="AE34" t="s">
        <v>175</v>
      </c>
      <c r="AF34" s="177">
        <f>AA$2*AD34</f>
        <v>32</v>
      </c>
      <c r="AG34" t="s">
        <v>175</v>
      </c>
      <c r="AK34" t="s">
        <v>1506</v>
      </c>
      <c r="AL34" s="177">
        <v>1</v>
      </c>
      <c r="AM34" t="s">
        <v>175</v>
      </c>
      <c r="AN34" s="177">
        <f>AI$2*AL34</f>
        <v>6</v>
      </c>
      <c r="AO34" t="s">
        <v>175</v>
      </c>
      <c r="AS34" t="s">
        <v>1506</v>
      </c>
      <c r="AT34" s="177">
        <v>1</v>
      </c>
      <c r="AU34" t="s">
        <v>175</v>
      </c>
      <c r="AV34" s="177">
        <f>AQ$2*AT34</f>
        <v>4</v>
      </c>
      <c r="AW34" t="s">
        <v>175</v>
      </c>
      <c r="BA34" t="s">
        <v>1506</v>
      </c>
      <c r="BB34" s="177">
        <v>1</v>
      </c>
      <c r="BC34" t="s">
        <v>175</v>
      </c>
      <c r="BD34" s="177">
        <f>AY$2*BB34</f>
        <v>2</v>
      </c>
      <c r="BE34" t="s">
        <v>175</v>
      </c>
      <c r="BI34" t="s">
        <v>1506</v>
      </c>
      <c r="BJ34" s="177">
        <v>1</v>
      </c>
      <c r="BK34" t="s">
        <v>175</v>
      </c>
      <c r="BL34" s="177">
        <f>BG$2*BJ34</f>
        <v>2</v>
      </c>
      <c r="BM34" t="s">
        <v>175</v>
      </c>
      <c r="BQ34" t="s">
        <v>1506</v>
      </c>
      <c r="BR34" s="177">
        <v>1</v>
      </c>
      <c r="BS34" t="s">
        <v>175</v>
      </c>
      <c r="BT34" s="177">
        <f>BO$2*BR34</f>
        <v>12</v>
      </c>
      <c r="BU34" t="s">
        <v>175</v>
      </c>
      <c r="BY34" t="s">
        <v>1506</v>
      </c>
      <c r="BZ34" s="177">
        <v>1</v>
      </c>
      <c r="CA34" t="s">
        <v>175</v>
      </c>
      <c r="CB34" s="177">
        <f>BW$2*BZ34</f>
        <v>4</v>
      </c>
      <c r="CC34" t="s">
        <v>175</v>
      </c>
      <c r="CG34" t="s">
        <v>1506</v>
      </c>
      <c r="CH34" s="177">
        <v>1</v>
      </c>
      <c r="CI34" t="s">
        <v>175</v>
      </c>
      <c r="CJ34" s="177">
        <f>CE$2*CH34</f>
        <v>2</v>
      </c>
      <c r="CK34" t="s">
        <v>175</v>
      </c>
      <c r="CO34" t="s">
        <v>1506</v>
      </c>
      <c r="CP34" s="177">
        <v>1</v>
      </c>
      <c r="CQ34" t="s">
        <v>175</v>
      </c>
      <c r="CR34" s="177">
        <f>CM$2*CP34</f>
        <v>2</v>
      </c>
      <c r="CS34" t="s">
        <v>175</v>
      </c>
      <c r="CU34" s="43">
        <f>H34+P34+X34+AF34+AV34+AN34+BD34+BL34+BT34+CB34+CJ34+CR34</f>
        <v>110</v>
      </c>
      <c r="CV34" t="s">
        <v>175</v>
      </c>
    </row>
    <row r="35" spans="4:100">
      <c r="E35" t="s">
        <v>1507</v>
      </c>
      <c r="F35" s="177">
        <v>1</v>
      </c>
      <c r="G35" t="s">
        <v>175</v>
      </c>
      <c r="H35" s="177">
        <f>$C$2*F35</f>
        <v>12</v>
      </c>
      <c r="I35" t="s">
        <v>175</v>
      </c>
      <c r="M35" t="s">
        <v>1507</v>
      </c>
      <c r="N35" s="177">
        <v>1</v>
      </c>
      <c r="O35" t="s">
        <v>175</v>
      </c>
      <c r="P35" s="177">
        <f>$C$2*N35</f>
        <v>12</v>
      </c>
      <c r="Q35" t="s">
        <v>175</v>
      </c>
      <c r="U35" t="s">
        <v>1507</v>
      </c>
      <c r="V35" s="177">
        <v>2</v>
      </c>
      <c r="W35" t="s">
        <v>175</v>
      </c>
      <c r="X35" s="177">
        <f>S$2*V35</f>
        <v>20</v>
      </c>
      <c r="Y35" t="s">
        <v>175</v>
      </c>
      <c r="AC35" t="s">
        <v>1507</v>
      </c>
      <c r="AD35" s="177">
        <v>1</v>
      </c>
      <c r="AE35" t="s">
        <v>175</v>
      </c>
      <c r="AF35" s="177">
        <f>AA$2*AD35</f>
        <v>32</v>
      </c>
      <c r="AG35" t="s">
        <v>175</v>
      </c>
      <c r="AK35" t="s">
        <v>1507</v>
      </c>
      <c r="AL35" s="177">
        <v>1</v>
      </c>
      <c r="AM35" t="s">
        <v>175</v>
      </c>
      <c r="AN35" s="177">
        <f>AI$2*AL35</f>
        <v>6</v>
      </c>
      <c r="AO35" t="s">
        <v>175</v>
      </c>
      <c r="AS35" t="s">
        <v>1507</v>
      </c>
      <c r="AT35" s="177">
        <v>1</v>
      </c>
      <c r="AU35" t="s">
        <v>175</v>
      </c>
      <c r="AV35" s="177">
        <f>AQ$2*AT35</f>
        <v>4</v>
      </c>
      <c r="AW35" t="s">
        <v>175</v>
      </c>
      <c r="BA35" t="s">
        <v>1507</v>
      </c>
      <c r="BB35" s="177">
        <v>1</v>
      </c>
      <c r="BC35" t="s">
        <v>175</v>
      </c>
      <c r="BD35" s="177">
        <f>AY$2*BB35</f>
        <v>2</v>
      </c>
      <c r="BE35" t="s">
        <v>175</v>
      </c>
      <c r="BI35" t="s">
        <v>1507</v>
      </c>
      <c r="BJ35" s="177">
        <v>1</v>
      </c>
      <c r="BK35" t="s">
        <v>175</v>
      </c>
      <c r="BL35" s="177">
        <f>BG$2*BJ35</f>
        <v>2</v>
      </c>
      <c r="BM35" t="s">
        <v>175</v>
      </c>
      <c r="BQ35" t="s">
        <v>1507</v>
      </c>
      <c r="BR35" s="177">
        <v>1</v>
      </c>
      <c r="BS35" t="s">
        <v>175</v>
      </c>
      <c r="BT35" s="177">
        <f>BO$2*BR35</f>
        <v>12</v>
      </c>
      <c r="BU35" t="s">
        <v>175</v>
      </c>
      <c r="BY35" t="s">
        <v>1507</v>
      </c>
      <c r="BZ35" s="177">
        <v>1</v>
      </c>
      <c r="CA35" t="s">
        <v>175</v>
      </c>
      <c r="CB35" s="177">
        <f>BW$2*BZ35</f>
        <v>4</v>
      </c>
      <c r="CC35" t="s">
        <v>175</v>
      </c>
      <c r="CG35" t="s">
        <v>1507</v>
      </c>
      <c r="CH35" s="177">
        <v>1</v>
      </c>
      <c r="CI35" t="s">
        <v>175</v>
      </c>
      <c r="CJ35" s="177">
        <f>CE$2*CH35</f>
        <v>2</v>
      </c>
      <c r="CK35" t="s">
        <v>175</v>
      </c>
      <c r="CO35" t="s">
        <v>1507</v>
      </c>
      <c r="CP35" s="177">
        <v>1</v>
      </c>
      <c r="CQ35" t="s">
        <v>175</v>
      </c>
      <c r="CR35" s="177">
        <f>CM$2*CP35</f>
        <v>2</v>
      </c>
      <c r="CS35" t="s">
        <v>175</v>
      </c>
      <c r="CU35" s="43">
        <f>H35+P35+X35+AF35+AV35+AN35+BD35+BL35+BT35+CB35+CJ35+CR35</f>
        <v>110</v>
      </c>
      <c r="CV35" t="s">
        <v>175</v>
      </c>
    </row>
    <row r="36" spans="4:100">
      <c r="E36" t="s">
        <v>1508</v>
      </c>
      <c r="F36" s="177">
        <v>1</v>
      </c>
      <c r="G36" t="s">
        <v>175</v>
      </c>
      <c r="H36" s="177">
        <f>$C$2*F36</f>
        <v>12</v>
      </c>
      <c r="I36" t="s">
        <v>175</v>
      </c>
      <c r="M36" t="s">
        <v>1508</v>
      </c>
      <c r="N36" s="177">
        <v>1</v>
      </c>
      <c r="O36" t="s">
        <v>175</v>
      </c>
      <c r="P36" s="177">
        <f>$C$2*N36</f>
        <v>12</v>
      </c>
      <c r="Q36" t="s">
        <v>175</v>
      </c>
      <c r="U36" t="s">
        <v>1508</v>
      </c>
      <c r="V36" s="177">
        <v>2</v>
      </c>
      <c r="W36" t="s">
        <v>175</v>
      </c>
      <c r="X36" s="177">
        <f>S$2*V36</f>
        <v>20</v>
      </c>
      <c r="Y36" t="s">
        <v>175</v>
      </c>
      <c r="AC36" t="s">
        <v>1508</v>
      </c>
      <c r="AD36" s="177">
        <v>1</v>
      </c>
      <c r="AE36" t="s">
        <v>175</v>
      </c>
      <c r="AF36" s="177">
        <f>AA$2*AD36</f>
        <v>32</v>
      </c>
      <c r="AG36" t="s">
        <v>175</v>
      </c>
      <c r="AK36" t="s">
        <v>1508</v>
      </c>
      <c r="AL36" s="177">
        <v>1</v>
      </c>
      <c r="AM36" t="s">
        <v>175</v>
      </c>
      <c r="AN36" s="177">
        <f>AI$2*AL36</f>
        <v>6</v>
      </c>
      <c r="AO36" t="s">
        <v>175</v>
      </c>
      <c r="AS36" t="s">
        <v>1508</v>
      </c>
      <c r="AT36" s="177">
        <v>1</v>
      </c>
      <c r="AU36" t="s">
        <v>175</v>
      </c>
      <c r="AV36" s="177">
        <f>AQ$2*AT36</f>
        <v>4</v>
      </c>
      <c r="AW36" t="s">
        <v>175</v>
      </c>
      <c r="BA36" t="s">
        <v>1508</v>
      </c>
      <c r="BB36" s="177">
        <v>1</v>
      </c>
      <c r="BC36" t="s">
        <v>175</v>
      </c>
      <c r="BD36" s="177">
        <f>AY$2*BB36</f>
        <v>2</v>
      </c>
      <c r="BE36" t="s">
        <v>175</v>
      </c>
      <c r="BI36" t="s">
        <v>1508</v>
      </c>
      <c r="BJ36" s="177">
        <v>1</v>
      </c>
      <c r="BK36" t="s">
        <v>175</v>
      </c>
      <c r="BL36" s="177">
        <f>BG$2*BJ36</f>
        <v>2</v>
      </c>
      <c r="BM36" t="s">
        <v>175</v>
      </c>
      <c r="BQ36" t="s">
        <v>1508</v>
      </c>
      <c r="BR36" s="177">
        <v>1</v>
      </c>
      <c r="BS36" t="s">
        <v>175</v>
      </c>
      <c r="BT36" s="177">
        <f>BO$2*BR36</f>
        <v>12</v>
      </c>
      <c r="BU36" t="s">
        <v>175</v>
      </c>
      <c r="BY36" t="s">
        <v>1508</v>
      </c>
      <c r="BZ36" s="177">
        <v>1</v>
      </c>
      <c r="CA36" t="s">
        <v>175</v>
      </c>
      <c r="CB36" s="177">
        <f>BW$2*BZ36</f>
        <v>4</v>
      </c>
      <c r="CC36" t="s">
        <v>175</v>
      </c>
      <c r="CG36" t="s">
        <v>1508</v>
      </c>
      <c r="CH36" s="177">
        <v>1</v>
      </c>
      <c r="CI36" t="s">
        <v>175</v>
      </c>
      <c r="CJ36" s="177">
        <f>CE$2*CH36</f>
        <v>2</v>
      </c>
      <c r="CK36" t="s">
        <v>175</v>
      </c>
      <c r="CO36" t="s">
        <v>1508</v>
      </c>
      <c r="CP36" s="177">
        <v>1</v>
      </c>
      <c r="CQ36" t="s">
        <v>175</v>
      </c>
      <c r="CR36" s="177">
        <f>CM$2*CP36</f>
        <v>2</v>
      </c>
      <c r="CS36" t="s">
        <v>175</v>
      </c>
      <c r="CU36" s="43">
        <f>H36+P36+X36+AF36+AV36+AN36+BD36+BL36+BT36+CB36+CJ36+CR36</f>
        <v>110</v>
      </c>
      <c r="CV36" t="s">
        <v>175</v>
      </c>
    </row>
    <row r="37" spans="4:100">
      <c r="D37" t="s">
        <v>1509</v>
      </c>
      <c r="L37" t="s">
        <v>1509</v>
      </c>
      <c r="T37" t="s">
        <v>1509</v>
      </c>
      <c r="AB37" t="s">
        <v>1509</v>
      </c>
      <c r="AJ37" t="s">
        <v>1509</v>
      </c>
      <c r="AR37" t="s">
        <v>1509</v>
      </c>
      <c r="AZ37" t="s">
        <v>1509</v>
      </c>
      <c r="BH37" t="s">
        <v>1509</v>
      </c>
      <c r="BP37" t="s">
        <v>1509</v>
      </c>
      <c r="BX37" t="s">
        <v>1509</v>
      </c>
      <c r="CF37" t="s">
        <v>1509</v>
      </c>
      <c r="CN37" t="s">
        <v>1509</v>
      </c>
    </row>
    <row r="38" spans="4:100">
      <c r="E38" t="s">
        <v>1510</v>
      </c>
      <c r="F38" s="177">
        <v>2</v>
      </c>
      <c r="G38" t="s">
        <v>175</v>
      </c>
      <c r="H38" s="177">
        <f>$C$2*F38</f>
        <v>24</v>
      </c>
      <c r="I38" t="s">
        <v>175</v>
      </c>
      <c r="M38" t="s">
        <v>1510</v>
      </c>
      <c r="N38" s="177">
        <v>1</v>
      </c>
      <c r="O38" t="s">
        <v>175</v>
      </c>
      <c r="P38" s="177">
        <f>$K$2*N38</f>
        <v>12</v>
      </c>
      <c r="Q38" t="s">
        <v>175</v>
      </c>
      <c r="U38" t="s">
        <v>1510</v>
      </c>
      <c r="V38" s="177">
        <v>3</v>
      </c>
      <c r="W38" t="s">
        <v>175</v>
      </c>
      <c r="X38" s="177">
        <f>S$2*V38</f>
        <v>30</v>
      </c>
      <c r="Y38" t="s">
        <v>175</v>
      </c>
      <c r="AC38" t="s">
        <v>1510</v>
      </c>
      <c r="AD38" s="177">
        <v>2</v>
      </c>
      <c r="AE38" t="s">
        <v>175</v>
      </c>
      <c r="AF38" s="177">
        <f>AA$2*AD38</f>
        <v>64</v>
      </c>
      <c r="AG38" t="s">
        <v>175</v>
      </c>
      <c r="AK38" t="s">
        <v>1510</v>
      </c>
      <c r="AL38" s="177">
        <v>3</v>
      </c>
      <c r="AM38" t="s">
        <v>175</v>
      </c>
      <c r="AN38" s="177">
        <f>AI$2*AL38</f>
        <v>18</v>
      </c>
      <c r="AO38" t="s">
        <v>175</v>
      </c>
      <c r="AS38" t="s">
        <v>1510</v>
      </c>
      <c r="AT38" s="177">
        <v>1</v>
      </c>
      <c r="AU38" t="s">
        <v>175</v>
      </c>
      <c r="AV38" s="177">
        <f>AQ$2*AT38</f>
        <v>4</v>
      </c>
      <c r="AW38" t="s">
        <v>175</v>
      </c>
      <c r="BA38" t="s">
        <v>1510</v>
      </c>
      <c r="BB38" s="177">
        <v>1</v>
      </c>
      <c r="BC38" t="s">
        <v>175</v>
      </c>
      <c r="BD38" s="177">
        <f>AY$2*BB38</f>
        <v>2</v>
      </c>
      <c r="BE38" t="s">
        <v>175</v>
      </c>
      <c r="BI38" t="s">
        <v>1510</v>
      </c>
      <c r="BJ38" s="177">
        <v>1</v>
      </c>
      <c r="BK38" t="s">
        <v>175</v>
      </c>
      <c r="BL38" s="177">
        <f>BG$2*BJ38</f>
        <v>2</v>
      </c>
      <c r="BM38" t="s">
        <v>175</v>
      </c>
      <c r="BQ38" t="s">
        <v>1510</v>
      </c>
      <c r="BR38" s="177">
        <v>2</v>
      </c>
      <c r="BS38" t="s">
        <v>175</v>
      </c>
      <c r="BT38" s="177">
        <f>BO$2*BR38</f>
        <v>24</v>
      </c>
      <c r="BU38" t="s">
        <v>175</v>
      </c>
      <c r="BY38" t="s">
        <v>1510</v>
      </c>
      <c r="BZ38" s="177">
        <v>3</v>
      </c>
      <c r="CA38" t="s">
        <v>175</v>
      </c>
      <c r="CB38" s="177">
        <f>BW$2*BZ38</f>
        <v>12</v>
      </c>
      <c r="CC38" t="s">
        <v>175</v>
      </c>
      <c r="CG38" t="s">
        <v>1510</v>
      </c>
      <c r="CH38" s="177">
        <v>1</v>
      </c>
      <c r="CI38" t="s">
        <v>175</v>
      </c>
      <c r="CJ38" s="177">
        <f>CE$2*CH38</f>
        <v>2</v>
      </c>
      <c r="CK38" t="s">
        <v>175</v>
      </c>
      <c r="CO38" t="s">
        <v>1510</v>
      </c>
      <c r="CP38" s="177">
        <v>2</v>
      </c>
      <c r="CQ38" t="s">
        <v>175</v>
      </c>
      <c r="CR38" s="177">
        <f>CM$2*CP38</f>
        <v>4</v>
      </c>
      <c r="CS38" t="s">
        <v>175</v>
      </c>
      <c r="CU38" s="43">
        <f>H38+P38+X38+AF38+AV38+AN38+BD38+BL38+BT38+CB38+CJ38+CR38</f>
        <v>198</v>
      </c>
      <c r="CV38" t="s">
        <v>175</v>
      </c>
    </row>
    <row r="39" spans="4:100">
      <c r="D39" t="s">
        <v>1068</v>
      </c>
      <c r="L39" t="s">
        <v>1068</v>
      </c>
      <c r="T39" t="s">
        <v>1068</v>
      </c>
      <c r="AB39" t="s">
        <v>1068</v>
      </c>
      <c r="AJ39" t="s">
        <v>1068</v>
      </c>
      <c r="AR39" t="s">
        <v>1068</v>
      </c>
      <c r="AZ39" t="s">
        <v>1068</v>
      </c>
      <c r="BH39" t="s">
        <v>1068</v>
      </c>
      <c r="BP39" t="s">
        <v>1068</v>
      </c>
      <c r="BX39" t="s">
        <v>1068</v>
      </c>
      <c r="CF39" t="s">
        <v>1068</v>
      </c>
      <c r="CN39" t="s">
        <v>1068</v>
      </c>
    </row>
    <row r="40" spans="4:100">
      <c r="E40" t="s">
        <v>1511</v>
      </c>
      <c r="F40" s="177">
        <v>1</v>
      </c>
      <c r="G40" t="s">
        <v>175</v>
      </c>
      <c r="H40" s="177">
        <f>$C$2*F40</f>
        <v>12</v>
      </c>
      <c r="I40" t="s">
        <v>175</v>
      </c>
      <c r="M40" t="s">
        <v>1511</v>
      </c>
      <c r="N40" s="177">
        <v>1</v>
      </c>
      <c r="O40" t="s">
        <v>175</v>
      </c>
      <c r="P40" s="177">
        <f>$K$2*N40</f>
        <v>12</v>
      </c>
      <c r="Q40" t="s">
        <v>175</v>
      </c>
      <c r="U40" t="s">
        <v>1511</v>
      </c>
      <c r="V40" s="177">
        <v>1</v>
      </c>
      <c r="W40" t="s">
        <v>175</v>
      </c>
      <c r="X40" s="177">
        <f>S$2*V40</f>
        <v>10</v>
      </c>
      <c r="Y40" t="s">
        <v>175</v>
      </c>
      <c r="AC40" t="s">
        <v>1511</v>
      </c>
      <c r="AD40" s="177">
        <v>1</v>
      </c>
      <c r="AE40" t="s">
        <v>175</v>
      </c>
      <c r="AF40" s="177">
        <f>AA$2*AD40</f>
        <v>32</v>
      </c>
      <c r="AG40" t="s">
        <v>175</v>
      </c>
      <c r="AK40" t="s">
        <v>1511</v>
      </c>
      <c r="AL40" s="177">
        <v>1</v>
      </c>
      <c r="AM40" t="s">
        <v>175</v>
      </c>
      <c r="AN40" s="177">
        <f>AI$2*AL40</f>
        <v>6</v>
      </c>
      <c r="AO40" t="s">
        <v>175</v>
      </c>
      <c r="AS40" t="s">
        <v>1511</v>
      </c>
      <c r="AU40" t="s">
        <v>175</v>
      </c>
      <c r="AV40" s="177">
        <f>AQ$2*AT40</f>
        <v>0</v>
      </c>
      <c r="AW40" t="s">
        <v>175</v>
      </c>
      <c r="BA40" t="s">
        <v>1511</v>
      </c>
      <c r="BC40" t="s">
        <v>175</v>
      </c>
      <c r="BD40" s="177">
        <f>AY$2*BB40</f>
        <v>0</v>
      </c>
      <c r="BE40" t="s">
        <v>175</v>
      </c>
      <c r="BI40" t="s">
        <v>1511</v>
      </c>
      <c r="BK40" t="s">
        <v>175</v>
      </c>
      <c r="BL40" s="177">
        <f>BG$2*BJ40</f>
        <v>0</v>
      </c>
      <c r="BM40" t="s">
        <v>175</v>
      </c>
      <c r="BQ40" t="s">
        <v>1511</v>
      </c>
      <c r="BS40" t="s">
        <v>175</v>
      </c>
      <c r="BT40" s="177">
        <f>BO$2*BR40</f>
        <v>0</v>
      </c>
      <c r="BU40" t="s">
        <v>175</v>
      </c>
      <c r="BY40" t="s">
        <v>1511</v>
      </c>
      <c r="CA40" t="s">
        <v>175</v>
      </c>
      <c r="CB40" s="177">
        <f>BW$2*BZ40</f>
        <v>0</v>
      </c>
      <c r="CC40" t="s">
        <v>175</v>
      </c>
      <c r="CG40" t="s">
        <v>1511</v>
      </c>
      <c r="CI40" t="s">
        <v>175</v>
      </c>
      <c r="CJ40" s="177">
        <f>CE$2*CH40</f>
        <v>0</v>
      </c>
      <c r="CK40" t="s">
        <v>175</v>
      </c>
      <c r="CO40" t="s">
        <v>1511</v>
      </c>
      <c r="CQ40" t="s">
        <v>175</v>
      </c>
      <c r="CR40" s="177">
        <f>CM$2*CP40</f>
        <v>0</v>
      </c>
      <c r="CS40" t="s">
        <v>175</v>
      </c>
      <c r="CU40" s="43">
        <f>H40+P40+X40+AF40+AV40+AN40+BD40+BL40+BT40+CB40+CJ40+CR40</f>
        <v>72</v>
      </c>
      <c r="CV40" t="s">
        <v>175</v>
      </c>
    </row>
    <row r="41" spans="4:100">
      <c r="E41" t="s">
        <v>1512</v>
      </c>
      <c r="F41" s="177">
        <v>1</v>
      </c>
      <c r="G41" t="s">
        <v>175</v>
      </c>
      <c r="H41" s="177">
        <f>$C$2*F41</f>
        <v>12</v>
      </c>
      <c r="I41" t="s">
        <v>175</v>
      </c>
      <c r="M41" t="s">
        <v>1512</v>
      </c>
      <c r="N41" s="177">
        <v>1</v>
      </c>
      <c r="O41" t="s">
        <v>175</v>
      </c>
      <c r="P41" s="177">
        <f>$C$2*N41</f>
        <v>12</v>
      </c>
      <c r="Q41" t="s">
        <v>175</v>
      </c>
      <c r="U41" t="s">
        <v>1512</v>
      </c>
      <c r="V41" s="177">
        <v>1</v>
      </c>
      <c r="W41" t="s">
        <v>175</v>
      </c>
      <c r="X41" s="177">
        <f>S$2*V41</f>
        <v>10</v>
      </c>
      <c r="Y41" t="s">
        <v>175</v>
      </c>
      <c r="AC41" t="s">
        <v>1512</v>
      </c>
      <c r="AD41" s="177">
        <v>1</v>
      </c>
      <c r="AE41" t="s">
        <v>175</v>
      </c>
      <c r="AF41" s="177">
        <f>AA$2*AD41</f>
        <v>32</v>
      </c>
      <c r="AG41" t="s">
        <v>175</v>
      </c>
      <c r="AK41" t="s">
        <v>1512</v>
      </c>
      <c r="AL41" s="177">
        <v>1</v>
      </c>
      <c r="AM41" t="s">
        <v>175</v>
      </c>
      <c r="AN41" s="177">
        <f>AI$2*AL41</f>
        <v>6</v>
      </c>
      <c r="AO41" t="s">
        <v>175</v>
      </c>
      <c r="AS41" t="s">
        <v>1512</v>
      </c>
      <c r="AU41" t="s">
        <v>175</v>
      </c>
      <c r="AV41" s="177">
        <f>AQ$2*AT41</f>
        <v>0</v>
      </c>
      <c r="AW41" t="s">
        <v>175</v>
      </c>
      <c r="BA41" t="s">
        <v>1512</v>
      </c>
      <c r="BC41" t="s">
        <v>175</v>
      </c>
      <c r="BD41" s="177">
        <f>AY$2*BB41</f>
        <v>0</v>
      </c>
      <c r="BE41" t="s">
        <v>175</v>
      </c>
      <c r="BI41" t="s">
        <v>1512</v>
      </c>
      <c r="BK41" t="s">
        <v>175</v>
      </c>
      <c r="BL41" s="177">
        <f>BG$2*BJ41</f>
        <v>0</v>
      </c>
      <c r="BM41" t="s">
        <v>175</v>
      </c>
      <c r="BQ41" t="s">
        <v>1512</v>
      </c>
      <c r="BS41" t="s">
        <v>175</v>
      </c>
      <c r="BT41" s="177">
        <f>BO$2*BR41</f>
        <v>0</v>
      </c>
      <c r="BU41" t="s">
        <v>175</v>
      </c>
      <c r="BY41" t="s">
        <v>1512</v>
      </c>
      <c r="CA41" t="s">
        <v>175</v>
      </c>
      <c r="CB41" s="177">
        <f>BW$2*BZ41</f>
        <v>0</v>
      </c>
      <c r="CC41" t="s">
        <v>175</v>
      </c>
      <c r="CG41" t="s">
        <v>1512</v>
      </c>
      <c r="CI41" t="s">
        <v>175</v>
      </c>
      <c r="CJ41" s="177">
        <f>CE$2*CH41</f>
        <v>0</v>
      </c>
      <c r="CK41" t="s">
        <v>175</v>
      </c>
      <c r="CO41" t="s">
        <v>1512</v>
      </c>
      <c r="CQ41" t="s">
        <v>175</v>
      </c>
      <c r="CR41" s="177">
        <f>CM$2*CP41</f>
        <v>0</v>
      </c>
      <c r="CS41" t="s">
        <v>175</v>
      </c>
      <c r="CU41" s="43">
        <f>H41+P41+X41+AF41+AV41+AN41+BD41+BL41+BT41+CB41+CJ41+CR41</f>
        <v>72</v>
      </c>
      <c r="CV41" t="s">
        <v>175</v>
      </c>
    </row>
    <row r="42" spans="4:100">
      <c r="D42" t="s">
        <v>1513</v>
      </c>
      <c r="L42" t="s">
        <v>1513</v>
      </c>
      <c r="T42" t="s">
        <v>468</v>
      </c>
      <c r="AB42" t="s">
        <v>468</v>
      </c>
      <c r="AJ42" t="s">
        <v>468</v>
      </c>
      <c r="AR42" t="s">
        <v>468</v>
      </c>
      <c r="AZ42" t="s">
        <v>468</v>
      </c>
      <c r="BH42" t="s">
        <v>468</v>
      </c>
      <c r="BP42" t="s">
        <v>468</v>
      </c>
      <c r="BX42" t="s">
        <v>468</v>
      </c>
      <c r="CF42" t="s">
        <v>468</v>
      </c>
      <c r="CN42" t="s">
        <v>468</v>
      </c>
    </row>
    <row r="43" spans="4:100">
      <c r="E43" t="s">
        <v>1514</v>
      </c>
      <c r="F43" s="177">
        <v>1</v>
      </c>
      <c r="G43" t="s">
        <v>175</v>
      </c>
      <c r="H43" s="177">
        <f>$C$2*F43</f>
        <v>12</v>
      </c>
      <c r="I43" t="s">
        <v>175</v>
      </c>
      <c r="M43" t="s">
        <v>1514</v>
      </c>
      <c r="N43" s="177">
        <v>1</v>
      </c>
      <c r="O43" t="s">
        <v>175</v>
      </c>
      <c r="P43" s="177">
        <f>$K$2*N43</f>
        <v>12</v>
      </c>
      <c r="Q43" t="s">
        <v>175</v>
      </c>
      <c r="U43" t="s">
        <v>1514</v>
      </c>
      <c r="V43" s="177">
        <v>1</v>
      </c>
      <c r="W43" t="s">
        <v>175</v>
      </c>
      <c r="X43" s="177">
        <f>S$2*V43</f>
        <v>10</v>
      </c>
      <c r="Y43" t="s">
        <v>175</v>
      </c>
      <c r="AC43" t="s">
        <v>1514</v>
      </c>
      <c r="AD43" s="177">
        <v>1</v>
      </c>
      <c r="AE43" t="s">
        <v>175</v>
      </c>
      <c r="AF43" s="177">
        <f>AA$2*AD43</f>
        <v>32</v>
      </c>
      <c r="AG43" t="s">
        <v>175</v>
      </c>
      <c r="AK43" t="s">
        <v>1514</v>
      </c>
      <c r="AL43" s="177">
        <v>1</v>
      </c>
      <c r="AM43" t="s">
        <v>175</v>
      </c>
      <c r="AN43" s="177">
        <f>AI$2*AL43</f>
        <v>6</v>
      </c>
      <c r="AO43" t="s">
        <v>175</v>
      </c>
      <c r="AS43" t="s">
        <v>1514</v>
      </c>
      <c r="AU43" t="s">
        <v>175</v>
      </c>
      <c r="AV43" s="177">
        <f>AQ$2*AT43</f>
        <v>0</v>
      </c>
      <c r="AW43" t="s">
        <v>175</v>
      </c>
      <c r="BA43" t="s">
        <v>1514</v>
      </c>
      <c r="BC43" t="s">
        <v>175</v>
      </c>
      <c r="BD43" s="177">
        <f>AY$2*BB43</f>
        <v>0</v>
      </c>
      <c r="BE43" t="s">
        <v>175</v>
      </c>
      <c r="BI43" t="s">
        <v>1514</v>
      </c>
      <c r="BK43" t="s">
        <v>175</v>
      </c>
      <c r="BL43" s="177">
        <f>BG$2*BJ43</f>
        <v>0</v>
      </c>
      <c r="BM43" t="s">
        <v>175</v>
      </c>
      <c r="BQ43" t="s">
        <v>1514</v>
      </c>
      <c r="BS43" t="s">
        <v>175</v>
      </c>
      <c r="BT43" s="177">
        <f>BO$2*BR43</f>
        <v>0</v>
      </c>
      <c r="BU43" t="s">
        <v>175</v>
      </c>
      <c r="BY43" t="s">
        <v>1514</v>
      </c>
      <c r="CA43" t="s">
        <v>175</v>
      </c>
      <c r="CB43" s="177">
        <f>BW$2*BZ43</f>
        <v>0</v>
      </c>
      <c r="CC43" t="s">
        <v>175</v>
      </c>
      <c r="CG43" t="s">
        <v>1514</v>
      </c>
      <c r="CI43" t="s">
        <v>175</v>
      </c>
      <c r="CJ43" s="177">
        <f>CE$2*CH43</f>
        <v>0</v>
      </c>
      <c r="CK43" t="s">
        <v>175</v>
      </c>
      <c r="CO43" t="s">
        <v>1514</v>
      </c>
      <c r="CQ43" t="s">
        <v>175</v>
      </c>
      <c r="CR43" s="177">
        <f>CM$2*CP43</f>
        <v>0</v>
      </c>
      <c r="CS43" t="s">
        <v>175</v>
      </c>
      <c r="CU43" s="43">
        <f>H43+P43+X43+AF43+AV43+AN43+BD43+BL43+BT43+CB43+CJ43+CR43</f>
        <v>72</v>
      </c>
      <c r="CV43" t="s">
        <v>175</v>
      </c>
    </row>
    <row r="44" spans="4:100">
      <c r="E44" t="s">
        <v>1515</v>
      </c>
      <c r="F44" s="177">
        <v>1</v>
      </c>
      <c r="G44" t="s">
        <v>175</v>
      </c>
      <c r="H44" s="177">
        <f>$C$2*F44</f>
        <v>12</v>
      </c>
      <c r="I44" t="s">
        <v>175</v>
      </c>
      <c r="M44" t="s">
        <v>1515</v>
      </c>
      <c r="N44" s="177">
        <v>1</v>
      </c>
      <c r="O44" t="s">
        <v>175</v>
      </c>
      <c r="P44" s="177">
        <f>$C$2*N44</f>
        <v>12</v>
      </c>
      <c r="Q44" t="s">
        <v>175</v>
      </c>
      <c r="U44" t="s">
        <v>1515</v>
      </c>
      <c r="V44" s="177">
        <v>2</v>
      </c>
      <c r="W44" t="s">
        <v>175</v>
      </c>
      <c r="X44" s="177">
        <f>S$2*V44</f>
        <v>20</v>
      </c>
      <c r="Y44" t="s">
        <v>175</v>
      </c>
      <c r="AC44" t="s">
        <v>1515</v>
      </c>
      <c r="AD44" s="177">
        <v>1</v>
      </c>
      <c r="AE44" t="s">
        <v>175</v>
      </c>
      <c r="AF44" s="177">
        <f>AA$2*AD44</f>
        <v>32</v>
      </c>
      <c r="AG44" t="s">
        <v>175</v>
      </c>
      <c r="AK44" t="s">
        <v>1515</v>
      </c>
      <c r="AL44" s="177">
        <v>1</v>
      </c>
      <c r="AM44" t="s">
        <v>175</v>
      </c>
      <c r="AN44" s="177">
        <f>AI$2*AL44</f>
        <v>6</v>
      </c>
      <c r="AO44" t="s">
        <v>175</v>
      </c>
      <c r="AS44" t="s">
        <v>1515</v>
      </c>
      <c r="AT44" s="177">
        <v>1</v>
      </c>
      <c r="AU44" t="s">
        <v>175</v>
      </c>
      <c r="AV44" s="177">
        <f>AQ$2*AT44</f>
        <v>4</v>
      </c>
      <c r="AW44" t="s">
        <v>175</v>
      </c>
      <c r="BA44" t="s">
        <v>1515</v>
      </c>
      <c r="BB44" s="177">
        <v>1</v>
      </c>
      <c r="BC44" t="s">
        <v>175</v>
      </c>
      <c r="BD44" s="177">
        <f>AY$2*BB44</f>
        <v>2</v>
      </c>
      <c r="BE44" t="s">
        <v>175</v>
      </c>
      <c r="BI44" t="s">
        <v>1515</v>
      </c>
      <c r="BJ44" s="177">
        <v>1</v>
      </c>
      <c r="BK44" t="s">
        <v>175</v>
      </c>
      <c r="BL44" s="177">
        <f>BG$2*BJ44</f>
        <v>2</v>
      </c>
      <c r="BM44" t="s">
        <v>175</v>
      </c>
      <c r="BQ44" t="s">
        <v>1515</v>
      </c>
      <c r="BR44" s="177">
        <v>1</v>
      </c>
      <c r="BS44" t="s">
        <v>175</v>
      </c>
      <c r="BT44" s="177">
        <f>BO$2*BR44</f>
        <v>12</v>
      </c>
      <c r="BU44" t="s">
        <v>175</v>
      </c>
      <c r="BY44" t="s">
        <v>1515</v>
      </c>
      <c r="BZ44" s="177">
        <v>1</v>
      </c>
      <c r="CA44" t="s">
        <v>175</v>
      </c>
      <c r="CB44" s="177">
        <f>BW$2*BZ44</f>
        <v>4</v>
      </c>
      <c r="CC44" t="s">
        <v>175</v>
      </c>
      <c r="CG44" t="s">
        <v>1515</v>
      </c>
      <c r="CH44" s="177">
        <v>1</v>
      </c>
      <c r="CI44" t="s">
        <v>175</v>
      </c>
      <c r="CJ44" s="177">
        <f>CE$2*CH44</f>
        <v>2</v>
      </c>
      <c r="CK44" t="s">
        <v>175</v>
      </c>
      <c r="CO44" t="s">
        <v>1515</v>
      </c>
      <c r="CP44" s="177">
        <v>1</v>
      </c>
      <c r="CQ44" t="s">
        <v>175</v>
      </c>
      <c r="CR44" s="177">
        <f>CM$2*CP44</f>
        <v>2</v>
      </c>
      <c r="CS44" t="s">
        <v>175</v>
      </c>
      <c r="CU44" s="43">
        <f>H44+P44+X44+AF44+AV44+AN44+BD44+BL44+BT44+CB44+CJ44+CR44</f>
        <v>110</v>
      </c>
      <c r="CV44" t="s">
        <v>175</v>
      </c>
    </row>
    <row r="45" spans="4:100">
      <c r="E45" t="s">
        <v>1516</v>
      </c>
      <c r="F45" s="177">
        <v>1</v>
      </c>
      <c r="G45" t="s">
        <v>175</v>
      </c>
      <c r="H45" s="177">
        <f>$C$2*F45</f>
        <v>12</v>
      </c>
      <c r="I45" t="s">
        <v>175</v>
      </c>
      <c r="M45" t="s">
        <v>1516</v>
      </c>
      <c r="N45" s="177">
        <v>1</v>
      </c>
      <c r="O45" t="s">
        <v>175</v>
      </c>
      <c r="P45" s="177">
        <f>$C$2*N45</f>
        <v>12</v>
      </c>
      <c r="Q45" t="s">
        <v>175</v>
      </c>
      <c r="U45" t="s">
        <v>1516</v>
      </c>
      <c r="V45" s="177">
        <v>2</v>
      </c>
      <c r="W45" t="s">
        <v>175</v>
      </c>
      <c r="X45" s="177">
        <f>S$2*V45</f>
        <v>20</v>
      </c>
      <c r="Y45" t="s">
        <v>175</v>
      </c>
      <c r="AC45" t="s">
        <v>1516</v>
      </c>
      <c r="AD45" s="177">
        <v>1</v>
      </c>
      <c r="AE45" t="s">
        <v>175</v>
      </c>
      <c r="AF45" s="177">
        <f>AA$2*AD45</f>
        <v>32</v>
      </c>
      <c r="AG45" t="s">
        <v>175</v>
      </c>
      <c r="AK45" t="s">
        <v>1516</v>
      </c>
      <c r="AL45" s="177">
        <v>1</v>
      </c>
      <c r="AM45" t="s">
        <v>175</v>
      </c>
      <c r="AN45" s="177">
        <f>AI$2*AL45</f>
        <v>6</v>
      </c>
      <c r="AO45" t="s">
        <v>175</v>
      </c>
      <c r="AS45" t="s">
        <v>1516</v>
      </c>
      <c r="AT45" s="177">
        <v>1</v>
      </c>
      <c r="AU45" t="s">
        <v>175</v>
      </c>
      <c r="AV45" s="177">
        <f>AQ$2*AT45</f>
        <v>4</v>
      </c>
      <c r="AW45" t="s">
        <v>175</v>
      </c>
      <c r="BA45" t="s">
        <v>1516</v>
      </c>
      <c r="BB45" s="177">
        <v>1</v>
      </c>
      <c r="BC45" t="s">
        <v>175</v>
      </c>
      <c r="BD45" s="177">
        <f>AY$2*BB45</f>
        <v>2</v>
      </c>
      <c r="BE45" t="s">
        <v>175</v>
      </c>
      <c r="BI45" t="s">
        <v>1516</v>
      </c>
      <c r="BJ45" s="177">
        <v>1</v>
      </c>
      <c r="BK45" t="s">
        <v>175</v>
      </c>
      <c r="BL45" s="177">
        <f>BG$2*BJ45</f>
        <v>2</v>
      </c>
      <c r="BM45" t="s">
        <v>175</v>
      </c>
      <c r="BQ45" t="s">
        <v>1516</v>
      </c>
      <c r="BR45" s="177">
        <v>1</v>
      </c>
      <c r="BS45" t="s">
        <v>175</v>
      </c>
      <c r="BT45" s="177">
        <f>BO$2*BR45</f>
        <v>12</v>
      </c>
      <c r="BU45" t="s">
        <v>175</v>
      </c>
      <c r="BY45" t="s">
        <v>1516</v>
      </c>
      <c r="BZ45" s="177">
        <v>1</v>
      </c>
      <c r="CA45" t="s">
        <v>175</v>
      </c>
      <c r="CB45" s="177">
        <f>BW$2*BZ45</f>
        <v>4</v>
      </c>
      <c r="CC45" t="s">
        <v>175</v>
      </c>
      <c r="CG45" t="s">
        <v>1516</v>
      </c>
      <c r="CH45" s="177">
        <v>1</v>
      </c>
      <c r="CI45" t="s">
        <v>175</v>
      </c>
      <c r="CJ45" s="177">
        <f>CE$2*CH45</f>
        <v>2</v>
      </c>
      <c r="CK45" t="s">
        <v>175</v>
      </c>
      <c r="CO45" t="s">
        <v>1516</v>
      </c>
      <c r="CP45" s="177">
        <v>1</v>
      </c>
      <c r="CQ45" t="s">
        <v>175</v>
      </c>
      <c r="CR45" s="177">
        <f>CM$2*CP45</f>
        <v>2</v>
      </c>
      <c r="CS45" t="s">
        <v>175</v>
      </c>
      <c r="CU45" s="43">
        <f>H45+P45+X45+AF45+AV45+AN45+BD45+BL45+BT45+CB45+CJ45+CR45</f>
        <v>110</v>
      </c>
      <c r="CV45" t="s">
        <v>175</v>
      </c>
    </row>
    <row r="46" spans="4:100">
      <c r="E46" t="s">
        <v>1517</v>
      </c>
      <c r="F46" s="177">
        <v>1</v>
      </c>
      <c r="G46" t="s">
        <v>175</v>
      </c>
      <c r="H46" s="177">
        <f>$C$2*F46</f>
        <v>12</v>
      </c>
      <c r="I46" t="s">
        <v>175</v>
      </c>
      <c r="M46" t="s">
        <v>1517</v>
      </c>
      <c r="N46" s="177">
        <v>1</v>
      </c>
      <c r="O46" t="s">
        <v>175</v>
      </c>
      <c r="P46" s="177">
        <f>$C$2*N46</f>
        <v>12</v>
      </c>
      <c r="Q46" t="s">
        <v>175</v>
      </c>
      <c r="U46" t="s">
        <v>1517</v>
      </c>
      <c r="V46" s="177">
        <v>1</v>
      </c>
      <c r="W46" t="s">
        <v>175</v>
      </c>
      <c r="X46" s="177">
        <f>S$2*V46</f>
        <v>10</v>
      </c>
      <c r="Y46" t="s">
        <v>175</v>
      </c>
      <c r="AC46" t="s">
        <v>1517</v>
      </c>
      <c r="AD46" s="177">
        <v>1</v>
      </c>
      <c r="AE46" t="s">
        <v>175</v>
      </c>
      <c r="AF46" s="177">
        <f>AA$2*AD46</f>
        <v>32</v>
      </c>
      <c r="AG46" t="s">
        <v>175</v>
      </c>
      <c r="AK46" t="s">
        <v>1517</v>
      </c>
      <c r="AL46" s="177">
        <v>1</v>
      </c>
      <c r="AM46" t="s">
        <v>175</v>
      </c>
      <c r="AN46" s="177">
        <f>AI$2*AL46</f>
        <v>6</v>
      </c>
      <c r="AO46" t="s">
        <v>175</v>
      </c>
      <c r="AS46" t="s">
        <v>1517</v>
      </c>
      <c r="AT46" s="177">
        <v>1</v>
      </c>
      <c r="AU46" t="s">
        <v>175</v>
      </c>
      <c r="AV46" s="177">
        <f>AQ$2*AT46</f>
        <v>4</v>
      </c>
      <c r="AW46" t="s">
        <v>175</v>
      </c>
      <c r="BA46" t="s">
        <v>1517</v>
      </c>
      <c r="BB46" s="177">
        <v>1</v>
      </c>
      <c r="BC46" t="s">
        <v>175</v>
      </c>
      <c r="BD46" s="177">
        <f>AY$2*BB46</f>
        <v>2</v>
      </c>
      <c r="BE46" t="s">
        <v>175</v>
      </c>
      <c r="BI46" t="s">
        <v>1517</v>
      </c>
      <c r="BJ46" s="177">
        <v>1</v>
      </c>
      <c r="BK46" t="s">
        <v>175</v>
      </c>
      <c r="BL46" s="177">
        <f>BG$2*BJ46</f>
        <v>2</v>
      </c>
      <c r="BM46" t="s">
        <v>175</v>
      </c>
      <c r="BQ46" t="s">
        <v>1517</v>
      </c>
      <c r="BR46" s="177">
        <v>1</v>
      </c>
      <c r="BS46" t="s">
        <v>175</v>
      </c>
      <c r="BT46" s="177">
        <f>BO$2*BR46</f>
        <v>12</v>
      </c>
      <c r="BU46" t="s">
        <v>175</v>
      </c>
      <c r="BY46" t="s">
        <v>1517</v>
      </c>
      <c r="BZ46" s="177">
        <v>1</v>
      </c>
      <c r="CA46" t="s">
        <v>175</v>
      </c>
      <c r="CB46" s="177">
        <f>BW$2*BZ46</f>
        <v>4</v>
      </c>
      <c r="CC46" t="s">
        <v>175</v>
      </c>
      <c r="CG46" t="s">
        <v>1517</v>
      </c>
      <c r="CH46" s="177">
        <v>1</v>
      </c>
      <c r="CI46" t="s">
        <v>175</v>
      </c>
      <c r="CJ46" s="177">
        <f>CE$2*CH46</f>
        <v>2</v>
      </c>
      <c r="CK46" t="s">
        <v>175</v>
      </c>
      <c r="CO46" t="s">
        <v>1517</v>
      </c>
      <c r="CP46" s="177">
        <v>1</v>
      </c>
      <c r="CQ46" t="s">
        <v>175</v>
      </c>
      <c r="CR46" s="177">
        <f>CM$2*CP46</f>
        <v>2</v>
      </c>
      <c r="CS46" t="s">
        <v>175</v>
      </c>
      <c r="CU46" s="43">
        <f>H46+P46+X46+AF46+AV46+AN46+BD46+BL46+BT46+CB46+CJ46+CR46</f>
        <v>100</v>
      </c>
      <c r="CV46" t="s">
        <v>175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4e32629-a85f-441b-84e3-0a67009d5f12">
      <Terms xmlns="http://schemas.microsoft.com/office/infopath/2007/PartnerControls"/>
    </lcf76f155ced4ddcb4097134ff3c332f>
    <TaxCatchAll xmlns="05386feb-0fd0-4766-b8e9-7a95f38a2af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C5CDAEC036E54F818E249793D3A63A" ma:contentTypeVersion="13" ma:contentTypeDescription="Create a new document." ma:contentTypeScope="" ma:versionID="3b68bb1ac60d1ef729756fc21ca882de">
  <xsd:schema xmlns:xsd="http://www.w3.org/2001/XMLSchema" xmlns:xs="http://www.w3.org/2001/XMLSchema" xmlns:p="http://schemas.microsoft.com/office/2006/metadata/properties" xmlns:ns2="84e32629-a85f-441b-84e3-0a67009d5f12" xmlns:ns3="05386feb-0fd0-4766-b8e9-7a95f38a2af0" targetNamespace="http://schemas.microsoft.com/office/2006/metadata/properties" ma:root="true" ma:fieldsID="76a23413cb5e3d64dd308836c47bf576" ns2:_="" ns3:_="">
    <xsd:import namespace="84e32629-a85f-441b-84e3-0a67009d5f12"/>
    <xsd:import namespace="05386feb-0fd0-4766-b8e9-7a95f38a2a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32629-a85f-441b-84e3-0a67009d5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5386feb-0fd0-4766-b8e9-7a95f38a2a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697bcf4-a684-4d49-9c3f-91a4a9576328}" ma:internalName="TaxCatchAll" ma:showField="CatchAllData" ma:web="05386feb-0fd0-4766-b8e9-7a95f38a2a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9E06E81-5B01-4E25-82B9-6438D27D27C1}"/>
</file>

<file path=customXml/itemProps2.xml><?xml version="1.0" encoding="utf-8"?>
<ds:datastoreItem xmlns:ds="http://schemas.openxmlformats.org/officeDocument/2006/customXml" ds:itemID="{07DF7D61-20EE-47E4-8D91-2B7D3F308B53}"/>
</file>

<file path=customXml/itemProps3.xml><?xml version="1.0" encoding="utf-8"?>
<ds:datastoreItem xmlns:ds="http://schemas.openxmlformats.org/officeDocument/2006/customXml" ds:itemID="{CE885BFE-622C-4E67-8E23-7DCBF35BD0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
  <cp:revision/>
  <dcterms:created xsi:type="dcterms:W3CDTF">2015-06-05T18:17:20Z</dcterms:created>
  <dcterms:modified xsi:type="dcterms:W3CDTF">2026-05-04T09:23:48Z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0x0101001DC5CDAEC036E54F818E249793D3A63A</vt:lpwstr>
  </property>
  <property fmtid="{D5CDD505-2E9C-101B-9397-08002B2CF9AE}" pid="3" name="MediaServiceImageTags">
    <vt:lpwstr/>
  </property>
</Properties>
</file>