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bbyfetting/Downloads/"/>
    </mc:Choice>
  </mc:AlternateContent>
  <xr:revisionPtr revIDLastSave="0" documentId="8_{4B62BABC-10C5-1C45-98DA-FAEA6557714B}" xr6:coauthVersionLast="47" xr6:coauthVersionMax="47" xr10:uidLastSave="{00000000-0000-0000-0000-000000000000}"/>
  <bookViews>
    <workbookView xWindow="2300" yWindow="2320" windowWidth="26840" windowHeight="15940" xr2:uid="{97B86E38-1A4B-144F-B053-52AB6F22C1BA}"/>
  </bookViews>
  <sheets>
    <sheet name="GCs &amp; GRs" sheetId="1" r:id="rId1"/>
  </sheets>
  <externalReferences>
    <externalReference r:id="rId2"/>
  </externalReferences>
  <definedNames>
    <definedName name="_12_40_00">[1]Summary!#REF!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" i="1" l="1"/>
  <c r="L144" i="1" s="1"/>
  <c r="K143" i="1"/>
  <c r="L143" i="1" s="1"/>
  <c r="K142" i="1"/>
  <c r="L142" i="1" s="1"/>
  <c r="L141" i="1" s="1"/>
  <c r="K140" i="1"/>
  <c r="L140" i="1" s="1"/>
  <c r="K139" i="1"/>
  <c r="L139" i="1" s="1"/>
  <c r="K138" i="1"/>
  <c r="L138" i="1" s="1"/>
  <c r="L137" i="1"/>
  <c r="L136" i="1" s="1"/>
  <c r="K137" i="1"/>
  <c r="K135" i="1"/>
  <c r="L135" i="1" s="1"/>
  <c r="K134" i="1"/>
  <c r="L134" i="1" s="1"/>
  <c r="K133" i="1"/>
  <c r="L133" i="1" s="1"/>
  <c r="K132" i="1"/>
  <c r="L132" i="1" s="1"/>
  <c r="L131" i="1" s="1"/>
  <c r="L130" i="1"/>
  <c r="K130" i="1"/>
  <c r="K129" i="1"/>
  <c r="L129" i="1" s="1"/>
  <c r="K128" i="1"/>
  <c r="L128" i="1" s="1"/>
  <c r="L127" i="1" s="1"/>
  <c r="I126" i="1"/>
  <c r="L126" i="1" s="1"/>
  <c r="I125" i="1"/>
  <c r="L125" i="1" s="1"/>
  <c r="I124" i="1"/>
  <c r="L124" i="1" s="1"/>
  <c r="K123" i="1"/>
  <c r="L123" i="1" s="1"/>
  <c r="K122" i="1"/>
  <c r="L122" i="1" s="1"/>
  <c r="L121" i="1" s="1"/>
  <c r="K120" i="1"/>
  <c r="L120" i="1" s="1"/>
  <c r="K119" i="1"/>
  <c r="L119" i="1" s="1"/>
  <c r="K118" i="1"/>
  <c r="L118" i="1" s="1"/>
  <c r="L117" i="1"/>
  <c r="K117" i="1"/>
  <c r="K116" i="1"/>
  <c r="L116" i="1" s="1"/>
  <c r="K115" i="1"/>
  <c r="L115" i="1" s="1"/>
  <c r="K114" i="1"/>
  <c r="L114" i="1" s="1"/>
  <c r="K113" i="1"/>
  <c r="L113" i="1" s="1"/>
  <c r="K111" i="1"/>
  <c r="L111" i="1" s="1"/>
  <c r="D111" i="1"/>
  <c r="K108" i="1"/>
  <c r="L108" i="1" s="1"/>
  <c r="K107" i="1"/>
  <c r="L107" i="1" s="1"/>
  <c r="L106" i="1"/>
  <c r="K106" i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I67" i="1"/>
  <c r="L67" i="1" s="1"/>
  <c r="I66" i="1"/>
  <c r="L66" i="1" s="1"/>
  <c r="I65" i="1"/>
  <c r="L65" i="1" s="1"/>
  <c r="I64" i="1"/>
  <c r="L64" i="1" s="1"/>
  <c r="L63" i="1"/>
  <c r="I63" i="1"/>
  <c r="I62" i="1"/>
  <c r="L62" i="1" s="1"/>
  <c r="I61" i="1"/>
  <c r="L61" i="1" s="1"/>
  <c r="I60" i="1"/>
  <c r="L60" i="1" s="1"/>
  <c r="I59" i="1"/>
  <c r="L59" i="1" s="1"/>
  <c r="I58" i="1"/>
  <c r="L58" i="1" s="1"/>
  <c r="L57" i="1"/>
  <c r="I57" i="1"/>
  <c r="I56" i="1"/>
  <c r="L56" i="1" s="1"/>
  <c r="I55" i="1"/>
  <c r="L55" i="1" s="1"/>
  <c r="I54" i="1"/>
  <c r="L54" i="1" s="1"/>
  <c r="I53" i="1"/>
  <c r="L53" i="1" s="1"/>
  <c r="I52" i="1"/>
  <c r="L52" i="1" s="1"/>
  <c r="L51" i="1"/>
  <c r="I51" i="1"/>
  <c r="I50" i="1"/>
  <c r="L50" i="1" s="1"/>
  <c r="I49" i="1"/>
  <c r="L49" i="1" s="1"/>
  <c r="I48" i="1"/>
  <c r="L48" i="1" s="1"/>
  <c r="I47" i="1"/>
  <c r="L47" i="1" s="1"/>
  <c r="L46" i="1" s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J5" i="1"/>
  <c r="L5" i="1" s="1"/>
  <c r="L4" i="1"/>
  <c r="J4" i="1"/>
  <c r="K4" i="1" s="1"/>
  <c r="C1" i="1"/>
  <c r="D23" i="1" l="1"/>
  <c r="G23" i="1" s="1"/>
  <c r="L23" i="1" s="1"/>
  <c r="D110" i="1"/>
  <c r="K110" i="1" s="1"/>
  <c r="L110" i="1" s="1"/>
  <c r="D25" i="1"/>
  <c r="G25" i="1" s="1"/>
  <c r="L25" i="1" s="1"/>
  <c r="D19" i="1"/>
  <c r="G19" i="1" s="1"/>
  <c r="L19" i="1" s="1"/>
  <c r="D16" i="1"/>
  <c r="G16" i="1" s="1"/>
  <c r="L16" i="1" s="1"/>
  <c r="D24" i="1"/>
  <c r="G24" i="1" s="1"/>
  <c r="L24" i="1" s="1"/>
  <c r="D15" i="1"/>
  <c r="G15" i="1" s="1"/>
  <c r="L15" i="1" s="1"/>
  <c r="D26" i="1"/>
  <c r="G26" i="1" s="1"/>
  <c r="L26" i="1" s="1"/>
  <c r="D20" i="1"/>
  <c r="G20" i="1" s="1"/>
  <c r="L20" i="1" s="1"/>
  <c r="D17" i="1"/>
  <c r="G17" i="1" s="1"/>
  <c r="L17" i="1" s="1"/>
  <c r="D14" i="1"/>
  <c r="G14" i="1" s="1"/>
  <c r="L14" i="1" s="1"/>
  <c r="D11" i="1"/>
  <c r="G11" i="1" s="1"/>
  <c r="L11" i="1" s="1"/>
  <c r="D109" i="1"/>
  <c r="K109" i="1" s="1"/>
  <c r="L109" i="1" s="1"/>
  <c r="D13" i="1"/>
  <c r="G13" i="1" s="1"/>
  <c r="L13" i="1" s="1"/>
  <c r="D27" i="1"/>
  <c r="G27" i="1" s="1"/>
  <c r="L27" i="1" s="1"/>
  <c r="D18" i="1"/>
  <c r="G18" i="1" s="1"/>
  <c r="L18" i="1" s="1"/>
  <c r="D12" i="1"/>
  <c r="G12" i="1" s="1"/>
  <c r="L12" i="1" s="1"/>
  <c r="D28" i="1"/>
  <c r="G28" i="1" s="1"/>
  <c r="L28" i="1" s="1"/>
  <c r="D22" i="1"/>
  <c r="G22" i="1" s="1"/>
  <c r="L22" i="1" s="1"/>
  <c r="D10" i="1"/>
  <c r="G10" i="1" s="1"/>
  <c r="D21" i="1"/>
  <c r="G21" i="1" s="1"/>
  <c r="L21" i="1" s="1"/>
  <c r="L112" i="1"/>
  <c r="L68" i="1"/>
  <c r="L105" i="1"/>
  <c r="K5" i="1"/>
  <c r="K145" i="1"/>
  <c r="I145" i="1"/>
  <c r="L148" i="1" s="1"/>
  <c r="M148" i="1" s="1"/>
  <c r="L10" i="1" l="1"/>
  <c r="D41" i="1"/>
  <c r="G41" i="1" s="1"/>
  <c r="L41" i="1" s="1"/>
  <c r="D35" i="1"/>
  <c r="G35" i="1" s="1"/>
  <c r="L35" i="1" s="1"/>
  <c r="D34" i="1"/>
  <c r="G34" i="1" s="1"/>
  <c r="L34" i="1" s="1"/>
  <c r="D45" i="1"/>
  <c r="G45" i="1" s="1"/>
  <c r="L45" i="1" s="1"/>
  <c r="D42" i="1"/>
  <c r="G42" i="1" s="1"/>
  <c r="L42" i="1" s="1"/>
  <c r="D39" i="1"/>
  <c r="G39" i="1" s="1"/>
  <c r="L39" i="1" s="1"/>
  <c r="D36" i="1"/>
  <c r="G36" i="1" s="1"/>
  <c r="L36" i="1" s="1"/>
  <c r="D33" i="1"/>
  <c r="G33" i="1" s="1"/>
  <c r="L33" i="1" s="1"/>
  <c r="D30" i="1"/>
  <c r="G30" i="1" s="1"/>
  <c r="L30" i="1" s="1"/>
  <c r="D44" i="1"/>
  <c r="G44" i="1" s="1"/>
  <c r="L44" i="1" s="1"/>
  <c r="D38" i="1"/>
  <c r="G38" i="1" s="1"/>
  <c r="L38" i="1" s="1"/>
  <c r="D32" i="1"/>
  <c r="G32" i="1" s="1"/>
  <c r="L32" i="1" s="1"/>
  <c r="D43" i="1"/>
  <c r="G43" i="1" s="1"/>
  <c r="L43" i="1" s="1"/>
  <c r="D37" i="1"/>
  <c r="G37" i="1" s="1"/>
  <c r="L37" i="1" s="1"/>
  <c r="D40" i="1"/>
  <c r="G40" i="1" s="1"/>
  <c r="L40" i="1" s="1"/>
  <c r="D31" i="1"/>
  <c r="G31" i="1" s="1"/>
  <c r="L31" i="1" s="1"/>
  <c r="L29" i="1" l="1"/>
  <c r="G145" i="1"/>
  <c r="L147" i="1" s="1"/>
  <c r="L145" i="1"/>
  <c r="L9" i="1"/>
  <c r="M147" i="1" l="1"/>
  <c r="L149" i="1"/>
  <c r="M149" i="1" s="1"/>
</calcChain>
</file>

<file path=xl/sharedStrings.xml><?xml version="1.0" encoding="utf-8"?>
<sst xmlns="http://schemas.openxmlformats.org/spreadsheetml/2006/main" count="327" uniqueCount="173">
  <si>
    <t xml:space="preserve">Construction </t>
  </si>
  <si>
    <t xml:space="preserve">Activity </t>
  </si>
  <si>
    <t xml:space="preserve">Start </t>
  </si>
  <si>
    <t xml:space="preserve">Finish </t>
  </si>
  <si>
    <t>Days</t>
  </si>
  <si>
    <t xml:space="preserve">Weeks </t>
  </si>
  <si>
    <t xml:space="preserve">Months </t>
  </si>
  <si>
    <t>% Time</t>
  </si>
  <si>
    <t xml:space="preserve">Remarks </t>
  </si>
  <si>
    <t xml:space="preserve">Close Out </t>
  </si>
  <si>
    <t>General Conditions</t>
  </si>
  <si>
    <t>General Req. - Field Office</t>
  </si>
  <si>
    <t>General Req.</t>
  </si>
  <si>
    <t xml:space="preserve">Total </t>
  </si>
  <si>
    <t xml:space="preserve">Description </t>
  </si>
  <si>
    <t>Qty.</t>
  </si>
  <si>
    <t>U</t>
  </si>
  <si>
    <t xml:space="preserve">Unit </t>
  </si>
  <si>
    <t>Const.</t>
  </si>
  <si>
    <t xml:space="preserve">General </t>
  </si>
  <si>
    <t>CUSTOMIZED LABOR RATES</t>
  </si>
  <si>
    <t>LABOR RATE                  FY 2025               *Updated 09.26.24</t>
  </si>
  <si>
    <t xml:space="preserve">Cost </t>
  </si>
  <si>
    <t>Cond.</t>
  </si>
  <si>
    <t>Req.</t>
  </si>
  <si>
    <t xml:space="preserve">Field Labor - Construction </t>
  </si>
  <si>
    <t xml:space="preserve">Project Executive </t>
  </si>
  <si>
    <t>wks</t>
  </si>
  <si>
    <t>Senior Project Manager</t>
  </si>
  <si>
    <t>Project Manager - Level 3</t>
  </si>
  <si>
    <t>Project Manager - Level 2</t>
  </si>
  <si>
    <t>Project Manager - Level 1</t>
  </si>
  <si>
    <t>Project Administator</t>
  </si>
  <si>
    <t>Project Accountant</t>
  </si>
  <si>
    <t xml:space="preserve">Assistant Project Manager </t>
  </si>
  <si>
    <t>Superintendent - Level 3</t>
  </si>
  <si>
    <t>Superintendent - Level 2</t>
  </si>
  <si>
    <t>Superintendent - Level 1</t>
  </si>
  <si>
    <t>Assistant Superintendent</t>
  </si>
  <si>
    <t>Quality Control Manager</t>
  </si>
  <si>
    <t>Foreman</t>
  </si>
  <si>
    <t xml:space="preserve"> </t>
  </si>
  <si>
    <t xml:space="preserve">Accounting </t>
  </si>
  <si>
    <t xml:space="preserve">VDC Manager </t>
  </si>
  <si>
    <t>Safety Supervisor/Inspector</t>
  </si>
  <si>
    <t xml:space="preserve">Field Labor - Close Out </t>
  </si>
  <si>
    <t xml:space="preserve">Project Coordinator </t>
  </si>
  <si>
    <t>Assistant Superinterndent</t>
  </si>
  <si>
    <t xml:space="preserve">Field Office - Contractor </t>
  </si>
  <si>
    <t>Field Office Set Up / Removal - Double Wide</t>
  </si>
  <si>
    <t>ea</t>
  </si>
  <si>
    <t>`</t>
  </si>
  <si>
    <t>Field Office - Double Wide</t>
  </si>
  <si>
    <t>mos</t>
  </si>
  <si>
    <t>Field Office Set Up / Removal - Single Wide</t>
  </si>
  <si>
    <t>WILLSCOT 4/16/2024 (36x10 mobile office)</t>
  </si>
  <si>
    <t>Field Office - Single Wide</t>
  </si>
  <si>
    <t>Field Office Set Up / Removal - Connex</t>
  </si>
  <si>
    <t>WILLSCOT 20' COMBO W/10' OFFICE</t>
  </si>
  <si>
    <t>Field Office - Conex</t>
  </si>
  <si>
    <t>Connect Telephone Lines</t>
  </si>
  <si>
    <t>Telephone/Internet</t>
  </si>
  <si>
    <t>Cellular Telephones</t>
  </si>
  <si>
    <t>In labor rates</t>
  </si>
  <si>
    <t xml:space="preserve">Furniture </t>
  </si>
  <si>
    <t>ls</t>
  </si>
  <si>
    <t>Office Supplies</t>
  </si>
  <si>
    <t>Drinking Water</t>
  </si>
  <si>
    <t>Janitor Supplies/Cleaning</t>
  </si>
  <si>
    <t>Software Charge</t>
  </si>
  <si>
    <t>%</t>
  </si>
  <si>
    <t>.25% of GMP Total</t>
  </si>
  <si>
    <t xml:space="preserve">Computers </t>
  </si>
  <si>
    <t xml:space="preserve">Printers </t>
  </si>
  <si>
    <t>Copy Machine</t>
  </si>
  <si>
    <t xml:space="preserve">Alarm System </t>
  </si>
  <si>
    <t xml:space="preserve">Installation Office Equip. </t>
  </si>
  <si>
    <t xml:space="preserve">Storage Trailers Set Up / Removal </t>
  </si>
  <si>
    <t>willscot 40' trailer</t>
  </si>
  <si>
    <t xml:space="preserve">Storage Trailers </t>
  </si>
  <si>
    <t>Rate - $1200 ea. per month</t>
  </si>
  <si>
    <t>Temporary Utilities</t>
  </si>
  <si>
    <t xml:space="preserve">Temp. Electrical Service </t>
  </si>
  <si>
    <t>by elect sub</t>
  </si>
  <si>
    <t>Temp. Electrical - Const. Phase</t>
  </si>
  <si>
    <t>In Hardcosts</t>
  </si>
  <si>
    <t>Temp.  Electrical - Operate Phase</t>
  </si>
  <si>
    <t>Temp. Wiring &amp; Lighting</t>
  </si>
  <si>
    <t>sf</t>
  </si>
  <si>
    <t xml:space="preserve">by elect sub </t>
  </si>
  <si>
    <t>Temporary Water - Service</t>
  </si>
  <si>
    <t xml:space="preserve">by plumb sub </t>
  </si>
  <si>
    <t xml:space="preserve">Temporary Water  </t>
  </si>
  <si>
    <t>Temporary Toilets</t>
  </si>
  <si>
    <t xml:space="preserve">Temporary Toilet Set Up / Removal </t>
  </si>
  <si>
    <t>Temporary Washing Station</t>
  </si>
  <si>
    <t xml:space="preserve">Temporary Washing Station Set Up / Removal </t>
  </si>
  <si>
    <t>Temporary Holding Tanks</t>
  </si>
  <si>
    <t xml:space="preserve">Temporary Ventilation </t>
  </si>
  <si>
    <t xml:space="preserve">Temporary Cooling </t>
  </si>
  <si>
    <t xml:space="preserve">Equipment </t>
  </si>
  <si>
    <t xml:space="preserve">Small Tools </t>
  </si>
  <si>
    <t xml:space="preserve">Equipment Rental </t>
  </si>
  <si>
    <t>Engineering Instruments</t>
  </si>
  <si>
    <t xml:space="preserve">Security </t>
  </si>
  <si>
    <t>Temporary Fence - 6' Post Driven w/ windscreen</t>
  </si>
  <si>
    <t>lf</t>
  </si>
  <si>
    <t>Temporary Fence - 8' Post Driven w/ windscreen</t>
  </si>
  <si>
    <t>Temporary Fence - 6' Panels w/ windscreen</t>
  </si>
  <si>
    <t>Temporary Fence - 8' Panels w/ windscreen</t>
  </si>
  <si>
    <t>Temporary Fence - Gates 8'x24'</t>
  </si>
  <si>
    <t xml:space="preserve">Temporary Fence Maintain </t>
  </si>
  <si>
    <t>Security Service</t>
  </si>
  <si>
    <t>Additional Safety Material/Modifications</t>
  </si>
  <si>
    <t>Protection Floor &amp; Roof Openings</t>
  </si>
  <si>
    <t>Protection Existing Floors &amp; Walls</t>
  </si>
  <si>
    <t>Protection Service Elevator</t>
  </si>
  <si>
    <t>Temporary Enclosures</t>
  </si>
  <si>
    <t>Temporary Ladders</t>
  </si>
  <si>
    <t>Building Barricades</t>
  </si>
  <si>
    <t>Site Barricades</t>
  </si>
  <si>
    <t xml:space="preserve">Fire Protection </t>
  </si>
  <si>
    <t>First Aid</t>
  </si>
  <si>
    <t xml:space="preserve">Drug Testing </t>
  </si>
  <si>
    <t xml:space="preserve">Cleaning </t>
  </si>
  <si>
    <t>Trash Removal - 10yd dumpsters</t>
  </si>
  <si>
    <t>Trash Removal - 20yd dumpsters</t>
  </si>
  <si>
    <t>Trash Removal - 30yd dumpsters</t>
  </si>
  <si>
    <t xml:space="preserve">Trash Removal - Field Offices </t>
  </si>
  <si>
    <t xml:space="preserve">General Building Cleaning </t>
  </si>
  <si>
    <t xml:space="preserve">Final Building Clean </t>
  </si>
  <si>
    <t xml:space="preserve">Services </t>
  </si>
  <si>
    <t xml:space="preserve">CMP Schedule - Set Up </t>
  </si>
  <si>
    <t>Call Assaf Newmark (Spectrum Consulting) to confirm 404-819-4663</t>
  </si>
  <si>
    <t>CPM Schedule - Updates (Standard Reports)</t>
  </si>
  <si>
    <t>Call Assaf Newmark (Spectrum Consulting) to confirm 404-819-4664</t>
  </si>
  <si>
    <t>CPM Schedule - Updates (Bifurcated Reports)</t>
  </si>
  <si>
    <t>Call Assaf Newmark (Spectrum Consulting) to confirm 404-819-4665</t>
  </si>
  <si>
    <t>Progress Photos Bldg. - Ground</t>
  </si>
  <si>
    <t>Progress Photos Bldg. - Aerial</t>
  </si>
  <si>
    <t>Video - Existing Conditions</t>
  </si>
  <si>
    <t xml:space="preserve">Video - Owner O&amp;M Demo. </t>
  </si>
  <si>
    <t>Legal</t>
  </si>
  <si>
    <t xml:space="preserve">Drawings </t>
  </si>
  <si>
    <t>As Built Survey</t>
  </si>
  <si>
    <t xml:space="preserve">As Built Drawings </t>
  </si>
  <si>
    <t>Plan/Copy Expense</t>
  </si>
  <si>
    <t>Postage - USPS</t>
  </si>
  <si>
    <t>Postage - Fed-X</t>
  </si>
  <si>
    <t xml:space="preserve">Testing </t>
  </si>
  <si>
    <t xml:space="preserve">Concrete Testing </t>
  </si>
  <si>
    <t>by owner</t>
  </si>
  <si>
    <t xml:space="preserve">Steel Testing </t>
  </si>
  <si>
    <t>Special Inspectors</t>
  </si>
  <si>
    <t xml:space="preserve">Permits </t>
  </si>
  <si>
    <t xml:space="preserve">Building Permits </t>
  </si>
  <si>
    <t>Sub Trades Only</t>
  </si>
  <si>
    <t>Impact Fees</t>
  </si>
  <si>
    <t>Trailer Permits</t>
  </si>
  <si>
    <t>Off Site Permits</t>
  </si>
  <si>
    <t>Travel</t>
  </si>
  <si>
    <t>Airfare</t>
  </si>
  <si>
    <t>Hotel</t>
  </si>
  <si>
    <t>Per Diem</t>
  </si>
  <si>
    <t xml:space="preserve">Other </t>
  </si>
  <si>
    <t xml:space="preserve">Project Sign </t>
  </si>
  <si>
    <t xml:space="preserve">Temporary Parking </t>
  </si>
  <si>
    <t>Legal Notices</t>
  </si>
  <si>
    <t>Total GCs</t>
  </si>
  <si>
    <t>Total GRs</t>
  </si>
  <si>
    <t>Total GCs &amp; GRs</t>
  </si>
  <si>
    <t>per month</t>
  </si>
  <si>
    <t xml:space="preserve">$-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</si>
</sst>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  <numFmt numFmtId="167" formatCode="#,##0.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" fontId="2" fillId="3" borderId="19" xfId="0" applyNumberFormat="1" applyFont="1" applyFill="1" applyBorder="1" applyAlignment="1">
      <alignment horizontal="center" vertical="center"/>
    </xf>
    <xf numFmtId="1" fontId="2" fillId="3" borderId="18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14" fontId="2" fillId="3" borderId="22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vertical="center" wrapText="1"/>
    </xf>
    <xf numFmtId="0" fontId="2" fillId="0" borderId="0" xfId="0" applyFont="1"/>
    <xf numFmtId="0" fontId="6" fillId="0" borderId="0" xfId="0" applyFont="1"/>
    <xf numFmtId="0" fontId="2" fillId="0" borderId="26" xfId="0" applyFont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24" xfId="0" applyFont="1" applyFill="1" applyBorder="1"/>
    <xf numFmtId="0" fontId="2" fillId="4" borderId="30" xfId="0" applyFont="1" applyFill="1" applyBorder="1"/>
    <xf numFmtId="0" fontId="2" fillId="4" borderId="30" xfId="0" applyFont="1" applyFill="1" applyBorder="1"/>
    <xf numFmtId="3" fontId="2" fillId="4" borderId="29" xfId="0" applyNumberFormat="1" applyFont="1" applyFill="1" applyBorder="1"/>
    <xf numFmtId="0" fontId="2" fillId="4" borderId="29" xfId="0" applyFont="1" applyFill="1" applyBorder="1"/>
    <xf numFmtId="0" fontId="4" fillId="4" borderId="29" xfId="0" applyFont="1" applyFill="1" applyBorder="1"/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/>
    <xf numFmtId="1" fontId="4" fillId="0" borderId="34" xfId="0" applyNumberFormat="1" applyFont="1" applyBorder="1"/>
    <xf numFmtId="0" fontId="4" fillId="0" borderId="35" xfId="0" applyFont="1" applyBorder="1" applyAlignment="1">
      <alignment horizontal="center"/>
    </xf>
    <xf numFmtId="164" fontId="4" fillId="0" borderId="35" xfId="0" applyNumberFormat="1" applyFont="1" applyBorder="1"/>
    <xf numFmtId="164" fontId="2" fillId="0" borderId="36" xfId="0" applyNumberFormat="1" applyFont="1" applyBorder="1"/>
    <xf numFmtId="0" fontId="7" fillId="5" borderId="3" xfId="0" applyFont="1" applyFill="1" applyBorder="1"/>
    <xf numFmtId="0" fontId="7" fillId="5" borderId="10" xfId="0" applyFont="1" applyFill="1" applyBorder="1"/>
    <xf numFmtId="164" fontId="2" fillId="0" borderId="35" xfId="0" applyNumberFormat="1" applyFont="1" applyBorder="1"/>
    <xf numFmtId="9" fontId="4" fillId="0" borderId="37" xfId="0" applyNumberFormat="1" applyFont="1" applyBorder="1" applyAlignment="1">
      <alignment horizontal="left"/>
    </xf>
    <xf numFmtId="8" fontId="4" fillId="0" borderId="33" xfId="0" applyNumberFormat="1" applyFont="1" applyBorder="1" applyAlignment="1">
      <alignment wrapText="1"/>
    </xf>
    <xf numFmtId="8" fontId="4" fillId="0" borderId="13" xfId="0" applyNumberFormat="1" applyFont="1" applyBorder="1"/>
    <xf numFmtId="0" fontId="4" fillId="0" borderId="34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7" fillId="5" borderId="9" xfId="0" applyFont="1" applyFill="1" applyBorder="1"/>
    <xf numFmtId="0" fontId="7" fillId="5" borderId="16" xfId="0" applyFont="1" applyFill="1" applyBorder="1"/>
    <xf numFmtId="8" fontId="4" fillId="0" borderId="33" xfId="0" applyNumberFormat="1" applyFont="1" applyBorder="1"/>
    <xf numFmtId="164" fontId="4" fillId="0" borderId="36" xfId="0" applyNumberFormat="1" applyFont="1" applyBorder="1"/>
    <xf numFmtId="0" fontId="4" fillId="0" borderId="38" xfId="0" applyFont="1" applyBorder="1" applyAlignment="1">
      <alignment horizontal="center"/>
    </xf>
    <xf numFmtId="0" fontId="4" fillId="0" borderId="19" xfId="0" applyFont="1" applyBorder="1"/>
    <xf numFmtId="9" fontId="4" fillId="0" borderId="18" xfId="0" applyNumberFormat="1" applyFont="1" applyBorder="1" applyAlignment="1">
      <alignment horizontal="left"/>
    </xf>
    <xf numFmtId="8" fontId="4" fillId="0" borderId="19" xfId="0" applyNumberFormat="1" applyFont="1" applyBorder="1"/>
    <xf numFmtId="0" fontId="4" fillId="0" borderId="39" xfId="0" applyFont="1" applyBorder="1"/>
    <xf numFmtId="0" fontId="4" fillId="0" borderId="40" xfId="0" applyFont="1" applyBorder="1" applyAlignment="1">
      <alignment horizontal="center"/>
    </xf>
    <xf numFmtId="9" fontId="4" fillId="0" borderId="19" xfId="0" applyNumberFormat="1" applyFont="1" applyBorder="1" applyAlignment="1">
      <alignment horizontal="left"/>
    </xf>
    <xf numFmtId="9" fontId="4" fillId="0" borderId="41" xfId="0" applyNumberFormat="1" applyFont="1" applyBorder="1" applyAlignment="1">
      <alignment horizontal="left"/>
    </xf>
    <xf numFmtId="8" fontId="4" fillId="0" borderId="39" xfId="0" applyNumberFormat="1" applyFont="1" applyBorder="1"/>
    <xf numFmtId="0" fontId="4" fillId="2" borderId="0" xfId="0" applyFont="1" applyFill="1"/>
    <xf numFmtId="0" fontId="4" fillId="0" borderId="42" xfId="0" applyFont="1" applyBorder="1" applyAlignment="1">
      <alignment horizontal="center"/>
    </xf>
    <xf numFmtId="0" fontId="7" fillId="5" borderId="7" xfId="0" applyFont="1" applyFill="1" applyBorder="1"/>
    <xf numFmtId="0" fontId="7" fillId="5" borderId="23" xfId="0" applyFont="1" applyFill="1" applyBorder="1"/>
    <xf numFmtId="0" fontId="4" fillId="0" borderId="13" xfId="0" applyFont="1" applyBorder="1"/>
    <xf numFmtId="0" fontId="4" fillId="5" borderId="3" xfId="0" applyFont="1" applyFill="1" applyBorder="1"/>
    <xf numFmtId="0" fontId="4" fillId="5" borderId="10" xfId="0" applyFont="1" applyFill="1" applyBorder="1"/>
    <xf numFmtId="9" fontId="4" fillId="0" borderId="12" xfId="0" applyNumberFormat="1" applyFont="1" applyBorder="1" applyAlignment="1">
      <alignment horizontal="left"/>
    </xf>
    <xf numFmtId="0" fontId="4" fillId="5" borderId="9" xfId="0" applyFont="1" applyFill="1" applyBorder="1"/>
    <xf numFmtId="0" fontId="4" fillId="5" borderId="16" xfId="0" applyFont="1" applyFill="1" applyBorder="1"/>
    <xf numFmtId="0" fontId="5" fillId="6" borderId="0" xfId="0" applyFont="1" applyFill="1"/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2" borderId="22" xfId="0" applyFont="1" applyFill="1" applyBorder="1"/>
    <xf numFmtId="0" fontId="4" fillId="2" borderId="44" xfId="0" applyFont="1" applyFill="1" applyBorder="1" applyAlignment="1">
      <alignment horizontal="center"/>
    </xf>
    <xf numFmtId="0" fontId="4" fillId="5" borderId="7" xfId="0" applyFont="1" applyFill="1" applyBorder="1"/>
    <xf numFmtId="0" fontId="4" fillId="5" borderId="23" xfId="0" applyFont="1" applyFill="1" applyBorder="1"/>
    <xf numFmtId="9" fontId="4" fillId="2" borderId="21" xfId="0" applyNumberFormat="1" applyFont="1" applyFill="1" applyBorder="1" applyAlignment="1">
      <alignment horizontal="left"/>
    </xf>
    <xf numFmtId="8" fontId="4" fillId="0" borderId="22" xfId="0" applyNumberFormat="1" applyFont="1" applyBorder="1" applyAlignment="1">
      <alignment wrapText="1"/>
    </xf>
    <xf numFmtId="8" fontId="4" fillId="0" borderId="22" xfId="0" applyNumberFormat="1" applyFont="1" applyBorder="1"/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4" fillId="7" borderId="24" xfId="0" applyFont="1" applyFill="1" applyBorder="1"/>
    <xf numFmtId="0" fontId="4" fillId="7" borderId="30" xfId="0" applyFont="1" applyFill="1" applyBorder="1"/>
    <xf numFmtId="0" fontId="4" fillId="7" borderId="30" xfId="0" applyFont="1" applyFill="1" applyBorder="1"/>
    <xf numFmtId="165" fontId="2" fillId="7" borderId="30" xfId="0" applyNumberFormat="1" applyFont="1" applyFill="1" applyBorder="1"/>
    <xf numFmtId="0" fontId="4" fillId="7" borderId="29" xfId="0" applyFont="1" applyFill="1" applyBorder="1"/>
    <xf numFmtId="0" fontId="4" fillId="0" borderId="34" xfId="0" applyFont="1" applyBorder="1"/>
    <xf numFmtId="0" fontId="4" fillId="5" borderId="3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165" fontId="4" fillId="0" borderId="34" xfId="0" applyNumberFormat="1" applyFont="1" applyBorder="1"/>
    <xf numFmtId="165" fontId="8" fillId="0" borderId="36" xfId="2" applyNumberFormat="1" applyFont="1" applyBorder="1"/>
    <xf numFmtId="165" fontId="8" fillId="0" borderId="33" xfId="2" applyNumberFormat="1" applyFont="1" applyBorder="1"/>
    <xf numFmtId="0" fontId="2" fillId="5" borderId="14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10" fontId="4" fillId="0" borderId="34" xfId="0" applyNumberFormat="1" applyFont="1" applyBorder="1"/>
    <xf numFmtId="0" fontId="4" fillId="2" borderId="19" xfId="0" applyFont="1" applyFill="1" applyBorder="1"/>
    <xf numFmtId="0" fontId="4" fillId="2" borderId="34" xfId="0" applyFont="1" applyFill="1" applyBorder="1"/>
    <xf numFmtId="165" fontId="4" fillId="0" borderId="38" xfId="0" applyNumberFormat="1" applyFont="1" applyBorder="1"/>
    <xf numFmtId="0" fontId="4" fillId="0" borderId="22" xfId="0" applyFont="1" applyBorder="1"/>
    <xf numFmtId="0" fontId="4" fillId="2" borderId="26" xfId="0" applyFont="1" applyFill="1" applyBorder="1"/>
    <xf numFmtId="0" fontId="4" fillId="5" borderId="7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165" fontId="4" fillId="0" borderId="26" xfId="0" applyNumberFormat="1" applyFont="1" applyBorder="1"/>
    <xf numFmtId="0" fontId="2" fillId="5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4" fillId="7" borderId="0" xfId="0" applyFont="1" applyFill="1"/>
    <xf numFmtId="0" fontId="4" fillId="2" borderId="33" xfId="0" applyFont="1" applyFill="1" applyBorder="1"/>
    <xf numFmtId="165" fontId="4" fillId="7" borderId="30" xfId="0" applyNumberFormat="1" applyFont="1" applyFill="1" applyBorder="1"/>
    <xf numFmtId="0" fontId="4" fillId="0" borderId="2" xfId="0" applyFont="1" applyBorder="1" applyAlignment="1">
      <alignment horizontal="center"/>
    </xf>
    <xf numFmtId="165" fontId="4" fillId="0" borderId="31" xfId="0" applyNumberFormat="1" applyFont="1" applyBorder="1"/>
    <xf numFmtId="0" fontId="4" fillId="0" borderId="15" xfId="0" applyFont="1" applyBorder="1"/>
    <xf numFmtId="0" fontId="4" fillId="0" borderId="5" xfId="0" applyFont="1" applyBorder="1"/>
    <xf numFmtId="165" fontId="4" fillId="0" borderId="5" xfId="0" applyNumberFormat="1" applyFont="1" applyBorder="1"/>
    <xf numFmtId="0" fontId="4" fillId="0" borderId="43" xfId="0" applyFont="1" applyBorder="1"/>
    <xf numFmtId="165" fontId="4" fillId="0" borderId="43" xfId="0" applyNumberFormat="1" applyFont="1" applyBorder="1"/>
    <xf numFmtId="0" fontId="4" fillId="0" borderId="0" xfId="0" applyFont="1" applyAlignment="1">
      <alignment wrapText="1"/>
    </xf>
    <xf numFmtId="0" fontId="4" fillId="2" borderId="43" xfId="0" applyFont="1" applyFill="1" applyBorder="1"/>
    <xf numFmtId="165" fontId="4" fillId="7" borderId="29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0" borderId="14" xfId="0" applyFont="1" applyBorder="1"/>
    <xf numFmtId="6" fontId="4" fillId="0" borderId="1" xfId="0" applyNumberFormat="1" applyFont="1" applyBorder="1"/>
    <xf numFmtId="0" fontId="4" fillId="2" borderId="14" xfId="0" applyFont="1" applyFill="1" applyBorder="1"/>
    <xf numFmtId="0" fontId="4" fillId="0" borderId="38" xfId="0" applyFont="1" applyBorder="1"/>
    <xf numFmtId="6" fontId="4" fillId="0" borderId="38" xfId="0" applyNumberFormat="1" applyFont="1" applyBorder="1"/>
    <xf numFmtId="0" fontId="4" fillId="2" borderId="39" xfId="0" applyFont="1" applyFill="1" applyBorder="1"/>
    <xf numFmtId="6" fontId="4" fillId="0" borderId="34" xfId="0" applyNumberFormat="1" applyFont="1" applyBorder="1"/>
    <xf numFmtId="3" fontId="4" fillId="2" borderId="26" xfId="0" applyNumberFormat="1" applyFont="1" applyFill="1" applyBorder="1"/>
    <xf numFmtId="165" fontId="8" fillId="0" borderId="36" xfId="2" applyNumberFormat="1" applyFont="1" applyFill="1" applyBorder="1"/>
    <xf numFmtId="165" fontId="8" fillId="0" borderId="33" xfId="2" applyNumberFormat="1" applyFont="1" applyFill="1" applyBorder="1"/>
    <xf numFmtId="0" fontId="4" fillId="0" borderId="19" xfId="0" applyFont="1" applyBorder="1" applyAlignment="1">
      <alignment wrapText="1"/>
    </xf>
    <xf numFmtId="0" fontId="4" fillId="5" borderId="45" xfId="0" applyFont="1" applyFill="1" applyBorder="1"/>
    <xf numFmtId="0" fontId="4" fillId="5" borderId="41" xfId="0" applyFont="1" applyFill="1" applyBorder="1"/>
    <xf numFmtId="166" fontId="4" fillId="0" borderId="38" xfId="0" applyNumberFormat="1" applyFont="1" applyBorder="1"/>
    <xf numFmtId="0" fontId="4" fillId="2" borderId="38" xfId="0" applyFont="1" applyFill="1" applyBorder="1"/>
    <xf numFmtId="0" fontId="4" fillId="2" borderId="5" xfId="0" applyFont="1" applyFill="1" applyBorder="1"/>
    <xf numFmtId="0" fontId="4" fillId="0" borderId="6" xfId="0" applyFont="1" applyBorder="1" applyAlignment="1">
      <alignment horizontal="center"/>
    </xf>
    <xf numFmtId="166" fontId="4" fillId="0" borderId="5" xfId="0" applyNumberFormat="1" applyFont="1" applyBorder="1"/>
    <xf numFmtId="0" fontId="4" fillId="2" borderId="31" xfId="0" applyFont="1" applyFill="1" applyBorder="1"/>
    <xf numFmtId="166" fontId="4" fillId="0" borderId="31" xfId="0" applyNumberFormat="1" applyFont="1" applyBorder="1"/>
    <xf numFmtId="0" fontId="4" fillId="2" borderId="13" xfId="0" applyFont="1" applyFill="1" applyBorder="1"/>
    <xf numFmtId="166" fontId="4" fillId="0" borderId="42" xfId="0" applyNumberFormat="1" applyFont="1" applyBorder="1"/>
    <xf numFmtId="166" fontId="4" fillId="0" borderId="43" xfId="0" applyNumberFormat="1" applyFont="1" applyBorder="1"/>
    <xf numFmtId="6" fontId="4" fillId="0" borderId="31" xfId="0" applyNumberFormat="1" applyFont="1" applyBorder="1"/>
    <xf numFmtId="6" fontId="4" fillId="0" borderId="42" xfId="0" applyNumberFormat="1" applyFont="1" applyBorder="1"/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5" borderId="26" xfId="0" applyFont="1" applyFill="1" applyBorder="1"/>
    <xf numFmtId="0" fontId="2" fillId="5" borderId="27" xfId="0" applyFont="1" applyFill="1" applyBorder="1" applyAlignment="1">
      <alignment horizontal="center"/>
    </xf>
    <xf numFmtId="0" fontId="2" fillId="5" borderId="7" xfId="0" applyFont="1" applyFill="1" applyBorder="1"/>
    <xf numFmtId="6" fontId="2" fillId="0" borderId="29" xfId="0" applyNumberFormat="1" applyFont="1" applyBorder="1"/>
    <xf numFmtId="0" fontId="2" fillId="5" borderId="29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4" borderId="24" xfId="0" applyFont="1" applyFill="1" applyBorder="1" applyAlignment="1">
      <alignment horizontal="right"/>
    </xf>
    <xf numFmtId="0" fontId="2" fillId="4" borderId="46" xfId="0" applyFont="1" applyFill="1" applyBorder="1" applyAlignment="1">
      <alignment horizontal="right"/>
    </xf>
    <xf numFmtId="6" fontId="2" fillId="4" borderId="47" xfId="0" applyNumberFormat="1" applyFont="1" applyFill="1" applyBorder="1"/>
    <xf numFmtId="6" fontId="4" fillId="0" borderId="0" xfId="0" applyNumberFormat="1" applyFont="1"/>
    <xf numFmtId="0" fontId="2" fillId="7" borderId="24" xfId="0" applyFont="1" applyFill="1" applyBorder="1" applyAlignment="1">
      <alignment horizontal="right"/>
    </xf>
    <xf numFmtId="0" fontId="2" fillId="7" borderId="46" xfId="0" applyFont="1" applyFill="1" applyBorder="1" applyAlignment="1">
      <alignment horizontal="right"/>
    </xf>
    <xf numFmtId="6" fontId="2" fillId="7" borderId="47" xfId="0" applyNumberFormat="1" applyFont="1" applyFill="1" applyBorder="1"/>
    <xf numFmtId="0" fontId="2" fillId="0" borderId="24" xfId="0" applyFont="1" applyBorder="1" applyAlignment="1">
      <alignment horizontal="right"/>
    </xf>
    <xf numFmtId="0" fontId="2" fillId="0" borderId="46" xfId="0" applyFont="1" applyBorder="1" applyAlignment="1">
      <alignment horizontal="right"/>
    </xf>
    <xf numFmtId="6" fontId="2" fillId="0" borderId="47" xfId="0" applyNumberFormat="1" applyFont="1" applyBorder="1"/>
    <xf numFmtId="0" fontId="5" fillId="0" borderId="0" xfId="0" applyFont="1" applyAlignment="1">
      <alignment horizontal="center"/>
    </xf>
    <xf numFmtId="167" fontId="6" fillId="0" borderId="0" xfId="1" applyNumberFormat="1" applyFont="1"/>
    <xf numFmtId="165" fontId="6" fillId="0" borderId="0" xfId="2" applyNumberFormat="1" applyFont="1"/>
    <xf numFmtId="165" fontId="5" fillId="0" borderId="0" xfId="2" applyNumberFormat="1" applyFont="1"/>
    <xf numFmtId="167" fontId="5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obbyfetting/Downloads/Stadium%20Enclave%20Reno%206.23.25.xlsx" TargetMode="External"/><Relationship Id="rId1" Type="http://schemas.openxmlformats.org/officeDocument/2006/relationships/externalLinkPath" Target="Stadium%20Enclave%20Reno%206.23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ea Calculations"/>
      <sheetName val="Bond Calculator"/>
      <sheetName val="Allowances"/>
      <sheetName val="Word C&amp;A"/>
      <sheetName val="Apartment Basic Area"/>
      <sheetName val="Alternate &amp; VE"/>
      <sheetName val="GCs &amp; GRs"/>
      <sheetName val="Summary"/>
      <sheetName val="02 21 Survey "/>
      <sheetName val="02-100 Site preparation"/>
      <sheetName val="01 53 Temp Utilities"/>
      <sheetName val="01 56 Temp Barrier &amp; Enclosure"/>
      <sheetName val="02 41 Demolition"/>
      <sheetName val="02 50 Material Testing"/>
      <sheetName val="03 30 CIP Concrete"/>
      <sheetName val="03 41 Precast Hollow Core"/>
      <sheetName val="03 45 Architectural Precast"/>
      <sheetName val="03 47 Tilt Wall Concrete"/>
      <sheetName val="04 22 Concrete Unit Masonry"/>
      <sheetName val="04 43 Stone Veneer"/>
      <sheetName val="05 10 Steel"/>
      <sheetName val="05 44 Light Gauge Metal"/>
      <sheetName val="05 57 Dec. Mtls."/>
      <sheetName val="03 30 Gypcrete &amp; LW"/>
      <sheetName val="05 57 Decorative Metals"/>
      <sheetName val="06 10 Rough Carpentry"/>
      <sheetName val="06 17 Wood Trusses"/>
      <sheetName val="06 20 Finish Carpentry"/>
      <sheetName val="06 40 Millwork"/>
      <sheetName val="06 17 Wood Truss"/>
      <sheetName val="06 20 Finished Carpentry"/>
      <sheetName val=" 07 21 Insulation"/>
      <sheetName val="07 17 Waterproofing"/>
      <sheetName val="07 21 Insulation"/>
      <sheetName val="07 42 Metal Panel"/>
      <sheetName val="07 46 Siding"/>
      <sheetName val="07 50 Roofing"/>
      <sheetName val="07 76 Roof-Pedestal Pavers"/>
      <sheetName val="07 81 Spray Fireproofing"/>
      <sheetName val="07 84 Firestopping"/>
      <sheetName val="08 14 Doors"/>
      <sheetName val="08 30 Retractable Screens"/>
      <sheetName val="08 33 Overhead doors"/>
      <sheetName val="08 50 Windows and Doors"/>
      <sheetName val=" 07 46 Siding"/>
      <sheetName val="08 90 Automatic Sliding Doors"/>
      <sheetName val="08 95 Awnings"/>
      <sheetName val="09 24 Stucco"/>
      <sheetName val=" 07 50 Roofing"/>
      <sheetName val="08 12 Windows, Doors &amp; Frames"/>
      <sheetName val="09 29 Gypsum Board"/>
      <sheetName val="09 40 Performance coating"/>
      <sheetName val="09 51 ACT"/>
      <sheetName val="09 70 Specialty Flooring"/>
      <sheetName val="09 68 Flooring"/>
      <sheetName val="09 90 Painting"/>
      <sheetName val="26 00 Electrical"/>
      <sheetName val="10 20 Bath Accessories"/>
      <sheetName val="10 22 Operable Partitions"/>
      <sheetName val="10 28 Shower Enclosures"/>
      <sheetName val="10 30 Fireplace"/>
      <sheetName val="10 73 Awnings &amp; Deco Screens"/>
      <sheetName val="10 53 Pergolas &amp; Trellis"/>
      <sheetName val="10 55 Postal Specialties"/>
      <sheetName val="10 56 Wire Shelving &amp; Closets"/>
      <sheetName val="10 60 Metal Lockers"/>
      <sheetName val="11 11 Laundry Equip."/>
      <sheetName val="11 21 Window Blinds"/>
      <sheetName val="11 40 Food Service Equip"/>
      <sheetName val="12 30 Wall Protection"/>
      <sheetName val="12 35 Residential Case work"/>
      <sheetName val="12 36 Solid Surface"/>
      <sheetName val="13 11 Pools"/>
      <sheetName val="14 00 Elevators"/>
      <sheetName val="14 40 Car Lift"/>
      <sheetName val="14 80 Scaffolding"/>
      <sheetName val="14 91 Trash Chutes"/>
      <sheetName val="21 13 Fire Protection"/>
      <sheetName val="23 00 HVAC"/>
      <sheetName val="26 20 LV"/>
      <sheetName val="26 41 Lighting Protection"/>
      <sheetName val="27 53 BDA"/>
      <sheetName val="28 13 Electronic Safety &amp; Sec"/>
      <sheetName val="28 46 Fire Alarm"/>
      <sheetName val="31 23 Dewatering"/>
      <sheetName val="31 32 Soil Stabilization"/>
      <sheetName val="31 30 Site Work"/>
      <sheetName val="31 33 Site Furniture"/>
      <sheetName val="31 6300 Piles "/>
      <sheetName val="32 14 Brick Pavers"/>
      <sheetName val="32 31 Fences"/>
      <sheetName val="32 80 Landscape"/>
      <sheetName val="33 00 Utilities"/>
      <sheetName val="33 400 Wells"/>
      <sheetName val="41 22 Crane and Hoist"/>
      <sheetName val="SiteWorkPrices"/>
      <sheetName val="UnitPr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6">
          <cell r="A6" t="str">
            <v>STADIUM ENCLAVE APARTMENTS RENO</v>
          </cell>
        </row>
        <row r="7">
          <cell r="I7">
            <v>361970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ED23-8D83-BD41-9706-F82D2CE3CFA8}">
  <dimension ref="A1:DW199"/>
  <sheetViews>
    <sheetView tabSelected="1" topLeftCell="A91" zoomScale="50" zoomScaleNormal="50" workbookViewId="0">
      <selection sqref="A1:XFD1048576"/>
    </sheetView>
  </sheetViews>
  <sheetFormatPr baseColWidth="10" defaultColWidth="9.1640625" defaultRowHeight="12"/>
  <cols>
    <col min="1" max="1" width="3.33203125" style="207" bestFit="1" customWidth="1"/>
    <col min="2" max="2" width="6.83203125" style="207" customWidth="1"/>
    <col min="3" max="3" width="32" style="8" customWidth="1"/>
    <col min="4" max="4" width="9.5" style="211" customWidth="1"/>
    <col min="5" max="5" width="5.6640625" style="207" customWidth="1"/>
    <col min="6" max="6" width="9.83203125" style="210" bestFit="1" customWidth="1"/>
    <col min="7" max="7" width="12.33203125" style="210" customWidth="1"/>
    <col min="8" max="8" width="14.33203125" style="210" hidden="1" customWidth="1"/>
    <col min="9" max="9" width="12.83203125" style="210" hidden="1" customWidth="1"/>
    <col min="10" max="10" width="11.1640625" style="210" customWidth="1"/>
    <col min="11" max="11" width="11.83203125" style="210" customWidth="1"/>
    <col min="12" max="12" width="12.83203125" style="209" customWidth="1"/>
    <col min="13" max="13" width="10.1640625" style="209" customWidth="1"/>
    <col min="14" max="14" width="27.1640625" style="210" customWidth="1"/>
    <col min="15" max="15" width="11.83203125" style="8" customWidth="1"/>
    <col min="16" max="17" width="11.33203125" style="8" customWidth="1"/>
    <col min="18" max="16384" width="9.1640625" style="8"/>
  </cols>
  <sheetData>
    <row r="1" spans="1:127" ht="15.5" customHeight="1">
      <c r="A1" s="1"/>
      <c r="B1" s="2"/>
      <c r="C1" s="3" t="str">
        <f>[1]Summary!A6</f>
        <v>STADIUM ENCLAVE APARTMENTS RENO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6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</row>
    <row r="2" spans="1:127" ht="16" thickBot="1">
      <c r="A2" s="9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4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</row>
    <row r="3" spans="1:127" s="26" customFormat="1" ht="15">
      <c r="A3" s="9"/>
      <c r="B3" s="10"/>
      <c r="C3" s="15" t="s">
        <v>0</v>
      </c>
      <c r="D3" s="16"/>
      <c r="E3" s="17"/>
      <c r="F3" s="18" t="s">
        <v>1</v>
      </c>
      <c r="G3" s="19"/>
      <c r="H3" s="20" t="s">
        <v>2</v>
      </c>
      <c r="I3" s="20" t="s">
        <v>3</v>
      </c>
      <c r="J3" s="20" t="s">
        <v>4</v>
      </c>
      <c r="K3" s="20" t="s">
        <v>5</v>
      </c>
      <c r="L3" s="21" t="s">
        <v>6</v>
      </c>
      <c r="M3" s="22" t="s">
        <v>7</v>
      </c>
      <c r="N3" s="23" t="s">
        <v>8</v>
      </c>
      <c r="O3" s="24"/>
      <c r="P3" s="24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</row>
    <row r="4" spans="1:127" s="26" customFormat="1" ht="15">
      <c r="A4" s="9"/>
      <c r="B4" s="10"/>
      <c r="C4" s="27"/>
      <c r="D4" s="28"/>
      <c r="E4" s="29"/>
      <c r="F4" s="30" t="s">
        <v>0</v>
      </c>
      <c r="G4" s="31"/>
      <c r="H4" s="32">
        <v>46082</v>
      </c>
      <c r="I4" s="32">
        <v>46356</v>
      </c>
      <c r="J4" s="33">
        <f>I4-H4</f>
        <v>274</v>
      </c>
      <c r="K4" s="34">
        <f>J4/7</f>
        <v>39.142857142857146</v>
      </c>
      <c r="L4" s="35">
        <f>J4/30</f>
        <v>9.1333333333333329</v>
      </c>
      <c r="M4" s="36"/>
      <c r="N4" s="37"/>
      <c r="O4" s="24"/>
      <c r="P4" s="24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</row>
    <row r="5" spans="1:127" s="26" customFormat="1" ht="16" thickBot="1">
      <c r="A5" s="9"/>
      <c r="B5" s="10"/>
      <c r="C5" s="27"/>
      <c r="D5" s="28"/>
      <c r="E5" s="29"/>
      <c r="F5" s="38" t="s">
        <v>9</v>
      </c>
      <c r="G5" s="39"/>
      <c r="H5" s="40">
        <v>46356</v>
      </c>
      <c r="I5" s="40">
        <v>46386</v>
      </c>
      <c r="J5" s="33">
        <f>I5-H5</f>
        <v>30</v>
      </c>
      <c r="K5" s="34">
        <f>J5/7</f>
        <v>4.2857142857142856</v>
      </c>
      <c r="L5" s="35">
        <f>J5/30</f>
        <v>1</v>
      </c>
      <c r="M5" s="36"/>
      <c r="N5" s="37"/>
      <c r="O5" s="24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</row>
    <row r="6" spans="1:127" s="26" customFormat="1" ht="16" thickBot="1">
      <c r="A6" s="9"/>
      <c r="B6" s="10"/>
      <c r="C6" s="41"/>
      <c r="D6" s="42"/>
      <c r="E6" s="43"/>
      <c r="F6" s="44" t="s">
        <v>10</v>
      </c>
      <c r="G6" s="45"/>
      <c r="H6" s="44" t="s">
        <v>11</v>
      </c>
      <c r="I6" s="45"/>
      <c r="J6" s="44" t="s">
        <v>12</v>
      </c>
      <c r="K6" s="45"/>
      <c r="L6" s="23" t="s">
        <v>13</v>
      </c>
      <c r="M6" s="36"/>
      <c r="N6" s="37"/>
      <c r="O6" s="24"/>
      <c r="P6" s="24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</row>
    <row r="7" spans="1:127" s="52" customFormat="1" ht="64">
      <c r="A7" s="9"/>
      <c r="B7" s="10"/>
      <c r="C7" s="23" t="s">
        <v>14</v>
      </c>
      <c r="D7" s="46" t="s">
        <v>15</v>
      </c>
      <c r="E7" s="47" t="s">
        <v>16</v>
      </c>
      <c r="F7" s="48" t="s">
        <v>17</v>
      </c>
      <c r="G7" s="49" t="s">
        <v>18</v>
      </c>
      <c r="H7" s="48" t="s">
        <v>17</v>
      </c>
      <c r="I7" s="49" t="s">
        <v>19</v>
      </c>
      <c r="J7" s="48" t="s">
        <v>17</v>
      </c>
      <c r="K7" s="49" t="s">
        <v>19</v>
      </c>
      <c r="L7" s="37"/>
      <c r="M7" s="36"/>
      <c r="N7" s="37"/>
      <c r="O7" s="50" t="s">
        <v>20</v>
      </c>
      <c r="P7" s="50" t="s">
        <v>21</v>
      </c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</row>
    <row r="8" spans="1:127" s="26" customFormat="1" ht="16" thickBot="1">
      <c r="A8" s="53"/>
      <c r="B8" s="54"/>
      <c r="C8" s="55"/>
      <c r="D8" s="56"/>
      <c r="E8" s="57"/>
      <c r="F8" s="58" t="s">
        <v>22</v>
      </c>
      <c r="G8" s="59" t="s">
        <v>23</v>
      </c>
      <c r="H8" s="58" t="s">
        <v>22</v>
      </c>
      <c r="I8" s="59" t="s">
        <v>24</v>
      </c>
      <c r="J8" s="58" t="s">
        <v>22</v>
      </c>
      <c r="K8" s="59" t="s">
        <v>24</v>
      </c>
      <c r="L8" s="55"/>
      <c r="M8" s="60"/>
      <c r="N8" s="55"/>
      <c r="O8" s="61"/>
      <c r="P8" s="61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</row>
    <row r="9" spans="1:127" s="52" customFormat="1" ht="16" thickBot="1">
      <c r="A9" s="62"/>
      <c r="B9" s="63"/>
      <c r="C9" s="64" t="s">
        <v>25</v>
      </c>
      <c r="D9" s="65"/>
      <c r="E9" s="66"/>
      <c r="F9" s="66"/>
      <c r="G9" s="67"/>
      <c r="H9" s="67"/>
      <c r="I9" s="67"/>
      <c r="J9" s="67"/>
      <c r="K9" s="67"/>
      <c r="L9" s="68">
        <f>SUM(L10:L28)</f>
        <v>1177437.4971428572</v>
      </c>
      <c r="M9" s="69"/>
      <c r="N9" s="70"/>
      <c r="O9" s="70"/>
      <c r="P9" s="70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</row>
    <row r="10" spans="1:127" ht="15">
      <c r="A10" s="71"/>
      <c r="B10" s="72"/>
      <c r="C10" s="73" t="s">
        <v>26</v>
      </c>
      <c r="D10" s="74">
        <f>$K$4</f>
        <v>39.142857142857146</v>
      </c>
      <c r="E10" s="75" t="s">
        <v>27</v>
      </c>
      <c r="F10" s="76">
        <f t="shared" ref="F10:F45" si="0">(O10*40)*M10</f>
        <v>2554.1999999999998</v>
      </c>
      <c r="G10" s="77">
        <f t="shared" ref="G10:G45" si="1">SUM(D10*F10)</f>
        <v>99978.685714285719</v>
      </c>
      <c r="H10" s="78"/>
      <c r="I10" s="79"/>
      <c r="J10" s="78"/>
      <c r="K10" s="79"/>
      <c r="L10" s="80">
        <f t="shared" ref="L10:L45" si="2">SUM(G10+I10+K10)</f>
        <v>99978.685714285719</v>
      </c>
      <c r="M10" s="81">
        <v>0.3</v>
      </c>
      <c r="N10" s="73"/>
      <c r="O10" s="82">
        <v>212.85</v>
      </c>
      <c r="P10" s="83">
        <v>212.85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</row>
    <row r="11" spans="1:127" ht="15">
      <c r="A11" s="84"/>
      <c r="B11" s="85"/>
      <c r="C11" s="73" t="s">
        <v>28</v>
      </c>
      <c r="D11" s="74">
        <f t="shared" ref="D11:D28" si="3">$K$4</f>
        <v>39.142857142857146</v>
      </c>
      <c r="E11" s="75" t="s">
        <v>27</v>
      </c>
      <c r="F11" s="76">
        <f t="shared" si="0"/>
        <v>0</v>
      </c>
      <c r="G11" s="77">
        <f t="shared" si="1"/>
        <v>0</v>
      </c>
      <c r="H11" s="86"/>
      <c r="I11" s="87"/>
      <c r="J11" s="86"/>
      <c r="K11" s="87"/>
      <c r="L11" s="77">
        <f t="shared" si="2"/>
        <v>0</v>
      </c>
      <c r="M11" s="81">
        <v>0</v>
      </c>
      <c r="N11" s="73"/>
      <c r="O11" s="82">
        <v>176.41</v>
      </c>
      <c r="P11" s="88">
        <v>176.41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</row>
    <row r="12" spans="1:127" ht="15">
      <c r="A12" s="84"/>
      <c r="B12" s="85"/>
      <c r="C12" s="73" t="s">
        <v>29</v>
      </c>
      <c r="D12" s="74">
        <f t="shared" si="3"/>
        <v>39.142857142857146</v>
      </c>
      <c r="E12" s="75" t="s">
        <v>27</v>
      </c>
      <c r="F12" s="76">
        <f t="shared" si="0"/>
        <v>0</v>
      </c>
      <c r="G12" s="77">
        <f t="shared" si="1"/>
        <v>0</v>
      </c>
      <c r="H12" s="86"/>
      <c r="I12" s="87"/>
      <c r="J12" s="86"/>
      <c r="K12" s="87"/>
      <c r="L12" s="77">
        <f t="shared" si="2"/>
        <v>0</v>
      </c>
      <c r="M12" s="81">
        <v>0</v>
      </c>
      <c r="N12" s="73"/>
      <c r="O12" s="82">
        <v>162.46</v>
      </c>
      <c r="P12" s="88">
        <v>162.46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</row>
    <row r="13" spans="1:127" ht="15">
      <c r="A13" s="84"/>
      <c r="B13" s="85"/>
      <c r="C13" s="73" t="s">
        <v>30</v>
      </c>
      <c r="D13" s="74">
        <f t="shared" si="3"/>
        <v>39.142857142857146</v>
      </c>
      <c r="E13" s="75" t="s">
        <v>27</v>
      </c>
      <c r="F13" s="76">
        <f t="shared" si="0"/>
        <v>5948</v>
      </c>
      <c r="G13" s="77">
        <f t="shared" si="1"/>
        <v>232821.71428571429</v>
      </c>
      <c r="H13" s="86"/>
      <c r="I13" s="87"/>
      <c r="J13" s="86"/>
      <c r="K13" s="87"/>
      <c r="L13" s="77">
        <f t="shared" si="2"/>
        <v>232821.71428571429</v>
      </c>
      <c r="M13" s="81">
        <v>1</v>
      </c>
      <c r="N13" s="73"/>
      <c r="O13" s="82">
        <v>148.69999999999999</v>
      </c>
      <c r="P13" s="88">
        <v>148.69999999999999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</row>
    <row r="14" spans="1:127" ht="15">
      <c r="A14" s="84"/>
      <c r="B14" s="85"/>
      <c r="C14" s="73" t="s">
        <v>31</v>
      </c>
      <c r="D14" s="74">
        <f t="shared" si="3"/>
        <v>39.142857142857146</v>
      </c>
      <c r="E14" s="75" t="s">
        <v>27</v>
      </c>
      <c r="F14" s="89">
        <f t="shared" si="0"/>
        <v>0</v>
      </c>
      <c r="G14" s="77">
        <f t="shared" si="1"/>
        <v>0</v>
      </c>
      <c r="H14" s="86"/>
      <c r="I14" s="87"/>
      <c r="J14" s="86"/>
      <c r="K14" s="87"/>
      <c r="L14" s="80">
        <f t="shared" si="2"/>
        <v>0</v>
      </c>
      <c r="M14" s="81">
        <v>0</v>
      </c>
      <c r="N14" s="73"/>
      <c r="O14" s="82">
        <v>127.26</v>
      </c>
      <c r="P14" s="88">
        <v>127.26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</row>
    <row r="15" spans="1:127" ht="15">
      <c r="A15" s="84"/>
      <c r="B15" s="85"/>
      <c r="C15" s="73" t="s">
        <v>32</v>
      </c>
      <c r="D15" s="74">
        <f t="shared" si="3"/>
        <v>39.142857142857146</v>
      </c>
      <c r="E15" s="75" t="s">
        <v>27</v>
      </c>
      <c r="F15" s="89">
        <f t="shared" si="0"/>
        <v>3591.2</v>
      </c>
      <c r="G15" s="77">
        <f t="shared" si="1"/>
        <v>140569.82857142857</v>
      </c>
      <c r="H15" s="86"/>
      <c r="I15" s="87"/>
      <c r="J15" s="86"/>
      <c r="K15" s="87"/>
      <c r="L15" s="77">
        <f t="shared" si="2"/>
        <v>140569.82857142857</v>
      </c>
      <c r="M15" s="81">
        <v>1</v>
      </c>
      <c r="N15" s="73"/>
      <c r="O15" s="82">
        <v>89.78</v>
      </c>
      <c r="P15" s="88">
        <v>89.78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</row>
    <row r="16" spans="1:127" ht="15">
      <c r="A16" s="90"/>
      <c r="B16" s="75"/>
      <c r="C16" s="91" t="s">
        <v>33</v>
      </c>
      <c r="D16" s="74">
        <f t="shared" si="3"/>
        <v>39.142857142857146</v>
      </c>
      <c r="E16" s="75" t="s">
        <v>27</v>
      </c>
      <c r="F16" s="76">
        <f t="shared" si="0"/>
        <v>2316.8000000000002</v>
      </c>
      <c r="G16" s="77">
        <f t="shared" si="1"/>
        <v>90686.171428571441</v>
      </c>
      <c r="H16" s="86"/>
      <c r="I16" s="87"/>
      <c r="J16" s="86"/>
      <c r="K16" s="87"/>
      <c r="L16" s="77">
        <f t="shared" si="2"/>
        <v>90686.171428571441</v>
      </c>
      <c r="M16" s="92">
        <v>0.5</v>
      </c>
      <c r="N16" s="91"/>
      <c r="O16" s="82">
        <v>115.84</v>
      </c>
      <c r="P16" s="93">
        <v>115.84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</row>
    <row r="17" spans="1:127" ht="15">
      <c r="A17" s="90"/>
      <c r="B17" s="75"/>
      <c r="C17" s="91" t="s">
        <v>34</v>
      </c>
      <c r="D17" s="74">
        <f t="shared" si="3"/>
        <v>39.142857142857146</v>
      </c>
      <c r="E17" s="75" t="s">
        <v>27</v>
      </c>
      <c r="F17" s="76">
        <f t="shared" si="0"/>
        <v>4467.6000000000004</v>
      </c>
      <c r="G17" s="77">
        <f t="shared" si="1"/>
        <v>174874.62857142859</v>
      </c>
      <c r="H17" s="86"/>
      <c r="I17" s="87"/>
      <c r="J17" s="86"/>
      <c r="K17" s="87"/>
      <c r="L17" s="77">
        <f t="shared" si="2"/>
        <v>174874.62857142859</v>
      </c>
      <c r="M17" s="92">
        <v>1</v>
      </c>
      <c r="N17" s="91"/>
      <c r="O17" s="82">
        <v>111.69</v>
      </c>
      <c r="P17" s="93">
        <v>111.69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</row>
    <row r="18" spans="1:127" ht="15">
      <c r="A18" s="90"/>
      <c r="B18" s="75"/>
      <c r="C18" s="91" t="s">
        <v>35</v>
      </c>
      <c r="D18" s="74">
        <f t="shared" si="3"/>
        <v>39.142857142857146</v>
      </c>
      <c r="E18" s="75" t="s">
        <v>27</v>
      </c>
      <c r="F18" s="76">
        <f t="shared" si="0"/>
        <v>0</v>
      </c>
      <c r="G18" s="77">
        <f t="shared" si="1"/>
        <v>0</v>
      </c>
      <c r="H18" s="86"/>
      <c r="I18" s="87"/>
      <c r="J18" s="86"/>
      <c r="K18" s="87"/>
      <c r="L18" s="80">
        <f t="shared" si="2"/>
        <v>0</v>
      </c>
      <c r="M18" s="92">
        <v>0</v>
      </c>
      <c r="N18" s="73"/>
      <c r="O18" s="82">
        <v>177.87</v>
      </c>
      <c r="P18" s="93">
        <v>177.87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</row>
    <row r="19" spans="1:127" ht="15">
      <c r="A19" s="90"/>
      <c r="B19" s="75"/>
      <c r="C19" s="91" t="s">
        <v>36</v>
      </c>
      <c r="D19" s="74">
        <f t="shared" si="3"/>
        <v>39.142857142857146</v>
      </c>
      <c r="E19" s="75" t="s">
        <v>27</v>
      </c>
      <c r="F19" s="76">
        <f t="shared" si="0"/>
        <v>0</v>
      </c>
      <c r="G19" s="77">
        <f t="shared" si="1"/>
        <v>0</v>
      </c>
      <c r="H19" s="86"/>
      <c r="I19" s="87"/>
      <c r="J19" s="86"/>
      <c r="K19" s="87"/>
      <c r="L19" s="77">
        <f t="shared" si="2"/>
        <v>0</v>
      </c>
      <c r="M19" s="92">
        <v>0</v>
      </c>
      <c r="N19" s="73"/>
      <c r="O19" s="82">
        <v>149.30000000000001</v>
      </c>
      <c r="P19" s="93">
        <v>149.30000000000001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</row>
    <row r="20" spans="1:127" ht="15">
      <c r="A20" s="90"/>
      <c r="B20" s="75"/>
      <c r="C20" s="91" t="s">
        <v>37</v>
      </c>
      <c r="D20" s="74">
        <f t="shared" si="3"/>
        <v>39.142857142857146</v>
      </c>
      <c r="E20" s="75" t="s">
        <v>27</v>
      </c>
      <c r="F20" s="89">
        <f t="shared" si="0"/>
        <v>4887.6000000000004</v>
      </c>
      <c r="G20" s="77">
        <f t="shared" si="1"/>
        <v>191314.62857142859</v>
      </c>
      <c r="H20" s="86"/>
      <c r="I20" s="87"/>
      <c r="J20" s="86"/>
      <c r="K20" s="87"/>
      <c r="L20" s="77">
        <f t="shared" si="2"/>
        <v>191314.62857142859</v>
      </c>
      <c r="M20" s="92">
        <v>1</v>
      </c>
      <c r="N20" s="73"/>
      <c r="O20" s="82">
        <v>122.19</v>
      </c>
      <c r="P20" s="93">
        <v>122.19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</row>
    <row r="21" spans="1:127" ht="15">
      <c r="A21" s="90"/>
      <c r="B21" s="75"/>
      <c r="C21" s="91" t="s">
        <v>38</v>
      </c>
      <c r="D21" s="74">
        <f t="shared" si="3"/>
        <v>39.142857142857146</v>
      </c>
      <c r="E21" s="75" t="s">
        <v>27</v>
      </c>
      <c r="F21" s="89">
        <f t="shared" si="0"/>
        <v>3235.6</v>
      </c>
      <c r="G21" s="77">
        <f t="shared" si="1"/>
        <v>126650.62857142858</v>
      </c>
      <c r="H21" s="86"/>
      <c r="I21" s="87"/>
      <c r="J21" s="86"/>
      <c r="K21" s="87"/>
      <c r="L21" s="77">
        <f t="shared" si="2"/>
        <v>126650.62857142858</v>
      </c>
      <c r="M21" s="92">
        <v>1</v>
      </c>
      <c r="N21" s="73"/>
      <c r="O21" s="82">
        <v>80.89</v>
      </c>
      <c r="P21" s="93">
        <v>80.89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</row>
    <row r="22" spans="1:127" ht="15">
      <c r="A22" s="90"/>
      <c r="B22" s="75"/>
      <c r="C22" s="91" t="s">
        <v>38</v>
      </c>
      <c r="D22" s="74">
        <f t="shared" si="3"/>
        <v>39.142857142857146</v>
      </c>
      <c r="E22" s="75" t="s">
        <v>27</v>
      </c>
      <c r="F22" s="76">
        <f t="shared" si="0"/>
        <v>0</v>
      </c>
      <c r="G22" s="77">
        <f t="shared" si="1"/>
        <v>0</v>
      </c>
      <c r="H22" s="86"/>
      <c r="I22" s="87"/>
      <c r="J22" s="86"/>
      <c r="K22" s="87"/>
      <c r="L22" s="80">
        <f t="shared" si="2"/>
        <v>0</v>
      </c>
      <c r="M22" s="92">
        <v>0</v>
      </c>
      <c r="N22" s="73"/>
      <c r="O22" s="82">
        <v>80.89</v>
      </c>
      <c r="P22" s="93">
        <v>80.89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</row>
    <row r="23" spans="1:127" ht="15">
      <c r="A23" s="90"/>
      <c r="B23" s="75"/>
      <c r="C23" s="91" t="s">
        <v>38</v>
      </c>
      <c r="D23" s="74">
        <f t="shared" si="3"/>
        <v>39.142857142857146</v>
      </c>
      <c r="E23" s="75" t="s">
        <v>27</v>
      </c>
      <c r="F23" s="76">
        <f t="shared" si="0"/>
        <v>0</v>
      </c>
      <c r="G23" s="77">
        <f t="shared" si="1"/>
        <v>0</v>
      </c>
      <c r="H23" s="86"/>
      <c r="I23" s="87"/>
      <c r="J23" s="86"/>
      <c r="K23" s="87"/>
      <c r="L23" s="77">
        <f t="shared" si="2"/>
        <v>0</v>
      </c>
      <c r="M23" s="92">
        <v>0</v>
      </c>
      <c r="N23" s="73"/>
      <c r="O23" s="82">
        <v>80.89</v>
      </c>
      <c r="P23" s="93">
        <v>80.89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</row>
    <row r="24" spans="1:127" ht="15">
      <c r="A24" s="90"/>
      <c r="B24" s="75"/>
      <c r="C24" s="94" t="s">
        <v>39</v>
      </c>
      <c r="D24" s="74">
        <f t="shared" si="3"/>
        <v>39.142857142857146</v>
      </c>
      <c r="E24" s="75" t="s">
        <v>27</v>
      </c>
      <c r="F24" s="76">
        <f t="shared" si="0"/>
        <v>0</v>
      </c>
      <c r="G24" s="77">
        <f t="shared" si="1"/>
        <v>0</v>
      </c>
      <c r="H24" s="86"/>
      <c r="I24" s="87"/>
      <c r="J24" s="86"/>
      <c r="K24" s="87"/>
      <c r="L24" s="77">
        <f t="shared" si="2"/>
        <v>0</v>
      </c>
      <c r="M24" s="92">
        <v>0</v>
      </c>
      <c r="N24" s="73"/>
      <c r="O24" s="82">
        <v>138.96</v>
      </c>
      <c r="P24" s="93">
        <v>138.96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</row>
    <row r="25" spans="1:127" ht="15">
      <c r="A25" s="90"/>
      <c r="B25" s="75"/>
      <c r="C25" s="94" t="s">
        <v>40</v>
      </c>
      <c r="D25" s="74">
        <f t="shared" si="3"/>
        <v>39.142857142857146</v>
      </c>
      <c r="E25" s="95" t="s">
        <v>27</v>
      </c>
      <c r="F25" s="76">
        <f t="shared" si="0"/>
        <v>0</v>
      </c>
      <c r="G25" s="77">
        <f t="shared" si="1"/>
        <v>0</v>
      </c>
      <c r="H25" s="86"/>
      <c r="I25" s="87"/>
      <c r="J25" s="86"/>
      <c r="K25" s="87"/>
      <c r="L25" s="77">
        <f t="shared" si="2"/>
        <v>0</v>
      </c>
      <c r="M25" s="96">
        <v>0</v>
      </c>
      <c r="N25" s="91"/>
      <c r="O25" s="82">
        <v>56.06</v>
      </c>
      <c r="P25" s="93">
        <v>56.06</v>
      </c>
      <c r="Q25" s="7"/>
      <c r="R25" s="7" t="s">
        <v>41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</row>
    <row r="26" spans="1:127" ht="15">
      <c r="A26" s="90"/>
      <c r="B26" s="75"/>
      <c r="C26" s="94" t="s">
        <v>42</v>
      </c>
      <c r="D26" s="74">
        <f t="shared" si="3"/>
        <v>39.142857142857146</v>
      </c>
      <c r="E26" s="75" t="s">
        <v>27</v>
      </c>
      <c r="F26" s="89">
        <f t="shared" si="0"/>
        <v>926.72000000000014</v>
      </c>
      <c r="G26" s="77">
        <f t="shared" si="1"/>
        <v>36274.468571428581</v>
      </c>
      <c r="H26" s="86"/>
      <c r="I26" s="87"/>
      <c r="J26" s="86"/>
      <c r="K26" s="87"/>
      <c r="L26" s="80">
        <f t="shared" si="2"/>
        <v>36274.468571428581</v>
      </c>
      <c r="M26" s="97">
        <v>0.2</v>
      </c>
      <c r="N26" s="91"/>
      <c r="O26" s="82">
        <v>115.84</v>
      </c>
      <c r="P26" s="98">
        <v>156.52000000000001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99"/>
      <c r="DQ26" s="99"/>
      <c r="DR26" s="99"/>
      <c r="DS26" s="99"/>
      <c r="DT26" s="99"/>
      <c r="DU26" s="99"/>
      <c r="DV26" s="99"/>
      <c r="DW26" s="99"/>
    </row>
    <row r="27" spans="1:127" ht="15">
      <c r="A27" s="90"/>
      <c r="B27" s="75"/>
      <c r="C27" s="94" t="s">
        <v>43</v>
      </c>
      <c r="D27" s="74">
        <f t="shared" si="3"/>
        <v>39.142857142857146</v>
      </c>
      <c r="E27" s="95" t="s">
        <v>27</v>
      </c>
      <c r="F27" s="89">
        <f t="shared" si="0"/>
        <v>0</v>
      </c>
      <c r="G27" s="77">
        <f t="shared" si="1"/>
        <v>0</v>
      </c>
      <c r="H27" s="86"/>
      <c r="I27" s="87"/>
      <c r="J27" s="86"/>
      <c r="K27" s="87"/>
      <c r="L27" s="77">
        <f t="shared" si="2"/>
        <v>0</v>
      </c>
      <c r="M27" s="97">
        <v>0</v>
      </c>
      <c r="N27" s="91"/>
      <c r="O27" s="82">
        <v>138.68</v>
      </c>
      <c r="P27" s="98">
        <v>138.68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</row>
    <row r="28" spans="1:127" ht="16" thickBot="1">
      <c r="A28" s="100"/>
      <c r="B28" s="95"/>
      <c r="C28" s="94" t="s">
        <v>44</v>
      </c>
      <c r="D28" s="74">
        <f t="shared" si="3"/>
        <v>39.142857142857146</v>
      </c>
      <c r="E28" s="95" t="s">
        <v>27</v>
      </c>
      <c r="F28" s="76">
        <f t="shared" si="0"/>
        <v>2152.8000000000002</v>
      </c>
      <c r="G28" s="77">
        <f t="shared" si="1"/>
        <v>84266.742857142875</v>
      </c>
      <c r="H28" s="101"/>
      <c r="I28" s="102"/>
      <c r="J28" s="101"/>
      <c r="K28" s="102"/>
      <c r="L28" s="77">
        <f t="shared" si="2"/>
        <v>84266.742857142875</v>
      </c>
      <c r="M28" s="97">
        <v>0.5</v>
      </c>
      <c r="N28" s="7"/>
      <c r="O28" s="82">
        <v>107.64</v>
      </c>
      <c r="P28" s="98">
        <v>107.64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</row>
    <row r="29" spans="1:127" ht="16" thickBot="1">
      <c r="A29" s="62"/>
      <c r="B29" s="63"/>
      <c r="C29" s="64" t="s">
        <v>45</v>
      </c>
      <c r="D29" s="65"/>
      <c r="E29" s="66"/>
      <c r="F29" s="66"/>
      <c r="G29" s="67"/>
      <c r="H29" s="67"/>
      <c r="I29" s="67"/>
      <c r="J29" s="67"/>
      <c r="K29" s="67"/>
      <c r="L29" s="68">
        <f>SUM(L30:L45)</f>
        <v>139556.3142857143</v>
      </c>
      <c r="M29" s="69"/>
      <c r="N29" s="70"/>
      <c r="O29" s="70"/>
      <c r="P29" s="70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51"/>
      <c r="DQ29" s="51"/>
      <c r="DR29" s="51"/>
      <c r="DS29" s="51"/>
      <c r="DT29" s="51"/>
      <c r="DU29" s="51"/>
      <c r="DV29" s="51"/>
      <c r="DW29" s="51"/>
    </row>
    <row r="30" spans="1:127" ht="15">
      <c r="A30" s="71"/>
      <c r="B30" s="72"/>
      <c r="C30" s="103" t="s">
        <v>26</v>
      </c>
      <c r="D30" s="74">
        <f>$K$5</f>
        <v>4.2857142857142856</v>
      </c>
      <c r="E30" s="72" t="s">
        <v>27</v>
      </c>
      <c r="F30" s="89">
        <f t="shared" si="0"/>
        <v>2809.6200000000003</v>
      </c>
      <c r="G30" s="77">
        <f t="shared" si="1"/>
        <v>12041.228571428572</v>
      </c>
      <c r="H30" s="104"/>
      <c r="I30" s="105"/>
      <c r="J30" s="104"/>
      <c r="K30" s="105"/>
      <c r="L30" s="77">
        <f t="shared" si="2"/>
        <v>12041.228571428572</v>
      </c>
      <c r="M30" s="106">
        <v>0.33</v>
      </c>
      <c r="N30" s="73"/>
      <c r="O30" s="82">
        <v>212.85</v>
      </c>
      <c r="P30" s="83">
        <v>212.85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</row>
    <row r="31" spans="1:127" s="109" customFormat="1" ht="15">
      <c r="A31" s="90"/>
      <c r="B31" s="75"/>
      <c r="C31" s="91" t="s">
        <v>28</v>
      </c>
      <c r="D31" s="74">
        <f t="shared" ref="D31:D45" si="4">$K$5</f>
        <v>4.2857142857142856</v>
      </c>
      <c r="E31" s="75" t="s">
        <v>27</v>
      </c>
      <c r="F31" s="89">
        <f t="shared" si="0"/>
        <v>0</v>
      </c>
      <c r="G31" s="77">
        <f t="shared" si="1"/>
        <v>0</v>
      </c>
      <c r="H31" s="107"/>
      <c r="I31" s="108"/>
      <c r="J31" s="107"/>
      <c r="K31" s="108"/>
      <c r="L31" s="77">
        <f t="shared" si="2"/>
        <v>0</v>
      </c>
      <c r="M31" s="96">
        <v>0</v>
      </c>
      <c r="N31" s="91"/>
      <c r="O31" s="82">
        <v>176.41</v>
      </c>
      <c r="P31" s="93">
        <v>176.41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</row>
    <row r="32" spans="1:127" ht="15">
      <c r="A32" s="90"/>
      <c r="B32" s="75"/>
      <c r="C32" s="73" t="s">
        <v>29</v>
      </c>
      <c r="D32" s="74">
        <f t="shared" si="4"/>
        <v>4.2857142857142856</v>
      </c>
      <c r="E32" s="75" t="s">
        <v>27</v>
      </c>
      <c r="F32" s="89">
        <f t="shared" si="0"/>
        <v>0</v>
      </c>
      <c r="G32" s="77">
        <f t="shared" si="1"/>
        <v>0</v>
      </c>
      <c r="H32" s="107"/>
      <c r="I32" s="108"/>
      <c r="J32" s="107"/>
      <c r="K32" s="108"/>
      <c r="L32" s="77">
        <f t="shared" si="2"/>
        <v>0</v>
      </c>
      <c r="M32" s="96">
        <v>0</v>
      </c>
      <c r="N32" s="91"/>
      <c r="O32" s="82">
        <v>162.46</v>
      </c>
      <c r="P32" s="93">
        <v>162.46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</row>
    <row r="33" spans="1:127" ht="15">
      <c r="A33" s="90"/>
      <c r="B33" s="75"/>
      <c r="C33" s="91" t="s">
        <v>30</v>
      </c>
      <c r="D33" s="74">
        <f t="shared" si="4"/>
        <v>4.2857142857142856</v>
      </c>
      <c r="E33" s="75" t="s">
        <v>27</v>
      </c>
      <c r="F33" s="89">
        <f t="shared" si="0"/>
        <v>5948</v>
      </c>
      <c r="G33" s="77">
        <f t="shared" si="1"/>
        <v>25491.428571428572</v>
      </c>
      <c r="H33" s="107"/>
      <c r="I33" s="108"/>
      <c r="J33" s="107"/>
      <c r="K33" s="108"/>
      <c r="L33" s="77">
        <f t="shared" si="2"/>
        <v>25491.428571428572</v>
      </c>
      <c r="M33" s="96">
        <v>1</v>
      </c>
      <c r="N33" s="91"/>
      <c r="O33" s="82">
        <v>148.69999999999999</v>
      </c>
      <c r="P33" s="93">
        <v>148.69999999999999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</row>
    <row r="34" spans="1:127" ht="15">
      <c r="A34" s="90"/>
      <c r="B34" s="75"/>
      <c r="C34" s="91" t="s">
        <v>31</v>
      </c>
      <c r="D34" s="74">
        <f t="shared" si="4"/>
        <v>4.2857142857142856</v>
      </c>
      <c r="E34" s="75" t="s">
        <v>27</v>
      </c>
      <c r="F34" s="89">
        <f t="shared" si="0"/>
        <v>0</v>
      </c>
      <c r="G34" s="77">
        <f t="shared" si="1"/>
        <v>0</v>
      </c>
      <c r="H34" s="107"/>
      <c r="I34" s="108"/>
      <c r="J34" s="107"/>
      <c r="K34" s="108"/>
      <c r="L34" s="77">
        <f t="shared" si="2"/>
        <v>0</v>
      </c>
      <c r="M34" s="96">
        <v>0</v>
      </c>
      <c r="N34" s="91"/>
      <c r="O34" s="82">
        <v>127.26</v>
      </c>
      <c r="P34" s="93">
        <v>127.26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</row>
    <row r="35" spans="1:127" ht="15">
      <c r="A35" s="90"/>
      <c r="B35" s="75"/>
      <c r="C35" s="91" t="s">
        <v>32</v>
      </c>
      <c r="D35" s="74">
        <f t="shared" si="4"/>
        <v>4.2857142857142856</v>
      </c>
      <c r="E35" s="75" t="s">
        <v>27</v>
      </c>
      <c r="F35" s="89">
        <f t="shared" si="0"/>
        <v>3591.2</v>
      </c>
      <c r="G35" s="77">
        <f t="shared" si="1"/>
        <v>15390.857142857141</v>
      </c>
      <c r="H35" s="107"/>
      <c r="I35" s="108"/>
      <c r="J35" s="107"/>
      <c r="K35" s="108"/>
      <c r="L35" s="77">
        <f t="shared" si="2"/>
        <v>15390.857142857141</v>
      </c>
      <c r="M35" s="96">
        <v>1</v>
      </c>
      <c r="N35" s="73"/>
      <c r="O35" s="82">
        <v>89.78</v>
      </c>
      <c r="P35" s="93">
        <v>89.78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</row>
    <row r="36" spans="1:127" s="52" customFormat="1" ht="15">
      <c r="A36" s="90"/>
      <c r="B36" s="75"/>
      <c r="C36" s="91" t="s">
        <v>46</v>
      </c>
      <c r="D36" s="74">
        <f t="shared" si="4"/>
        <v>4.2857142857142856</v>
      </c>
      <c r="E36" s="75" t="s">
        <v>27</v>
      </c>
      <c r="F36" s="89">
        <f t="shared" si="0"/>
        <v>2316.8000000000002</v>
      </c>
      <c r="G36" s="77">
        <f t="shared" si="1"/>
        <v>9929.1428571428569</v>
      </c>
      <c r="H36" s="107"/>
      <c r="I36" s="108"/>
      <c r="J36" s="107"/>
      <c r="K36" s="108"/>
      <c r="L36" s="77">
        <f t="shared" si="2"/>
        <v>9929.1428571428569</v>
      </c>
      <c r="M36" s="96">
        <v>0.5</v>
      </c>
      <c r="N36" s="91"/>
      <c r="O36" s="82">
        <v>115.84</v>
      </c>
      <c r="P36" s="93">
        <v>115.84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</row>
    <row r="37" spans="1:127" ht="15">
      <c r="A37" s="90"/>
      <c r="B37" s="75"/>
      <c r="C37" s="91" t="s">
        <v>34</v>
      </c>
      <c r="D37" s="74">
        <f t="shared" si="4"/>
        <v>4.2857142857142856</v>
      </c>
      <c r="E37" s="75" t="s">
        <v>27</v>
      </c>
      <c r="F37" s="89">
        <f t="shared" si="0"/>
        <v>4467.6000000000004</v>
      </c>
      <c r="G37" s="77">
        <f t="shared" si="1"/>
        <v>19146.857142857145</v>
      </c>
      <c r="H37" s="107"/>
      <c r="I37" s="108"/>
      <c r="J37" s="107"/>
      <c r="K37" s="108"/>
      <c r="L37" s="77">
        <f t="shared" si="2"/>
        <v>19146.857142857145</v>
      </c>
      <c r="M37" s="96">
        <v>1</v>
      </c>
      <c r="N37" s="91"/>
      <c r="O37" s="82">
        <v>111.69</v>
      </c>
      <c r="P37" s="93">
        <v>111.69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</row>
    <row r="38" spans="1:127" ht="15">
      <c r="A38" s="100"/>
      <c r="B38" s="95"/>
      <c r="C38" s="94" t="s">
        <v>35</v>
      </c>
      <c r="D38" s="74">
        <f t="shared" si="4"/>
        <v>4.2857142857142856</v>
      </c>
      <c r="E38" s="75" t="s">
        <v>27</v>
      </c>
      <c r="F38" s="89">
        <f t="shared" si="0"/>
        <v>7114.8</v>
      </c>
      <c r="G38" s="77">
        <f t="shared" si="1"/>
        <v>30492</v>
      </c>
      <c r="H38" s="107"/>
      <c r="I38" s="108"/>
      <c r="J38" s="107"/>
      <c r="K38" s="108"/>
      <c r="L38" s="77">
        <f t="shared" si="2"/>
        <v>30492</v>
      </c>
      <c r="M38" s="96">
        <v>1</v>
      </c>
      <c r="N38" s="91"/>
      <c r="O38" s="82">
        <v>177.87</v>
      </c>
      <c r="P38" s="93">
        <v>177.87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</row>
    <row r="39" spans="1:127" ht="15">
      <c r="A39" s="100"/>
      <c r="B39" s="95"/>
      <c r="C39" s="94" t="s">
        <v>36</v>
      </c>
      <c r="D39" s="74">
        <f t="shared" si="4"/>
        <v>4.2857142857142856</v>
      </c>
      <c r="E39" s="75" t="s">
        <v>27</v>
      </c>
      <c r="F39" s="89">
        <f t="shared" si="0"/>
        <v>0</v>
      </c>
      <c r="G39" s="77">
        <f t="shared" si="1"/>
        <v>0</v>
      </c>
      <c r="H39" s="107"/>
      <c r="I39" s="108"/>
      <c r="J39" s="107"/>
      <c r="K39" s="108"/>
      <c r="L39" s="77">
        <f t="shared" si="2"/>
        <v>0</v>
      </c>
      <c r="M39" s="96">
        <v>0</v>
      </c>
      <c r="N39" s="91"/>
      <c r="O39" s="82">
        <v>149.30000000000001</v>
      </c>
      <c r="P39" s="93">
        <v>149.30000000000001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</row>
    <row r="40" spans="1:127" ht="15">
      <c r="A40" s="100"/>
      <c r="B40" s="95"/>
      <c r="C40" s="94" t="s">
        <v>37</v>
      </c>
      <c r="D40" s="74">
        <f t="shared" si="4"/>
        <v>4.2857142857142856</v>
      </c>
      <c r="E40" s="75" t="s">
        <v>27</v>
      </c>
      <c r="F40" s="89">
        <f t="shared" si="0"/>
        <v>0</v>
      </c>
      <c r="G40" s="77">
        <f t="shared" si="1"/>
        <v>0</v>
      </c>
      <c r="H40" s="107"/>
      <c r="I40" s="108"/>
      <c r="J40" s="107"/>
      <c r="K40" s="108"/>
      <c r="L40" s="77">
        <f t="shared" si="2"/>
        <v>0</v>
      </c>
      <c r="M40" s="96">
        <v>0</v>
      </c>
      <c r="N40" s="91"/>
      <c r="O40" s="82">
        <v>122.19</v>
      </c>
      <c r="P40" s="93">
        <v>122.19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</row>
    <row r="41" spans="1:127" ht="15">
      <c r="A41" s="100"/>
      <c r="B41" s="95"/>
      <c r="C41" s="94" t="s">
        <v>47</v>
      </c>
      <c r="D41" s="74">
        <f t="shared" si="4"/>
        <v>4.2857142857142856</v>
      </c>
      <c r="E41" s="75" t="s">
        <v>27</v>
      </c>
      <c r="F41" s="89">
        <f t="shared" si="0"/>
        <v>3235.6</v>
      </c>
      <c r="G41" s="77">
        <f t="shared" si="1"/>
        <v>13866.857142857141</v>
      </c>
      <c r="H41" s="107"/>
      <c r="I41" s="108"/>
      <c r="J41" s="107"/>
      <c r="K41" s="108"/>
      <c r="L41" s="77">
        <f t="shared" si="2"/>
        <v>13866.857142857141</v>
      </c>
      <c r="M41" s="96">
        <v>1</v>
      </c>
      <c r="N41" s="91"/>
      <c r="O41" s="82">
        <v>80.89</v>
      </c>
      <c r="P41" s="93">
        <v>80.89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</row>
    <row r="42" spans="1:127" ht="15">
      <c r="A42" s="100"/>
      <c r="B42" s="95"/>
      <c r="C42" s="94" t="s">
        <v>40</v>
      </c>
      <c r="D42" s="74">
        <f t="shared" si="4"/>
        <v>4.2857142857142856</v>
      </c>
      <c r="E42" s="75" t="s">
        <v>27</v>
      </c>
      <c r="F42" s="89">
        <f t="shared" si="0"/>
        <v>0</v>
      </c>
      <c r="G42" s="77">
        <f t="shared" si="1"/>
        <v>0</v>
      </c>
      <c r="H42" s="107"/>
      <c r="I42" s="108"/>
      <c r="J42" s="107"/>
      <c r="K42" s="108"/>
      <c r="L42" s="77">
        <f t="shared" si="2"/>
        <v>0</v>
      </c>
      <c r="M42" s="96">
        <v>0</v>
      </c>
      <c r="N42" s="91"/>
      <c r="O42" s="82">
        <v>56.06</v>
      </c>
      <c r="P42" s="93">
        <v>56.06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</row>
    <row r="43" spans="1:127" ht="15">
      <c r="A43" s="100"/>
      <c r="B43" s="95"/>
      <c r="C43" s="94" t="s">
        <v>42</v>
      </c>
      <c r="D43" s="74">
        <f t="shared" si="4"/>
        <v>4.2857142857142856</v>
      </c>
      <c r="E43" s="75" t="s">
        <v>27</v>
      </c>
      <c r="F43" s="89">
        <f t="shared" si="0"/>
        <v>926.72000000000014</v>
      </c>
      <c r="G43" s="77">
        <f t="shared" si="1"/>
        <v>3971.6571428571433</v>
      </c>
      <c r="H43" s="107"/>
      <c r="I43" s="108"/>
      <c r="J43" s="107"/>
      <c r="K43" s="108"/>
      <c r="L43" s="77">
        <f t="shared" si="2"/>
        <v>3971.6571428571433</v>
      </c>
      <c r="M43" s="96">
        <v>0.2</v>
      </c>
      <c r="N43" s="91"/>
      <c r="O43" s="82">
        <v>115.84</v>
      </c>
      <c r="P43" s="93">
        <v>156.52000000000001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</row>
    <row r="44" spans="1:127" ht="15">
      <c r="A44" s="100"/>
      <c r="B44" s="95"/>
      <c r="C44" s="94" t="s">
        <v>43</v>
      </c>
      <c r="D44" s="74">
        <f t="shared" si="4"/>
        <v>4.2857142857142856</v>
      </c>
      <c r="E44" s="75" t="s">
        <v>27</v>
      </c>
      <c r="F44" s="89">
        <f t="shared" si="0"/>
        <v>0</v>
      </c>
      <c r="G44" s="77">
        <f t="shared" si="1"/>
        <v>0</v>
      </c>
      <c r="H44" s="107"/>
      <c r="I44" s="108"/>
      <c r="J44" s="107"/>
      <c r="K44" s="108"/>
      <c r="L44" s="77">
        <f t="shared" si="2"/>
        <v>0</v>
      </c>
      <c r="M44" s="96">
        <v>0</v>
      </c>
      <c r="N44" s="91"/>
      <c r="O44" s="82">
        <v>138.68</v>
      </c>
      <c r="P44" s="93">
        <v>138.68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</row>
    <row r="45" spans="1:127" ht="16" thickBot="1">
      <c r="A45" s="110"/>
      <c r="B45" s="111"/>
      <c r="C45" s="112" t="s">
        <v>44</v>
      </c>
      <c r="D45" s="74">
        <f t="shared" si="4"/>
        <v>4.2857142857142856</v>
      </c>
      <c r="E45" s="113" t="s">
        <v>27</v>
      </c>
      <c r="F45" s="89">
        <f t="shared" si="0"/>
        <v>2152.8000000000002</v>
      </c>
      <c r="G45" s="77">
        <f t="shared" si="1"/>
        <v>9226.2857142857156</v>
      </c>
      <c r="H45" s="114"/>
      <c r="I45" s="115"/>
      <c r="J45" s="114"/>
      <c r="K45" s="115"/>
      <c r="L45" s="77">
        <f t="shared" si="2"/>
        <v>9226.2857142857156</v>
      </c>
      <c r="M45" s="116">
        <v>0.5</v>
      </c>
      <c r="N45" s="99"/>
      <c r="O45" s="117">
        <v>107.64</v>
      </c>
      <c r="P45" s="118">
        <v>107.64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</row>
    <row r="46" spans="1:127" ht="16" thickBot="1">
      <c r="A46" s="119"/>
      <c r="B46" s="120"/>
      <c r="C46" s="121" t="s">
        <v>48</v>
      </c>
      <c r="D46" s="122"/>
      <c r="E46" s="123"/>
      <c r="F46" s="123"/>
      <c r="G46" s="124"/>
      <c r="H46" s="124"/>
      <c r="I46" s="124"/>
      <c r="J46" s="124"/>
      <c r="K46" s="124"/>
      <c r="L46" s="125">
        <f>SUM(L47:L67)</f>
        <v>82720</v>
      </c>
      <c r="M46" s="126"/>
      <c r="N46" s="12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</row>
    <row r="47" spans="1:127" ht="15">
      <c r="A47" s="90"/>
      <c r="B47" s="75"/>
      <c r="C47" s="73" t="s">
        <v>49</v>
      </c>
      <c r="D47" s="127">
        <v>1</v>
      </c>
      <c r="E47" s="85" t="s">
        <v>50</v>
      </c>
      <c r="F47" s="128"/>
      <c r="G47" s="129"/>
      <c r="H47" s="130">
        <v>16000</v>
      </c>
      <c r="I47" s="131">
        <f t="shared" ref="I47:I67" si="5">SUM(D47*H47)</f>
        <v>16000</v>
      </c>
      <c r="J47" s="104" t="s">
        <v>51</v>
      </c>
      <c r="K47" s="105"/>
      <c r="L47" s="132">
        <f t="shared" ref="L47:L67" si="6">SUM(G47+I47+K47)</f>
        <v>16000</v>
      </c>
      <c r="M47" s="133"/>
      <c r="N47" s="73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</row>
    <row r="48" spans="1:127" ht="15">
      <c r="A48" s="90"/>
      <c r="B48" s="75"/>
      <c r="C48" s="91" t="s">
        <v>52</v>
      </c>
      <c r="D48" s="127">
        <v>5</v>
      </c>
      <c r="E48" s="75" t="s">
        <v>53</v>
      </c>
      <c r="F48" s="134"/>
      <c r="G48" s="135"/>
      <c r="H48" s="130">
        <v>3500</v>
      </c>
      <c r="I48" s="131">
        <f t="shared" si="5"/>
        <v>17500</v>
      </c>
      <c r="J48" s="107"/>
      <c r="K48" s="108"/>
      <c r="L48" s="132">
        <f t="shared" si="6"/>
        <v>17500</v>
      </c>
      <c r="M48" s="136"/>
      <c r="N48" s="91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</row>
    <row r="49" spans="1:127" ht="15">
      <c r="A49" s="90"/>
      <c r="B49" s="75"/>
      <c r="C49" s="73" t="s">
        <v>54</v>
      </c>
      <c r="D49" s="127">
        <v>0</v>
      </c>
      <c r="E49" s="75" t="s">
        <v>50</v>
      </c>
      <c r="F49" s="134"/>
      <c r="G49" s="135"/>
      <c r="H49" s="130">
        <v>15958</v>
      </c>
      <c r="I49" s="131">
        <f t="shared" si="5"/>
        <v>0</v>
      </c>
      <c r="J49" s="107"/>
      <c r="K49" s="108"/>
      <c r="L49" s="132">
        <f t="shared" si="6"/>
        <v>0</v>
      </c>
      <c r="M49" s="136"/>
      <c r="N49" s="91" t="s">
        <v>55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</row>
    <row r="50" spans="1:127" ht="15">
      <c r="A50" s="90"/>
      <c r="B50" s="75"/>
      <c r="C50" s="91" t="s">
        <v>56</v>
      </c>
      <c r="D50" s="127">
        <v>0</v>
      </c>
      <c r="E50" s="75" t="s">
        <v>53</v>
      </c>
      <c r="F50" s="134"/>
      <c r="G50" s="135"/>
      <c r="H50" s="130">
        <v>1732</v>
      </c>
      <c r="I50" s="131">
        <f t="shared" si="5"/>
        <v>0</v>
      </c>
      <c r="J50" s="107"/>
      <c r="K50" s="108"/>
      <c r="L50" s="132">
        <f t="shared" si="6"/>
        <v>0</v>
      </c>
      <c r="M50" s="136"/>
      <c r="N50" s="91" t="s">
        <v>55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</row>
    <row r="51" spans="1:127" ht="15">
      <c r="A51" s="90"/>
      <c r="B51" s="75"/>
      <c r="C51" s="73" t="s">
        <v>57</v>
      </c>
      <c r="D51" s="127">
        <v>5</v>
      </c>
      <c r="E51" s="75" t="s">
        <v>53</v>
      </c>
      <c r="F51" s="134"/>
      <c r="G51" s="135"/>
      <c r="H51" s="130">
        <v>1371</v>
      </c>
      <c r="I51" s="131">
        <f t="shared" si="5"/>
        <v>6855</v>
      </c>
      <c r="J51" s="107"/>
      <c r="K51" s="108"/>
      <c r="L51" s="132">
        <f t="shared" si="6"/>
        <v>6855</v>
      </c>
      <c r="M51" s="136"/>
      <c r="N51" s="91" t="s">
        <v>58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</row>
    <row r="52" spans="1:127" ht="15">
      <c r="A52" s="90"/>
      <c r="B52" s="75"/>
      <c r="C52" s="91" t="s">
        <v>59</v>
      </c>
      <c r="D52" s="127">
        <v>5</v>
      </c>
      <c r="E52" s="75" t="s">
        <v>53</v>
      </c>
      <c r="F52" s="134"/>
      <c r="G52" s="135"/>
      <c r="H52" s="130">
        <v>573</v>
      </c>
      <c r="I52" s="131">
        <f t="shared" si="5"/>
        <v>2865</v>
      </c>
      <c r="J52" s="107"/>
      <c r="K52" s="108"/>
      <c r="L52" s="132">
        <f t="shared" si="6"/>
        <v>2865</v>
      </c>
      <c r="M52" s="136"/>
      <c r="N52" s="91" t="s">
        <v>58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</row>
    <row r="53" spans="1:127" ht="15">
      <c r="A53" s="90"/>
      <c r="B53" s="75"/>
      <c r="C53" s="91" t="s">
        <v>60</v>
      </c>
      <c r="D53" s="127">
        <v>1</v>
      </c>
      <c r="E53" s="75" t="s">
        <v>50</v>
      </c>
      <c r="F53" s="134"/>
      <c r="G53" s="135"/>
      <c r="H53" s="130">
        <v>2000</v>
      </c>
      <c r="I53" s="131">
        <f t="shared" si="5"/>
        <v>2000</v>
      </c>
      <c r="J53" s="107"/>
      <c r="K53" s="108"/>
      <c r="L53" s="132">
        <f t="shared" si="6"/>
        <v>2000</v>
      </c>
      <c r="M53" s="136"/>
      <c r="N53" s="91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</row>
    <row r="54" spans="1:127" ht="15">
      <c r="A54" s="90"/>
      <c r="B54" s="75"/>
      <c r="C54" s="91" t="s">
        <v>61</v>
      </c>
      <c r="D54" s="127">
        <v>5</v>
      </c>
      <c r="E54" s="75" t="s">
        <v>53</v>
      </c>
      <c r="F54" s="134"/>
      <c r="G54" s="135"/>
      <c r="H54" s="130">
        <v>250</v>
      </c>
      <c r="I54" s="131">
        <f t="shared" si="5"/>
        <v>1250</v>
      </c>
      <c r="J54" s="107"/>
      <c r="K54" s="108"/>
      <c r="L54" s="132">
        <f t="shared" si="6"/>
        <v>1250</v>
      </c>
      <c r="M54" s="136"/>
      <c r="N54" s="91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</row>
    <row r="55" spans="1:127" ht="15">
      <c r="A55" s="90"/>
      <c r="B55" s="75"/>
      <c r="C55" s="91" t="s">
        <v>62</v>
      </c>
      <c r="D55" s="127">
        <v>0</v>
      </c>
      <c r="E55" s="75" t="s">
        <v>53</v>
      </c>
      <c r="F55" s="134"/>
      <c r="G55" s="135"/>
      <c r="H55" s="130">
        <v>0</v>
      </c>
      <c r="I55" s="131">
        <f t="shared" si="5"/>
        <v>0</v>
      </c>
      <c r="J55" s="107"/>
      <c r="K55" s="108"/>
      <c r="L55" s="132">
        <f t="shared" si="6"/>
        <v>0</v>
      </c>
      <c r="M55" s="136"/>
      <c r="N55" s="91" t="s">
        <v>63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</row>
    <row r="56" spans="1:127" ht="15">
      <c r="A56" s="90"/>
      <c r="B56" s="75"/>
      <c r="C56" s="91" t="s">
        <v>64</v>
      </c>
      <c r="D56" s="127">
        <v>1</v>
      </c>
      <c r="E56" s="75" t="s">
        <v>65</v>
      </c>
      <c r="F56" s="134"/>
      <c r="G56" s="135"/>
      <c r="H56" s="130">
        <v>2500</v>
      </c>
      <c r="I56" s="131">
        <f t="shared" si="5"/>
        <v>2500</v>
      </c>
      <c r="J56" s="107"/>
      <c r="K56" s="108"/>
      <c r="L56" s="132">
        <f t="shared" si="6"/>
        <v>2500</v>
      </c>
      <c r="M56" s="136"/>
      <c r="N56" s="91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</row>
    <row r="57" spans="1:127" ht="15">
      <c r="A57" s="90"/>
      <c r="B57" s="75"/>
      <c r="C57" s="91" t="s">
        <v>66</v>
      </c>
      <c r="D57" s="127">
        <v>5</v>
      </c>
      <c r="E57" s="75" t="s">
        <v>53</v>
      </c>
      <c r="F57" s="134"/>
      <c r="G57" s="135"/>
      <c r="H57" s="130">
        <v>250</v>
      </c>
      <c r="I57" s="131">
        <f t="shared" si="5"/>
        <v>1250</v>
      </c>
      <c r="J57" s="107"/>
      <c r="K57" s="108"/>
      <c r="L57" s="132">
        <f t="shared" si="6"/>
        <v>1250</v>
      </c>
      <c r="M57" s="136"/>
      <c r="N57" s="91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</row>
    <row r="58" spans="1:127" ht="15">
      <c r="A58" s="90"/>
      <c r="B58" s="75"/>
      <c r="C58" s="91" t="s">
        <v>67</v>
      </c>
      <c r="D58" s="127">
        <v>5</v>
      </c>
      <c r="E58" s="75" t="s">
        <v>53</v>
      </c>
      <c r="F58" s="134"/>
      <c r="G58" s="135"/>
      <c r="H58" s="130">
        <v>200</v>
      </c>
      <c r="I58" s="131">
        <f t="shared" si="5"/>
        <v>1000</v>
      </c>
      <c r="J58" s="107"/>
      <c r="K58" s="108"/>
      <c r="L58" s="132">
        <f t="shared" si="6"/>
        <v>1000</v>
      </c>
      <c r="M58" s="136"/>
      <c r="N58" s="91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</row>
    <row r="59" spans="1:127" ht="15">
      <c r="A59" s="90"/>
      <c r="B59" s="75"/>
      <c r="C59" s="91" t="s">
        <v>68</v>
      </c>
      <c r="D59" s="127">
        <v>5</v>
      </c>
      <c r="E59" s="75" t="s">
        <v>53</v>
      </c>
      <c r="F59" s="134"/>
      <c r="G59" s="135"/>
      <c r="H59" s="130">
        <v>50</v>
      </c>
      <c r="I59" s="131">
        <f t="shared" si="5"/>
        <v>250</v>
      </c>
      <c r="J59" s="107"/>
      <c r="K59" s="108"/>
      <c r="L59" s="132">
        <f t="shared" si="6"/>
        <v>250</v>
      </c>
      <c r="M59" s="136"/>
      <c r="N59" s="91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</row>
    <row r="60" spans="1:127" ht="15">
      <c r="A60" s="90"/>
      <c r="B60" s="75"/>
      <c r="C60" s="91" t="s">
        <v>69</v>
      </c>
      <c r="D60" s="137">
        <v>0</v>
      </c>
      <c r="E60" s="75" t="s">
        <v>70</v>
      </c>
      <c r="F60" s="134"/>
      <c r="G60" s="135"/>
      <c r="H60" s="130">
        <v>64806874</v>
      </c>
      <c r="I60" s="131">
        <f t="shared" si="5"/>
        <v>0</v>
      </c>
      <c r="J60" s="107"/>
      <c r="K60" s="108"/>
      <c r="L60" s="132">
        <f t="shared" si="6"/>
        <v>0</v>
      </c>
      <c r="M60" s="136"/>
      <c r="N60" s="138" t="s">
        <v>71</v>
      </c>
      <c r="O60" s="99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</row>
    <row r="61" spans="1:127" ht="15">
      <c r="A61" s="90"/>
      <c r="B61" s="75"/>
      <c r="C61" s="91" t="s">
        <v>72</v>
      </c>
      <c r="D61" s="139">
        <v>1</v>
      </c>
      <c r="E61" s="75" t="s">
        <v>65</v>
      </c>
      <c r="F61" s="134"/>
      <c r="G61" s="135"/>
      <c r="H61" s="130">
        <v>25000</v>
      </c>
      <c r="I61" s="131">
        <f t="shared" si="5"/>
        <v>25000</v>
      </c>
      <c r="J61" s="107"/>
      <c r="K61" s="108"/>
      <c r="L61" s="132">
        <f t="shared" si="6"/>
        <v>25000</v>
      </c>
      <c r="M61" s="136"/>
      <c r="N61" s="91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</row>
    <row r="62" spans="1:127" s="109" customFormat="1" ht="15">
      <c r="A62" s="90"/>
      <c r="B62" s="75"/>
      <c r="C62" s="91" t="s">
        <v>73</v>
      </c>
      <c r="D62" s="139">
        <v>1</v>
      </c>
      <c r="E62" s="75" t="s">
        <v>65</v>
      </c>
      <c r="F62" s="134"/>
      <c r="G62" s="135"/>
      <c r="H62" s="130">
        <v>500</v>
      </c>
      <c r="I62" s="131">
        <f t="shared" si="5"/>
        <v>500</v>
      </c>
      <c r="J62" s="107"/>
      <c r="K62" s="108"/>
      <c r="L62" s="132">
        <f t="shared" si="6"/>
        <v>500</v>
      </c>
      <c r="M62" s="136"/>
      <c r="N62" s="91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</row>
    <row r="63" spans="1:127" ht="15">
      <c r="A63" s="90"/>
      <c r="B63" s="75"/>
      <c r="C63" s="91" t="s">
        <v>74</v>
      </c>
      <c r="D63" s="139">
        <v>5</v>
      </c>
      <c r="E63" s="75" t="s">
        <v>53</v>
      </c>
      <c r="F63" s="134"/>
      <c r="G63" s="135"/>
      <c r="H63" s="130">
        <v>250</v>
      </c>
      <c r="I63" s="131">
        <f t="shared" si="5"/>
        <v>1250</v>
      </c>
      <c r="J63" s="107"/>
      <c r="K63" s="108"/>
      <c r="L63" s="132">
        <f t="shared" si="6"/>
        <v>1250</v>
      </c>
      <c r="M63" s="136"/>
      <c r="N63" s="91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</row>
    <row r="64" spans="1:127" ht="15">
      <c r="A64" s="90"/>
      <c r="B64" s="75"/>
      <c r="C64" s="91" t="s">
        <v>75</v>
      </c>
      <c r="D64" s="139">
        <v>5</v>
      </c>
      <c r="E64" s="75" t="s">
        <v>53</v>
      </c>
      <c r="F64" s="134"/>
      <c r="G64" s="135"/>
      <c r="H64" s="130">
        <v>0</v>
      </c>
      <c r="I64" s="131">
        <f t="shared" si="5"/>
        <v>0</v>
      </c>
      <c r="J64" s="107"/>
      <c r="K64" s="108"/>
      <c r="L64" s="132">
        <f t="shared" si="6"/>
        <v>0</v>
      </c>
      <c r="M64" s="136"/>
      <c r="N64" s="91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</row>
    <row r="65" spans="1:127" ht="15">
      <c r="A65" s="90"/>
      <c r="B65" s="75"/>
      <c r="C65" s="91" t="s">
        <v>76</v>
      </c>
      <c r="D65" s="139">
        <v>0</v>
      </c>
      <c r="E65" s="75" t="s">
        <v>65</v>
      </c>
      <c r="F65" s="134"/>
      <c r="G65" s="135"/>
      <c r="H65" s="130">
        <v>250</v>
      </c>
      <c r="I65" s="131">
        <f t="shared" si="5"/>
        <v>0</v>
      </c>
      <c r="J65" s="107"/>
      <c r="K65" s="108"/>
      <c r="L65" s="132">
        <f t="shared" si="6"/>
        <v>0</v>
      </c>
      <c r="M65" s="136"/>
      <c r="N65" s="91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</row>
    <row r="66" spans="1:127" ht="15">
      <c r="A66" s="90"/>
      <c r="B66" s="75"/>
      <c r="C66" s="91" t="s">
        <v>77</v>
      </c>
      <c r="D66" s="139">
        <v>2</v>
      </c>
      <c r="E66" s="75" t="s">
        <v>50</v>
      </c>
      <c r="F66" s="134"/>
      <c r="G66" s="135"/>
      <c r="H66" s="140">
        <v>1000</v>
      </c>
      <c r="I66" s="131">
        <f t="shared" si="5"/>
        <v>2000</v>
      </c>
      <c r="J66" s="107"/>
      <c r="K66" s="108"/>
      <c r="L66" s="132">
        <f t="shared" si="6"/>
        <v>2000</v>
      </c>
      <c r="M66" s="136"/>
      <c r="N66" s="91" t="s">
        <v>78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</row>
    <row r="67" spans="1:127" ht="16" thickBot="1">
      <c r="A67" s="90"/>
      <c r="B67" s="75"/>
      <c r="C67" s="141" t="s">
        <v>79</v>
      </c>
      <c r="D67" s="142">
        <v>5</v>
      </c>
      <c r="E67" s="111" t="s">
        <v>53</v>
      </c>
      <c r="F67" s="143"/>
      <c r="G67" s="144"/>
      <c r="H67" s="145">
        <v>500</v>
      </c>
      <c r="I67" s="131">
        <f t="shared" si="5"/>
        <v>2500</v>
      </c>
      <c r="J67" s="114"/>
      <c r="K67" s="115"/>
      <c r="L67" s="132">
        <f t="shared" si="6"/>
        <v>2500</v>
      </c>
      <c r="M67" s="146"/>
      <c r="N67" s="91" t="s">
        <v>80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</row>
    <row r="68" spans="1:127" ht="16" thickBot="1">
      <c r="A68" s="119"/>
      <c r="B68" s="120"/>
      <c r="C68" s="147" t="s">
        <v>81</v>
      </c>
      <c r="D68" s="122"/>
      <c r="E68" s="123"/>
      <c r="F68" s="123"/>
      <c r="G68" s="124"/>
      <c r="H68" s="124"/>
      <c r="I68" s="124"/>
      <c r="J68" s="124"/>
      <c r="K68" s="124"/>
      <c r="L68" s="125">
        <f>SUM(L69:L104)</f>
        <v>76351</v>
      </c>
      <c r="M68" s="126"/>
      <c r="N68" s="126"/>
      <c r="O68" s="148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</row>
    <row r="69" spans="1:127" ht="15">
      <c r="A69" s="90"/>
      <c r="B69" s="75"/>
      <c r="C69" s="73" t="s">
        <v>82</v>
      </c>
      <c r="D69" s="127">
        <v>0</v>
      </c>
      <c r="E69" s="85" t="s">
        <v>65</v>
      </c>
      <c r="F69" s="128"/>
      <c r="G69" s="129"/>
      <c r="H69" s="104"/>
      <c r="I69" s="105"/>
      <c r="J69" s="130">
        <v>0</v>
      </c>
      <c r="K69" s="131">
        <f>SUM(D69*J69)</f>
        <v>0</v>
      </c>
      <c r="L69" s="132">
        <f t="shared" ref="L69:L104" si="7">SUM(G69+I69+K69)</f>
        <v>0</v>
      </c>
      <c r="M69" s="133"/>
      <c r="N69" s="149" t="s">
        <v>83</v>
      </c>
      <c r="O69" s="99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</row>
    <row r="70" spans="1:127" ht="15">
      <c r="A70" s="90"/>
      <c r="B70" s="75"/>
      <c r="C70" s="91" t="s">
        <v>84</v>
      </c>
      <c r="D70" s="139">
        <v>0</v>
      </c>
      <c r="E70" s="75" t="s">
        <v>53</v>
      </c>
      <c r="F70" s="134"/>
      <c r="G70" s="135"/>
      <c r="H70" s="107"/>
      <c r="I70" s="108"/>
      <c r="J70" s="130">
        <v>8000</v>
      </c>
      <c r="K70" s="131">
        <f t="shared" ref="K70:K104" si="8">SUM(D70*J70)</f>
        <v>0</v>
      </c>
      <c r="L70" s="132">
        <f t="shared" si="7"/>
        <v>0</v>
      </c>
      <c r="M70" s="136"/>
      <c r="N70" s="138" t="s">
        <v>85</v>
      </c>
      <c r="O70" s="99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</row>
    <row r="71" spans="1:127" ht="15">
      <c r="A71" s="90"/>
      <c r="B71" s="75"/>
      <c r="C71" s="91" t="s">
        <v>86</v>
      </c>
      <c r="D71" s="139">
        <v>0</v>
      </c>
      <c r="E71" s="75" t="s">
        <v>53</v>
      </c>
      <c r="F71" s="134"/>
      <c r="G71" s="135"/>
      <c r="H71" s="107"/>
      <c r="I71" s="108"/>
      <c r="J71" s="130">
        <v>8000</v>
      </c>
      <c r="K71" s="131">
        <f t="shared" si="8"/>
        <v>0</v>
      </c>
      <c r="L71" s="132">
        <f t="shared" si="7"/>
        <v>0</v>
      </c>
      <c r="M71" s="136"/>
      <c r="N71" s="138" t="s">
        <v>85</v>
      </c>
      <c r="O71" s="99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</row>
    <row r="72" spans="1:127" ht="15">
      <c r="A72" s="90"/>
      <c r="B72" s="75"/>
      <c r="C72" s="91" t="s">
        <v>87</v>
      </c>
      <c r="D72" s="139">
        <v>0</v>
      </c>
      <c r="E72" s="75" t="s">
        <v>88</v>
      </c>
      <c r="F72" s="134"/>
      <c r="G72" s="135"/>
      <c r="H72" s="107"/>
      <c r="I72" s="108"/>
      <c r="J72" s="130">
        <v>0</v>
      </c>
      <c r="K72" s="131">
        <f t="shared" si="8"/>
        <v>0</v>
      </c>
      <c r="L72" s="132">
        <f t="shared" si="7"/>
        <v>0</v>
      </c>
      <c r="M72" s="136"/>
      <c r="N72" s="149" t="s">
        <v>89</v>
      </c>
      <c r="O72" s="99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</row>
    <row r="73" spans="1:127" ht="15">
      <c r="A73" s="90"/>
      <c r="B73" s="75"/>
      <c r="C73" s="91" t="s">
        <v>90</v>
      </c>
      <c r="D73" s="139">
        <v>0</v>
      </c>
      <c r="E73" s="75" t="s">
        <v>65</v>
      </c>
      <c r="F73" s="134"/>
      <c r="G73" s="135"/>
      <c r="H73" s="107"/>
      <c r="I73" s="108"/>
      <c r="J73" s="130">
        <v>0</v>
      </c>
      <c r="K73" s="131">
        <f t="shared" si="8"/>
        <v>0</v>
      </c>
      <c r="L73" s="132">
        <f t="shared" si="7"/>
        <v>0</v>
      </c>
      <c r="M73" s="136"/>
      <c r="N73" s="149" t="s">
        <v>91</v>
      </c>
      <c r="O73" s="99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</row>
    <row r="74" spans="1:127" ht="15">
      <c r="A74" s="90"/>
      <c r="B74" s="75"/>
      <c r="C74" s="91" t="s">
        <v>92</v>
      </c>
      <c r="D74" s="139">
        <v>0</v>
      </c>
      <c r="E74" s="75" t="s">
        <v>53</v>
      </c>
      <c r="F74" s="134"/>
      <c r="G74" s="135"/>
      <c r="H74" s="107"/>
      <c r="I74" s="108"/>
      <c r="J74" s="130">
        <v>1000</v>
      </c>
      <c r="K74" s="131">
        <f t="shared" si="8"/>
        <v>0</v>
      </c>
      <c r="L74" s="132">
        <f t="shared" si="7"/>
        <v>0</v>
      </c>
      <c r="M74" s="136"/>
      <c r="N74" s="138"/>
      <c r="O74" s="99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</row>
    <row r="75" spans="1:127" ht="15">
      <c r="A75" s="90"/>
      <c r="B75" s="75"/>
      <c r="C75" s="91" t="s">
        <v>93</v>
      </c>
      <c r="D75" s="127">
        <v>5</v>
      </c>
      <c r="E75" s="75" t="s">
        <v>53</v>
      </c>
      <c r="F75" s="134"/>
      <c r="G75" s="135"/>
      <c r="H75" s="107"/>
      <c r="I75" s="108"/>
      <c r="J75" s="130">
        <v>1750</v>
      </c>
      <c r="K75" s="131">
        <f t="shared" si="8"/>
        <v>8750</v>
      </c>
      <c r="L75" s="132">
        <f t="shared" si="7"/>
        <v>8750</v>
      </c>
      <c r="M75" s="136"/>
      <c r="N75" s="91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</row>
    <row r="76" spans="1:127" ht="15">
      <c r="A76" s="90"/>
      <c r="B76" s="75"/>
      <c r="C76" s="73" t="s">
        <v>94</v>
      </c>
      <c r="D76" s="127">
        <v>7</v>
      </c>
      <c r="E76" s="85" t="s">
        <v>50</v>
      </c>
      <c r="F76" s="134"/>
      <c r="G76" s="135"/>
      <c r="H76" s="107"/>
      <c r="I76" s="108"/>
      <c r="J76" s="130">
        <v>93</v>
      </c>
      <c r="K76" s="131">
        <f t="shared" si="8"/>
        <v>651</v>
      </c>
      <c r="L76" s="132">
        <f t="shared" si="7"/>
        <v>651</v>
      </c>
      <c r="M76" s="136"/>
      <c r="N76" s="91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</row>
    <row r="77" spans="1:127" ht="15">
      <c r="A77" s="90"/>
      <c r="B77" s="75"/>
      <c r="C77" s="91" t="s">
        <v>95</v>
      </c>
      <c r="D77" s="127">
        <v>0</v>
      </c>
      <c r="E77" s="75" t="s">
        <v>53</v>
      </c>
      <c r="F77" s="134"/>
      <c r="G77" s="135"/>
      <c r="H77" s="107"/>
      <c r="I77" s="108"/>
      <c r="J77" s="130">
        <v>407</v>
      </c>
      <c r="K77" s="131">
        <f t="shared" si="8"/>
        <v>0</v>
      </c>
      <c r="L77" s="132">
        <f t="shared" si="7"/>
        <v>0</v>
      </c>
      <c r="M77" s="136"/>
      <c r="N77" s="91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</row>
    <row r="78" spans="1:127" ht="15">
      <c r="A78" s="90"/>
      <c r="B78" s="75"/>
      <c r="C78" s="73" t="s">
        <v>96</v>
      </c>
      <c r="D78" s="127">
        <v>0</v>
      </c>
      <c r="E78" s="85" t="s">
        <v>50</v>
      </c>
      <c r="F78" s="134"/>
      <c r="G78" s="135"/>
      <c r="H78" s="107"/>
      <c r="I78" s="108"/>
      <c r="J78" s="130">
        <v>93</v>
      </c>
      <c r="K78" s="131">
        <f t="shared" si="8"/>
        <v>0</v>
      </c>
      <c r="L78" s="132">
        <f t="shared" si="7"/>
        <v>0</v>
      </c>
      <c r="M78" s="136"/>
      <c r="N78" s="91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</row>
    <row r="79" spans="1:127" ht="15">
      <c r="A79" s="90"/>
      <c r="B79" s="75"/>
      <c r="C79" s="91" t="s">
        <v>97</v>
      </c>
      <c r="D79" s="139">
        <v>5</v>
      </c>
      <c r="E79" s="75" t="s">
        <v>53</v>
      </c>
      <c r="F79" s="134"/>
      <c r="G79" s="135"/>
      <c r="H79" s="107"/>
      <c r="I79" s="108"/>
      <c r="J79" s="130">
        <v>750</v>
      </c>
      <c r="K79" s="131">
        <f t="shared" si="8"/>
        <v>3750</v>
      </c>
      <c r="L79" s="132">
        <f t="shared" si="7"/>
        <v>3750</v>
      </c>
      <c r="M79" s="136"/>
      <c r="N79" s="138"/>
      <c r="O79" s="99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</row>
    <row r="80" spans="1:127" ht="15">
      <c r="A80" s="90"/>
      <c r="B80" s="75"/>
      <c r="C80" s="91" t="s">
        <v>98</v>
      </c>
      <c r="D80" s="139">
        <v>0</v>
      </c>
      <c r="E80" s="75" t="s">
        <v>65</v>
      </c>
      <c r="F80" s="134"/>
      <c r="G80" s="135"/>
      <c r="H80" s="107"/>
      <c r="I80" s="108"/>
      <c r="J80" s="130">
        <v>0</v>
      </c>
      <c r="K80" s="131">
        <f t="shared" si="8"/>
        <v>0</v>
      </c>
      <c r="L80" s="132">
        <f t="shared" si="7"/>
        <v>0</v>
      </c>
      <c r="M80" s="136"/>
      <c r="N80" s="138"/>
      <c r="O80" s="99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</row>
    <row r="81" spans="1:127" ht="16" thickBot="1">
      <c r="A81" s="90"/>
      <c r="B81" s="75"/>
      <c r="C81" s="91" t="s">
        <v>99</v>
      </c>
      <c r="D81" s="139">
        <v>5</v>
      </c>
      <c r="E81" s="75" t="s">
        <v>53</v>
      </c>
      <c r="F81" s="143"/>
      <c r="G81" s="144"/>
      <c r="H81" s="114"/>
      <c r="I81" s="115"/>
      <c r="J81" s="140">
        <v>0</v>
      </c>
      <c r="K81" s="131">
        <f t="shared" si="8"/>
        <v>0</v>
      </c>
      <c r="L81" s="132">
        <f t="shared" si="7"/>
        <v>0</v>
      </c>
      <c r="M81" s="146"/>
      <c r="N81" s="138"/>
      <c r="O81" s="99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</row>
    <row r="82" spans="1:127" ht="15" customHeight="1" thickBot="1">
      <c r="A82" s="119"/>
      <c r="B82" s="120"/>
      <c r="C82" s="147" t="s">
        <v>100</v>
      </c>
      <c r="D82" s="122"/>
      <c r="E82" s="123"/>
      <c r="F82" s="123"/>
      <c r="G82" s="124"/>
      <c r="H82" s="124"/>
      <c r="I82" s="124"/>
      <c r="J82" s="150"/>
      <c r="K82" s="131">
        <f t="shared" si="8"/>
        <v>0</v>
      </c>
      <c r="L82" s="132">
        <f t="shared" si="7"/>
        <v>0</v>
      </c>
      <c r="M82" s="126"/>
      <c r="N82" s="126"/>
      <c r="O82" s="148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</row>
    <row r="83" spans="1:127" ht="15" customHeight="1">
      <c r="A83" s="90"/>
      <c r="B83" s="75"/>
      <c r="C83" s="103" t="s">
        <v>101</v>
      </c>
      <c r="D83" s="127">
        <v>19.5</v>
      </c>
      <c r="E83" s="151" t="s">
        <v>53</v>
      </c>
      <c r="F83" s="128"/>
      <c r="G83" s="129"/>
      <c r="H83" s="128"/>
      <c r="I83" s="129"/>
      <c r="J83" s="152">
        <v>1500</v>
      </c>
      <c r="K83" s="131">
        <f t="shared" si="8"/>
        <v>29250</v>
      </c>
      <c r="L83" s="132">
        <f t="shared" si="7"/>
        <v>29250</v>
      </c>
      <c r="M83" s="133"/>
      <c r="N83" s="103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</row>
    <row r="84" spans="1:127" ht="15" customHeight="1">
      <c r="A84" s="90"/>
      <c r="B84" s="75"/>
      <c r="C84" s="153" t="s">
        <v>102</v>
      </c>
      <c r="D84" s="154">
        <v>19.5</v>
      </c>
      <c r="E84" s="75" t="s">
        <v>53</v>
      </c>
      <c r="F84" s="134"/>
      <c r="G84" s="135"/>
      <c r="H84" s="134"/>
      <c r="I84" s="135"/>
      <c r="J84" s="155">
        <v>1600</v>
      </c>
      <c r="K84" s="131">
        <f t="shared" si="8"/>
        <v>31200</v>
      </c>
      <c r="L84" s="132">
        <f t="shared" si="7"/>
        <v>31200</v>
      </c>
      <c r="M84" s="136"/>
      <c r="N84" s="153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</row>
    <row r="85" spans="1:127" ht="15" customHeight="1" thickBot="1">
      <c r="A85" s="90"/>
      <c r="B85" s="75"/>
      <c r="C85" s="141" t="s">
        <v>103</v>
      </c>
      <c r="D85" s="156">
        <v>0</v>
      </c>
      <c r="E85" s="111" t="s">
        <v>65</v>
      </c>
      <c r="F85" s="143"/>
      <c r="G85" s="144"/>
      <c r="H85" s="143"/>
      <c r="I85" s="144"/>
      <c r="J85" s="157">
        <v>1000</v>
      </c>
      <c r="K85" s="131">
        <f t="shared" si="8"/>
        <v>0</v>
      </c>
      <c r="L85" s="132">
        <f t="shared" si="7"/>
        <v>0</v>
      </c>
      <c r="M85" s="146"/>
      <c r="N85" s="141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</row>
    <row r="86" spans="1:127" ht="15" customHeight="1" thickBot="1">
      <c r="A86" s="119"/>
      <c r="B86" s="120"/>
      <c r="C86" s="147" t="s">
        <v>104</v>
      </c>
      <c r="D86" s="122"/>
      <c r="E86" s="123"/>
      <c r="F86" s="123"/>
      <c r="G86" s="124"/>
      <c r="H86" s="124"/>
      <c r="I86" s="124"/>
      <c r="J86" s="150"/>
      <c r="K86" s="131">
        <f t="shared" si="8"/>
        <v>0</v>
      </c>
      <c r="L86" s="132">
        <f t="shared" si="7"/>
        <v>0</v>
      </c>
      <c r="M86" s="126"/>
      <c r="N86" s="126"/>
      <c r="O86" s="14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</row>
    <row r="87" spans="1:127" ht="15" customHeight="1">
      <c r="A87" s="90"/>
      <c r="B87" s="75">
        <v>15000</v>
      </c>
      <c r="C87" s="73" t="s">
        <v>105</v>
      </c>
      <c r="D87" s="127">
        <v>0</v>
      </c>
      <c r="E87" s="85" t="s">
        <v>106</v>
      </c>
      <c r="F87" s="128"/>
      <c r="G87" s="129"/>
      <c r="H87" s="104"/>
      <c r="I87" s="105"/>
      <c r="J87" s="130">
        <v>8</v>
      </c>
      <c r="K87" s="131">
        <f t="shared" si="8"/>
        <v>0</v>
      </c>
      <c r="L87" s="132">
        <f t="shared" si="7"/>
        <v>0</v>
      </c>
      <c r="M87" s="133"/>
      <c r="N87" s="138" t="s">
        <v>85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</row>
    <row r="88" spans="1:127" ht="15" customHeight="1">
      <c r="A88" s="90"/>
      <c r="B88" s="75"/>
      <c r="C88" s="73" t="s">
        <v>107</v>
      </c>
      <c r="D88" s="127">
        <v>0</v>
      </c>
      <c r="E88" s="85" t="s">
        <v>106</v>
      </c>
      <c r="F88" s="134"/>
      <c r="G88" s="135"/>
      <c r="H88" s="107"/>
      <c r="I88" s="108"/>
      <c r="J88" s="130">
        <v>13</v>
      </c>
      <c r="K88" s="131">
        <f t="shared" si="8"/>
        <v>0</v>
      </c>
      <c r="L88" s="132">
        <f t="shared" si="7"/>
        <v>0</v>
      </c>
      <c r="M88" s="136"/>
      <c r="N88" s="73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</row>
    <row r="89" spans="1:127" ht="15" customHeight="1">
      <c r="A89" s="90"/>
      <c r="B89" s="75"/>
      <c r="C89" s="73" t="s">
        <v>108</v>
      </c>
      <c r="D89" s="127">
        <v>0</v>
      </c>
      <c r="E89" s="85" t="s">
        <v>106</v>
      </c>
      <c r="F89" s="134"/>
      <c r="G89" s="135"/>
      <c r="H89" s="107"/>
      <c r="I89" s="108"/>
      <c r="J89" s="130">
        <v>6</v>
      </c>
      <c r="K89" s="131">
        <f t="shared" si="8"/>
        <v>0</v>
      </c>
      <c r="L89" s="132">
        <f t="shared" si="7"/>
        <v>0</v>
      </c>
      <c r="M89" s="136"/>
      <c r="N89" s="73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</row>
    <row r="90" spans="1:127" ht="15" customHeight="1">
      <c r="A90" s="90"/>
      <c r="B90" s="75"/>
      <c r="C90" s="73" t="s">
        <v>109</v>
      </c>
      <c r="D90" s="127">
        <v>0</v>
      </c>
      <c r="E90" s="85" t="s">
        <v>106</v>
      </c>
      <c r="F90" s="134"/>
      <c r="G90" s="135"/>
      <c r="H90" s="107"/>
      <c r="I90" s="108"/>
      <c r="J90" s="130">
        <v>7</v>
      </c>
      <c r="K90" s="131">
        <f t="shared" si="8"/>
        <v>0</v>
      </c>
      <c r="L90" s="132">
        <f t="shared" si="7"/>
        <v>0</v>
      </c>
      <c r="M90" s="136"/>
      <c r="N90" s="73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</row>
    <row r="91" spans="1:127" ht="15" customHeight="1">
      <c r="A91" s="90"/>
      <c r="B91" s="75"/>
      <c r="C91" s="73" t="s">
        <v>110</v>
      </c>
      <c r="D91" s="139">
        <v>0</v>
      </c>
      <c r="E91" s="85" t="s">
        <v>50</v>
      </c>
      <c r="F91" s="134"/>
      <c r="G91" s="135"/>
      <c r="H91" s="107"/>
      <c r="I91" s="108"/>
      <c r="J91" s="130">
        <v>1500</v>
      </c>
      <c r="K91" s="131">
        <f t="shared" si="8"/>
        <v>0</v>
      </c>
      <c r="L91" s="132">
        <f t="shared" si="7"/>
        <v>0</v>
      </c>
      <c r="M91" s="136"/>
      <c r="N91" s="138" t="s">
        <v>85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</row>
    <row r="92" spans="1:127" ht="15" customHeight="1">
      <c r="A92" s="90"/>
      <c r="B92" s="75">
        <v>15000</v>
      </c>
      <c r="C92" s="91" t="s">
        <v>111</v>
      </c>
      <c r="D92" s="139">
        <v>0</v>
      </c>
      <c r="E92" s="75" t="s">
        <v>53</v>
      </c>
      <c r="F92" s="134"/>
      <c r="G92" s="135"/>
      <c r="H92" s="107"/>
      <c r="I92" s="108"/>
      <c r="J92" s="130">
        <v>150</v>
      </c>
      <c r="K92" s="131">
        <f t="shared" si="8"/>
        <v>0</v>
      </c>
      <c r="L92" s="132">
        <f t="shared" si="7"/>
        <v>0</v>
      </c>
      <c r="M92" s="136"/>
      <c r="N92" s="138" t="s">
        <v>85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</row>
    <row r="93" spans="1:127" ht="15" customHeight="1">
      <c r="A93" s="90"/>
      <c r="B93" s="75"/>
      <c r="C93" s="91" t="s">
        <v>112</v>
      </c>
      <c r="D93" s="127">
        <v>0</v>
      </c>
      <c r="E93" s="75" t="s">
        <v>27</v>
      </c>
      <c r="F93" s="134"/>
      <c r="G93" s="135"/>
      <c r="H93" s="107"/>
      <c r="I93" s="108"/>
      <c r="J93" s="130">
        <v>1233</v>
      </c>
      <c r="K93" s="131">
        <f t="shared" si="8"/>
        <v>0</v>
      </c>
      <c r="L93" s="132">
        <f t="shared" si="7"/>
        <v>0</v>
      </c>
      <c r="M93" s="136"/>
      <c r="N93" s="138" t="s">
        <v>85</v>
      </c>
      <c r="O93" s="99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</row>
    <row r="94" spans="1:127" ht="15" customHeight="1">
      <c r="A94" s="90"/>
      <c r="B94" s="75"/>
      <c r="C94" s="91" t="s">
        <v>113</v>
      </c>
      <c r="D94" s="139">
        <v>0</v>
      </c>
      <c r="E94" s="75" t="s">
        <v>65</v>
      </c>
      <c r="F94" s="134"/>
      <c r="G94" s="135"/>
      <c r="H94" s="107"/>
      <c r="I94" s="108"/>
      <c r="J94" s="130">
        <v>10000</v>
      </c>
      <c r="K94" s="131">
        <f t="shared" si="8"/>
        <v>0</v>
      </c>
      <c r="L94" s="132">
        <f t="shared" si="7"/>
        <v>0</v>
      </c>
      <c r="M94" s="136"/>
      <c r="N94" s="91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</row>
    <row r="95" spans="1:127" ht="15" customHeight="1">
      <c r="A95" s="90"/>
      <c r="B95" s="75">
        <v>15000</v>
      </c>
      <c r="C95" s="91" t="s">
        <v>114</v>
      </c>
      <c r="D95" s="139">
        <v>0</v>
      </c>
      <c r="E95" s="75" t="s">
        <v>65</v>
      </c>
      <c r="F95" s="134"/>
      <c r="G95" s="135"/>
      <c r="H95" s="107"/>
      <c r="I95" s="108"/>
      <c r="J95" s="130">
        <v>2500</v>
      </c>
      <c r="K95" s="131">
        <f t="shared" si="8"/>
        <v>0</v>
      </c>
      <c r="L95" s="132">
        <f t="shared" si="7"/>
        <v>0</v>
      </c>
      <c r="M95" s="136"/>
      <c r="N95" s="91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</row>
    <row r="96" spans="1:127" ht="15" customHeight="1">
      <c r="A96" s="90"/>
      <c r="B96" s="75"/>
      <c r="C96" s="91" t="s">
        <v>115</v>
      </c>
      <c r="D96" s="139">
        <v>0</v>
      </c>
      <c r="E96" s="75" t="s">
        <v>65</v>
      </c>
      <c r="F96" s="134"/>
      <c r="G96" s="135"/>
      <c r="H96" s="107"/>
      <c r="I96" s="108"/>
      <c r="J96" s="130">
        <v>1500</v>
      </c>
      <c r="K96" s="131">
        <f t="shared" si="8"/>
        <v>0</v>
      </c>
      <c r="L96" s="132">
        <f t="shared" si="7"/>
        <v>0</v>
      </c>
      <c r="M96" s="136"/>
      <c r="N96" s="91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</row>
    <row r="97" spans="1:127" ht="15" customHeight="1">
      <c r="A97" s="90"/>
      <c r="B97" s="75"/>
      <c r="C97" s="91" t="s">
        <v>116</v>
      </c>
      <c r="D97" s="139">
        <v>0</v>
      </c>
      <c r="E97" s="75" t="s">
        <v>65</v>
      </c>
      <c r="F97" s="134"/>
      <c r="G97" s="135"/>
      <c r="H97" s="107"/>
      <c r="I97" s="108"/>
      <c r="J97" s="130">
        <v>500</v>
      </c>
      <c r="K97" s="131">
        <f t="shared" si="8"/>
        <v>0</v>
      </c>
      <c r="L97" s="132">
        <f t="shared" si="7"/>
        <v>0</v>
      </c>
      <c r="M97" s="136"/>
      <c r="N97" s="91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</row>
    <row r="98" spans="1:127" ht="15">
      <c r="A98" s="90"/>
      <c r="B98" s="75">
        <v>15000</v>
      </c>
      <c r="C98" s="91" t="s">
        <v>117</v>
      </c>
      <c r="D98" s="139">
        <v>0</v>
      </c>
      <c r="E98" s="75" t="s">
        <v>65</v>
      </c>
      <c r="F98" s="134"/>
      <c r="G98" s="135"/>
      <c r="H98" s="107"/>
      <c r="I98" s="108"/>
      <c r="J98" s="130">
        <v>5000</v>
      </c>
      <c r="K98" s="131">
        <f t="shared" si="8"/>
        <v>0</v>
      </c>
      <c r="L98" s="132">
        <f t="shared" si="7"/>
        <v>0</v>
      </c>
      <c r="M98" s="136"/>
      <c r="N98" s="91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</row>
    <row r="99" spans="1:127" ht="15">
      <c r="A99" s="90"/>
      <c r="B99" s="75"/>
      <c r="C99" s="91" t="s">
        <v>118</v>
      </c>
      <c r="D99" s="139">
        <v>0</v>
      </c>
      <c r="E99" s="75" t="s">
        <v>65</v>
      </c>
      <c r="F99" s="134"/>
      <c r="G99" s="135"/>
      <c r="H99" s="107"/>
      <c r="I99" s="108"/>
      <c r="J99" s="130">
        <v>0</v>
      </c>
      <c r="K99" s="131">
        <f t="shared" si="8"/>
        <v>0</v>
      </c>
      <c r="L99" s="132">
        <f t="shared" si="7"/>
        <v>0</v>
      </c>
      <c r="M99" s="136"/>
      <c r="N99" s="91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</row>
    <row r="100" spans="1:127" ht="15">
      <c r="A100" s="90"/>
      <c r="B100" s="75">
        <v>15000</v>
      </c>
      <c r="C100" s="91" t="s">
        <v>119</v>
      </c>
      <c r="D100" s="139">
        <v>0</v>
      </c>
      <c r="E100" s="75" t="s">
        <v>65</v>
      </c>
      <c r="F100" s="134"/>
      <c r="G100" s="135"/>
      <c r="H100" s="107"/>
      <c r="I100" s="108"/>
      <c r="J100" s="130">
        <v>5000</v>
      </c>
      <c r="K100" s="131">
        <f t="shared" si="8"/>
        <v>0</v>
      </c>
      <c r="L100" s="132">
        <f t="shared" si="7"/>
        <v>0</v>
      </c>
      <c r="M100" s="136"/>
      <c r="N100" s="91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</row>
    <row r="101" spans="1:127" ht="15">
      <c r="A101" s="90"/>
      <c r="B101" s="75">
        <v>15000</v>
      </c>
      <c r="C101" s="91" t="s">
        <v>120</v>
      </c>
      <c r="D101" s="139">
        <v>0</v>
      </c>
      <c r="E101" s="75" t="s">
        <v>65</v>
      </c>
      <c r="F101" s="134"/>
      <c r="G101" s="135"/>
      <c r="H101" s="107"/>
      <c r="I101" s="108"/>
      <c r="J101" s="130">
        <v>5000</v>
      </c>
      <c r="K101" s="131">
        <f t="shared" si="8"/>
        <v>0</v>
      </c>
      <c r="L101" s="132">
        <f t="shared" si="7"/>
        <v>0</v>
      </c>
      <c r="M101" s="136"/>
      <c r="N101" s="91"/>
      <c r="O101" s="158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</row>
    <row r="102" spans="1:127" ht="15">
      <c r="A102" s="90"/>
      <c r="B102" s="75"/>
      <c r="C102" s="91" t="s">
        <v>121</v>
      </c>
      <c r="D102" s="127">
        <v>5</v>
      </c>
      <c r="E102" s="75" t="s">
        <v>53</v>
      </c>
      <c r="F102" s="134"/>
      <c r="G102" s="135"/>
      <c r="H102" s="107"/>
      <c r="I102" s="108"/>
      <c r="J102" s="130">
        <v>500</v>
      </c>
      <c r="K102" s="131">
        <f t="shared" si="8"/>
        <v>2500</v>
      </c>
      <c r="L102" s="132">
        <f t="shared" si="7"/>
        <v>2500</v>
      </c>
      <c r="M102" s="136"/>
      <c r="N102" s="91"/>
      <c r="O102" s="158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</row>
    <row r="103" spans="1:127" ht="15">
      <c r="A103" s="90"/>
      <c r="B103" s="75"/>
      <c r="C103" s="91" t="s">
        <v>122</v>
      </c>
      <c r="D103" s="127">
        <v>5</v>
      </c>
      <c r="E103" s="75" t="s">
        <v>53</v>
      </c>
      <c r="F103" s="134"/>
      <c r="G103" s="135"/>
      <c r="H103" s="107"/>
      <c r="I103" s="108"/>
      <c r="J103" s="140">
        <v>50</v>
      </c>
      <c r="K103" s="131">
        <f t="shared" si="8"/>
        <v>250</v>
      </c>
      <c r="L103" s="132">
        <f t="shared" si="7"/>
        <v>250</v>
      </c>
      <c r="M103" s="136"/>
      <c r="N103" s="91"/>
      <c r="O103" s="158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</row>
    <row r="104" spans="1:127" ht="16" thickBot="1">
      <c r="A104" s="90"/>
      <c r="B104" s="75"/>
      <c r="C104" s="141" t="s">
        <v>123</v>
      </c>
      <c r="D104" s="159">
        <v>0</v>
      </c>
      <c r="E104" s="111" t="s">
        <v>50</v>
      </c>
      <c r="F104" s="143"/>
      <c r="G104" s="144"/>
      <c r="H104" s="114"/>
      <c r="I104" s="115"/>
      <c r="J104" s="145">
        <v>0</v>
      </c>
      <c r="K104" s="131">
        <f t="shared" si="8"/>
        <v>0</v>
      </c>
      <c r="L104" s="132">
        <f t="shared" si="7"/>
        <v>0</v>
      </c>
      <c r="M104" s="146"/>
      <c r="N104" s="141"/>
      <c r="O104" s="158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</row>
    <row r="105" spans="1:127" ht="16" thickBot="1">
      <c r="A105" s="119"/>
      <c r="B105" s="120"/>
      <c r="C105" s="147" t="s">
        <v>124</v>
      </c>
      <c r="D105" s="122"/>
      <c r="E105" s="123"/>
      <c r="F105" s="123"/>
      <c r="G105" s="124"/>
      <c r="H105" s="124"/>
      <c r="I105" s="124"/>
      <c r="J105" s="124"/>
      <c r="K105" s="124"/>
      <c r="L105" s="160">
        <f>SUM(L106:L111)</f>
        <v>20354.285714285717</v>
      </c>
      <c r="M105" s="126"/>
      <c r="N105" s="126"/>
      <c r="O105" s="158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</row>
    <row r="106" spans="1:127" ht="15">
      <c r="A106" s="161"/>
      <c r="B106" s="151"/>
      <c r="C106" s="162" t="s">
        <v>125</v>
      </c>
      <c r="D106" s="154">
        <v>0</v>
      </c>
      <c r="E106" s="151" t="s">
        <v>27</v>
      </c>
      <c r="F106" s="128"/>
      <c r="G106" s="129"/>
      <c r="H106" s="104"/>
      <c r="I106" s="105"/>
      <c r="J106" s="163">
        <v>350</v>
      </c>
      <c r="K106" s="132">
        <f t="shared" ref="K106:K111" si="9">SUM(D106*J106)</f>
        <v>0</v>
      </c>
      <c r="L106" s="132">
        <f t="shared" ref="L106:L111" si="10">SUM(G106+I106+K106)</f>
        <v>0</v>
      </c>
      <c r="M106" s="133"/>
      <c r="N106" s="164"/>
      <c r="O106" s="158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</row>
    <row r="107" spans="1:127" ht="15">
      <c r="A107" s="90"/>
      <c r="B107" s="75"/>
      <c r="C107" s="91" t="s">
        <v>126</v>
      </c>
      <c r="D107" s="165">
        <v>0</v>
      </c>
      <c r="E107" s="75" t="s">
        <v>27</v>
      </c>
      <c r="F107" s="134"/>
      <c r="G107" s="135"/>
      <c r="H107" s="107"/>
      <c r="I107" s="108"/>
      <c r="J107" s="166">
        <v>400</v>
      </c>
      <c r="K107" s="132">
        <f t="shared" si="9"/>
        <v>0</v>
      </c>
      <c r="L107" s="132">
        <f t="shared" si="10"/>
        <v>0</v>
      </c>
      <c r="M107" s="136"/>
      <c r="N107" s="167"/>
      <c r="O107" s="158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</row>
    <row r="108" spans="1:127" ht="15">
      <c r="A108" s="84"/>
      <c r="B108" s="85"/>
      <c r="C108" s="73" t="s">
        <v>127</v>
      </c>
      <c r="D108" s="127">
        <v>0</v>
      </c>
      <c r="E108" s="85" t="s">
        <v>27</v>
      </c>
      <c r="F108" s="134"/>
      <c r="G108" s="135"/>
      <c r="H108" s="107"/>
      <c r="I108" s="108"/>
      <c r="J108" s="168">
        <v>2500</v>
      </c>
      <c r="K108" s="132">
        <f t="shared" si="9"/>
        <v>0</v>
      </c>
      <c r="L108" s="132">
        <f t="shared" si="10"/>
        <v>0</v>
      </c>
      <c r="M108" s="136"/>
      <c r="N108" s="138" t="s">
        <v>85</v>
      </c>
      <c r="O108" s="158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</row>
    <row r="109" spans="1:127" ht="15">
      <c r="A109" s="90"/>
      <c r="B109" s="75"/>
      <c r="C109" s="91" t="s">
        <v>128</v>
      </c>
      <c r="D109" s="74">
        <f>K4</f>
        <v>39.142857142857146</v>
      </c>
      <c r="E109" s="75" t="s">
        <v>27</v>
      </c>
      <c r="F109" s="134"/>
      <c r="G109" s="135"/>
      <c r="H109" s="107"/>
      <c r="I109" s="108"/>
      <c r="J109" s="165">
        <v>0</v>
      </c>
      <c r="K109" s="132">
        <f t="shared" si="9"/>
        <v>0</v>
      </c>
      <c r="L109" s="132">
        <f t="shared" si="10"/>
        <v>0</v>
      </c>
      <c r="M109" s="136"/>
      <c r="N109" s="138"/>
      <c r="O109" s="158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</row>
    <row r="110" spans="1:127" ht="15">
      <c r="A110" s="90"/>
      <c r="B110" s="75">
        <v>17300</v>
      </c>
      <c r="C110" s="91" t="s">
        <v>129</v>
      </c>
      <c r="D110" s="74">
        <f>K4</f>
        <v>39.142857142857146</v>
      </c>
      <c r="E110" s="75" t="s">
        <v>27</v>
      </c>
      <c r="F110" s="134"/>
      <c r="G110" s="135"/>
      <c r="H110" s="107"/>
      <c r="I110" s="108"/>
      <c r="J110" s="166">
        <v>520</v>
      </c>
      <c r="K110" s="132">
        <f t="shared" si="9"/>
        <v>20354.285714285717</v>
      </c>
      <c r="L110" s="132">
        <f t="shared" si="10"/>
        <v>20354.285714285717</v>
      </c>
      <c r="M110" s="136"/>
      <c r="N110" s="138"/>
      <c r="O110" s="158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</row>
    <row r="111" spans="1:127" ht="16" thickBot="1">
      <c r="A111" s="110"/>
      <c r="B111" s="111"/>
      <c r="C111" s="141" t="s">
        <v>130</v>
      </c>
      <c r="D111" s="169">
        <f>[1]Summary!I7</f>
        <v>361970</v>
      </c>
      <c r="E111" s="111" t="s">
        <v>88</v>
      </c>
      <c r="F111" s="143"/>
      <c r="G111" s="144"/>
      <c r="H111" s="114"/>
      <c r="I111" s="115"/>
      <c r="J111" s="156">
        <v>0</v>
      </c>
      <c r="K111" s="132">
        <f t="shared" si="9"/>
        <v>0</v>
      </c>
      <c r="L111" s="132">
        <f t="shared" si="10"/>
        <v>0</v>
      </c>
      <c r="M111" s="146"/>
      <c r="N111" s="112" t="s">
        <v>85</v>
      </c>
      <c r="O111" s="158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</row>
    <row r="112" spans="1:127" ht="16" thickBot="1">
      <c r="A112" s="119"/>
      <c r="B112" s="120"/>
      <c r="C112" s="147" t="s">
        <v>131</v>
      </c>
      <c r="D112" s="122"/>
      <c r="E112" s="123"/>
      <c r="F112" s="123"/>
      <c r="G112" s="124"/>
      <c r="H112" s="124"/>
      <c r="I112" s="124"/>
      <c r="J112" s="124"/>
      <c r="K112" s="124"/>
      <c r="L112" s="160">
        <f>SUM(L113:L120)</f>
        <v>750</v>
      </c>
      <c r="M112" s="126"/>
      <c r="N112" s="126"/>
      <c r="O112" s="158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</row>
    <row r="113" spans="1:127" ht="48">
      <c r="A113" s="90"/>
      <c r="B113" s="75">
        <v>13200</v>
      </c>
      <c r="C113" s="91" t="s">
        <v>132</v>
      </c>
      <c r="D113" s="127">
        <v>0</v>
      </c>
      <c r="E113" s="75" t="s">
        <v>65</v>
      </c>
      <c r="F113" s="128"/>
      <c r="G113" s="129"/>
      <c r="H113" s="104"/>
      <c r="I113" s="105"/>
      <c r="J113" s="140">
        <v>10000</v>
      </c>
      <c r="K113" s="170">
        <f t="shared" ref="K113:K120" si="11">SUM(D113*J113)</f>
        <v>0</v>
      </c>
      <c r="L113" s="171">
        <f>SUM(G113+I113+K113)</f>
        <v>0</v>
      </c>
      <c r="M113" s="133"/>
      <c r="N113" s="172" t="s">
        <v>133</v>
      </c>
      <c r="O113" s="158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</row>
    <row r="114" spans="1:127" ht="48">
      <c r="A114" s="90"/>
      <c r="B114" s="75">
        <v>13200</v>
      </c>
      <c r="C114" s="91" t="s">
        <v>134</v>
      </c>
      <c r="D114" s="127">
        <v>0</v>
      </c>
      <c r="E114" s="75" t="s">
        <v>53</v>
      </c>
      <c r="F114" s="134"/>
      <c r="G114" s="135"/>
      <c r="H114" s="107"/>
      <c r="I114" s="108"/>
      <c r="J114" s="140">
        <v>1650</v>
      </c>
      <c r="K114" s="170">
        <f t="shared" si="11"/>
        <v>0</v>
      </c>
      <c r="L114" s="171">
        <f t="shared" ref="L114:L120" si="12">SUM(G114+I114+K114)</f>
        <v>0</v>
      </c>
      <c r="M114" s="136"/>
      <c r="N114" s="172" t="s">
        <v>135</v>
      </c>
      <c r="O114" s="158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</row>
    <row r="115" spans="1:127" ht="48">
      <c r="A115" s="90"/>
      <c r="B115" s="75">
        <v>13200</v>
      </c>
      <c r="C115" s="91" t="s">
        <v>136</v>
      </c>
      <c r="D115" s="127">
        <v>0</v>
      </c>
      <c r="E115" s="75" t="s">
        <v>53</v>
      </c>
      <c r="F115" s="134"/>
      <c r="G115" s="135"/>
      <c r="H115" s="107"/>
      <c r="I115" s="108"/>
      <c r="J115" s="140">
        <v>300</v>
      </c>
      <c r="K115" s="170">
        <f t="shared" si="11"/>
        <v>0</v>
      </c>
      <c r="L115" s="171">
        <f t="shared" si="12"/>
        <v>0</v>
      </c>
      <c r="M115" s="136"/>
      <c r="N115" s="172" t="s">
        <v>137</v>
      </c>
      <c r="O115" s="158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</row>
    <row r="116" spans="1:127" ht="15">
      <c r="A116" s="90"/>
      <c r="B116" s="75">
        <v>13233</v>
      </c>
      <c r="C116" s="91" t="s">
        <v>138</v>
      </c>
      <c r="D116" s="127">
        <v>5</v>
      </c>
      <c r="E116" s="75" t="s">
        <v>53</v>
      </c>
      <c r="F116" s="134"/>
      <c r="G116" s="135"/>
      <c r="H116" s="107"/>
      <c r="I116" s="108"/>
      <c r="J116" s="140">
        <v>50</v>
      </c>
      <c r="K116" s="170">
        <f t="shared" si="11"/>
        <v>250</v>
      </c>
      <c r="L116" s="171">
        <f t="shared" si="12"/>
        <v>250</v>
      </c>
      <c r="M116" s="136"/>
      <c r="N116" s="138"/>
      <c r="O116" s="158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</row>
    <row r="117" spans="1:127" ht="15">
      <c r="A117" s="90"/>
      <c r="B117" s="75">
        <v>13233</v>
      </c>
      <c r="C117" s="91" t="s">
        <v>139</v>
      </c>
      <c r="D117" s="127">
        <v>5</v>
      </c>
      <c r="E117" s="75" t="s">
        <v>53</v>
      </c>
      <c r="F117" s="134"/>
      <c r="G117" s="135"/>
      <c r="H117" s="107"/>
      <c r="I117" s="108"/>
      <c r="J117" s="140">
        <v>100</v>
      </c>
      <c r="K117" s="170">
        <f t="shared" si="11"/>
        <v>500</v>
      </c>
      <c r="L117" s="171">
        <f t="shared" si="12"/>
        <v>500</v>
      </c>
      <c r="M117" s="136"/>
      <c r="N117" s="138"/>
      <c r="O117" s="158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</row>
    <row r="118" spans="1:127" ht="15">
      <c r="A118" s="90"/>
      <c r="B118" s="75"/>
      <c r="C118" s="91" t="s">
        <v>140</v>
      </c>
      <c r="D118" s="165">
        <v>0</v>
      </c>
      <c r="E118" s="75" t="s">
        <v>65</v>
      </c>
      <c r="F118" s="134"/>
      <c r="G118" s="135"/>
      <c r="H118" s="107"/>
      <c r="I118" s="108"/>
      <c r="J118" s="130">
        <v>2500</v>
      </c>
      <c r="K118" s="170">
        <f t="shared" si="11"/>
        <v>0</v>
      </c>
      <c r="L118" s="171">
        <f t="shared" si="12"/>
        <v>0</v>
      </c>
      <c r="M118" s="136"/>
      <c r="N118" s="167"/>
      <c r="O118" s="158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</row>
    <row r="119" spans="1:127" ht="15">
      <c r="A119" s="90"/>
      <c r="B119" s="75">
        <v>13233</v>
      </c>
      <c r="C119" s="73" t="s">
        <v>141</v>
      </c>
      <c r="D119" s="127">
        <v>0</v>
      </c>
      <c r="E119" s="85" t="s">
        <v>65</v>
      </c>
      <c r="F119" s="134"/>
      <c r="G119" s="135"/>
      <c r="H119" s="107"/>
      <c r="I119" s="108"/>
      <c r="J119" s="140">
        <v>500</v>
      </c>
      <c r="K119" s="170">
        <f t="shared" si="11"/>
        <v>0</v>
      </c>
      <c r="L119" s="171">
        <f t="shared" si="12"/>
        <v>0</v>
      </c>
      <c r="M119" s="136"/>
      <c r="N119" s="167"/>
      <c r="O119" s="158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</row>
    <row r="120" spans="1:127" ht="16" thickBot="1">
      <c r="A120" s="90"/>
      <c r="B120" s="75"/>
      <c r="C120" s="94" t="s">
        <v>142</v>
      </c>
      <c r="D120" s="154">
        <v>0</v>
      </c>
      <c r="E120" s="95" t="s">
        <v>65</v>
      </c>
      <c r="F120" s="143"/>
      <c r="G120" s="144"/>
      <c r="H120" s="114"/>
      <c r="I120" s="115"/>
      <c r="J120" s="155">
        <v>0</v>
      </c>
      <c r="K120" s="170">
        <f t="shared" si="11"/>
        <v>0</v>
      </c>
      <c r="L120" s="171">
        <f t="shared" si="12"/>
        <v>0</v>
      </c>
      <c r="M120" s="146"/>
      <c r="N120" s="167"/>
      <c r="O120" s="158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</row>
    <row r="121" spans="1:127" ht="16" thickBot="1">
      <c r="A121" s="119"/>
      <c r="B121" s="120"/>
      <c r="C121" s="147" t="s">
        <v>143</v>
      </c>
      <c r="D121" s="122"/>
      <c r="E121" s="123"/>
      <c r="F121" s="123"/>
      <c r="G121" s="124"/>
      <c r="H121" s="124"/>
      <c r="I121" s="124"/>
      <c r="J121" s="124"/>
      <c r="K121" s="124"/>
      <c r="L121" s="160">
        <f>SUM(L122:L126)</f>
        <v>10750</v>
      </c>
      <c r="M121" s="126"/>
      <c r="N121" s="126"/>
      <c r="O121" s="158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</row>
    <row r="122" spans="1:127" ht="15">
      <c r="A122" s="90"/>
      <c r="B122" s="75"/>
      <c r="C122" s="73" t="s">
        <v>144</v>
      </c>
      <c r="D122" s="127">
        <v>0</v>
      </c>
      <c r="E122" s="85" t="s">
        <v>65</v>
      </c>
      <c r="F122" s="128"/>
      <c r="G122" s="129"/>
      <c r="H122" s="104"/>
      <c r="I122" s="105"/>
      <c r="J122" s="140">
        <v>1000</v>
      </c>
      <c r="K122" s="131">
        <f>SUM(D122*J122)</f>
        <v>0</v>
      </c>
      <c r="L122" s="132">
        <f t="shared" ref="L122:L126" si="13">SUM(G122+I122+K122)</f>
        <v>0</v>
      </c>
      <c r="M122" s="133"/>
      <c r="N122" s="73"/>
      <c r="O122" s="158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</row>
    <row r="123" spans="1:127" ht="15">
      <c r="A123" s="90"/>
      <c r="B123" s="75">
        <v>10550</v>
      </c>
      <c r="C123" s="91" t="s">
        <v>145</v>
      </c>
      <c r="D123" s="127">
        <v>0</v>
      </c>
      <c r="E123" s="75" t="s">
        <v>65</v>
      </c>
      <c r="F123" s="134"/>
      <c r="G123" s="135"/>
      <c r="H123" s="107"/>
      <c r="I123" s="108"/>
      <c r="J123" s="140">
        <v>500</v>
      </c>
      <c r="K123" s="131">
        <f>SUM(D123*J123)</f>
        <v>0</v>
      </c>
      <c r="L123" s="132">
        <f t="shared" si="13"/>
        <v>0</v>
      </c>
      <c r="M123" s="136"/>
      <c r="N123" s="91"/>
      <c r="O123" s="158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</row>
    <row r="124" spans="1:127" ht="15">
      <c r="A124" s="90"/>
      <c r="B124" s="75"/>
      <c r="C124" s="91" t="s">
        <v>146</v>
      </c>
      <c r="D124" s="127">
        <v>1</v>
      </c>
      <c r="E124" s="75" t="s">
        <v>65</v>
      </c>
      <c r="F124" s="134"/>
      <c r="G124" s="135"/>
      <c r="H124" s="140">
        <v>10000</v>
      </c>
      <c r="I124" s="131">
        <f>SUM(D124*H124)</f>
        <v>10000</v>
      </c>
      <c r="J124" s="173"/>
      <c r="K124" s="174"/>
      <c r="L124" s="132">
        <f t="shared" si="13"/>
        <v>10000</v>
      </c>
      <c r="M124" s="136"/>
      <c r="N124" s="91"/>
      <c r="O124" s="158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</row>
    <row r="125" spans="1:127" ht="15">
      <c r="A125" s="90"/>
      <c r="B125" s="75"/>
      <c r="C125" s="91" t="s">
        <v>147</v>
      </c>
      <c r="D125" s="127">
        <v>5</v>
      </c>
      <c r="E125" s="75" t="s">
        <v>53</v>
      </c>
      <c r="F125" s="134"/>
      <c r="G125" s="135"/>
      <c r="H125" s="140">
        <v>75</v>
      </c>
      <c r="I125" s="131">
        <f t="shared" ref="I125:I126" si="14">SUM(D125*H125)</f>
        <v>375</v>
      </c>
      <c r="J125" s="107"/>
      <c r="K125" s="108"/>
      <c r="L125" s="132">
        <f t="shared" si="13"/>
        <v>375</v>
      </c>
      <c r="M125" s="136"/>
      <c r="N125" s="91"/>
      <c r="O125" s="158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</row>
    <row r="126" spans="1:127" ht="16" thickBot="1">
      <c r="A126" s="90"/>
      <c r="B126" s="75"/>
      <c r="C126" s="94" t="s">
        <v>148</v>
      </c>
      <c r="D126" s="127">
        <v>5</v>
      </c>
      <c r="E126" s="95" t="s">
        <v>53</v>
      </c>
      <c r="F126" s="143"/>
      <c r="G126" s="144"/>
      <c r="H126" s="155">
        <v>75</v>
      </c>
      <c r="I126" s="131">
        <f t="shared" si="14"/>
        <v>375</v>
      </c>
      <c r="J126" s="114"/>
      <c r="K126" s="115"/>
      <c r="L126" s="132">
        <f t="shared" si="13"/>
        <v>375</v>
      </c>
      <c r="M126" s="146"/>
      <c r="N126" s="94"/>
      <c r="O126" s="158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</row>
    <row r="127" spans="1:127" ht="16" thickBot="1">
      <c r="A127" s="119"/>
      <c r="B127" s="120"/>
      <c r="C127" s="147" t="s">
        <v>149</v>
      </c>
      <c r="D127" s="122"/>
      <c r="E127" s="123"/>
      <c r="F127" s="123"/>
      <c r="G127" s="124"/>
      <c r="H127" s="124"/>
      <c r="I127" s="124"/>
      <c r="J127" s="124"/>
      <c r="K127" s="124"/>
      <c r="L127" s="160">
        <f>SUM(L128:L130)</f>
        <v>0</v>
      </c>
      <c r="M127" s="126"/>
      <c r="N127" s="126"/>
      <c r="O127" s="158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</row>
    <row r="128" spans="1:127" ht="15">
      <c r="A128" s="90"/>
      <c r="B128" s="75"/>
      <c r="C128" s="91" t="s">
        <v>150</v>
      </c>
      <c r="D128" s="139">
        <v>0</v>
      </c>
      <c r="E128" s="75" t="s">
        <v>65</v>
      </c>
      <c r="F128" s="128"/>
      <c r="G128" s="129"/>
      <c r="H128" s="104"/>
      <c r="I128" s="105"/>
      <c r="J128" s="175">
        <v>0</v>
      </c>
      <c r="K128" s="131">
        <f>SUM(D128*J128)</f>
        <v>0</v>
      </c>
      <c r="L128" s="132">
        <f t="shared" ref="L128:L144" si="15">SUM(G128+I128+K128)</f>
        <v>0</v>
      </c>
      <c r="M128" s="133"/>
      <c r="N128" s="138" t="s">
        <v>151</v>
      </c>
      <c r="O128" s="158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</row>
    <row r="129" spans="1:127" ht="15">
      <c r="A129" s="90"/>
      <c r="B129" s="75"/>
      <c r="C129" s="91" t="s">
        <v>152</v>
      </c>
      <c r="D129" s="176">
        <v>0</v>
      </c>
      <c r="E129" s="75" t="s">
        <v>50</v>
      </c>
      <c r="F129" s="134"/>
      <c r="G129" s="135"/>
      <c r="H129" s="107"/>
      <c r="I129" s="108"/>
      <c r="J129" s="175">
        <v>0</v>
      </c>
      <c r="K129" s="131">
        <f t="shared" ref="K129:K130" si="16">SUM(D129*J129)</f>
        <v>0</v>
      </c>
      <c r="L129" s="132">
        <f t="shared" si="15"/>
        <v>0</v>
      </c>
      <c r="M129" s="136"/>
      <c r="N129" s="138" t="s">
        <v>151</v>
      </c>
      <c r="O129" s="158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</row>
    <row r="130" spans="1:127" ht="16" thickBot="1">
      <c r="A130" s="90"/>
      <c r="B130" s="75"/>
      <c r="C130" s="94" t="s">
        <v>153</v>
      </c>
      <c r="D130" s="177">
        <v>0</v>
      </c>
      <c r="E130" s="178" t="s">
        <v>65</v>
      </c>
      <c r="F130" s="143"/>
      <c r="G130" s="144"/>
      <c r="H130" s="114"/>
      <c r="I130" s="115"/>
      <c r="J130" s="179">
        <v>0</v>
      </c>
      <c r="K130" s="131">
        <f t="shared" si="16"/>
        <v>0</v>
      </c>
      <c r="L130" s="132">
        <f t="shared" si="15"/>
        <v>0</v>
      </c>
      <c r="M130" s="146"/>
      <c r="N130" s="138" t="s">
        <v>151</v>
      </c>
      <c r="O130" s="158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</row>
    <row r="131" spans="1:127" ht="16" thickBot="1">
      <c r="A131" s="119"/>
      <c r="B131" s="120"/>
      <c r="C131" s="147" t="s">
        <v>154</v>
      </c>
      <c r="D131" s="122"/>
      <c r="E131" s="123"/>
      <c r="F131" s="123"/>
      <c r="G131" s="124"/>
      <c r="H131" s="124"/>
      <c r="I131" s="124"/>
      <c r="J131" s="124"/>
      <c r="K131" s="124"/>
      <c r="L131" s="160">
        <f>SUM(L132:L135)</f>
        <v>5500</v>
      </c>
      <c r="M131" s="126"/>
      <c r="N131" s="126"/>
      <c r="O131" s="158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</row>
    <row r="132" spans="1:127" ht="15">
      <c r="A132" s="71"/>
      <c r="B132" s="72"/>
      <c r="C132" s="103" t="s">
        <v>155</v>
      </c>
      <c r="D132" s="180">
        <v>5</v>
      </c>
      <c r="E132" s="72" t="s">
        <v>65</v>
      </c>
      <c r="F132" s="128"/>
      <c r="G132" s="129"/>
      <c r="H132" s="104"/>
      <c r="I132" s="105"/>
      <c r="J132" s="181">
        <v>1000</v>
      </c>
      <c r="K132" s="131">
        <f>SUM(D132*J132)</f>
        <v>5000</v>
      </c>
      <c r="L132" s="132">
        <f t="shared" si="15"/>
        <v>5000</v>
      </c>
      <c r="M132" s="133"/>
      <c r="N132" s="182" t="s">
        <v>156</v>
      </c>
      <c r="O132" s="158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</row>
    <row r="133" spans="1:127" ht="15">
      <c r="A133" s="90"/>
      <c r="B133" s="75"/>
      <c r="C133" s="91" t="s">
        <v>157</v>
      </c>
      <c r="D133" s="139">
        <v>0</v>
      </c>
      <c r="E133" s="75" t="s">
        <v>65</v>
      </c>
      <c r="F133" s="134"/>
      <c r="G133" s="135"/>
      <c r="H133" s="107"/>
      <c r="I133" s="108"/>
      <c r="J133" s="175">
        <v>0</v>
      </c>
      <c r="K133" s="131">
        <f t="shared" ref="K133:K135" si="17">SUM(D133*J133)</f>
        <v>0</v>
      </c>
      <c r="L133" s="132">
        <f t="shared" si="15"/>
        <v>0</v>
      </c>
      <c r="M133" s="136"/>
      <c r="N133" s="138" t="s">
        <v>151</v>
      </c>
      <c r="O133" s="158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</row>
    <row r="134" spans="1:127" ht="15">
      <c r="A134" s="90"/>
      <c r="B134" s="75"/>
      <c r="C134" s="91" t="s">
        <v>158</v>
      </c>
      <c r="D134" s="139">
        <v>1</v>
      </c>
      <c r="E134" s="75" t="s">
        <v>50</v>
      </c>
      <c r="F134" s="134"/>
      <c r="G134" s="135"/>
      <c r="H134" s="107"/>
      <c r="I134" s="108"/>
      <c r="J134" s="183">
        <v>500</v>
      </c>
      <c r="K134" s="131">
        <f t="shared" si="17"/>
        <v>500</v>
      </c>
      <c r="L134" s="132">
        <f t="shared" si="15"/>
        <v>500</v>
      </c>
      <c r="M134" s="136"/>
      <c r="N134" s="138"/>
      <c r="O134" s="158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</row>
    <row r="135" spans="1:127" ht="16" thickBot="1">
      <c r="A135" s="110"/>
      <c r="B135" s="111"/>
      <c r="C135" s="141" t="s">
        <v>159</v>
      </c>
      <c r="D135" s="142">
        <v>0</v>
      </c>
      <c r="E135" s="111" t="s">
        <v>65</v>
      </c>
      <c r="F135" s="143"/>
      <c r="G135" s="144"/>
      <c r="H135" s="114"/>
      <c r="I135" s="115"/>
      <c r="J135" s="184">
        <v>0</v>
      </c>
      <c r="K135" s="131">
        <f t="shared" si="17"/>
        <v>0</v>
      </c>
      <c r="L135" s="132">
        <f t="shared" si="15"/>
        <v>0</v>
      </c>
      <c r="M135" s="146"/>
      <c r="N135" s="112" t="s">
        <v>151</v>
      </c>
      <c r="O135" s="158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</row>
    <row r="136" spans="1:127" ht="16" thickBot="1">
      <c r="A136" s="119"/>
      <c r="B136" s="120"/>
      <c r="C136" s="147" t="s">
        <v>160</v>
      </c>
      <c r="D136" s="122"/>
      <c r="E136" s="123"/>
      <c r="F136" s="123"/>
      <c r="G136" s="124"/>
      <c r="H136" s="124"/>
      <c r="I136" s="124"/>
      <c r="J136" s="124"/>
      <c r="K136" s="124"/>
      <c r="L136" s="160">
        <f>SUM(L137:L140)</f>
        <v>19250</v>
      </c>
      <c r="M136" s="126"/>
      <c r="N136" s="126"/>
      <c r="O136" s="158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</row>
    <row r="137" spans="1:127" ht="15">
      <c r="A137" s="71"/>
      <c r="B137" s="72"/>
      <c r="C137" s="103" t="s">
        <v>161</v>
      </c>
      <c r="D137" s="180">
        <v>5</v>
      </c>
      <c r="E137" s="72" t="s">
        <v>53</v>
      </c>
      <c r="F137" s="128"/>
      <c r="G137" s="129"/>
      <c r="H137" s="104"/>
      <c r="I137" s="105"/>
      <c r="J137" s="185">
        <v>2000</v>
      </c>
      <c r="K137" s="131">
        <f>SUM(D137*J137)</f>
        <v>10000</v>
      </c>
      <c r="L137" s="132">
        <f t="shared" si="15"/>
        <v>10000</v>
      </c>
      <c r="M137" s="133"/>
      <c r="N137" s="182"/>
      <c r="O137" s="158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</row>
    <row r="138" spans="1:127" ht="15">
      <c r="A138" s="90"/>
      <c r="B138" s="75"/>
      <c r="C138" s="91" t="s">
        <v>162</v>
      </c>
      <c r="D138" s="139">
        <v>5</v>
      </c>
      <c r="E138" s="75" t="s">
        <v>53</v>
      </c>
      <c r="F138" s="134"/>
      <c r="G138" s="135"/>
      <c r="H138" s="107"/>
      <c r="I138" s="108"/>
      <c r="J138" s="166">
        <v>1000</v>
      </c>
      <c r="K138" s="131">
        <f t="shared" ref="K138:K140" si="18">SUM(D138*J138)</f>
        <v>5000</v>
      </c>
      <c r="L138" s="132">
        <f t="shared" si="15"/>
        <v>5000</v>
      </c>
      <c r="M138" s="136"/>
      <c r="N138" s="138"/>
      <c r="O138" s="158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</row>
    <row r="139" spans="1:127" ht="15">
      <c r="A139" s="90"/>
      <c r="B139" s="75"/>
      <c r="C139" s="91" t="s">
        <v>163</v>
      </c>
      <c r="D139" s="139">
        <v>5</v>
      </c>
      <c r="E139" s="75" t="s">
        <v>53</v>
      </c>
      <c r="F139" s="134"/>
      <c r="G139" s="135"/>
      <c r="H139" s="107"/>
      <c r="I139" s="108"/>
      <c r="J139" s="186">
        <v>850</v>
      </c>
      <c r="K139" s="131">
        <f t="shared" si="18"/>
        <v>4250</v>
      </c>
      <c r="L139" s="132">
        <f t="shared" si="15"/>
        <v>4250</v>
      </c>
      <c r="M139" s="136"/>
      <c r="N139" s="138"/>
      <c r="O139" s="158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</row>
    <row r="140" spans="1:127" ht="16" thickBot="1">
      <c r="A140" s="110"/>
      <c r="B140" s="111"/>
      <c r="C140" s="141" t="s">
        <v>164</v>
      </c>
      <c r="D140" s="142">
        <v>5</v>
      </c>
      <c r="E140" s="75" t="s">
        <v>53</v>
      </c>
      <c r="F140" s="143"/>
      <c r="G140" s="144"/>
      <c r="H140" s="114"/>
      <c r="I140" s="115"/>
      <c r="J140" s="156">
        <v>0</v>
      </c>
      <c r="K140" s="131">
        <f t="shared" si="18"/>
        <v>0</v>
      </c>
      <c r="L140" s="132">
        <f t="shared" si="15"/>
        <v>0</v>
      </c>
      <c r="M140" s="146"/>
      <c r="N140" s="112"/>
      <c r="O140" s="158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</row>
    <row r="141" spans="1:127" ht="16" thickBot="1">
      <c r="A141" s="119"/>
      <c r="B141" s="120"/>
      <c r="C141" s="147" t="s">
        <v>164</v>
      </c>
      <c r="D141" s="122"/>
      <c r="E141" s="123"/>
      <c r="F141" s="123"/>
      <c r="G141" s="124"/>
      <c r="H141" s="124"/>
      <c r="I141" s="124"/>
      <c r="J141" s="124"/>
      <c r="K141" s="124"/>
      <c r="L141" s="160">
        <f>SUM(L142:L144)</f>
        <v>7500</v>
      </c>
      <c r="M141" s="126"/>
      <c r="N141" s="126"/>
      <c r="O141" s="158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</row>
    <row r="142" spans="1:127" ht="15">
      <c r="A142" s="90"/>
      <c r="B142" s="75"/>
      <c r="C142" s="73" t="s">
        <v>165</v>
      </c>
      <c r="D142" s="127">
        <v>5</v>
      </c>
      <c r="E142" s="85" t="s">
        <v>50</v>
      </c>
      <c r="F142" s="128"/>
      <c r="G142" s="129"/>
      <c r="H142" s="104"/>
      <c r="I142" s="105"/>
      <c r="J142" s="168">
        <v>1500</v>
      </c>
      <c r="K142" s="131">
        <f>SUM(D142*J142)</f>
        <v>7500</v>
      </c>
      <c r="L142" s="132">
        <f t="shared" si="15"/>
        <v>7500</v>
      </c>
      <c r="M142" s="133"/>
      <c r="N142" s="149"/>
      <c r="O142" s="158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</row>
    <row r="143" spans="1:127" ht="15">
      <c r="A143" s="90"/>
      <c r="B143" s="75"/>
      <c r="C143" s="91" t="s">
        <v>166</v>
      </c>
      <c r="D143" s="127">
        <v>0</v>
      </c>
      <c r="E143" s="75" t="s">
        <v>65</v>
      </c>
      <c r="F143" s="134"/>
      <c r="G143" s="135"/>
      <c r="H143" s="107"/>
      <c r="I143" s="108"/>
      <c r="J143" s="165">
        <v>0</v>
      </c>
      <c r="K143" s="131">
        <f t="shared" ref="K143:K144" si="19">SUM(D143*J143)</f>
        <v>0</v>
      </c>
      <c r="L143" s="132">
        <f t="shared" si="15"/>
        <v>0</v>
      </c>
      <c r="M143" s="136"/>
      <c r="N143" s="138"/>
      <c r="O143" s="158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</row>
    <row r="144" spans="1:127" ht="16" thickBot="1">
      <c r="A144" s="90"/>
      <c r="B144" s="75"/>
      <c r="C144" s="91" t="s">
        <v>167</v>
      </c>
      <c r="D144" s="127">
        <v>0</v>
      </c>
      <c r="E144" s="75" t="s">
        <v>50</v>
      </c>
      <c r="F144" s="134"/>
      <c r="G144" s="135"/>
      <c r="H144" s="107"/>
      <c r="I144" s="108"/>
      <c r="J144" s="165">
        <v>0</v>
      </c>
      <c r="K144" s="131">
        <f t="shared" si="19"/>
        <v>0</v>
      </c>
      <c r="L144" s="132">
        <f t="shared" si="15"/>
        <v>0</v>
      </c>
      <c r="M144" s="146"/>
      <c r="N144" s="138"/>
      <c r="O144" s="158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</row>
    <row r="145" spans="1:127" ht="16" thickBot="1">
      <c r="A145" s="187"/>
      <c r="B145" s="188"/>
      <c r="C145" s="189" t="s">
        <v>13</v>
      </c>
      <c r="D145" s="190"/>
      <c r="E145" s="191"/>
      <c r="F145" s="192"/>
      <c r="G145" s="193">
        <f>SUM(G10:G144)</f>
        <v>1316993.8114285714</v>
      </c>
      <c r="H145" s="192"/>
      <c r="I145" s="193">
        <f>SUM(I10:I144)</f>
        <v>93470</v>
      </c>
      <c r="J145" s="192"/>
      <c r="K145" s="193">
        <f>SUM(K10:K144)</f>
        <v>129705.28571428571</v>
      </c>
      <c r="L145" s="193">
        <f>SUM(L10:L144)/2</f>
        <v>951450.34857142856</v>
      </c>
      <c r="M145" s="194"/>
      <c r="N145" s="194"/>
      <c r="O145" s="158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</row>
    <row r="146" spans="1:127" ht="16" thickBot="1">
      <c r="A146" s="195"/>
      <c r="B146" s="195"/>
      <c r="C146" s="196"/>
      <c r="D146" s="51"/>
      <c r="E146" s="25"/>
      <c r="F146" s="51"/>
      <c r="G146" s="51"/>
      <c r="H146" s="51"/>
      <c r="I146" s="51"/>
      <c r="J146" s="51"/>
      <c r="K146" s="51"/>
      <c r="L146" s="51"/>
      <c r="M146" s="51"/>
      <c r="N146" s="7"/>
      <c r="O146" s="158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</row>
    <row r="147" spans="1:127" ht="16" thickBot="1">
      <c r="A147" s="195"/>
      <c r="B147" s="195"/>
      <c r="C147" s="196"/>
      <c r="D147" s="51"/>
      <c r="E147" s="25"/>
      <c r="F147" s="51"/>
      <c r="G147" s="51"/>
      <c r="H147" s="51"/>
      <c r="I147" s="51"/>
      <c r="J147" s="197" t="s">
        <v>168</v>
      </c>
      <c r="K147" s="198"/>
      <c r="L147" s="199">
        <f>G145</f>
        <v>1316993.8114285714</v>
      </c>
      <c r="M147" s="200">
        <f>L147/L4</f>
        <v>144196.40271115745</v>
      </c>
      <c r="N147" s="51"/>
      <c r="O147" s="158"/>
      <c r="P147" s="7"/>
      <c r="Q147" s="7"/>
      <c r="R147" s="7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/>
      <c r="CV147" s="51"/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51"/>
      <c r="DH147" s="51"/>
      <c r="DI147" s="51"/>
      <c r="DJ147" s="51"/>
      <c r="DK147" s="51"/>
      <c r="DL147" s="51"/>
      <c r="DM147" s="51"/>
      <c r="DN147" s="51"/>
      <c r="DO147" s="51"/>
      <c r="DP147" s="51"/>
      <c r="DQ147" s="51"/>
      <c r="DR147" s="51"/>
      <c r="DS147" s="51"/>
      <c r="DT147" s="51"/>
      <c r="DU147" s="51"/>
      <c r="DV147" s="51"/>
      <c r="DW147" s="51"/>
    </row>
    <row r="148" spans="1:127" ht="16" thickBot="1">
      <c r="A148" s="195"/>
      <c r="B148" s="195"/>
      <c r="C148" s="51"/>
      <c r="D148" s="51"/>
      <c r="E148" s="25"/>
      <c r="F148" s="51"/>
      <c r="G148" s="51"/>
      <c r="H148" s="51"/>
      <c r="I148" s="51"/>
      <c r="J148" s="201" t="s">
        <v>169</v>
      </c>
      <c r="K148" s="202"/>
      <c r="L148" s="203">
        <f>I145+K145</f>
        <v>223175.28571428571</v>
      </c>
      <c r="M148" s="200">
        <f>L148/L4</f>
        <v>24435.250260688219</v>
      </c>
      <c r="N148" s="51"/>
      <c r="O148" s="51"/>
      <c r="P148" s="7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/>
      <c r="CV148" s="51"/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51"/>
      <c r="DH148" s="51"/>
      <c r="DI148" s="51"/>
      <c r="DJ148" s="51"/>
      <c r="DK148" s="51"/>
      <c r="DL148" s="51"/>
      <c r="DM148" s="51"/>
      <c r="DN148" s="51"/>
      <c r="DO148" s="51"/>
      <c r="DP148" s="51"/>
      <c r="DQ148" s="51"/>
      <c r="DR148" s="51"/>
      <c r="DS148" s="51"/>
      <c r="DT148" s="51"/>
      <c r="DU148" s="51"/>
      <c r="DV148" s="51"/>
      <c r="DW148" s="51"/>
    </row>
    <row r="149" spans="1:127" ht="16" thickBot="1">
      <c r="A149" s="195"/>
      <c r="B149" s="195"/>
      <c r="C149" s="51"/>
      <c r="D149" s="51"/>
      <c r="E149" s="25"/>
      <c r="F149" s="51"/>
      <c r="G149" s="51"/>
      <c r="H149" s="51"/>
      <c r="I149" s="51"/>
      <c r="J149" s="204" t="s">
        <v>170</v>
      </c>
      <c r="K149" s="205"/>
      <c r="L149" s="206">
        <f>SUM(L147:L148)</f>
        <v>1540169.097142857</v>
      </c>
      <c r="M149" s="200">
        <f>L149/L4</f>
        <v>168631.65297184567</v>
      </c>
      <c r="N149" s="7" t="s">
        <v>171</v>
      </c>
      <c r="O149" s="7"/>
      <c r="P149" s="7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/>
      <c r="CV149" s="51"/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51"/>
      <c r="DH149" s="51"/>
      <c r="DI149" s="51"/>
      <c r="DJ149" s="51"/>
      <c r="DK149" s="51"/>
      <c r="DL149" s="51"/>
      <c r="DM149" s="51"/>
      <c r="DN149" s="51"/>
      <c r="DO149" s="51"/>
      <c r="DP149" s="51"/>
      <c r="DQ149" s="51"/>
      <c r="DR149" s="51"/>
      <c r="DS149" s="51"/>
      <c r="DT149" s="51"/>
      <c r="DU149" s="51"/>
      <c r="DV149" s="51"/>
      <c r="DW149" s="51"/>
    </row>
    <row r="150" spans="1:127" ht="15">
      <c r="A150" s="195"/>
      <c r="B150" s="195"/>
      <c r="C150" s="51"/>
      <c r="D150" s="51"/>
      <c r="E150" s="25"/>
      <c r="F150" s="51"/>
      <c r="G150" s="51"/>
      <c r="H150" s="51"/>
      <c r="I150" s="51"/>
      <c r="J150" s="51"/>
      <c r="K150" s="51"/>
      <c r="L150" s="51" t="s">
        <v>172</v>
      </c>
      <c r="M150" s="7"/>
      <c r="N150" s="7"/>
      <c r="O150" s="7"/>
      <c r="P150" s="7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/>
      <c r="CV150" s="51"/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51"/>
      <c r="DH150" s="51"/>
      <c r="DI150" s="51"/>
      <c r="DJ150" s="51"/>
      <c r="DK150" s="51"/>
      <c r="DL150" s="51"/>
      <c r="DM150" s="51"/>
      <c r="DN150" s="51"/>
      <c r="DO150" s="51"/>
      <c r="DP150" s="51"/>
      <c r="DQ150" s="51"/>
      <c r="DR150" s="51"/>
      <c r="DS150" s="51"/>
      <c r="DT150" s="51"/>
      <c r="DU150" s="51"/>
      <c r="DV150" s="51"/>
      <c r="DW150" s="51"/>
    </row>
    <row r="151" spans="1:127" ht="15">
      <c r="A151" s="195"/>
      <c r="B151" s="195"/>
      <c r="C151" s="51"/>
      <c r="D151" s="51"/>
      <c r="E151" s="25"/>
      <c r="F151" s="51"/>
      <c r="G151" s="51"/>
      <c r="H151" s="51"/>
      <c r="I151" s="51"/>
      <c r="J151" s="51"/>
      <c r="K151" s="51"/>
      <c r="L151" s="51"/>
      <c r="M151" s="7"/>
      <c r="N151" s="7"/>
      <c r="O151" s="7"/>
      <c r="P151" s="7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51"/>
      <c r="BW151" s="51"/>
      <c r="BX151" s="51"/>
      <c r="BY151" s="51"/>
      <c r="BZ151" s="51"/>
      <c r="CA151" s="51"/>
      <c r="CB151" s="51"/>
      <c r="CC151" s="51"/>
      <c r="CD151" s="51"/>
      <c r="CE151" s="51"/>
      <c r="CF151" s="51"/>
      <c r="CG151" s="51"/>
      <c r="CH151" s="51"/>
      <c r="CI151" s="51"/>
      <c r="CJ151" s="51"/>
      <c r="CK151" s="51"/>
      <c r="CL151" s="51"/>
      <c r="CM151" s="51"/>
      <c r="CN151" s="51"/>
      <c r="CO151" s="51"/>
      <c r="CP151" s="51"/>
      <c r="CQ151" s="51"/>
      <c r="CR151" s="51"/>
      <c r="CS151" s="51"/>
      <c r="CT151" s="51"/>
      <c r="CU151" s="51"/>
      <c r="CV151" s="51"/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51"/>
      <c r="DH151" s="51"/>
      <c r="DI151" s="51"/>
      <c r="DJ151" s="51"/>
      <c r="DK151" s="51"/>
      <c r="DL151" s="51"/>
      <c r="DM151" s="51"/>
      <c r="DN151" s="51"/>
      <c r="DO151" s="51"/>
      <c r="DP151" s="51"/>
      <c r="DQ151" s="51"/>
      <c r="DR151" s="51"/>
      <c r="DS151" s="51"/>
      <c r="DT151" s="51"/>
      <c r="DU151" s="51"/>
      <c r="DV151" s="51"/>
      <c r="DW151" s="51"/>
    </row>
    <row r="152" spans="1:127" ht="15">
      <c r="A152" s="195"/>
      <c r="B152" s="195"/>
      <c r="C152" s="51"/>
      <c r="D152" s="51"/>
      <c r="E152" s="25"/>
      <c r="F152" s="51"/>
      <c r="G152" s="51"/>
      <c r="H152" s="51"/>
      <c r="I152" s="51"/>
      <c r="J152" s="51"/>
      <c r="K152" s="51"/>
      <c r="L152" s="51"/>
      <c r="M152" s="7"/>
      <c r="N152" s="7"/>
      <c r="O152" s="7"/>
      <c r="P152" s="7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51"/>
      <c r="BW152" s="51"/>
      <c r="BX152" s="51"/>
      <c r="BY152" s="51"/>
      <c r="BZ152" s="51"/>
      <c r="CA152" s="51"/>
      <c r="CB152" s="51"/>
      <c r="CC152" s="51"/>
      <c r="CD152" s="51"/>
      <c r="CE152" s="51"/>
      <c r="CF152" s="51"/>
      <c r="CG152" s="51"/>
      <c r="CH152" s="51"/>
      <c r="CI152" s="51"/>
      <c r="CJ152" s="51"/>
      <c r="CK152" s="51"/>
      <c r="CL152" s="51"/>
      <c r="CM152" s="51"/>
      <c r="CN152" s="51"/>
      <c r="CO152" s="51"/>
      <c r="CP152" s="51"/>
      <c r="CQ152" s="51"/>
      <c r="CR152" s="51"/>
      <c r="CS152" s="51"/>
      <c r="CT152" s="51"/>
      <c r="CU152" s="51"/>
      <c r="CV152" s="51"/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51"/>
      <c r="DH152" s="51"/>
      <c r="DI152" s="51"/>
      <c r="DJ152" s="51"/>
      <c r="DK152" s="51"/>
      <c r="DL152" s="51"/>
      <c r="DM152" s="51"/>
      <c r="DN152" s="51"/>
      <c r="DO152" s="51"/>
      <c r="DP152" s="51"/>
      <c r="DQ152" s="51"/>
      <c r="DR152" s="51"/>
      <c r="DS152" s="51"/>
      <c r="DT152" s="51"/>
      <c r="DU152" s="51"/>
      <c r="DV152" s="51"/>
      <c r="DW152" s="51"/>
    </row>
    <row r="153" spans="1:127" ht="15">
      <c r="A153" s="195"/>
      <c r="B153" s="195"/>
      <c r="C153" s="51"/>
      <c r="D153" s="51"/>
      <c r="E153" s="25"/>
      <c r="F153" s="51"/>
      <c r="G153" s="51"/>
      <c r="H153" s="51"/>
      <c r="I153" s="51"/>
      <c r="J153" s="51"/>
      <c r="K153" s="51"/>
      <c r="L153" s="51"/>
      <c r="M153" s="51"/>
      <c r="N153" s="7"/>
      <c r="O153" s="7"/>
      <c r="P153" s="7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51"/>
      <c r="BW153" s="51"/>
      <c r="BX153" s="51"/>
      <c r="BY153" s="51"/>
      <c r="BZ153" s="51"/>
      <c r="CA153" s="51"/>
      <c r="CB153" s="51"/>
      <c r="CC153" s="51"/>
      <c r="CD153" s="51"/>
      <c r="CE153" s="51"/>
      <c r="CF153" s="51"/>
      <c r="CG153" s="51"/>
      <c r="CH153" s="51"/>
      <c r="CI153" s="51"/>
      <c r="CJ153" s="51"/>
      <c r="CK153" s="51"/>
      <c r="CL153" s="51"/>
      <c r="CM153" s="51"/>
      <c r="CN153" s="51"/>
      <c r="CO153" s="51"/>
      <c r="CP153" s="51"/>
      <c r="CQ153" s="51"/>
      <c r="CR153" s="51"/>
      <c r="CS153" s="51"/>
      <c r="CT153" s="51"/>
      <c r="CU153" s="51"/>
      <c r="CV153" s="51"/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51"/>
      <c r="DH153" s="51"/>
      <c r="DI153" s="51"/>
      <c r="DJ153" s="51"/>
      <c r="DK153" s="51"/>
      <c r="DL153" s="51"/>
      <c r="DM153" s="51"/>
      <c r="DN153" s="51"/>
      <c r="DO153" s="51"/>
      <c r="DP153" s="51"/>
      <c r="DQ153" s="51"/>
      <c r="DR153" s="51"/>
      <c r="DS153" s="51"/>
      <c r="DT153" s="51"/>
      <c r="DU153" s="51"/>
      <c r="DV153" s="51"/>
      <c r="DW153" s="51"/>
    </row>
    <row r="154" spans="1:127" ht="15">
      <c r="A154" s="195"/>
      <c r="B154" s="195"/>
      <c r="C154" s="51"/>
      <c r="D154" s="51"/>
      <c r="E154" s="25"/>
      <c r="F154" s="51"/>
      <c r="G154" s="51"/>
      <c r="H154" s="51"/>
      <c r="I154" s="51"/>
      <c r="J154" s="51"/>
      <c r="K154" s="51"/>
      <c r="L154" s="51"/>
      <c r="M154" s="51"/>
      <c r="N154" s="7"/>
      <c r="O154" s="7"/>
      <c r="P154" s="7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51"/>
      <c r="BW154" s="51"/>
      <c r="BX154" s="51"/>
      <c r="BY154" s="51"/>
      <c r="BZ154" s="51"/>
      <c r="CA154" s="51"/>
      <c r="CB154" s="51"/>
      <c r="CC154" s="51"/>
      <c r="CD154" s="51"/>
      <c r="CE154" s="51"/>
      <c r="CF154" s="51"/>
      <c r="CG154" s="51"/>
      <c r="CH154" s="51"/>
      <c r="CI154" s="51"/>
      <c r="CJ154" s="51"/>
      <c r="CK154" s="51"/>
      <c r="CL154" s="51"/>
      <c r="CM154" s="51"/>
      <c r="CN154" s="51"/>
      <c r="CO154" s="51"/>
      <c r="CP154" s="51"/>
      <c r="CQ154" s="51"/>
      <c r="CR154" s="51"/>
      <c r="CS154" s="51"/>
      <c r="CT154" s="51"/>
      <c r="CU154" s="51"/>
      <c r="CV154" s="51"/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51"/>
      <c r="DH154" s="51"/>
      <c r="DI154" s="51"/>
      <c r="DJ154" s="51"/>
      <c r="DK154" s="51"/>
      <c r="DL154" s="51"/>
      <c r="DM154" s="51"/>
      <c r="DN154" s="51"/>
      <c r="DO154" s="51"/>
      <c r="DP154" s="51"/>
      <c r="DQ154" s="51"/>
      <c r="DR154" s="51"/>
      <c r="DS154" s="51"/>
      <c r="DT154" s="51"/>
      <c r="DU154" s="51"/>
      <c r="DV154" s="51"/>
      <c r="DW154" s="51"/>
    </row>
    <row r="155" spans="1:127" ht="15">
      <c r="A155" s="195"/>
      <c r="B155" s="195"/>
      <c r="C155" s="51"/>
      <c r="D155" s="51"/>
      <c r="E155" s="25"/>
      <c r="F155" s="51"/>
      <c r="G155" s="51"/>
      <c r="H155" s="51"/>
      <c r="I155" s="51"/>
      <c r="J155" s="51"/>
      <c r="K155" s="51"/>
      <c r="L155" s="51"/>
      <c r="M155" s="51"/>
      <c r="N155" s="7"/>
      <c r="O155" s="7"/>
      <c r="P155" s="7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51"/>
      <c r="BW155" s="51"/>
      <c r="BX155" s="51"/>
      <c r="BY155" s="51"/>
      <c r="BZ155" s="51"/>
      <c r="CA155" s="51"/>
      <c r="CB155" s="51"/>
      <c r="CC155" s="51"/>
      <c r="CD155" s="51"/>
      <c r="CE155" s="51"/>
      <c r="CF155" s="51"/>
      <c r="CG155" s="51"/>
      <c r="CH155" s="51"/>
      <c r="CI155" s="51"/>
      <c r="CJ155" s="51"/>
      <c r="CK155" s="51"/>
      <c r="CL155" s="51"/>
      <c r="CM155" s="51"/>
      <c r="CN155" s="51"/>
      <c r="CO155" s="51"/>
      <c r="CP155" s="51"/>
      <c r="CQ155" s="51"/>
      <c r="CR155" s="51"/>
      <c r="CS155" s="51"/>
      <c r="CT155" s="51"/>
      <c r="CU155" s="51"/>
      <c r="CV155" s="51"/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51"/>
      <c r="DH155" s="51"/>
      <c r="DI155" s="51"/>
      <c r="DJ155" s="51"/>
      <c r="DK155" s="51"/>
      <c r="DL155" s="51"/>
      <c r="DM155" s="51"/>
      <c r="DN155" s="51"/>
      <c r="DO155" s="51"/>
      <c r="DP155" s="51"/>
      <c r="DQ155" s="51"/>
      <c r="DR155" s="51"/>
      <c r="DS155" s="51"/>
      <c r="DT155" s="51"/>
      <c r="DU155" s="51"/>
      <c r="DV155" s="51"/>
      <c r="DW155" s="51"/>
    </row>
    <row r="156" spans="1:127" ht="15">
      <c r="A156" s="195"/>
      <c r="B156" s="195"/>
      <c r="C156" s="51"/>
      <c r="D156" s="51"/>
      <c r="E156" s="25"/>
      <c r="F156" s="51"/>
      <c r="G156" s="51"/>
      <c r="H156" s="51"/>
      <c r="I156" s="51"/>
      <c r="J156" s="51"/>
      <c r="K156" s="51"/>
      <c r="L156" s="51"/>
      <c r="M156" s="51"/>
      <c r="N156" s="7"/>
      <c r="O156" s="7"/>
      <c r="P156" s="7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51"/>
      <c r="BW156" s="51"/>
      <c r="BX156" s="51"/>
      <c r="BY156" s="51"/>
      <c r="BZ156" s="51"/>
      <c r="CA156" s="51"/>
      <c r="CB156" s="51"/>
      <c r="CC156" s="51"/>
      <c r="CD156" s="51"/>
      <c r="CE156" s="51"/>
      <c r="CF156" s="51"/>
      <c r="CG156" s="51"/>
      <c r="CH156" s="51"/>
      <c r="CI156" s="51"/>
      <c r="CJ156" s="51"/>
      <c r="CK156" s="51"/>
      <c r="CL156" s="51"/>
      <c r="CM156" s="51"/>
      <c r="CN156" s="51"/>
      <c r="CO156" s="51"/>
      <c r="CP156" s="51"/>
      <c r="CQ156" s="51"/>
      <c r="CR156" s="51"/>
      <c r="CS156" s="51"/>
      <c r="CT156" s="51"/>
      <c r="CU156" s="51"/>
      <c r="CV156" s="51"/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51"/>
      <c r="DH156" s="51"/>
      <c r="DI156" s="51"/>
      <c r="DJ156" s="51"/>
      <c r="DK156" s="51"/>
      <c r="DL156" s="51"/>
      <c r="DM156" s="51"/>
      <c r="DN156" s="51"/>
      <c r="DO156" s="51"/>
      <c r="DP156" s="51"/>
      <c r="DQ156" s="51"/>
      <c r="DR156" s="51"/>
      <c r="DS156" s="51"/>
      <c r="DT156" s="51"/>
      <c r="DU156" s="51"/>
      <c r="DV156" s="51"/>
      <c r="DW156" s="51"/>
    </row>
    <row r="157" spans="1:127" ht="15">
      <c r="A157" s="195"/>
      <c r="B157" s="195"/>
      <c r="C157" s="51"/>
      <c r="D157" s="51"/>
      <c r="E157" s="25"/>
      <c r="F157" s="51"/>
      <c r="G157" s="51"/>
      <c r="H157" s="51"/>
      <c r="I157" s="51"/>
      <c r="J157" s="51"/>
      <c r="K157" s="51"/>
      <c r="L157" s="51"/>
      <c r="M157" s="51"/>
      <c r="N157" s="7"/>
      <c r="O157" s="7"/>
      <c r="P157" s="7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/>
      <c r="DN157" s="51"/>
      <c r="DO157" s="51"/>
      <c r="DP157" s="51"/>
      <c r="DQ157" s="51"/>
      <c r="DR157" s="51"/>
      <c r="DS157" s="51"/>
      <c r="DT157" s="51"/>
      <c r="DU157" s="51"/>
      <c r="DV157" s="51"/>
      <c r="DW157" s="51"/>
    </row>
    <row r="158" spans="1:127" ht="15">
      <c r="A158" s="195"/>
      <c r="B158" s="195"/>
      <c r="C158" s="51"/>
      <c r="D158" s="51"/>
      <c r="E158" s="25"/>
      <c r="F158" s="51"/>
      <c r="G158" s="51"/>
      <c r="H158" s="51"/>
      <c r="I158" s="51"/>
      <c r="J158" s="51"/>
      <c r="K158" s="51"/>
      <c r="L158" s="51"/>
      <c r="M158" s="51"/>
      <c r="N158" s="7"/>
      <c r="O158" s="7"/>
      <c r="P158" s="7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/>
      <c r="DN158" s="51"/>
      <c r="DO158" s="51"/>
      <c r="DP158" s="51"/>
      <c r="DQ158" s="51"/>
      <c r="DR158" s="51"/>
      <c r="DS158" s="51"/>
      <c r="DT158" s="51"/>
      <c r="DU158" s="51"/>
      <c r="DV158" s="51"/>
      <c r="DW158" s="51"/>
    </row>
    <row r="159" spans="1:127" ht="15">
      <c r="A159" s="195"/>
      <c r="B159" s="195"/>
      <c r="C159" s="51"/>
      <c r="D159" s="51"/>
      <c r="E159" s="25"/>
      <c r="F159" s="51"/>
      <c r="G159" s="51"/>
      <c r="H159" s="51"/>
      <c r="I159" s="51"/>
      <c r="J159" s="51"/>
      <c r="K159" s="51"/>
      <c r="L159" s="51"/>
      <c r="M159" s="51"/>
      <c r="N159" s="7"/>
      <c r="O159" s="7"/>
      <c r="P159" s="7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/>
      <c r="DN159" s="51"/>
      <c r="DO159" s="51"/>
      <c r="DP159" s="51"/>
      <c r="DQ159" s="51"/>
      <c r="DR159" s="51"/>
      <c r="DS159" s="51"/>
      <c r="DT159" s="51"/>
      <c r="DU159" s="51"/>
      <c r="DV159" s="51"/>
      <c r="DW159" s="51"/>
    </row>
    <row r="160" spans="1:127" ht="15">
      <c r="A160" s="195"/>
      <c r="B160" s="195"/>
      <c r="C160" s="51"/>
      <c r="D160" s="51"/>
      <c r="E160" s="25"/>
      <c r="F160" s="51"/>
      <c r="G160" s="51"/>
      <c r="H160" s="51"/>
      <c r="I160" s="51"/>
      <c r="J160" s="51"/>
      <c r="K160" s="51"/>
      <c r="L160" s="51"/>
      <c r="M160" s="51"/>
      <c r="N160" s="7"/>
      <c r="O160" s="7"/>
      <c r="P160" s="7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/>
      <c r="DN160" s="51"/>
      <c r="DO160" s="51"/>
      <c r="DP160" s="51"/>
      <c r="DQ160" s="51"/>
      <c r="DR160" s="51"/>
      <c r="DS160" s="51"/>
      <c r="DT160" s="51"/>
      <c r="DU160" s="51"/>
      <c r="DV160" s="51"/>
      <c r="DW160" s="51"/>
    </row>
    <row r="161" spans="1:127" ht="15">
      <c r="A161" s="195"/>
      <c r="B161" s="195"/>
      <c r="C161" s="51"/>
      <c r="D161" s="51"/>
      <c r="E161" s="25"/>
      <c r="F161" s="51"/>
      <c r="G161" s="51"/>
      <c r="H161" s="51"/>
      <c r="I161" s="51"/>
      <c r="J161" s="51"/>
      <c r="K161" s="51"/>
      <c r="L161" s="51"/>
      <c r="M161" s="51"/>
      <c r="N161" s="7"/>
      <c r="O161" s="7"/>
      <c r="P161" s="7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/>
      <c r="DN161" s="51"/>
      <c r="DO161" s="51"/>
      <c r="DP161" s="51"/>
      <c r="DQ161" s="51"/>
      <c r="DR161" s="51"/>
      <c r="DS161" s="51"/>
      <c r="DT161" s="51"/>
      <c r="DU161" s="51"/>
      <c r="DV161" s="51"/>
      <c r="DW161" s="51"/>
    </row>
    <row r="162" spans="1:127" ht="15">
      <c r="A162" s="195"/>
      <c r="B162" s="195"/>
      <c r="C162" s="51"/>
      <c r="D162" s="51"/>
      <c r="E162" s="25"/>
      <c r="F162" s="51"/>
      <c r="G162" s="51"/>
      <c r="H162" s="51"/>
      <c r="I162" s="51"/>
      <c r="J162" s="51"/>
      <c r="K162" s="51"/>
      <c r="L162" s="51"/>
      <c r="M162" s="51"/>
      <c r="N162" s="7"/>
      <c r="O162" s="7"/>
      <c r="P162" s="7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51"/>
      <c r="BW162" s="51"/>
      <c r="BX162" s="51"/>
      <c r="BY162" s="51"/>
      <c r="BZ162" s="51"/>
      <c r="CA162" s="51"/>
      <c r="CB162" s="51"/>
      <c r="CC162" s="51"/>
      <c r="CD162" s="51"/>
      <c r="CE162" s="51"/>
      <c r="CF162" s="51"/>
      <c r="CG162" s="51"/>
      <c r="CH162" s="51"/>
      <c r="CI162" s="51"/>
      <c r="CJ162" s="51"/>
      <c r="CK162" s="51"/>
      <c r="CL162" s="51"/>
      <c r="CM162" s="51"/>
      <c r="CN162" s="51"/>
      <c r="CO162" s="51"/>
      <c r="CP162" s="51"/>
      <c r="CQ162" s="51"/>
      <c r="CR162" s="51"/>
      <c r="CS162" s="51"/>
      <c r="CT162" s="51"/>
      <c r="CU162" s="51"/>
      <c r="CV162" s="51"/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51"/>
      <c r="DH162" s="51"/>
      <c r="DI162" s="51"/>
      <c r="DJ162" s="51"/>
      <c r="DK162" s="51"/>
      <c r="DL162" s="51"/>
      <c r="DM162" s="51"/>
      <c r="DN162" s="51"/>
      <c r="DO162" s="51"/>
      <c r="DP162" s="51"/>
      <c r="DQ162" s="51"/>
      <c r="DR162" s="51"/>
      <c r="DS162" s="51"/>
      <c r="DT162" s="51"/>
      <c r="DU162" s="51"/>
      <c r="DV162" s="51"/>
      <c r="DW162" s="51"/>
    </row>
    <row r="163" spans="1:127" ht="15">
      <c r="A163" s="195"/>
      <c r="B163" s="195"/>
      <c r="C163" s="51"/>
      <c r="D163" s="51"/>
      <c r="E163" s="25"/>
      <c r="F163" s="51"/>
      <c r="G163" s="51"/>
      <c r="H163" s="51"/>
      <c r="I163" s="51"/>
      <c r="J163" s="51"/>
      <c r="K163" s="51"/>
      <c r="L163" s="51"/>
      <c r="M163" s="51"/>
      <c r="N163" s="7"/>
      <c r="O163" s="7"/>
      <c r="P163" s="7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51"/>
      <c r="BW163" s="51"/>
      <c r="BX163" s="51"/>
      <c r="BY163" s="51"/>
      <c r="BZ163" s="51"/>
      <c r="CA163" s="51"/>
      <c r="CB163" s="51"/>
      <c r="CC163" s="51"/>
      <c r="CD163" s="51"/>
      <c r="CE163" s="51"/>
      <c r="CF163" s="51"/>
      <c r="CG163" s="51"/>
      <c r="CH163" s="51"/>
      <c r="CI163" s="51"/>
      <c r="CJ163" s="51"/>
      <c r="CK163" s="51"/>
      <c r="CL163" s="51"/>
      <c r="CM163" s="51"/>
      <c r="CN163" s="51"/>
      <c r="CO163" s="51"/>
      <c r="CP163" s="51"/>
      <c r="CQ163" s="51"/>
      <c r="CR163" s="51"/>
      <c r="CS163" s="51"/>
      <c r="CT163" s="51"/>
      <c r="CU163" s="51"/>
      <c r="CV163" s="51"/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51"/>
      <c r="DH163" s="51"/>
      <c r="DI163" s="51"/>
      <c r="DJ163" s="51"/>
      <c r="DK163" s="51"/>
      <c r="DL163" s="51"/>
      <c r="DM163" s="51"/>
      <c r="DN163" s="51"/>
      <c r="DO163" s="51"/>
      <c r="DP163" s="51"/>
      <c r="DQ163" s="51"/>
      <c r="DR163" s="51"/>
      <c r="DS163" s="51"/>
      <c r="DT163" s="51"/>
      <c r="DU163" s="51"/>
      <c r="DV163" s="51"/>
      <c r="DW163" s="51"/>
    </row>
    <row r="164" spans="1:127" ht="15">
      <c r="A164" s="195"/>
      <c r="B164" s="195"/>
      <c r="C164" s="51"/>
      <c r="D164" s="51"/>
      <c r="E164" s="25"/>
      <c r="F164" s="51"/>
      <c r="G164" s="51"/>
      <c r="H164" s="51"/>
      <c r="I164" s="51"/>
      <c r="J164" s="51"/>
      <c r="K164" s="51"/>
      <c r="L164" s="51"/>
      <c r="M164" s="51"/>
      <c r="N164" s="7"/>
      <c r="O164" s="7"/>
      <c r="P164" s="7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51"/>
      <c r="BW164" s="51"/>
      <c r="BX164" s="51"/>
      <c r="BY164" s="51"/>
      <c r="BZ164" s="51"/>
      <c r="CA164" s="51"/>
      <c r="CB164" s="51"/>
      <c r="CC164" s="51"/>
      <c r="CD164" s="51"/>
      <c r="CE164" s="51"/>
      <c r="CF164" s="51"/>
      <c r="CG164" s="51"/>
      <c r="CH164" s="51"/>
      <c r="CI164" s="51"/>
      <c r="CJ164" s="51"/>
      <c r="CK164" s="51"/>
      <c r="CL164" s="51"/>
      <c r="CM164" s="51"/>
      <c r="CN164" s="51"/>
      <c r="CO164" s="51"/>
      <c r="CP164" s="51"/>
      <c r="CQ164" s="51"/>
      <c r="CR164" s="51"/>
      <c r="CS164" s="51"/>
      <c r="CT164" s="51"/>
      <c r="CU164" s="51"/>
      <c r="CV164" s="51"/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51"/>
      <c r="DH164" s="51"/>
      <c r="DI164" s="51"/>
      <c r="DJ164" s="51"/>
      <c r="DK164" s="51"/>
      <c r="DL164" s="51"/>
      <c r="DM164" s="51"/>
      <c r="DN164" s="51"/>
      <c r="DO164" s="51"/>
      <c r="DP164" s="51"/>
      <c r="DQ164" s="51"/>
      <c r="DR164" s="51"/>
      <c r="DS164" s="51"/>
      <c r="DT164" s="51"/>
      <c r="DU164" s="51"/>
      <c r="DV164" s="51"/>
      <c r="DW164" s="51"/>
    </row>
    <row r="165" spans="1:127" ht="15">
      <c r="A165" s="195"/>
      <c r="B165" s="195"/>
      <c r="C165" s="51"/>
      <c r="D165" s="51"/>
      <c r="E165" s="25"/>
      <c r="F165" s="51"/>
      <c r="G165" s="51"/>
      <c r="H165" s="51"/>
      <c r="I165" s="51"/>
      <c r="J165" s="51"/>
      <c r="K165" s="51"/>
      <c r="L165" s="51"/>
      <c r="M165" s="51"/>
      <c r="N165" s="7"/>
      <c r="O165" s="7"/>
      <c r="P165" s="7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51"/>
      <c r="BW165" s="51"/>
      <c r="BX165" s="51"/>
      <c r="BY165" s="51"/>
      <c r="BZ165" s="51"/>
      <c r="CA165" s="51"/>
      <c r="CB165" s="51"/>
      <c r="CC165" s="51"/>
      <c r="CD165" s="51"/>
      <c r="CE165" s="51"/>
      <c r="CF165" s="51"/>
      <c r="CG165" s="51"/>
      <c r="CH165" s="51"/>
      <c r="CI165" s="51"/>
      <c r="CJ165" s="51"/>
      <c r="CK165" s="51"/>
      <c r="CL165" s="51"/>
      <c r="CM165" s="51"/>
      <c r="CN165" s="51"/>
      <c r="CO165" s="51"/>
      <c r="CP165" s="51"/>
      <c r="CQ165" s="51"/>
      <c r="CR165" s="51"/>
      <c r="CS165" s="51"/>
      <c r="CT165" s="51"/>
      <c r="CU165" s="51"/>
      <c r="CV165" s="51"/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51"/>
      <c r="DH165" s="51"/>
      <c r="DI165" s="51"/>
      <c r="DJ165" s="51"/>
      <c r="DK165" s="51"/>
      <c r="DL165" s="51"/>
      <c r="DM165" s="51"/>
      <c r="DN165" s="51"/>
      <c r="DO165" s="51"/>
      <c r="DP165" s="51"/>
      <c r="DQ165" s="51"/>
      <c r="DR165" s="51"/>
      <c r="DS165" s="51"/>
      <c r="DT165" s="51"/>
      <c r="DU165" s="51"/>
      <c r="DV165" s="51"/>
      <c r="DW165" s="51"/>
    </row>
    <row r="166" spans="1:127" ht="15">
      <c r="A166" s="195"/>
      <c r="B166" s="195"/>
      <c r="C166" s="51"/>
      <c r="D166" s="51"/>
      <c r="E166" s="25"/>
      <c r="F166" s="51"/>
      <c r="G166" s="51"/>
      <c r="H166" s="51"/>
      <c r="I166" s="51"/>
      <c r="J166" s="51"/>
      <c r="K166" s="51"/>
      <c r="L166" s="51"/>
      <c r="M166" s="51"/>
      <c r="N166" s="7"/>
      <c r="O166" s="7"/>
      <c r="P166" s="7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51"/>
      <c r="BW166" s="51"/>
      <c r="BX166" s="51"/>
      <c r="BY166" s="51"/>
      <c r="BZ166" s="51"/>
      <c r="CA166" s="51"/>
      <c r="CB166" s="51"/>
      <c r="CC166" s="51"/>
      <c r="CD166" s="51"/>
      <c r="CE166" s="51"/>
      <c r="CF166" s="51"/>
      <c r="CG166" s="51"/>
      <c r="CH166" s="51"/>
      <c r="CI166" s="51"/>
      <c r="CJ166" s="51"/>
      <c r="CK166" s="51"/>
      <c r="CL166" s="51"/>
      <c r="CM166" s="51"/>
      <c r="CN166" s="51"/>
      <c r="CO166" s="51"/>
      <c r="CP166" s="51"/>
      <c r="CQ166" s="51"/>
      <c r="CR166" s="51"/>
      <c r="CS166" s="51"/>
      <c r="CT166" s="51"/>
      <c r="CU166" s="51"/>
      <c r="CV166" s="51"/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51"/>
      <c r="DH166" s="51"/>
      <c r="DI166" s="51"/>
      <c r="DJ166" s="51"/>
      <c r="DK166" s="51"/>
      <c r="DL166" s="51"/>
      <c r="DM166" s="51"/>
      <c r="DN166" s="51"/>
      <c r="DO166" s="51"/>
      <c r="DP166" s="51"/>
      <c r="DQ166" s="51"/>
      <c r="DR166" s="51"/>
      <c r="DS166" s="51"/>
      <c r="DT166" s="51"/>
      <c r="DU166" s="51"/>
      <c r="DV166" s="51"/>
      <c r="DW166" s="51"/>
    </row>
    <row r="167" spans="1:127" ht="15">
      <c r="A167" s="195"/>
      <c r="B167" s="195"/>
      <c r="C167" s="51"/>
      <c r="D167" s="51"/>
      <c r="E167" s="25"/>
      <c r="F167" s="51"/>
      <c r="G167" s="51"/>
      <c r="H167" s="51"/>
      <c r="I167" s="51"/>
      <c r="J167" s="51"/>
      <c r="K167" s="51"/>
      <c r="L167" s="51"/>
      <c r="M167" s="51"/>
      <c r="N167" s="7"/>
      <c r="O167" s="7"/>
      <c r="P167" s="7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51"/>
      <c r="BW167" s="51"/>
      <c r="BX167" s="51"/>
      <c r="BY167" s="51"/>
      <c r="BZ167" s="51"/>
      <c r="CA167" s="51"/>
      <c r="CB167" s="51"/>
      <c r="CC167" s="51"/>
      <c r="CD167" s="51"/>
      <c r="CE167" s="51"/>
      <c r="CF167" s="51"/>
      <c r="CG167" s="51"/>
      <c r="CH167" s="51"/>
      <c r="CI167" s="51"/>
      <c r="CJ167" s="51"/>
      <c r="CK167" s="51"/>
      <c r="CL167" s="51"/>
      <c r="CM167" s="51"/>
      <c r="CN167" s="51"/>
      <c r="CO167" s="51"/>
      <c r="CP167" s="51"/>
      <c r="CQ167" s="51"/>
      <c r="CR167" s="51"/>
      <c r="CS167" s="51"/>
      <c r="CT167" s="51"/>
      <c r="CU167" s="51"/>
      <c r="CV167" s="51"/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51"/>
      <c r="DH167" s="51"/>
      <c r="DI167" s="51"/>
      <c r="DJ167" s="51"/>
      <c r="DK167" s="51"/>
      <c r="DL167" s="51"/>
      <c r="DM167" s="51"/>
      <c r="DN167" s="51"/>
      <c r="DO167" s="51"/>
      <c r="DP167" s="51"/>
      <c r="DQ167" s="51"/>
      <c r="DR167" s="51"/>
      <c r="DS167" s="51"/>
      <c r="DT167" s="51"/>
      <c r="DU167" s="51"/>
      <c r="DV167" s="51"/>
      <c r="DW167" s="51"/>
    </row>
    <row r="168" spans="1:127" ht="15">
      <c r="A168" s="195"/>
      <c r="B168" s="195"/>
      <c r="C168" s="51"/>
      <c r="D168" s="51"/>
      <c r="E168" s="25"/>
      <c r="F168" s="51"/>
      <c r="G168" s="51"/>
      <c r="H168" s="51"/>
      <c r="I168" s="51"/>
      <c r="J168" s="51"/>
      <c r="K168" s="51"/>
      <c r="L168" s="51"/>
      <c r="M168" s="51"/>
      <c r="N168" s="7"/>
      <c r="O168" s="7"/>
      <c r="P168" s="7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51"/>
      <c r="BW168" s="51"/>
      <c r="BX168" s="51"/>
      <c r="BY168" s="51"/>
      <c r="BZ168" s="51"/>
      <c r="CA168" s="51"/>
      <c r="CB168" s="51"/>
      <c r="CC168" s="51"/>
      <c r="CD168" s="51"/>
      <c r="CE168" s="51"/>
      <c r="CF168" s="51"/>
      <c r="CG168" s="51"/>
      <c r="CH168" s="51"/>
      <c r="CI168" s="51"/>
      <c r="CJ168" s="51"/>
      <c r="CK168" s="51"/>
      <c r="CL168" s="51"/>
      <c r="CM168" s="51"/>
      <c r="CN168" s="51"/>
      <c r="CO168" s="51"/>
      <c r="CP168" s="51"/>
      <c r="CQ168" s="51"/>
      <c r="CR168" s="51"/>
      <c r="CS168" s="51"/>
      <c r="CT168" s="51"/>
      <c r="CU168" s="51"/>
      <c r="CV168" s="51"/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51"/>
      <c r="DH168" s="51"/>
      <c r="DI168" s="51"/>
      <c r="DJ168" s="51"/>
      <c r="DK168" s="51"/>
      <c r="DL168" s="51"/>
      <c r="DM168" s="51"/>
      <c r="DN168" s="51"/>
      <c r="DO168" s="51"/>
      <c r="DP168" s="51"/>
      <c r="DQ168" s="51"/>
      <c r="DR168" s="51"/>
      <c r="DS168" s="51"/>
      <c r="DT168" s="51"/>
      <c r="DU168" s="51"/>
      <c r="DV168" s="51"/>
      <c r="DW168" s="51"/>
    </row>
    <row r="169" spans="1:127" ht="15">
      <c r="A169" s="195"/>
      <c r="B169" s="195"/>
      <c r="C169" s="51"/>
      <c r="D169" s="51"/>
      <c r="E169" s="25"/>
      <c r="F169" s="51"/>
      <c r="G169" s="51"/>
      <c r="H169" s="51"/>
      <c r="I169" s="51"/>
      <c r="J169" s="51"/>
      <c r="K169" s="51"/>
      <c r="L169" s="51"/>
      <c r="M169" s="51"/>
      <c r="N169" s="7"/>
      <c r="O169" s="7"/>
      <c r="P169" s="7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51"/>
      <c r="BW169" s="51"/>
      <c r="BX169" s="51"/>
      <c r="BY169" s="51"/>
      <c r="BZ169" s="51"/>
      <c r="CA169" s="51"/>
      <c r="CB169" s="51"/>
      <c r="CC169" s="51"/>
      <c r="CD169" s="51"/>
      <c r="CE169" s="51"/>
      <c r="CF169" s="51"/>
      <c r="CG169" s="51"/>
      <c r="CH169" s="51"/>
      <c r="CI169" s="51"/>
      <c r="CJ169" s="51"/>
      <c r="CK169" s="51"/>
      <c r="CL169" s="51"/>
      <c r="CM169" s="51"/>
      <c r="CN169" s="51"/>
      <c r="CO169" s="51"/>
      <c r="CP169" s="51"/>
      <c r="CQ169" s="51"/>
      <c r="CR169" s="51"/>
      <c r="CS169" s="51"/>
      <c r="CT169" s="51"/>
      <c r="CU169" s="51"/>
      <c r="CV169" s="51"/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51"/>
      <c r="DH169" s="51"/>
      <c r="DI169" s="51"/>
      <c r="DJ169" s="51"/>
      <c r="DK169" s="51"/>
      <c r="DL169" s="51"/>
      <c r="DM169" s="51"/>
      <c r="DN169" s="51"/>
      <c r="DO169" s="51"/>
      <c r="DP169" s="51"/>
      <c r="DQ169" s="51"/>
      <c r="DR169" s="51"/>
      <c r="DS169" s="51"/>
      <c r="DT169" s="51"/>
      <c r="DU169" s="51"/>
      <c r="DV169" s="51"/>
      <c r="DW169" s="51"/>
    </row>
    <row r="170" spans="1:127" ht="15">
      <c r="A170" s="195"/>
      <c r="B170" s="195"/>
      <c r="C170" s="51"/>
      <c r="D170" s="51"/>
      <c r="E170" s="25"/>
      <c r="F170" s="51"/>
      <c r="G170" s="51"/>
      <c r="H170" s="51"/>
      <c r="I170" s="51"/>
      <c r="J170" s="51"/>
      <c r="K170" s="51"/>
      <c r="L170" s="51"/>
      <c r="M170" s="51"/>
      <c r="N170" s="7"/>
      <c r="O170" s="7"/>
      <c r="P170" s="7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51"/>
      <c r="BW170" s="51"/>
      <c r="BX170" s="51"/>
      <c r="BY170" s="51"/>
      <c r="BZ170" s="51"/>
      <c r="CA170" s="51"/>
      <c r="CB170" s="51"/>
      <c r="CC170" s="51"/>
      <c r="CD170" s="51"/>
      <c r="CE170" s="51"/>
      <c r="CF170" s="51"/>
      <c r="CG170" s="51"/>
      <c r="CH170" s="51"/>
      <c r="CI170" s="51"/>
      <c r="CJ170" s="51"/>
      <c r="CK170" s="51"/>
      <c r="CL170" s="51"/>
      <c r="CM170" s="51"/>
      <c r="CN170" s="51"/>
      <c r="CO170" s="51"/>
      <c r="CP170" s="51"/>
      <c r="CQ170" s="51"/>
      <c r="CR170" s="51"/>
      <c r="CS170" s="51"/>
      <c r="CT170" s="51"/>
      <c r="CU170" s="51"/>
      <c r="CV170" s="51"/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51"/>
      <c r="DH170" s="51"/>
      <c r="DI170" s="51"/>
      <c r="DJ170" s="51"/>
      <c r="DK170" s="51"/>
      <c r="DL170" s="51"/>
      <c r="DM170" s="51"/>
      <c r="DN170" s="51"/>
      <c r="DO170" s="51"/>
      <c r="DP170" s="51"/>
      <c r="DQ170" s="51"/>
      <c r="DR170" s="51"/>
      <c r="DS170" s="51"/>
      <c r="DT170" s="51"/>
      <c r="DU170" s="51"/>
      <c r="DV170" s="51"/>
      <c r="DW170" s="51"/>
    </row>
    <row r="171" spans="1:127" s="109" customFormat="1" ht="15">
      <c r="A171" s="195"/>
      <c r="B171" s="195"/>
      <c r="C171" s="51"/>
      <c r="D171" s="51"/>
      <c r="E171" s="25"/>
      <c r="F171" s="7"/>
      <c r="G171" s="7"/>
      <c r="H171" s="7"/>
      <c r="I171" s="7"/>
      <c r="J171" s="7"/>
      <c r="K171" s="7"/>
      <c r="L171" s="51"/>
      <c r="M171" s="51"/>
      <c r="N171" s="7"/>
      <c r="O171" s="7"/>
      <c r="P171" s="7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51"/>
      <c r="BW171" s="51"/>
      <c r="BX171" s="51"/>
      <c r="BY171" s="51"/>
      <c r="BZ171" s="51"/>
      <c r="CA171" s="51"/>
      <c r="CB171" s="51"/>
      <c r="CC171" s="51"/>
      <c r="CD171" s="51"/>
      <c r="CE171" s="51"/>
      <c r="CF171" s="51"/>
      <c r="CG171" s="51"/>
      <c r="CH171" s="51"/>
      <c r="CI171" s="51"/>
      <c r="CJ171" s="51"/>
      <c r="CK171" s="51"/>
      <c r="CL171" s="51"/>
      <c r="CM171" s="51"/>
      <c r="CN171" s="51"/>
      <c r="CO171" s="51"/>
      <c r="CP171" s="51"/>
      <c r="CQ171" s="51"/>
      <c r="CR171" s="51"/>
      <c r="CS171" s="51"/>
      <c r="CT171" s="51"/>
      <c r="CU171" s="51"/>
      <c r="CV171" s="51"/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51"/>
      <c r="DH171" s="51"/>
      <c r="DI171" s="51"/>
      <c r="DJ171" s="51"/>
      <c r="DK171" s="51"/>
      <c r="DL171" s="51"/>
      <c r="DM171" s="51"/>
      <c r="DN171" s="51"/>
      <c r="DO171" s="51"/>
      <c r="DP171" s="51"/>
      <c r="DQ171" s="51"/>
      <c r="DR171" s="51"/>
      <c r="DS171" s="51"/>
      <c r="DT171" s="51"/>
      <c r="DU171" s="51"/>
      <c r="DV171" s="51"/>
      <c r="DW171" s="51"/>
    </row>
    <row r="172" spans="1:127" ht="15">
      <c r="A172" s="195"/>
      <c r="B172" s="195"/>
      <c r="C172" s="7"/>
      <c r="D172" s="7"/>
      <c r="E172" s="195"/>
      <c r="F172" s="7"/>
      <c r="G172" s="7"/>
      <c r="H172" s="7"/>
      <c r="I172" s="7"/>
      <c r="J172" s="7"/>
      <c r="K172" s="7"/>
      <c r="L172" s="51"/>
      <c r="M172" s="51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</row>
    <row r="173" spans="1:127" s="52" customFormat="1" ht="15">
      <c r="A173" s="195"/>
      <c r="B173" s="195"/>
      <c r="C173" s="7"/>
      <c r="D173" s="7"/>
      <c r="E173" s="195"/>
      <c r="F173" s="7"/>
      <c r="G173" s="7"/>
      <c r="H173" s="7"/>
      <c r="I173" s="7"/>
      <c r="J173" s="7"/>
      <c r="K173" s="7"/>
      <c r="L173" s="51"/>
      <c r="M173" s="51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</row>
    <row r="174" spans="1:127" s="52" customFormat="1" ht="15">
      <c r="A174" s="195"/>
      <c r="B174" s="195"/>
      <c r="C174" s="7"/>
      <c r="D174" s="7"/>
      <c r="E174" s="195"/>
      <c r="F174" s="7"/>
      <c r="G174" s="7"/>
      <c r="H174" s="7"/>
      <c r="I174" s="7"/>
      <c r="J174" s="7"/>
      <c r="K174" s="7"/>
      <c r="L174" s="51"/>
      <c r="M174" s="51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</row>
    <row r="175" spans="1:127" s="52" customFormat="1" ht="15">
      <c r="A175" s="195"/>
      <c r="B175" s="195"/>
      <c r="C175" s="7"/>
      <c r="D175" s="7"/>
      <c r="E175" s="195"/>
      <c r="F175" s="7"/>
      <c r="G175" s="7"/>
      <c r="H175" s="7"/>
      <c r="I175" s="7"/>
      <c r="J175" s="7"/>
      <c r="K175" s="7"/>
      <c r="L175" s="51"/>
      <c r="M175" s="51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</row>
    <row r="176" spans="1:127" s="52" customFormat="1" ht="15">
      <c r="A176" s="195"/>
      <c r="B176" s="195"/>
      <c r="C176" s="7"/>
      <c r="D176" s="7"/>
      <c r="E176" s="195"/>
      <c r="F176" s="7"/>
      <c r="G176" s="7"/>
      <c r="H176" s="7"/>
      <c r="I176" s="7"/>
      <c r="J176" s="7"/>
      <c r="K176" s="7"/>
      <c r="L176" s="51"/>
      <c r="M176" s="51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</row>
    <row r="177" spans="1:127" s="52" customFormat="1" ht="15">
      <c r="A177" s="195"/>
      <c r="B177" s="195"/>
      <c r="C177" s="7"/>
      <c r="D177" s="7"/>
      <c r="E177" s="195"/>
      <c r="F177" s="7"/>
      <c r="G177" s="7"/>
      <c r="H177" s="7"/>
      <c r="I177" s="7"/>
      <c r="J177" s="7"/>
      <c r="K177" s="7"/>
      <c r="L177" s="51"/>
      <c r="M177" s="51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</row>
    <row r="178" spans="1:127" s="52" customFormat="1" ht="15">
      <c r="A178" s="195"/>
      <c r="B178" s="195"/>
      <c r="C178" s="7"/>
      <c r="D178" s="7"/>
      <c r="E178" s="195"/>
      <c r="F178" s="7"/>
      <c r="G178" s="7"/>
      <c r="H178" s="7"/>
      <c r="I178" s="7"/>
      <c r="J178" s="7"/>
      <c r="K178" s="7"/>
      <c r="L178" s="51"/>
      <c r="M178" s="51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</row>
    <row r="179" spans="1:127" s="52" customFormat="1" ht="15">
      <c r="A179" s="195"/>
      <c r="B179" s="195"/>
      <c r="C179" s="7"/>
      <c r="D179" s="7"/>
      <c r="E179" s="195"/>
      <c r="F179" s="7"/>
      <c r="G179" s="7"/>
      <c r="H179" s="7"/>
      <c r="I179" s="7"/>
      <c r="J179" s="7"/>
      <c r="K179" s="7"/>
      <c r="L179" s="51"/>
      <c r="M179" s="51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</row>
    <row r="180" spans="1:127" s="52" customFormat="1">
      <c r="A180" s="207"/>
      <c r="B180" s="207"/>
      <c r="D180" s="208"/>
      <c r="E180" s="26"/>
      <c r="F180" s="209"/>
      <c r="G180" s="209"/>
      <c r="H180" s="209"/>
      <c r="I180" s="209"/>
      <c r="J180" s="209"/>
      <c r="K180" s="209"/>
      <c r="L180" s="209"/>
      <c r="M180" s="209"/>
      <c r="N180" s="210"/>
      <c r="O180" s="8"/>
    </row>
    <row r="181" spans="1:127" s="52" customFormat="1">
      <c r="A181" s="207"/>
      <c r="B181" s="207"/>
      <c r="D181" s="208"/>
      <c r="E181" s="26"/>
      <c r="F181" s="209"/>
      <c r="G181" s="209"/>
      <c r="H181" s="209"/>
      <c r="I181" s="209"/>
      <c r="J181" s="209"/>
      <c r="K181" s="209"/>
      <c r="L181" s="209"/>
      <c r="M181" s="209"/>
      <c r="N181" s="210"/>
      <c r="O181" s="8"/>
    </row>
    <row r="182" spans="1:127" s="52" customFormat="1">
      <c r="A182" s="207"/>
      <c r="B182" s="207"/>
      <c r="D182" s="208"/>
      <c r="E182" s="26"/>
      <c r="F182" s="209"/>
      <c r="G182" s="209"/>
      <c r="H182" s="209"/>
      <c r="I182" s="209"/>
      <c r="J182" s="209"/>
      <c r="K182" s="209"/>
      <c r="L182" s="209"/>
      <c r="M182" s="209"/>
      <c r="N182" s="210"/>
      <c r="O182" s="8"/>
    </row>
    <row r="183" spans="1:127" s="52" customFormat="1">
      <c r="A183" s="207"/>
      <c r="B183" s="207"/>
      <c r="D183" s="208"/>
      <c r="E183" s="26"/>
      <c r="F183" s="209"/>
      <c r="G183" s="209"/>
      <c r="H183" s="209"/>
      <c r="I183" s="209"/>
      <c r="J183" s="209"/>
      <c r="K183" s="209"/>
      <c r="L183" s="209"/>
      <c r="M183" s="209"/>
      <c r="N183" s="210"/>
      <c r="O183" s="8"/>
    </row>
    <row r="184" spans="1:127" s="52" customFormat="1">
      <c r="A184" s="207"/>
      <c r="B184" s="207"/>
      <c r="D184" s="208"/>
      <c r="E184" s="26"/>
      <c r="F184" s="209"/>
      <c r="G184" s="209"/>
      <c r="H184" s="209"/>
      <c r="I184" s="209"/>
      <c r="J184" s="209"/>
      <c r="K184" s="209"/>
      <c r="L184" s="209"/>
      <c r="M184" s="209"/>
      <c r="N184" s="210"/>
      <c r="O184" s="8"/>
    </row>
    <row r="185" spans="1:127" s="52" customFormat="1">
      <c r="A185" s="207"/>
      <c r="B185" s="207"/>
      <c r="D185" s="208"/>
      <c r="E185" s="26"/>
      <c r="F185" s="209"/>
      <c r="G185" s="209"/>
      <c r="H185" s="209"/>
      <c r="I185" s="209"/>
      <c r="J185" s="209"/>
      <c r="K185" s="209"/>
      <c r="L185" s="209"/>
      <c r="M185" s="209"/>
      <c r="N185" s="210"/>
      <c r="O185" s="8"/>
    </row>
    <row r="186" spans="1:127" s="52" customFormat="1">
      <c r="A186" s="207"/>
      <c r="B186" s="207"/>
      <c r="D186" s="208"/>
      <c r="E186" s="26"/>
      <c r="F186" s="209"/>
      <c r="G186" s="209"/>
      <c r="H186" s="209"/>
      <c r="I186" s="209"/>
      <c r="J186" s="209"/>
      <c r="K186" s="209"/>
      <c r="L186" s="209"/>
      <c r="M186" s="209"/>
      <c r="N186" s="210"/>
      <c r="O186" s="8"/>
    </row>
    <row r="187" spans="1:127" s="52" customFormat="1">
      <c r="A187" s="207"/>
      <c r="B187" s="207"/>
      <c r="D187" s="208"/>
      <c r="E187" s="26"/>
      <c r="F187" s="209"/>
      <c r="G187" s="209"/>
      <c r="H187" s="209"/>
      <c r="I187" s="209"/>
      <c r="J187" s="209"/>
      <c r="K187" s="209"/>
      <c r="L187" s="209"/>
      <c r="M187" s="209"/>
      <c r="N187" s="210"/>
      <c r="O187" s="8"/>
    </row>
    <row r="188" spans="1:127" s="52" customFormat="1">
      <c r="A188" s="207"/>
      <c r="B188" s="207"/>
      <c r="D188" s="208"/>
      <c r="E188" s="26"/>
      <c r="F188" s="209"/>
      <c r="G188" s="209"/>
      <c r="H188" s="209"/>
      <c r="I188" s="209"/>
      <c r="J188" s="209"/>
      <c r="K188" s="209"/>
      <c r="L188" s="209"/>
      <c r="M188" s="209"/>
      <c r="N188" s="210"/>
      <c r="O188" s="8"/>
    </row>
    <row r="189" spans="1:127" s="52" customFormat="1">
      <c r="A189" s="207"/>
      <c r="B189" s="207"/>
      <c r="D189" s="208"/>
      <c r="E189" s="26"/>
      <c r="F189" s="209"/>
      <c r="G189" s="209"/>
      <c r="H189" s="209"/>
      <c r="I189" s="209"/>
      <c r="J189" s="209"/>
      <c r="K189" s="209"/>
      <c r="L189" s="209"/>
      <c r="M189" s="209"/>
      <c r="N189" s="210"/>
      <c r="O189" s="8"/>
    </row>
    <row r="190" spans="1:127" s="52" customFormat="1">
      <c r="A190" s="207"/>
      <c r="B190" s="207"/>
      <c r="D190" s="208"/>
      <c r="E190" s="26"/>
      <c r="F190" s="209"/>
      <c r="G190" s="209"/>
      <c r="H190" s="209"/>
      <c r="I190" s="209"/>
      <c r="J190" s="209"/>
      <c r="K190" s="209"/>
      <c r="L190" s="209"/>
      <c r="M190" s="209"/>
      <c r="N190" s="210"/>
      <c r="O190" s="8"/>
    </row>
    <row r="191" spans="1:127" s="52" customFormat="1">
      <c r="A191" s="207"/>
      <c r="B191" s="207"/>
      <c r="D191" s="208"/>
      <c r="E191" s="26"/>
      <c r="F191" s="209"/>
      <c r="G191" s="209"/>
      <c r="H191" s="209"/>
      <c r="I191" s="209"/>
      <c r="J191" s="209"/>
      <c r="K191" s="209"/>
      <c r="L191" s="209"/>
      <c r="M191" s="209"/>
      <c r="N191" s="210"/>
      <c r="O191" s="8"/>
    </row>
    <row r="192" spans="1:127" s="52" customFormat="1">
      <c r="A192" s="207"/>
      <c r="B192" s="207"/>
      <c r="D192" s="208"/>
      <c r="E192" s="26"/>
      <c r="F192" s="209"/>
      <c r="G192" s="209"/>
      <c r="H192" s="209"/>
      <c r="I192" s="209"/>
      <c r="J192" s="209"/>
      <c r="K192" s="209"/>
      <c r="L192" s="209"/>
      <c r="M192" s="209"/>
      <c r="N192" s="210"/>
      <c r="O192" s="8"/>
    </row>
    <row r="193" spans="1:15" s="52" customFormat="1">
      <c r="A193" s="207"/>
      <c r="B193" s="207"/>
      <c r="D193" s="208"/>
      <c r="E193" s="26"/>
      <c r="F193" s="209"/>
      <c r="G193" s="209"/>
      <c r="H193" s="209"/>
      <c r="I193" s="209"/>
      <c r="J193" s="209"/>
      <c r="K193" s="209"/>
      <c r="L193" s="209"/>
      <c r="M193" s="209"/>
      <c r="N193" s="210"/>
      <c r="O193" s="8"/>
    </row>
    <row r="194" spans="1:15" s="52" customFormat="1">
      <c r="A194" s="207"/>
      <c r="B194" s="207"/>
      <c r="D194" s="208"/>
      <c r="E194" s="26"/>
      <c r="F194" s="209"/>
      <c r="G194" s="209"/>
      <c r="H194" s="209"/>
      <c r="I194" s="209"/>
      <c r="J194" s="209"/>
      <c r="K194" s="209"/>
      <c r="L194" s="209"/>
      <c r="M194" s="209"/>
      <c r="N194" s="210"/>
      <c r="O194" s="8"/>
    </row>
    <row r="195" spans="1:15" s="52" customFormat="1">
      <c r="A195" s="207"/>
      <c r="B195" s="207"/>
      <c r="D195" s="208"/>
      <c r="E195" s="26"/>
      <c r="F195" s="209"/>
      <c r="G195" s="209"/>
      <c r="H195" s="209"/>
      <c r="I195" s="209"/>
      <c r="J195" s="209"/>
      <c r="K195" s="209"/>
      <c r="L195" s="209"/>
      <c r="M195" s="209"/>
      <c r="N195" s="210"/>
      <c r="O195" s="8"/>
    </row>
    <row r="196" spans="1:15" s="52" customFormat="1">
      <c r="A196" s="207"/>
      <c r="B196" s="207"/>
      <c r="D196" s="208"/>
      <c r="E196" s="26"/>
      <c r="F196" s="209"/>
      <c r="G196" s="209"/>
      <c r="H196" s="209"/>
      <c r="I196" s="209"/>
      <c r="J196" s="209"/>
      <c r="K196" s="209"/>
      <c r="L196" s="209"/>
      <c r="M196" s="209"/>
      <c r="N196" s="210"/>
      <c r="O196" s="8"/>
    </row>
    <row r="197" spans="1:15" s="52" customFormat="1">
      <c r="A197" s="207"/>
      <c r="B197" s="207"/>
      <c r="D197" s="208"/>
      <c r="E197" s="26"/>
      <c r="F197" s="209"/>
      <c r="G197" s="209"/>
      <c r="H197" s="209"/>
      <c r="I197" s="209"/>
      <c r="J197" s="209"/>
      <c r="K197" s="209"/>
      <c r="L197" s="209"/>
      <c r="M197" s="209"/>
      <c r="N197" s="210"/>
      <c r="O197" s="8"/>
    </row>
    <row r="198" spans="1:15" s="52" customFormat="1">
      <c r="A198" s="207"/>
      <c r="B198" s="207"/>
      <c r="D198" s="208"/>
      <c r="E198" s="26"/>
      <c r="F198" s="209"/>
      <c r="G198" s="209"/>
      <c r="H198" s="209"/>
      <c r="I198" s="209"/>
      <c r="J198" s="209"/>
      <c r="K198" s="209"/>
      <c r="L198" s="209"/>
      <c r="M198" s="209"/>
      <c r="N198" s="210"/>
      <c r="O198" s="8"/>
    </row>
    <row r="199" spans="1:15" s="52" customFormat="1">
      <c r="A199" s="207"/>
      <c r="B199" s="207"/>
      <c r="D199" s="208"/>
      <c r="E199" s="26"/>
      <c r="F199" s="210"/>
      <c r="G199" s="210"/>
      <c r="H199" s="210"/>
      <c r="I199" s="210"/>
      <c r="J199" s="210"/>
      <c r="K199" s="210"/>
      <c r="L199" s="209"/>
      <c r="M199" s="209"/>
      <c r="N199" s="210"/>
      <c r="O199" s="8"/>
    </row>
  </sheetData>
  <mergeCells count="70">
    <mergeCell ref="A145:B145"/>
    <mergeCell ref="J147:K147"/>
    <mergeCell ref="J148:K148"/>
    <mergeCell ref="J149:K149"/>
    <mergeCell ref="F137:G140"/>
    <mergeCell ref="M137:M140"/>
    <mergeCell ref="A141:B141"/>
    <mergeCell ref="E141:F141"/>
    <mergeCell ref="F142:G144"/>
    <mergeCell ref="M142:M144"/>
    <mergeCell ref="A131:B131"/>
    <mergeCell ref="E131:F131"/>
    <mergeCell ref="F132:G135"/>
    <mergeCell ref="M132:M135"/>
    <mergeCell ref="A136:B136"/>
    <mergeCell ref="E136:F136"/>
    <mergeCell ref="F122:G126"/>
    <mergeCell ref="M122:M126"/>
    <mergeCell ref="A127:B127"/>
    <mergeCell ref="E127:F127"/>
    <mergeCell ref="F128:G130"/>
    <mergeCell ref="M128:M130"/>
    <mergeCell ref="A112:B112"/>
    <mergeCell ref="E112:F112"/>
    <mergeCell ref="F113:G120"/>
    <mergeCell ref="M113:M120"/>
    <mergeCell ref="A121:B121"/>
    <mergeCell ref="E121:F121"/>
    <mergeCell ref="F87:G104"/>
    <mergeCell ref="M87:M104"/>
    <mergeCell ref="A105:B105"/>
    <mergeCell ref="E105:F105"/>
    <mergeCell ref="F106:G111"/>
    <mergeCell ref="M106:M111"/>
    <mergeCell ref="A82:B82"/>
    <mergeCell ref="E82:F82"/>
    <mergeCell ref="F83:G85"/>
    <mergeCell ref="H83:I85"/>
    <mergeCell ref="M83:M85"/>
    <mergeCell ref="A86:B86"/>
    <mergeCell ref="E86:F86"/>
    <mergeCell ref="F47:G67"/>
    <mergeCell ref="M47:M67"/>
    <mergeCell ref="A68:B68"/>
    <mergeCell ref="E68:F68"/>
    <mergeCell ref="F69:G81"/>
    <mergeCell ref="M69:M81"/>
    <mergeCell ref="A9:B9"/>
    <mergeCell ref="E9:F9"/>
    <mergeCell ref="A29:B29"/>
    <mergeCell ref="E29:F29"/>
    <mergeCell ref="A46:B46"/>
    <mergeCell ref="E46:F46"/>
    <mergeCell ref="F6:G6"/>
    <mergeCell ref="H6:I6"/>
    <mergeCell ref="J6:K6"/>
    <mergeCell ref="L6:L8"/>
    <mergeCell ref="C7:C8"/>
    <mergeCell ref="D7:D8"/>
    <mergeCell ref="E7:E8"/>
    <mergeCell ref="A1:A8"/>
    <mergeCell ref="B1:B8"/>
    <mergeCell ref="C1:N2"/>
    <mergeCell ref="P1:P2"/>
    <mergeCell ref="C3:E6"/>
    <mergeCell ref="F3:G3"/>
    <mergeCell ref="M3:M8"/>
    <mergeCell ref="N3:N8"/>
    <mergeCell ref="F4:G4"/>
    <mergeCell ref="F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GCs &amp; GRs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Fetting</dc:creator>
  <cp:lastModifiedBy>Bobby Fetting</cp:lastModifiedBy>
  <dcterms:created xsi:type="dcterms:W3CDTF">2025-07-17T12:10:05Z</dcterms:created>
  <dcterms:modified xsi:type="dcterms:W3CDTF">2025-07-17T12:10:15Z</dcterms:modified>
</cp:coreProperties>
</file>