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C. Latihan lagi\"/>
    </mc:Choice>
  </mc:AlternateContent>
  <xr:revisionPtr revIDLastSave="0" documentId="13_ncr:1_{E6782FA7-CA46-49B3-9373-28D04F7A707B}" xr6:coauthVersionLast="47" xr6:coauthVersionMax="47" xr10:uidLastSave="{00000000-0000-0000-0000-000000000000}"/>
  <bookViews>
    <workbookView xWindow="260" yWindow="60" windowWidth="18940" windowHeight="10740" xr2:uid="{00000000-000D-0000-FFFF-FFFF00000000}"/>
  </bookViews>
  <sheets>
    <sheet name="Latihan" sheetId="1" r:id="rId1"/>
    <sheet name="Original" sheetId="3" r:id="rId2"/>
  </sheets>
  <definedNames>
    <definedName name="tb_jenis" localSheetId="1">Original!$I$23:$K$24</definedName>
    <definedName name="tb_jenis">Latihan!$I$23:$K$24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6" i="1"/>
  <c r="G10" i="1" l="1"/>
  <c r="G13" i="1"/>
  <c r="G14" i="1"/>
  <c r="I7" i="1"/>
  <c r="K7" i="1" s="1"/>
  <c r="I8" i="1"/>
  <c r="I9" i="1"/>
  <c r="I10" i="1"/>
  <c r="I11" i="1"/>
  <c r="I12" i="1"/>
  <c r="I13" i="1"/>
  <c r="I14" i="1"/>
  <c r="I15" i="1"/>
  <c r="K15" i="1" s="1"/>
  <c r="I6" i="1"/>
  <c r="H7" i="1"/>
  <c r="H8" i="1"/>
  <c r="H9" i="1"/>
  <c r="K9" i="1" s="1"/>
  <c r="L9" i="1" s="1"/>
  <c r="H10" i="1"/>
  <c r="K10" i="1" s="1"/>
  <c r="H11" i="1"/>
  <c r="H12" i="1"/>
  <c r="H13" i="1"/>
  <c r="H14" i="1"/>
  <c r="K14" i="1" s="1"/>
  <c r="L14" i="1" s="1"/>
  <c r="H15" i="1"/>
  <c r="H6" i="1"/>
  <c r="C7" i="1"/>
  <c r="C8" i="1"/>
  <c r="C9" i="1"/>
  <c r="C10" i="1"/>
  <c r="C11" i="1"/>
  <c r="C12" i="1"/>
  <c r="C13" i="1"/>
  <c r="C14" i="1"/>
  <c r="C15" i="1"/>
  <c r="C6" i="1"/>
  <c r="E15" i="1"/>
  <c r="G15" i="1" s="1"/>
  <c r="E14" i="1"/>
  <c r="K13" i="1"/>
  <c r="E13" i="1"/>
  <c r="E12" i="1"/>
  <c r="G12" i="1" s="1"/>
  <c r="K11" i="1"/>
  <c r="E11" i="1"/>
  <c r="G11" i="1" s="1"/>
  <c r="E10" i="1"/>
  <c r="E9" i="1"/>
  <c r="G9" i="1" s="1"/>
  <c r="E8" i="1"/>
  <c r="G8" i="1" s="1"/>
  <c r="E7" i="1"/>
  <c r="G7" i="1" s="1"/>
  <c r="E6" i="1"/>
  <c r="G6" i="1" s="1"/>
  <c r="K12" i="1" l="1"/>
  <c r="K8" i="1"/>
  <c r="L8" i="1" s="1"/>
  <c r="M8" i="1" s="1"/>
  <c r="K6" i="1"/>
  <c r="L13" i="1"/>
  <c r="M13" i="1" s="1"/>
  <c r="L7" i="1"/>
  <c r="M7" i="1" s="1"/>
  <c r="L11" i="1"/>
  <c r="M11" i="1" s="1"/>
  <c r="L15" i="1"/>
  <c r="M15" i="1" s="1"/>
  <c r="L10" i="1"/>
  <c r="M10" i="1" s="1"/>
  <c r="L6" i="1"/>
  <c r="L12" i="1"/>
  <c r="M12" i="1" s="1"/>
  <c r="M14" i="1"/>
  <c r="M9" i="1"/>
  <c r="M6" i="1" l="1"/>
  <c r="M16" i="1"/>
  <c r="M17" i="1" s="1"/>
  <c r="M18" i="1" s="1"/>
</calcChain>
</file>

<file path=xl/sharedStrings.xml><?xml version="1.0" encoding="utf-8"?>
<sst xmlns="http://schemas.openxmlformats.org/spreadsheetml/2006/main" count="168" uniqueCount="83">
  <si>
    <t>RUMAH SAKIT " AMAN SENTOSA"</t>
  </si>
  <si>
    <t>Jl. Semangat Merdeka No.1</t>
  </si>
  <si>
    <t>Nama Pasien</t>
  </si>
  <si>
    <t>Kode kamar</t>
  </si>
  <si>
    <t>jenis kamar</t>
  </si>
  <si>
    <t>Jenis -kategori penyakit</t>
  </si>
  <si>
    <t>tanggal masuk</t>
  </si>
  <si>
    <t>tanggal keluar</t>
  </si>
  <si>
    <t>lama menginap</t>
  </si>
  <si>
    <t>Biaya inap</t>
  </si>
  <si>
    <t>tarif dokter</t>
  </si>
  <si>
    <t>biaya obat obatan</t>
  </si>
  <si>
    <t>biaya total</t>
  </si>
  <si>
    <t>pajak 10%</t>
  </si>
  <si>
    <t>tagihan</t>
  </si>
  <si>
    <t>Retno</t>
  </si>
  <si>
    <t>A-05/08/02-1B</t>
  </si>
  <si>
    <t>Ranti</t>
  </si>
  <si>
    <t>B-08/05/02-1R</t>
  </si>
  <si>
    <t>Yuli</t>
  </si>
  <si>
    <t>C-08/06/02-2R</t>
  </si>
  <si>
    <t>Andani</t>
  </si>
  <si>
    <t>D-08/06/02-3B</t>
  </si>
  <si>
    <t>Bambang</t>
  </si>
  <si>
    <t>A-08/07/02-3R</t>
  </si>
  <si>
    <t>Djoko</t>
  </si>
  <si>
    <t>D-08/07/02-2B</t>
  </si>
  <si>
    <t>Susanto</t>
  </si>
  <si>
    <t>C-08/08/02-1B</t>
  </si>
  <si>
    <t>Dwi Okta</t>
  </si>
  <si>
    <t>D-08/08/02-2R</t>
  </si>
  <si>
    <t>Tuti Yan</t>
  </si>
  <si>
    <t>B-08/09/02-3R</t>
  </si>
  <si>
    <t>Lie Ican</t>
  </si>
  <si>
    <t>D-08/10/02-1B</t>
  </si>
  <si>
    <t>Jumlah Tagihan</t>
  </si>
  <si>
    <t>Pajak 10 %</t>
  </si>
  <si>
    <t>Penghasilan Bersih</t>
  </si>
  <si>
    <t>Tabel Kamar</t>
  </si>
  <si>
    <t>Jenis kamar</t>
  </si>
  <si>
    <t>Tarif kamar/hari</t>
  </si>
  <si>
    <t>Tarif dokter</t>
  </si>
  <si>
    <t>Tabel Jenis Penyakit</t>
  </si>
  <si>
    <t>Berat</t>
  </si>
  <si>
    <t>Ringan</t>
  </si>
  <si>
    <t>Kode penyakit</t>
  </si>
  <si>
    <t>A</t>
  </si>
  <si>
    <t>Kelas I</t>
  </si>
  <si>
    <t>Jenis penyakit</t>
  </si>
  <si>
    <t>Internis</t>
  </si>
  <si>
    <t>Saraf</t>
  </si>
  <si>
    <t>Jantung</t>
  </si>
  <si>
    <t>B</t>
  </si>
  <si>
    <t>Kelas II</t>
  </si>
  <si>
    <t>C</t>
  </si>
  <si>
    <t>Kelas III</t>
  </si>
  <si>
    <t>D</t>
  </si>
  <si>
    <t>VIP</t>
  </si>
  <si>
    <t>Keterangan Kode Pasien</t>
  </si>
  <si>
    <t>*   Digit pertama adalah Kode Kamar</t>
  </si>
  <si>
    <t>*   Digit ke 3 s/d 10 adalah Kode Tanggal Masuk</t>
  </si>
  <si>
    <t>*   Digit ke 12 adalah Kode Jenis Penyakit</t>
  </si>
  <si>
    <t>*   Digit terakhir (ke 13) adalah Kode Ringan atau Beratnya Penyakit</t>
  </si>
  <si>
    <t>Data Masukan :</t>
  </si>
  <si>
    <r>
      <t xml:space="preserve">Nama Pasien, Kode Kamar, </t>
    </r>
    <r>
      <rPr>
        <sz val="10"/>
        <color rgb="FFFF0000"/>
        <rFont val="Arial"/>
        <family val="2"/>
      </rPr>
      <t>Tanggal Keluar</t>
    </r>
    <r>
      <rPr>
        <sz val="11"/>
        <color theme="1"/>
        <rFont val="Calibri"/>
        <family val="2"/>
        <scheme val="minor"/>
      </rPr>
      <t xml:space="preserve"> dan Biaya Obat-obatan</t>
    </r>
  </si>
  <si>
    <t>Data yang dicari  :</t>
  </si>
  <si>
    <r>
      <t xml:space="preserve">*   </t>
    </r>
    <r>
      <rPr>
        <b/>
        <sz val="10"/>
        <rFont val="Arial"/>
        <family val="2"/>
      </rPr>
      <t>Jenis kamar</t>
    </r>
    <r>
      <rPr>
        <sz val="10"/>
        <rFont val="Arial"/>
        <family val="2"/>
      </rPr>
      <t xml:space="preserve"> : diperoleh dari Tabel Kamar berdasarkan Kode Kamar.</t>
    </r>
  </si>
  <si>
    <r>
      <t xml:space="preserve">*   </t>
    </r>
    <r>
      <rPr>
        <b/>
        <sz val="10"/>
        <rFont val="Arial"/>
        <family val="2"/>
      </rPr>
      <t>Jenis - Kategori Penyakit</t>
    </r>
    <r>
      <rPr>
        <sz val="10"/>
        <rFont val="Arial"/>
        <family val="2"/>
      </rPr>
      <t xml:space="preserve"> :</t>
    </r>
  </si>
  <si>
    <r>
      <t xml:space="preserve">   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Jenis Penyakit </t>
    </r>
    <r>
      <rPr>
        <sz val="10"/>
        <rFont val="Arial"/>
        <family val="2"/>
      </rPr>
      <t xml:space="preserve"> : diperoleh dari Tabel Jenis Penyakit berdasarkan Kode Jenis Penyakit.</t>
    </r>
  </si>
  <si>
    <t xml:space="preserve">    Kategori Penyakit  : Bila digit terakhir = B, maka kategori = Berat</t>
  </si>
  <si>
    <t xml:space="preserve">    Bila digit terakhir = R, maka kategori = Ringan</t>
  </si>
  <si>
    <r>
      <t xml:space="preserve">*   </t>
    </r>
    <r>
      <rPr>
        <b/>
        <sz val="10"/>
        <rFont val="Arial"/>
        <family val="2"/>
      </rPr>
      <t xml:space="preserve">Tanggal Masuk </t>
    </r>
    <r>
      <rPr>
        <sz val="10"/>
        <rFont val="Arial"/>
        <family val="2"/>
      </rPr>
      <t>: diambil dari Kode Tanggal Masuk. Gunakan fungsi DATEVALUE</t>
    </r>
  </si>
  <si>
    <t xml:space="preserve">    untuk mengkonversi data karakter menjadi data tanggal</t>
  </si>
  <si>
    <r>
      <t xml:space="preserve">*  </t>
    </r>
    <r>
      <rPr>
        <b/>
        <sz val="10"/>
        <rFont val="Arial"/>
        <family val="2"/>
      </rPr>
      <t xml:space="preserve"> Lama Inap</t>
    </r>
    <r>
      <rPr>
        <sz val="10"/>
        <rFont val="Arial"/>
        <family val="2"/>
      </rPr>
      <t xml:space="preserve"> : Tanggal Keluar - Tanggal Masuk</t>
    </r>
  </si>
  <si>
    <r>
      <t xml:space="preserve">*   </t>
    </r>
    <r>
      <rPr>
        <b/>
        <sz val="10"/>
        <rFont val="Arial"/>
        <family val="2"/>
      </rPr>
      <t>Biaya Inap</t>
    </r>
    <r>
      <rPr>
        <sz val="10"/>
        <rFont val="Arial"/>
        <family val="2"/>
      </rPr>
      <t xml:space="preserve"> : Tarif Kamar /hari x Lama Inap.</t>
    </r>
  </si>
  <si>
    <t xml:space="preserve">    Tarif Kamar/hari diperoleh dari Tabel Kamar berdasarkan Jenis Kamarnya.</t>
  </si>
  <si>
    <r>
      <t xml:space="preserve">*  </t>
    </r>
    <r>
      <rPr>
        <b/>
        <sz val="10"/>
        <rFont val="Arial"/>
        <family val="2"/>
      </rPr>
      <t xml:space="preserve"> Tarif Dokter </t>
    </r>
    <r>
      <rPr>
        <sz val="10"/>
        <rFont val="Arial"/>
        <family val="2"/>
      </rPr>
      <t xml:space="preserve"> : diperoleh dari Tabel Kamar, berdasarkan Jenis Kamar dan ringan atau beratnya penyakit.</t>
    </r>
  </si>
  <si>
    <r>
      <t xml:space="preserve">*   </t>
    </r>
    <r>
      <rPr>
        <b/>
        <sz val="10"/>
        <rFont val="Arial"/>
        <family val="2"/>
      </rPr>
      <t xml:space="preserve">Biaya Total </t>
    </r>
    <r>
      <rPr>
        <sz val="10"/>
        <rFont val="Arial"/>
        <family val="2"/>
      </rPr>
      <t xml:space="preserve"> : Biaya Inap + Tarif Dokter + Biaya Obat-obatan.</t>
    </r>
  </si>
  <si>
    <r>
      <t xml:space="preserve">*  </t>
    </r>
    <r>
      <rPr>
        <b/>
        <sz val="10"/>
        <rFont val="Arial"/>
        <family val="2"/>
      </rPr>
      <t xml:space="preserve"> Pajak 10 %</t>
    </r>
    <r>
      <rPr>
        <sz val="10"/>
        <rFont val="Arial"/>
        <family val="2"/>
      </rPr>
      <t xml:space="preserve">  : 10 % x Biaya Total.</t>
    </r>
  </si>
  <si>
    <r>
      <t xml:space="preserve">*   </t>
    </r>
    <r>
      <rPr>
        <b/>
        <sz val="10"/>
        <rFont val="Arial"/>
        <family val="2"/>
      </rPr>
      <t>Tagihan</t>
    </r>
    <r>
      <rPr>
        <sz val="10"/>
        <rFont val="Arial"/>
        <family val="2"/>
      </rPr>
      <t xml:space="preserve">  : Biaya Total + Pajak 10 %</t>
    </r>
  </si>
  <si>
    <r>
      <t xml:space="preserve">*   </t>
    </r>
    <r>
      <rPr>
        <b/>
        <sz val="10"/>
        <rFont val="Arial"/>
        <family val="2"/>
      </rPr>
      <t xml:space="preserve">Jumlah Tagihan </t>
    </r>
    <r>
      <rPr>
        <sz val="10"/>
        <rFont val="Arial"/>
        <family val="2"/>
      </rPr>
      <t xml:space="preserve"> : Penjumlahan semua nilai Tagihan </t>
    </r>
  </si>
  <si>
    <r>
      <t xml:space="preserve">*   </t>
    </r>
    <r>
      <rPr>
        <b/>
        <sz val="10"/>
        <rFont val="Arial"/>
        <family val="2"/>
      </rPr>
      <t>Pajak 10 %</t>
    </r>
    <r>
      <rPr>
        <sz val="10"/>
        <rFont val="Arial"/>
        <family val="2"/>
      </rPr>
      <t xml:space="preserve">  : 10 % x Jumlah Tagihan.</t>
    </r>
  </si>
  <si>
    <r>
      <t xml:space="preserve">*   </t>
    </r>
    <r>
      <rPr>
        <b/>
        <sz val="10"/>
        <rFont val="Arial"/>
        <family val="2"/>
      </rPr>
      <t>Penghasilan Bersih</t>
    </r>
    <r>
      <rPr>
        <sz val="10"/>
        <rFont val="Arial"/>
        <family val="2"/>
      </rPr>
      <t xml:space="preserve"> ( Penghasilan bersih yang diterima rumah sakit setelah dipotong pajak 10 % )  : Jumlah Tagihan - Pajak 10 %.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</si>
</sst>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[$-409]d\-mmm\-yyyy;@"/>
    <numFmt numFmtId="166" formatCode="[$-409]d\-mmm\-yy;@"/>
    <numFmt numFmtId="167" formatCode="_([$Rp-421]* #,##0_);_([$Rp-421]* \(#,##0\);_([$Rp-421]* &quot;-&quot;??_);_(@_)"/>
    <numFmt numFmtId="168" formatCode="_(* #,##0_);_(* \(#,##0\);_(* &quot;-&quot;??_);_(@_)"/>
    <numFmt numFmtId="169" formatCode="_([$Rp-421]* #,##0_);_([$Rp-421]* \(#,##0\);_([$Rp-421]* &quot;-&quot;_);_(@_)"/>
    <numFmt numFmtId="170" formatCode="#\ &quot;Hari&quot;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Arial Unicode MS"/>
      <family val="2"/>
    </font>
    <font>
      <b/>
      <sz val="10"/>
      <name val="Arial Unicode MS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color theme="0"/>
      <name val="Aptos Narrow"/>
      <family val="2"/>
    </font>
    <font>
      <sz val="12"/>
      <color theme="1"/>
      <name val="Aptos Narrow"/>
      <family val="2"/>
    </font>
    <font>
      <sz val="12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167" fontId="0" fillId="0" borderId="5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7" fillId="0" borderId="0" xfId="0" applyFont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2" xfId="0" quotePrefix="1" applyFont="1" applyBorder="1" applyAlignment="1">
      <alignment horizontal="center"/>
    </xf>
    <xf numFmtId="0" fontId="4" fillId="0" borderId="3" xfId="0" quotePrefix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7" xfId="0" applyBorder="1" applyAlignment="1">
      <alignment horizontal="center"/>
    </xf>
    <xf numFmtId="0" fontId="8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169" fontId="0" fillId="0" borderId="5" xfId="0" applyNumberFormat="1" applyBorder="1"/>
    <xf numFmtId="169" fontId="4" fillId="0" borderId="5" xfId="0" applyNumberFormat="1" applyFont="1" applyBorder="1"/>
    <xf numFmtId="169" fontId="0" fillId="0" borderId="6" xfId="0" applyNumberFormat="1" applyBorder="1"/>
    <xf numFmtId="169" fontId="0" fillId="0" borderId="8" xfId="0" applyNumberFormat="1" applyBorder="1"/>
    <xf numFmtId="167" fontId="6" fillId="0" borderId="12" xfId="0" applyNumberFormat="1" applyFont="1" applyBorder="1"/>
    <xf numFmtId="167" fontId="6" fillId="0" borderId="6" xfId="0" applyNumberFormat="1" applyFont="1" applyBorder="1"/>
    <xf numFmtId="167" fontId="6" fillId="0" borderId="19" xfId="0" applyNumberFormat="1" applyFont="1" applyBorder="1"/>
    <xf numFmtId="0" fontId="0" fillId="0" borderId="5" xfId="0" applyBorder="1" applyAlignment="1">
      <alignment horizontal="left"/>
    </xf>
    <xf numFmtId="165" fontId="0" fillId="0" borderId="5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68" fontId="0" fillId="0" borderId="5" xfId="1" applyNumberFormat="1" applyFont="1" applyBorder="1" applyAlignment="1">
      <alignment horizontal="center" vertical="center"/>
    </xf>
    <xf numFmtId="168" fontId="0" fillId="0" borderId="6" xfId="1" applyNumberFormat="1" applyFont="1" applyBorder="1" applyAlignment="1">
      <alignment horizontal="center" vertical="center"/>
    </xf>
    <xf numFmtId="168" fontId="0" fillId="0" borderId="8" xfId="1" applyNumberFormat="1" applyFont="1" applyBorder="1" applyAlignment="1">
      <alignment horizontal="center" vertical="center"/>
    </xf>
    <xf numFmtId="168" fontId="0" fillId="0" borderId="19" xfId="1" applyNumberFormat="1" applyFont="1" applyBorder="1" applyAlignment="1">
      <alignment horizontal="center" vertical="center"/>
    </xf>
    <xf numFmtId="170" fontId="0" fillId="0" borderId="5" xfId="0" applyNumberFormat="1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8" xfId="0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9" xfId="0" applyFont="1" applyBorder="1" applyAlignment="1">
      <alignment horizontal="right"/>
    </xf>
    <xf numFmtId="0" fontId="6" fillId="0" borderId="10" xfId="0" applyFont="1" applyBorder="1" applyAlignment="1">
      <alignment horizontal="right"/>
    </xf>
    <xf numFmtId="0" fontId="6" fillId="0" borderId="11" xfId="0" applyFont="1" applyBorder="1" applyAlignment="1">
      <alignment horizontal="right"/>
    </xf>
    <xf numFmtId="0" fontId="6" fillId="0" borderId="13" xfId="0" applyFont="1" applyBorder="1" applyAlignment="1">
      <alignment horizontal="right"/>
    </xf>
    <xf numFmtId="0" fontId="6" fillId="0" borderId="14" xfId="0" applyFont="1" applyBorder="1" applyAlignment="1">
      <alignment horizontal="right"/>
    </xf>
    <xf numFmtId="0" fontId="6" fillId="0" borderId="15" xfId="0" applyFont="1" applyBorder="1" applyAlignment="1">
      <alignment horizontal="right"/>
    </xf>
    <xf numFmtId="0" fontId="6" fillId="0" borderId="16" xfId="0" applyFont="1" applyBorder="1" applyAlignment="1">
      <alignment horizontal="right"/>
    </xf>
    <xf numFmtId="0" fontId="6" fillId="0" borderId="17" xfId="0" applyFont="1" applyBorder="1" applyAlignment="1">
      <alignment horizontal="right"/>
    </xf>
    <xf numFmtId="0" fontId="6" fillId="0" borderId="18" xfId="0" applyFont="1" applyBorder="1" applyAlignment="1">
      <alignment horizontal="right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0" xfId="0" applyAlignment="1"/>
    <xf numFmtId="0" fontId="9" fillId="3" borderId="27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/>
    </xf>
    <xf numFmtId="0" fontId="10" fillId="0" borderId="15" xfId="0" applyFont="1" applyBorder="1"/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left"/>
    </xf>
    <xf numFmtId="165" fontId="10" fillId="0" borderId="5" xfId="0" applyNumberFormat="1" applyFont="1" applyBorder="1" applyAlignment="1">
      <alignment horizontal="center"/>
    </xf>
    <xf numFmtId="166" fontId="10" fillId="0" borderId="5" xfId="0" applyNumberFormat="1" applyFont="1" applyBorder="1" applyAlignment="1">
      <alignment horizontal="center"/>
    </xf>
    <xf numFmtId="170" fontId="10" fillId="0" borderId="5" xfId="0" applyNumberFormat="1" applyFont="1" applyBorder="1" applyAlignment="1">
      <alignment horizontal="center"/>
    </xf>
    <xf numFmtId="167" fontId="10" fillId="0" borderId="5" xfId="0" applyNumberFormat="1" applyFont="1" applyBorder="1" applyAlignment="1">
      <alignment horizontal="center"/>
    </xf>
    <xf numFmtId="169" fontId="10" fillId="0" borderId="5" xfId="0" applyNumberFormat="1" applyFont="1" applyBorder="1"/>
    <xf numFmtId="169" fontId="11" fillId="0" borderId="5" xfId="0" applyNumberFormat="1" applyFont="1" applyBorder="1"/>
    <xf numFmtId="169" fontId="10" fillId="0" borderId="26" xfId="0" applyNumberFormat="1" applyFont="1" applyBorder="1"/>
    <xf numFmtId="0" fontId="10" fillId="0" borderId="18" xfId="0" applyFont="1" applyBorder="1"/>
    <xf numFmtId="0" fontId="10" fillId="0" borderId="8" xfId="0" applyFont="1" applyBorder="1" applyAlignment="1">
      <alignment horizontal="center"/>
    </xf>
    <xf numFmtId="166" fontId="10" fillId="0" borderId="8" xfId="0" applyNumberFormat="1" applyFont="1" applyBorder="1" applyAlignment="1">
      <alignment horizontal="center"/>
    </xf>
    <xf numFmtId="169" fontId="10" fillId="0" borderId="8" xfId="0" applyNumberFormat="1" applyFont="1" applyBorder="1"/>
  </cellXfs>
  <cellStyles count="2">
    <cellStyle name="Comma" xfId="1" builtinId="3"/>
    <cellStyle name="Normal" xfId="0" builtinId="0"/>
  </cellStyles>
  <dxfs count="18">
    <dxf>
      <font>
        <strike val="0"/>
        <outline val="0"/>
        <shadow val="0"/>
        <u val="none"/>
        <vertAlign val="baseline"/>
        <sz val="12"/>
        <name val="Aptos Narrow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none"/>
      </font>
      <numFmt numFmtId="169" formatCode="_([$Rp-421]* #,##0_);_([$Rp-421]* \(#,##0\);_([$Rp-421]* &quot;-&quot;_);_(@_)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none"/>
      </font>
      <numFmt numFmtId="169" formatCode="_([$Rp-421]* #,##0_);_([$Rp-421]* \(#,##0\);_([$Rp-421]* &quot;-&quot;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169" formatCode="_([$Rp-421]* #,##0_);_([$Rp-421]* \(#,##0\);_([$Rp-421]* &quot;-&quot;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none"/>
      </font>
      <numFmt numFmtId="169" formatCode="_([$Rp-421]* #,##0_);_([$Rp-421]* \(#,##0\);_([$Rp-421]* &quot;-&quot;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none"/>
      </font>
      <numFmt numFmtId="169" formatCode="_([$Rp-421]* #,##0_);_([$Rp-421]* \(#,##0\);_([$Rp-421]* &quot;-&quot;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none"/>
      </font>
      <numFmt numFmtId="167" formatCode="_([$Rp-421]* #,##0_);_([$Rp-421]* \(#,##0\);_([$Rp-421]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none"/>
      </font>
      <numFmt numFmtId="170" formatCode="#\ &quot;Hari&quot;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none"/>
      </font>
      <numFmt numFmtId="166" formatCode="[$-409]d\-mmm\-yy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none"/>
      </font>
      <numFmt numFmtId="165" formatCode="[$-409]d\-mmm\-yyyy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8F3288-B253-4D00-8849-0AB0859D2EE5}" name="Table1" displayName="Table1" ref="A5:M15" totalsRowShown="0" headerRowDxfId="1" dataDxfId="0" headerRowBorderDxfId="16" tableBorderDxfId="17" totalsRowBorderDxfId="15">
  <autoFilter ref="A5:M15" xr:uid="{0D8F3288-B253-4D00-8849-0AB0859D2EE5}"/>
  <tableColumns count="13">
    <tableColumn id="1" xr3:uid="{52D7E40C-7ECF-45A7-B126-67A714AC2339}" name="Nama Pasien" dataDxfId="14"/>
    <tableColumn id="2" xr3:uid="{D9F8020E-BE59-4595-847F-9CC118517819}" name="Kode kamar" dataDxfId="13"/>
    <tableColumn id="3" xr3:uid="{3F2897C9-5033-451B-8DC8-957200FBC6E6}" name="jenis kamar" dataDxfId="12"/>
    <tableColumn id="4" xr3:uid="{CFD1F031-3688-4483-86DD-12237200ABF4}" name="Jenis -kategori penyakit" dataDxfId="11"/>
    <tableColumn id="5" xr3:uid="{97232075-2018-4000-B54B-0F0526532FE1}" name="tanggal masuk" dataDxfId="10"/>
    <tableColumn id="6" xr3:uid="{6FB86197-C2BF-4626-9113-66469A6B18FC}" name="tanggal keluar" dataDxfId="9"/>
    <tableColumn id="7" xr3:uid="{09599EC6-AEEF-4020-BFAC-88FD9D444FC4}" name="lama menginap" dataDxfId="8"/>
    <tableColumn id="8" xr3:uid="{D58C80B6-735C-4659-8EDF-5CDB2251D3EA}" name="Biaya inap" dataDxfId="7"/>
    <tableColumn id="9" xr3:uid="{DFB58708-73C2-4C8D-B86C-61F25CB3751D}" name="tarif dokter" dataDxfId="6"/>
    <tableColumn id="10" xr3:uid="{19B6AEE2-999A-42B0-9D6E-09E1D5BA9825}" name="biaya obat obatan" dataDxfId="5"/>
    <tableColumn id="11" xr3:uid="{3ACEF0DA-7A7E-46A8-83DC-8E9E07E9D583}" name="biaya total" dataDxfId="4"/>
    <tableColumn id="12" xr3:uid="{6F1AB87B-5814-406A-AD85-CEC84C61A204}" name="pajak 10%" dataDxfId="3"/>
    <tableColumn id="13" xr3:uid="{F2FCA7C5-E9F0-4A58-B793-5F34AA0ED872}" name="tagihan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"/>
  <sheetViews>
    <sheetView tabSelected="1" workbookViewId="0">
      <selection sqref="A1:M1"/>
    </sheetView>
  </sheetViews>
  <sheetFormatPr defaultRowHeight="14.5"/>
  <cols>
    <col min="1" max="1" width="15.1796875" customWidth="1"/>
    <col min="2" max="2" width="15" customWidth="1"/>
    <col min="3" max="3" width="16.1796875" customWidth="1"/>
    <col min="4" max="4" width="15.7265625" customWidth="1"/>
    <col min="5" max="5" width="14.7265625" customWidth="1"/>
    <col min="6" max="6" width="15" customWidth="1"/>
    <col min="7" max="7" width="10.26953125" customWidth="1"/>
    <col min="8" max="8" width="13.54296875" customWidth="1"/>
    <col min="9" max="9" width="11.26953125" customWidth="1"/>
    <col min="10" max="11" width="12.81640625" customWidth="1"/>
    <col min="12" max="12" width="12.26953125" customWidth="1"/>
    <col min="13" max="13" width="13.26953125" customWidth="1"/>
  </cols>
  <sheetData>
    <row r="1" spans="1:13" ht="17.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13">
      <c r="A2" s="41" t="s">
        <v>1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</row>
    <row r="4" spans="1:13" ht="15" thickBot="1"/>
    <row r="5" spans="1:13" ht="26">
      <c r="A5" s="30" t="s">
        <v>2</v>
      </c>
      <c r="B5" s="31" t="s">
        <v>3</v>
      </c>
      <c r="C5" s="31" t="s">
        <v>4</v>
      </c>
      <c r="D5" s="31" t="s">
        <v>5</v>
      </c>
      <c r="E5" s="31" t="s">
        <v>6</v>
      </c>
      <c r="F5" s="31" t="s">
        <v>7</v>
      </c>
      <c r="G5" s="31" t="s">
        <v>8</v>
      </c>
      <c r="H5" s="31" t="s">
        <v>9</v>
      </c>
      <c r="I5" s="31" t="s">
        <v>10</v>
      </c>
      <c r="J5" s="31" t="s">
        <v>11</v>
      </c>
      <c r="K5" s="31" t="s">
        <v>12</v>
      </c>
      <c r="L5" s="31" t="s">
        <v>13</v>
      </c>
      <c r="M5" s="32" t="s">
        <v>14</v>
      </c>
    </row>
    <row r="6" spans="1:13">
      <c r="A6" s="1" t="s">
        <v>15</v>
      </c>
      <c r="B6" s="2" t="s">
        <v>16</v>
      </c>
      <c r="C6" s="26" t="str">
        <f>VLOOKUP(LEFT(B6,1),$A$22:$E$27,2,0)</f>
        <v>Kelas I</v>
      </c>
      <c r="D6" s="26" t="str">
        <f t="shared" ref="D6:D15" si="0">CONCATENATE(HLOOKUP(VALUE(MID(B6,12,1)),tb_jenis,2,0)," ",IF(RIGHT(B6,1)="b","Berat","Ringan"))</f>
        <v>Internis Berat</v>
      </c>
      <c r="E6" s="27">
        <f>DATEVALUE(MID(B6,3,8))</f>
        <v>37473</v>
      </c>
      <c r="F6" s="28">
        <v>37386</v>
      </c>
      <c r="G6" s="37">
        <f>DAYS360(E6,F6)</f>
        <v>-85</v>
      </c>
      <c r="H6" s="4">
        <f>VLOOKUP(LEFT(B6,1),$A$22:$E$27,3,0)</f>
        <v>150000</v>
      </c>
      <c r="I6" s="19">
        <f>VLOOKUP(LEFT(B6,1),$A$22:$E$27,IF(RIGHT(B6,1)="B",4,5))</f>
        <v>75000</v>
      </c>
      <c r="J6" s="19">
        <v>700000</v>
      </c>
      <c r="K6" s="20">
        <f>SUM(H6:J6)</f>
        <v>925000</v>
      </c>
      <c r="L6" s="19">
        <f>10%*K6</f>
        <v>92500</v>
      </c>
      <c r="M6" s="21">
        <f>SUM(K6:L6)</f>
        <v>1017500</v>
      </c>
    </row>
    <row r="7" spans="1:13">
      <c r="A7" s="1" t="s">
        <v>17</v>
      </c>
      <c r="B7" s="2" t="s">
        <v>18</v>
      </c>
      <c r="C7" s="26" t="str">
        <f t="shared" ref="C7:C15" si="1">VLOOKUP(LEFT(B7,1),$A$22:$E$27,2,0)</f>
        <v>Kelas II</v>
      </c>
      <c r="D7" s="26" t="str">
        <f t="shared" si="0"/>
        <v>Internis Ringan</v>
      </c>
      <c r="E7" s="27">
        <f t="shared" ref="E7:E15" si="2">DATEVALUE(MID(B7,3,8))</f>
        <v>37384</v>
      </c>
      <c r="F7" s="28">
        <v>37481</v>
      </c>
      <c r="G7" s="37">
        <f t="shared" ref="G7:G15" si="3">DAYS360(E7,F7)</f>
        <v>95</v>
      </c>
      <c r="H7" s="4">
        <f t="shared" ref="H7:H15" si="4">VLOOKUP(LEFT(B7,1),$A$22:$E$27,3,0)</f>
        <v>100000</v>
      </c>
      <c r="I7" s="19">
        <f t="shared" ref="I7:I15" si="5">VLOOKUP(LEFT(B7,1),$A$22:$E$27,IF(RIGHT(B7,1)="B",4,5))</f>
        <v>30000</v>
      </c>
      <c r="J7" s="19">
        <v>325000</v>
      </c>
      <c r="K7" s="20">
        <f t="shared" ref="K7:K15" si="6">SUM(H7:J7)</f>
        <v>455000</v>
      </c>
      <c r="L7" s="19">
        <f t="shared" ref="L7:L15" si="7">10%*K7</f>
        <v>45500</v>
      </c>
      <c r="M7" s="21">
        <f t="shared" ref="M7:M15" si="8">SUM(K7:L7)</f>
        <v>500500</v>
      </c>
    </row>
    <row r="8" spans="1:13">
      <c r="A8" s="1" t="s">
        <v>19</v>
      </c>
      <c r="B8" s="2" t="s">
        <v>20</v>
      </c>
      <c r="C8" s="26" t="str">
        <f t="shared" si="1"/>
        <v>Kelas III</v>
      </c>
      <c r="D8" s="26" t="str">
        <f t="shared" si="0"/>
        <v>Saraf Ringan</v>
      </c>
      <c r="E8" s="27">
        <f t="shared" si="2"/>
        <v>37415</v>
      </c>
      <c r="F8" s="28">
        <v>37478</v>
      </c>
      <c r="G8" s="37">
        <f t="shared" si="3"/>
        <v>62</v>
      </c>
      <c r="H8" s="4">
        <f t="shared" si="4"/>
        <v>75000</v>
      </c>
      <c r="I8" s="19">
        <f t="shared" si="5"/>
        <v>20000</v>
      </c>
      <c r="J8" s="19">
        <v>450000</v>
      </c>
      <c r="K8" s="20">
        <f t="shared" si="6"/>
        <v>545000</v>
      </c>
      <c r="L8" s="19">
        <f t="shared" si="7"/>
        <v>54500</v>
      </c>
      <c r="M8" s="21">
        <f t="shared" si="8"/>
        <v>599500</v>
      </c>
    </row>
    <row r="9" spans="1:13">
      <c r="A9" s="1" t="s">
        <v>21</v>
      </c>
      <c r="B9" s="2" t="s">
        <v>22</v>
      </c>
      <c r="C9" s="26" t="str">
        <f t="shared" si="1"/>
        <v>VIP</v>
      </c>
      <c r="D9" s="26" t="str">
        <f t="shared" si="0"/>
        <v>Jantung Berat</v>
      </c>
      <c r="E9" s="27">
        <f t="shared" si="2"/>
        <v>37415</v>
      </c>
      <c r="F9" s="28">
        <v>37477</v>
      </c>
      <c r="G9" s="37">
        <f t="shared" si="3"/>
        <v>61</v>
      </c>
      <c r="H9" s="4">
        <f t="shared" si="4"/>
        <v>200000</v>
      </c>
      <c r="I9" s="19">
        <f t="shared" si="5"/>
        <v>95000</v>
      </c>
      <c r="J9" s="19">
        <v>1250000</v>
      </c>
      <c r="K9" s="20">
        <f t="shared" si="6"/>
        <v>1545000</v>
      </c>
      <c r="L9" s="19">
        <f t="shared" si="7"/>
        <v>154500</v>
      </c>
      <c r="M9" s="21">
        <f t="shared" si="8"/>
        <v>1699500</v>
      </c>
    </row>
    <row r="10" spans="1:13">
      <c r="A10" s="1" t="s">
        <v>23</v>
      </c>
      <c r="B10" s="2" t="s">
        <v>24</v>
      </c>
      <c r="C10" s="26" t="str">
        <f t="shared" si="1"/>
        <v>Kelas I</v>
      </c>
      <c r="D10" s="26" t="str">
        <f t="shared" si="0"/>
        <v>Jantung Ringan</v>
      </c>
      <c r="E10" s="27">
        <f t="shared" si="2"/>
        <v>37445</v>
      </c>
      <c r="F10" s="28">
        <v>37480</v>
      </c>
      <c r="G10" s="37">
        <f t="shared" si="3"/>
        <v>34</v>
      </c>
      <c r="H10" s="4">
        <f t="shared" si="4"/>
        <v>150000</v>
      </c>
      <c r="I10" s="19">
        <f t="shared" si="5"/>
        <v>45000</v>
      </c>
      <c r="J10" s="19">
        <v>615000</v>
      </c>
      <c r="K10" s="20">
        <f t="shared" si="6"/>
        <v>810000</v>
      </c>
      <c r="L10" s="19">
        <f t="shared" si="7"/>
        <v>81000</v>
      </c>
      <c r="M10" s="21">
        <f t="shared" si="8"/>
        <v>891000</v>
      </c>
    </row>
    <row r="11" spans="1:13">
      <c r="A11" s="1" t="s">
        <v>25</v>
      </c>
      <c r="B11" s="2" t="s">
        <v>26</v>
      </c>
      <c r="C11" s="26" t="str">
        <f t="shared" si="1"/>
        <v>VIP</v>
      </c>
      <c r="D11" s="26" t="str">
        <f t="shared" si="0"/>
        <v>Saraf Berat</v>
      </c>
      <c r="E11" s="27">
        <f t="shared" si="2"/>
        <v>37445</v>
      </c>
      <c r="F11" s="28">
        <v>37483</v>
      </c>
      <c r="G11" s="37">
        <f t="shared" si="3"/>
        <v>37</v>
      </c>
      <c r="H11" s="4">
        <f t="shared" si="4"/>
        <v>200000</v>
      </c>
      <c r="I11" s="19">
        <f t="shared" si="5"/>
        <v>95000</v>
      </c>
      <c r="J11" s="19">
        <v>925000</v>
      </c>
      <c r="K11" s="20">
        <f t="shared" si="6"/>
        <v>1220000</v>
      </c>
      <c r="L11" s="19">
        <f t="shared" si="7"/>
        <v>122000</v>
      </c>
      <c r="M11" s="21">
        <f t="shared" si="8"/>
        <v>1342000</v>
      </c>
    </row>
    <row r="12" spans="1:13">
      <c r="A12" s="1" t="s">
        <v>27</v>
      </c>
      <c r="B12" s="2" t="s">
        <v>28</v>
      </c>
      <c r="C12" s="26" t="str">
        <f t="shared" si="1"/>
        <v>Kelas III</v>
      </c>
      <c r="D12" s="26" t="str">
        <f t="shared" si="0"/>
        <v>Internis Berat</v>
      </c>
      <c r="E12" s="27">
        <f t="shared" si="2"/>
        <v>37476</v>
      </c>
      <c r="F12" s="28">
        <v>37477</v>
      </c>
      <c r="G12" s="37">
        <f t="shared" si="3"/>
        <v>1</v>
      </c>
      <c r="H12" s="4">
        <f t="shared" si="4"/>
        <v>75000</v>
      </c>
      <c r="I12" s="19">
        <f t="shared" si="5"/>
        <v>45000</v>
      </c>
      <c r="J12" s="19">
        <v>720000</v>
      </c>
      <c r="K12" s="20">
        <f t="shared" si="6"/>
        <v>840000</v>
      </c>
      <c r="L12" s="19">
        <f t="shared" si="7"/>
        <v>84000</v>
      </c>
      <c r="M12" s="21">
        <f t="shared" si="8"/>
        <v>924000</v>
      </c>
    </row>
    <row r="13" spans="1:13">
      <c r="A13" s="1" t="s">
        <v>29</v>
      </c>
      <c r="B13" s="2" t="s">
        <v>30</v>
      </c>
      <c r="C13" s="26" t="str">
        <f t="shared" si="1"/>
        <v>VIP</v>
      </c>
      <c r="D13" s="26" t="str">
        <f t="shared" si="0"/>
        <v>Saraf Ringan</v>
      </c>
      <c r="E13" s="27">
        <f t="shared" si="2"/>
        <v>37476</v>
      </c>
      <c r="F13" s="28">
        <v>37480</v>
      </c>
      <c r="G13" s="37">
        <f t="shared" si="3"/>
        <v>4</v>
      </c>
      <c r="H13" s="4">
        <f t="shared" si="4"/>
        <v>200000</v>
      </c>
      <c r="I13" s="19">
        <f t="shared" si="5"/>
        <v>80000</v>
      </c>
      <c r="J13" s="19">
        <v>300000</v>
      </c>
      <c r="K13" s="20">
        <f t="shared" si="6"/>
        <v>580000</v>
      </c>
      <c r="L13" s="19">
        <f t="shared" si="7"/>
        <v>58000</v>
      </c>
      <c r="M13" s="21">
        <f t="shared" si="8"/>
        <v>638000</v>
      </c>
    </row>
    <row r="14" spans="1:13">
      <c r="A14" s="1" t="s">
        <v>31</v>
      </c>
      <c r="B14" s="2" t="s">
        <v>32</v>
      </c>
      <c r="C14" s="26" t="str">
        <f t="shared" si="1"/>
        <v>Kelas II</v>
      </c>
      <c r="D14" s="26" t="str">
        <f t="shared" si="0"/>
        <v>Jantung Ringan</v>
      </c>
      <c r="E14" s="27">
        <f t="shared" si="2"/>
        <v>37507</v>
      </c>
      <c r="F14" s="28">
        <v>37481</v>
      </c>
      <c r="G14" s="37">
        <f t="shared" si="3"/>
        <v>-25</v>
      </c>
      <c r="H14" s="4">
        <f t="shared" si="4"/>
        <v>100000</v>
      </c>
      <c r="I14" s="19">
        <f t="shared" si="5"/>
        <v>30000</v>
      </c>
      <c r="J14" s="19">
        <v>475000</v>
      </c>
      <c r="K14" s="20">
        <f t="shared" si="6"/>
        <v>605000</v>
      </c>
      <c r="L14" s="19">
        <f t="shared" si="7"/>
        <v>60500</v>
      </c>
      <c r="M14" s="21">
        <f t="shared" si="8"/>
        <v>665500</v>
      </c>
    </row>
    <row r="15" spans="1:13" ht="15" thickBot="1">
      <c r="A15" s="5" t="s">
        <v>33</v>
      </c>
      <c r="B15" s="13" t="s">
        <v>34</v>
      </c>
      <c r="C15" s="26" t="str">
        <f t="shared" si="1"/>
        <v>VIP</v>
      </c>
      <c r="D15" s="26" t="str">
        <f t="shared" si="0"/>
        <v>Internis Berat</v>
      </c>
      <c r="E15" s="27">
        <f t="shared" si="2"/>
        <v>37537</v>
      </c>
      <c r="F15" s="29">
        <v>37482</v>
      </c>
      <c r="G15" s="37">
        <f t="shared" si="3"/>
        <v>-54</v>
      </c>
      <c r="H15" s="4">
        <f t="shared" si="4"/>
        <v>200000</v>
      </c>
      <c r="I15" s="19">
        <f t="shared" si="5"/>
        <v>95000</v>
      </c>
      <c r="J15" s="22">
        <v>755000</v>
      </c>
      <c r="K15" s="20">
        <f t="shared" si="6"/>
        <v>1050000</v>
      </c>
      <c r="L15" s="19">
        <f t="shared" si="7"/>
        <v>105000</v>
      </c>
      <c r="M15" s="21">
        <f t="shared" si="8"/>
        <v>1155000</v>
      </c>
    </row>
    <row r="16" spans="1:13">
      <c r="A16" s="42" t="s">
        <v>35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4"/>
      <c r="M16" s="23">
        <f>SUM(M6:M15)</f>
        <v>9432500</v>
      </c>
    </row>
    <row r="17" spans="1:13">
      <c r="A17" s="45" t="s">
        <v>36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7"/>
      <c r="M17" s="24">
        <f>10%*M16</f>
        <v>943250</v>
      </c>
    </row>
    <row r="18" spans="1:13" ht="15" thickBot="1">
      <c r="A18" s="48" t="s">
        <v>37</v>
      </c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50"/>
      <c r="M18" s="25">
        <f>M16-M17</f>
        <v>8489250</v>
      </c>
    </row>
    <row r="21" spans="1:13" ht="15" thickBot="1">
      <c r="A21" t="s">
        <v>38</v>
      </c>
    </row>
    <row r="22" spans="1:13" ht="15" thickBot="1">
      <c r="A22" s="51" t="s">
        <v>3</v>
      </c>
      <c r="B22" s="53" t="s">
        <v>39</v>
      </c>
      <c r="C22" s="53" t="s">
        <v>40</v>
      </c>
      <c r="D22" s="55" t="s">
        <v>41</v>
      </c>
      <c r="E22" s="56"/>
      <c r="G22" s="7" t="s">
        <v>42</v>
      </c>
    </row>
    <row r="23" spans="1:13">
      <c r="A23" s="52"/>
      <c r="B23" s="54"/>
      <c r="C23" s="54"/>
      <c r="D23" s="8" t="s">
        <v>43</v>
      </c>
      <c r="E23" s="9" t="s">
        <v>44</v>
      </c>
      <c r="G23" s="57" t="s">
        <v>45</v>
      </c>
      <c r="H23" s="58"/>
      <c r="I23" s="10">
        <v>1</v>
      </c>
      <c r="J23" s="10">
        <v>2</v>
      </c>
      <c r="K23" s="11">
        <v>3</v>
      </c>
    </row>
    <row r="24" spans="1:13" ht="15" thickBot="1">
      <c r="A24" s="12" t="s">
        <v>46</v>
      </c>
      <c r="B24" s="3" t="s">
        <v>47</v>
      </c>
      <c r="C24" s="33">
        <v>150000</v>
      </c>
      <c r="D24" s="33">
        <v>75000</v>
      </c>
      <c r="E24" s="34">
        <v>45000</v>
      </c>
      <c r="G24" s="38" t="s">
        <v>48</v>
      </c>
      <c r="H24" s="39"/>
      <c r="I24" s="13" t="s">
        <v>49</v>
      </c>
      <c r="J24" s="13" t="s">
        <v>50</v>
      </c>
      <c r="K24" s="14" t="s">
        <v>51</v>
      </c>
    </row>
    <row r="25" spans="1:13">
      <c r="A25" s="12" t="s">
        <v>52</v>
      </c>
      <c r="B25" s="3" t="s">
        <v>53</v>
      </c>
      <c r="C25" s="33">
        <v>100000</v>
      </c>
      <c r="D25" s="33">
        <v>60000</v>
      </c>
      <c r="E25" s="34">
        <v>30000</v>
      </c>
    </row>
    <row r="26" spans="1:13">
      <c r="A26" s="12" t="s">
        <v>54</v>
      </c>
      <c r="B26" s="3" t="s">
        <v>55</v>
      </c>
      <c r="C26" s="33">
        <v>75000</v>
      </c>
      <c r="D26" s="33">
        <v>45000</v>
      </c>
      <c r="E26" s="34">
        <v>20000</v>
      </c>
    </row>
    <row r="27" spans="1:13" ht="15" thickBot="1">
      <c r="A27" s="15" t="s">
        <v>56</v>
      </c>
      <c r="B27" s="6" t="s">
        <v>57</v>
      </c>
      <c r="C27" s="35">
        <v>200000</v>
      </c>
      <c r="D27" s="35">
        <v>95000</v>
      </c>
      <c r="E27" s="36">
        <v>80000</v>
      </c>
    </row>
    <row r="30" spans="1:13">
      <c r="A30" s="16" t="s">
        <v>58</v>
      </c>
    </row>
    <row r="31" spans="1:13">
      <c r="A31" s="17" t="s">
        <v>59</v>
      </c>
    </row>
    <row r="32" spans="1:13">
      <c r="A32" s="17" t="s">
        <v>60</v>
      </c>
    </row>
    <row r="33" spans="1:1">
      <c r="A33" s="17" t="s">
        <v>61</v>
      </c>
    </row>
    <row r="34" spans="1:1">
      <c r="A34" s="17" t="s">
        <v>62</v>
      </c>
    </row>
    <row r="35" spans="1:1">
      <c r="A35" s="17"/>
    </row>
    <row r="36" spans="1:1">
      <c r="A36" s="16" t="s">
        <v>63</v>
      </c>
    </row>
    <row r="37" spans="1:1">
      <c r="A37" s="18" t="s">
        <v>64</v>
      </c>
    </row>
    <row r="38" spans="1:1">
      <c r="A38" s="17"/>
    </row>
    <row r="39" spans="1:1">
      <c r="A39" s="16" t="s">
        <v>65</v>
      </c>
    </row>
    <row r="40" spans="1:1">
      <c r="A40" s="17" t="s">
        <v>66</v>
      </c>
    </row>
    <row r="41" spans="1:1">
      <c r="A41" s="17" t="s">
        <v>67</v>
      </c>
    </row>
    <row r="42" spans="1:1">
      <c r="A42" s="17" t="s">
        <v>68</v>
      </c>
    </row>
    <row r="43" spans="1:1">
      <c r="A43" s="17" t="s">
        <v>69</v>
      </c>
    </row>
    <row r="44" spans="1:1">
      <c r="A44" s="17" t="s">
        <v>70</v>
      </c>
    </row>
    <row r="45" spans="1:1">
      <c r="A45" s="17" t="s">
        <v>71</v>
      </c>
    </row>
    <row r="46" spans="1:1">
      <c r="A46" s="17" t="s">
        <v>72</v>
      </c>
    </row>
    <row r="47" spans="1:1">
      <c r="A47" s="17" t="s">
        <v>73</v>
      </c>
    </row>
    <row r="48" spans="1:1">
      <c r="A48" s="17" t="s">
        <v>74</v>
      </c>
    </row>
    <row r="49" spans="1:1">
      <c r="A49" s="17" t="s">
        <v>75</v>
      </c>
    </row>
    <row r="50" spans="1:1">
      <c r="A50" s="17" t="s">
        <v>76</v>
      </c>
    </row>
    <row r="51" spans="1:1">
      <c r="A51" s="17" t="s">
        <v>77</v>
      </c>
    </row>
    <row r="52" spans="1:1">
      <c r="A52" s="17" t="s">
        <v>78</v>
      </c>
    </row>
    <row r="53" spans="1:1">
      <c r="A53" s="17" t="s">
        <v>79</v>
      </c>
    </row>
    <row r="54" spans="1:1">
      <c r="A54" s="17" t="s">
        <v>80</v>
      </c>
    </row>
    <row r="55" spans="1:1">
      <c r="A55" s="17" t="s">
        <v>81</v>
      </c>
    </row>
    <row r="56" spans="1:1">
      <c r="A56" s="17" t="s">
        <v>82</v>
      </c>
    </row>
  </sheetData>
  <mergeCells count="11">
    <mergeCell ref="G24:H24"/>
    <mergeCell ref="A1:M1"/>
    <mergeCell ref="A2:M2"/>
    <mergeCell ref="A16:L16"/>
    <mergeCell ref="A17:L17"/>
    <mergeCell ref="A18:L18"/>
    <mergeCell ref="A22:A23"/>
    <mergeCell ref="B22:B23"/>
    <mergeCell ref="C22:C23"/>
    <mergeCell ref="D22:E22"/>
    <mergeCell ref="G23:H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82BFE-06E5-43BF-B223-9EB8B93534A9}">
  <dimension ref="A1:M56"/>
  <sheetViews>
    <sheetView topLeftCell="E1" workbookViewId="0">
      <selection activeCell="E26" sqref="E26"/>
    </sheetView>
  </sheetViews>
  <sheetFormatPr defaultRowHeight="14.5"/>
  <cols>
    <col min="1" max="1" width="15.1796875" customWidth="1"/>
    <col min="2" max="2" width="16" customWidth="1"/>
    <col min="3" max="3" width="17.453125" customWidth="1"/>
    <col min="4" max="4" width="26.81640625" bestFit="1" customWidth="1"/>
    <col min="5" max="5" width="18.6328125" bestFit="1" customWidth="1"/>
    <col min="6" max="6" width="18.36328125" bestFit="1" customWidth="1"/>
    <col min="7" max="7" width="19.36328125" bestFit="1" customWidth="1"/>
    <col min="8" max="8" width="14.6328125" bestFit="1" customWidth="1"/>
    <col min="9" max="9" width="15.36328125" bestFit="1" customWidth="1"/>
    <col min="10" max="10" width="21.6328125" bestFit="1" customWidth="1"/>
    <col min="11" max="11" width="14.90625" bestFit="1" customWidth="1"/>
    <col min="12" max="12" width="14.54296875" bestFit="1" customWidth="1"/>
    <col min="13" max="13" width="12.1796875" bestFit="1" customWidth="1"/>
  </cols>
  <sheetData>
    <row r="1" spans="1:13" ht="17.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13">
      <c r="A2" s="41" t="s">
        <v>1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</row>
    <row r="5" spans="1:13" s="59" customFormat="1" ht="16">
      <c r="A5" s="60" t="s">
        <v>2</v>
      </c>
      <c r="B5" s="61" t="s">
        <v>3</v>
      </c>
      <c r="C5" s="61" t="s">
        <v>4</v>
      </c>
      <c r="D5" s="61" t="s">
        <v>5</v>
      </c>
      <c r="E5" s="61" t="s">
        <v>6</v>
      </c>
      <c r="F5" s="61" t="s">
        <v>7</v>
      </c>
      <c r="G5" s="61" t="s">
        <v>8</v>
      </c>
      <c r="H5" s="61" t="s">
        <v>9</v>
      </c>
      <c r="I5" s="61" t="s">
        <v>10</v>
      </c>
      <c r="J5" s="61" t="s">
        <v>11</v>
      </c>
      <c r="K5" s="61" t="s">
        <v>12</v>
      </c>
      <c r="L5" s="61" t="s">
        <v>13</v>
      </c>
      <c r="M5" s="62" t="s">
        <v>14</v>
      </c>
    </row>
    <row r="6" spans="1:13" ht="16">
      <c r="A6" s="63" t="s">
        <v>15</v>
      </c>
      <c r="B6" s="64" t="s">
        <v>16</v>
      </c>
      <c r="C6" s="65"/>
      <c r="D6" s="65"/>
      <c r="E6" s="66"/>
      <c r="F6" s="67">
        <v>37386</v>
      </c>
      <c r="G6" s="68"/>
      <c r="H6" s="69"/>
      <c r="I6" s="70"/>
      <c r="J6" s="70">
        <v>700000</v>
      </c>
      <c r="K6" s="71"/>
      <c r="L6" s="70"/>
      <c r="M6" s="72"/>
    </row>
    <row r="7" spans="1:13" ht="16">
      <c r="A7" s="63" t="s">
        <v>17</v>
      </c>
      <c r="B7" s="64" t="s">
        <v>18</v>
      </c>
      <c r="C7" s="65"/>
      <c r="D7" s="65"/>
      <c r="E7" s="66"/>
      <c r="F7" s="67">
        <v>37481</v>
      </c>
      <c r="G7" s="68"/>
      <c r="H7" s="69"/>
      <c r="I7" s="70"/>
      <c r="J7" s="70">
        <v>325000</v>
      </c>
      <c r="K7" s="71"/>
      <c r="L7" s="70"/>
      <c r="M7" s="72"/>
    </row>
    <row r="8" spans="1:13" ht="16">
      <c r="A8" s="63" t="s">
        <v>19</v>
      </c>
      <c r="B8" s="64" t="s">
        <v>20</v>
      </c>
      <c r="C8" s="65"/>
      <c r="D8" s="65"/>
      <c r="E8" s="66"/>
      <c r="F8" s="67">
        <v>37478</v>
      </c>
      <c r="G8" s="68"/>
      <c r="H8" s="69"/>
      <c r="I8" s="70"/>
      <c r="J8" s="70">
        <v>450000</v>
      </c>
      <c r="K8" s="71"/>
      <c r="L8" s="70"/>
      <c r="M8" s="72"/>
    </row>
    <row r="9" spans="1:13" ht="16">
      <c r="A9" s="63" t="s">
        <v>21</v>
      </c>
      <c r="B9" s="64" t="s">
        <v>22</v>
      </c>
      <c r="C9" s="65"/>
      <c r="D9" s="65"/>
      <c r="E9" s="66"/>
      <c r="F9" s="67">
        <v>37477</v>
      </c>
      <c r="G9" s="68"/>
      <c r="H9" s="69"/>
      <c r="I9" s="70"/>
      <c r="J9" s="70">
        <v>1250000</v>
      </c>
      <c r="K9" s="71"/>
      <c r="L9" s="70"/>
      <c r="M9" s="72"/>
    </row>
    <row r="10" spans="1:13" ht="16">
      <c r="A10" s="63" t="s">
        <v>23</v>
      </c>
      <c r="B10" s="64" t="s">
        <v>24</v>
      </c>
      <c r="C10" s="65"/>
      <c r="D10" s="65"/>
      <c r="E10" s="66"/>
      <c r="F10" s="67">
        <v>37480</v>
      </c>
      <c r="G10" s="68"/>
      <c r="H10" s="69"/>
      <c r="I10" s="70"/>
      <c r="J10" s="70">
        <v>615000</v>
      </c>
      <c r="K10" s="71"/>
      <c r="L10" s="70"/>
      <c r="M10" s="72"/>
    </row>
    <row r="11" spans="1:13" ht="16">
      <c r="A11" s="63" t="s">
        <v>25</v>
      </c>
      <c r="B11" s="64" t="s">
        <v>26</v>
      </c>
      <c r="C11" s="65"/>
      <c r="D11" s="65"/>
      <c r="E11" s="66"/>
      <c r="F11" s="67">
        <v>37483</v>
      </c>
      <c r="G11" s="68"/>
      <c r="H11" s="69"/>
      <c r="I11" s="70"/>
      <c r="J11" s="70">
        <v>925000</v>
      </c>
      <c r="K11" s="71"/>
      <c r="L11" s="70"/>
      <c r="M11" s="72"/>
    </row>
    <row r="12" spans="1:13" ht="16">
      <c r="A12" s="63" t="s">
        <v>27</v>
      </c>
      <c r="B12" s="64" t="s">
        <v>28</v>
      </c>
      <c r="C12" s="65"/>
      <c r="D12" s="65"/>
      <c r="E12" s="66"/>
      <c r="F12" s="67">
        <v>37477</v>
      </c>
      <c r="G12" s="68"/>
      <c r="H12" s="69"/>
      <c r="I12" s="70"/>
      <c r="J12" s="70">
        <v>720000</v>
      </c>
      <c r="K12" s="71"/>
      <c r="L12" s="70"/>
      <c r="M12" s="72"/>
    </row>
    <row r="13" spans="1:13" ht="16">
      <c r="A13" s="63" t="s">
        <v>29</v>
      </c>
      <c r="B13" s="64" t="s">
        <v>30</v>
      </c>
      <c r="C13" s="65"/>
      <c r="D13" s="65"/>
      <c r="E13" s="66"/>
      <c r="F13" s="67">
        <v>37480</v>
      </c>
      <c r="G13" s="68"/>
      <c r="H13" s="69"/>
      <c r="I13" s="70"/>
      <c r="J13" s="70">
        <v>300000</v>
      </c>
      <c r="K13" s="71"/>
      <c r="L13" s="70"/>
      <c r="M13" s="72"/>
    </row>
    <row r="14" spans="1:13" ht="16">
      <c r="A14" s="63" t="s">
        <v>31</v>
      </c>
      <c r="B14" s="64" t="s">
        <v>32</v>
      </c>
      <c r="C14" s="65"/>
      <c r="D14" s="65"/>
      <c r="E14" s="66"/>
      <c r="F14" s="67">
        <v>37481</v>
      </c>
      <c r="G14" s="68"/>
      <c r="H14" s="69"/>
      <c r="I14" s="70"/>
      <c r="J14" s="70">
        <v>475000</v>
      </c>
      <c r="K14" s="71"/>
      <c r="L14" s="70"/>
      <c r="M14" s="72"/>
    </row>
    <row r="15" spans="1:13" ht="16.5" thickBot="1">
      <c r="A15" s="73" t="s">
        <v>33</v>
      </c>
      <c r="B15" s="74" t="s">
        <v>34</v>
      </c>
      <c r="C15" s="65"/>
      <c r="D15" s="65"/>
      <c r="E15" s="66"/>
      <c r="F15" s="75">
        <v>37482</v>
      </c>
      <c r="G15" s="68"/>
      <c r="H15" s="69"/>
      <c r="I15" s="70"/>
      <c r="J15" s="76">
        <v>755000</v>
      </c>
      <c r="K15" s="71"/>
      <c r="L15" s="70"/>
      <c r="M15" s="72"/>
    </row>
    <row r="16" spans="1:13">
      <c r="A16" s="42" t="s">
        <v>35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4"/>
      <c r="M16" s="23"/>
    </row>
    <row r="17" spans="1:13">
      <c r="A17" s="45" t="s">
        <v>36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7"/>
      <c r="M17" s="24"/>
    </row>
    <row r="18" spans="1:13" ht="15" thickBot="1">
      <c r="A18" s="48" t="s">
        <v>37</v>
      </c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50"/>
      <c r="M18" s="25"/>
    </row>
    <row r="21" spans="1:13" ht="15" thickBot="1">
      <c r="A21" t="s">
        <v>38</v>
      </c>
    </row>
    <row r="22" spans="1:13" ht="15" thickBot="1">
      <c r="A22" s="51" t="s">
        <v>3</v>
      </c>
      <c r="B22" s="53" t="s">
        <v>39</v>
      </c>
      <c r="C22" s="53" t="s">
        <v>40</v>
      </c>
      <c r="D22" s="55" t="s">
        <v>41</v>
      </c>
      <c r="E22" s="56"/>
      <c r="G22" s="7" t="s">
        <v>42</v>
      </c>
    </row>
    <row r="23" spans="1:13">
      <c r="A23" s="52"/>
      <c r="B23" s="54"/>
      <c r="C23" s="54"/>
      <c r="D23" s="8" t="s">
        <v>43</v>
      </c>
      <c r="E23" s="9" t="s">
        <v>44</v>
      </c>
      <c r="G23" s="57" t="s">
        <v>45</v>
      </c>
      <c r="H23" s="58"/>
      <c r="I23" s="10">
        <v>1</v>
      </c>
      <c r="J23" s="10">
        <v>2</v>
      </c>
      <c r="K23" s="11">
        <v>3</v>
      </c>
    </row>
    <row r="24" spans="1:13" ht="15" thickBot="1">
      <c r="A24" s="12" t="s">
        <v>46</v>
      </c>
      <c r="B24" s="3" t="s">
        <v>47</v>
      </c>
      <c r="C24" s="33">
        <v>150000</v>
      </c>
      <c r="D24" s="33">
        <v>75000</v>
      </c>
      <c r="E24" s="34">
        <v>45000</v>
      </c>
      <c r="G24" s="38" t="s">
        <v>48</v>
      </c>
      <c r="H24" s="39"/>
      <c r="I24" s="13" t="s">
        <v>49</v>
      </c>
      <c r="J24" s="13" t="s">
        <v>50</v>
      </c>
      <c r="K24" s="14" t="s">
        <v>51</v>
      </c>
    </row>
    <row r="25" spans="1:13">
      <c r="A25" s="12" t="s">
        <v>52</v>
      </c>
      <c r="B25" s="3" t="s">
        <v>53</v>
      </c>
      <c r="C25" s="33">
        <v>100000</v>
      </c>
      <c r="D25" s="33">
        <v>60000</v>
      </c>
      <c r="E25" s="34">
        <v>30000</v>
      </c>
    </row>
    <row r="26" spans="1:13">
      <c r="A26" s="12" t="s">
        <v>54</v>
      </c>
      <c r="B26" s="3" t="s">
        <v>55</v>
      </c>
      <c r="C26" s="33">
        <v>75000</v>
      </c>
      <c r="D26" s="33">
        <v>45000</v>
      </c>
      <c r="E26" s="34">
        <v>20000</v>
      </c>
    </row>
    <row r="27" spans="1:13" ht="15" thickBot="1">
      <c r="A27" s="15" t="s">
        <v>56</v>
      </c>
      <c r="B27" s="6" t="s">
        <v>57</v>
      </c>
      <c r="C27" s="35">
        <v>200000</v>
      </c>
      <c r="D27" s="35">
        <v>95000</v>
      </c>
      <c r="E27" s="36">
        <v>80000</v>
      </c>
    </row>
    <row r="30" spans="1:13">
      <c r="A30" s="16" t="s">
        <v>58</v>
      </c>
    </row>
    <row r="31" spans="1:13">
      <c r="A31" s="17" t="s">
        <v>59</v>
      </c>
    </row>
    <row r="32" spans="1:13">
      <c r="A32" s="17" t="s">
        <v>60</v>
      </c>
    </row>
    <row r="33" spans="1:1">
      <c r="A33" s="17" t="s">
        <v>61</v>
      </c>
    </row>
    <row r="34" spans="1:1">
      <c r="A34" s="17" t="s">
        <v>62</v>
      </c>
    </row>
    <row r="35" spans="1:1">
      <c r="A35" s="17"/>
    </row>
    <row r="36" spans="1:1">
      <c r="A36" s="16" t="s">
        <v>63</v>
      </c>
    </row>
    <row r="37" spans="1:1">
      <c r="A37" s="18" t="s">
        <v>64</v>
      </c>
    </row>
    <row r="38" spans="1:1">
      <c r="A38" s="17"/>
    </row>
    <row r="39" spans="1:1">
      <c r="A39" s="16" t="s">
        <v>65</v>
      </c>
    </row>
    <row r="40" spans="1:1">
      <c r="A40" s="17" t="s">
        <v>66</v>
      </c>
    </row>
    <row r="41" spans="1:1">
      <c r="A41" s="17" t="s">
        <v>67</v>
      </c>
    </row>
    <row r="42" spans="1:1">
      <c r="A42" s="17" t="s">
        <v>68</v>
      </c>
    </row>
    <row r="43" spans="1:1">
      <c r="A43" s="17" t="s">
        <v>69</v>
      </c>
    </row>
    <row r="44" spans="1:1">
      <c r="A44" s="17" t="s">
        <v>70</v>
      </c>
    </row>
    <row r="45" spans="1:1">
      <c r="A45" s="17" t="s">
        <v>71</v>
      </c>
    </row>
    <row r="46" spans="1:1">
      <c r="A46" s="17" t="s">
        <v>72</v>
      </c>
    </row>
    <row r="47" spans="1:1">
      <c r="A47" s="17" t="s">
        <v>73</v>
      </c>
    </row>
    <row r="48" spans="1:1">
      <c r="A48" s="17" t="s">
        <v>74</v>
      </c>
    </row>
    <row r="49" spans="1:1">
      <c r="A49" s="17" t="s">
        <v>75</v>
      </c>
    </row>
    <row r="50" spans="1:1">
      <c r="A50" s="17" t="s">
        <v>76</v>
      </c>
    </row>
    <row r="51" spans="1:1">
      <c r="A51" s="17" t="s">
        <v>77</v>
      </c>
    </row>
    <row r="52" spans="1:1">
      <c r="A52" s="17" t="s">
        <v>78</v>
      </c>
    </row>
    <row r="53" spans="1:1">
      <c r="A53" s="17" t="s">
        <v>79</v>
      </c>
    </row>
    <row r="54" spans="1:1">
      <c r="A54" s="17" t="s">
        <v>80</v>
      </c>
    </row>
    <row r="55" spans="1:1">
      <c r="A55" s="17" t="s">
        <v>81</v>
      </c>
    </row>
    <row r="56" spans="1:1">
      <c r="A56" s="17" t="s">
        <v>82</v>
      </c>
    </row>
  </sheetData>
  <mergeCells count="11">
    <mergeCell ref="G24:H24"/>
    <mergeCell ref="A1:M1"/>
    <mergeCell ref="A2:M2"/>
    <mergeCell ref="A16:L16"/>
    <mergeCell ref="A17:L17"/>
    <mergeCell ref="A18:L18"/>
    <mergeCell ref="A22:A23"/>
    <mergeCell ref="B22:B23"/>
    <mergeCell ref="C22:C23"/>
    <mergeCell ref="D22:E22"/>
    <mergeCell ref="G23:H23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Latihan</vt:lpstr>
      <vt:lpstr>Original</vt:lpstr>
      <vt:lpstr>Original!tb_jenis</vt:lpstr>
      <vt:lpstr>tb_jenis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ASUS</cp:lastModifiedBy>
  <dcterms:created xsi:type="dcterms:W3CDTF">2018-09-12T15:15:46Z</dcterms:created>
  <dcterms:modified xsi:type="dcterms:W3CDTF">2025-05-17T18:41:32Z</dcterms:modified>
</cp:coreProperties>
</file>