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uclac.sharepoint.com/sites/AHRC-PBDExhibitios-UCL_CodeAll/Shared Documents/UCL_Code(All)/0.Board Manufacturing&amp;Box building/1.In-home manufacturing/OpenMPD Hardware/Electronics/Array/"/>
    </mc:Choice>
  </mc:AlternateContent>
  <xr:revisionPtr revIDLastSave="2" documentId="13_ncr:1_{9DFFB531-D99C-4F36-84E6-C87331795C9A}" xr6:coauthVersionLast="47" xr6:coauthVersionMax="47" xr10:uidLastSave="{FE6386B7-2A67-4823-8A33-F7CB2A1A37AC}"/>
  <bookViews>
    <workbookView xWindow="38280" yWindow="-120" windowWidth="38640" windowHeight="21240" xr2:uid="{00000000-000D-0000-FFFF-FFFF00000000}"/>
  </bookViews>
  <sheets>
    <sheet name="Costing" sheetId="1" r:id="rId1"/>
  </sheets>
  <definedNames>
    <definedName name="_xlnm._FilterDatabase" localSheetId="0" hidden="1">Costing!$A$19:$T$19</definedName>
    <definedName name="_xlnm.Print_Area" localSheetId="0">Costing!$B$1:$T$35</definedName>
    <definedName name="TABLE" localSheetId="0">Costing!#REF!</definedName>
    <definedName name="TABLE_2" localSheetId="0">Costing!#REF!</definedName>
    <definedName name="TABLE_3" localSheetId="0">Costing!#REF!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5" i="1" l="1"/>
  <c r="L55" i="1"/>
  <c r="I55" i="1"/>
  <c r="I54" i="1"/>
  <c r="L53" i="1"/>
  <c r="L52" i="1"/>
  <c r="I52" i="1"/>
  <c r="Q51" i="1"/>
  <c r="L51" i="1"/>
  <c r="I51" i="1"/>
  <c r="Q50" i="1"/>
  <c r="L50" i="1"/>
  <c r="I50" i="1"/>
  <c r="L23" i="1"/>
  <c r="C45" i="1" l="1"/>
  <c r="Q52" i="1"/>
  <c r="I24" i="1"/>
  <c r="H22" i="1"/>
  <c r="C43" i="1" l="1"/>
  <c r="C44" i="1" s="1"/>
  <c r="I25" i="1"/>
  <c r="I22" i="1"/>
  <c r="I21" i="1"/>
  <c r="I20" i="1"/>
  <c r="Q25" i="1" l="1"/>
  <c r="Q22" i="1"/>
  <c r="Q21" i="1"/>
  <c r="Q20" i="1"/>
  <c r="L25" i="1"/>
  <c r="L22" i="1"/>
  <c r="L21" i="1"/>
  <c r="L20" i="1"/>
  <c r="G27" i="1" l="1"/>
  <c r="H34" i="1"/>
  <c r="C15" i="1" l="1"/>
  <c r="J29" i="1" l="1"/>
  <c r="J28" i="1"/>
  <c r="J31" i="1"/>
  <c r="J30" i="1"/>
  <c r="H33" i="1"/>
  <c r="G33" i="1"/>
  <c r="I33" i="1" l="1"/>
  <c r="H32" i="1"/>
  <c r="I32" i="1" s="1"/>
  <c r="J27" i="1"/>
  <c r="J35" i="1" s="1"/>
  <c r="C16" i="1" s="1"/>
  <c r="I31" i="1" l="1"/>
  <c r="I30" i="1"/>
  <c r="I34" i="1" l="1"/>
  <c r="I26" i="1" l="1"/>
  <c r="I29" i="1" l="1"/>
  <c r="I28" i="1" l="1"/>
  <c r="I27" i="1"/>
  <c r="I35" i="1" l="1"/>
  <c r="C13" i="1" s="1"/>
  <c r="C14" i="1" s="1"/>
  <c r="C17" i="1" s="1"/>
</calcChain>
</file>

<file path=xl/sharedStrings.xml><?xml version="1.0" encoding="utf-8"?>
<sst xmlns="http://schemas.openxmlformats.org/spreadsheetml/2006/main" count="145" uniqueCount="81">
  <si>
    <t>Description</t>
  </si>
  <si>
    <t>Part Number</t>
  </si>
  <si>
    <t>Supplier</t>
  </si>
  <si>
    <t>Qty</t>
  </si>
  <si>
    <t>Cost</t>
  </si>
  <si>
    <t>Total</t>
  </si>
  <si>
    <t>Notes</t>
  </si>
  <si>
    <t>PROCUREMENT</t>
  </si>
  <si>
    <t>LABOUR</t>
  </si>
  <si>
    <t>TOTAL</t>
  </si>
  <si>
    <t>IF2 Part</t>
  </si>
  <si>
    <t>Stock</t>
  </si>
  <si>
    <t>INSPECTION</t>
  </si>
  <si>
    <t xml:space="preserve">Assy Time </t>
  </si>
  <si>
    <t>Total Time</t>
  </si>
  <si>
    <t>DELIVERY CHARGES</t>
  </si>
  <si>
    <t>SM MACHINE PROGRAMMING</t>
  </si>
  <si>
    <t>SM MACHINE SET UP</t>
  </si>
  <si>
    <t>PACKING</t>
  </si>
  <si>
    <t>Price checked means we have reviewed cheapest buying option on the day costing was created</t>
  </si>
  <si>
    <t>All prices are only a guide to what can be paid per component, if a cheaper option exists on Caliach it should be used.</t>
  </si>
  <si>
    <t>Additional</t>
  </si>
  <si>
    <t>Ident / Locations / Customer Part No.</t>
  </si>
  <si>
    <t>Batch size</t>
  </si>
  <si>
    <t>Customer Part No.</t>
  </si>
  <si>
    <t xml:space="preserve">Customer </t>
  </si>
  <si>
    <t>Unit Cost</t>
  </si>
  <si>
    <t>Order Value</t>
  </si>
  <si>
    <t>TOOLING COSTS</t>
  </si>
  <si>
    <t>MOQ</t>
  </si>
  <si>
    <t>EXCESS STOCK VALUE</t>
  </si>
  <si>
    <t>Req.</t>
  </si>
  <si>
    <t>Interface 2 Part No.</t>
  </si>
  <si>
    <t>Issue No.</t>
  </si>
  <si>
    <t>EXCESS STOCK</t>
  </si>
  <si>
    <t>Buy Value - Batch</t>
  </si>
  <si>
    <t>Labour required in hours</t>
  </si>
  <si>
    <t>Value</t>
  </si>
  <si>
    <t>Assy</t>
  </si>
  <si>
    <t>Any requirements specified by the customer, including the requirements for delivery and post-delivery activities?</t>
  </si>
  <si>
    <t>Statutory, Regulatory and Environmental requirements to be considered ?</t>
  </si>
  <si>
    <t>Mandatory QMS Information Questions</t>
  </si>
  <si>
    <t>Rosh</t>
  </si>
  <si>
    <t>Reach</t>
  </si>
  <si>
    <t>All parts supplied to conform to RoHS, and Reach Regulations including conflict minerals act.</t>
  </si>
  <si>
    <t>BEN @ UCL</t>
  </si>
  <si>
    <t>FARNELL</t>
  </si>
  <si>
    <t>3010152</t>
  </si>
  <si>
    <t>1201269</t>
  </si>
  <si>
    <t>74HC595D,118
Shift Register, 74HC595, Serial to Parallel, Serial to Serial, 1 Element, 8 bit, SOIC, 16 Pins</t>
  </si>
  <si>
    <t>5364</t>
  </si>
  <si>
    <t>CL21B104MBCNNNC
SMD Multilayer Ceramic Capacitor, 0.1 µF, 50 V, 0805 [2012 Metric], ± 20%, X7R, CL Series</t>
  </si>
  <si>
    <t>168000</t>
  </si>
  <si>
    <t>NEWARK</t>
  </si>
  <si>
    <t>79AH4289</t>
  </si>
  <si>
    <t>2630</t>
  </si>
  <si>
    <t>B27c-2x20-BSBB1-G</t>
  </si>
  <si>
    <t>B27c-2x20-BSBB1-G - B27c - Valcon 2.54mm Dual Row Surface Mount Socket Strip, 7.1mm Profile</t>
  </si>
  <si>
    <t>TOBY</t>
  </si>
  <si>
    <t>100</t>
  </si>
  <si>
    <t>TRANSDUCER PCB</t>
  </si>
  <si>
    <t>BEN</t>
  </si>
  <si>
    <t>20</t>
  </si>
  <si>
    <t>01</t>
  </si>
  <si>
    <t>MOTHERBOARD</t>
  </si>
  <si>
    <t>IF25273</t>
  </si>
  <si>
    <t>C1[, C1\, C1], C1^, C1_, C1`, C1A, C1B, C1C, C1D, C1E, C1F, C1G, C1H, C1I, C1J, C1K, C1L, C1M, C1N, C1O, C1P, C1Q, C1R, C1S, C1T, C1U, C1V, C1W, C1X, C1Y, C1Z, C2[, C2\, C2], C2^, C2_, C2`, C2A, C2B, C2C, C2D, C2E, C2F, C2G, C2H, C2I, C2J, C2K, C2L, C2M, C2N, C2O, C2P, C2Q, C2R, C2S, C2T, C2U, C2V, C2W, C2X, C2Y, C2Z, C4[, C4\, C4], C4^, C4_, C4`, C4A, C4B, C4C, C4D, C4E, C4F, C4G, C4H, C4I, C4J, C4K, C4L, C4M, C4N, C4O, C4P, C4Q, C4R, C4S, C4T, C4U, C4V, C4W, C4X, C4Y, C4Z, C6[, C6\, C6], C6^, C6_, C6`, C6A, C6B, C6C, C6D, C6E, C6F, C6G, C6H, C6I, C6J, C6K, C6L, C6M, C6N, C6O, C6P, C6Q, C6R, C6S, C6T, C6U, C6V, C6W, C6X, C6Y, C6Z, C8[, C8\, C8], C8^, C8_, C8`, C8A, C8B, C8C, C8D, C8E, C8F, C8G, C8H, C8I, C8J, C8K, C8L, C8M, C8N, C8O, C8P, C8Q, C8R, C8S, C8T, C8U, C8V, C8W, C8X, C8Y, C8Z</t>
  </si>
  <si>
    <t>U1[, U1\, U1], U1^, U1_, U1`, U1A, U1B, U1C, U1D, U1E, U1F, U1G, U1H, U1I, U1J, U1K, U1L, U1M, U1N, U1O, U1P, U1Q, U1R, U1S, U1T, U1U, U1V, U1W, U1X, U1Y, U1Z, U2[, U2\, U2], U2^, U2_, U2`, U2A, U2B, U2C, U2D, U2E, U2F, U2G, U2H, U2I, U2J, U2K, U2L, U2M, U2N, U2O, U2P, U2Q, U2R, U2S, U2T, U2U, U2V, U2W, U2X, U2Y, U2Z, U3[, U3\, U3], U3^, U3_, U3`, U3A, U3B, U3C, U3D, U3E, U3F, U3G, U3H, U3I, U3J, U3K, U3L, U3M, U3N, U3O, U3P, U3Q, U3R, U3S, U3T, U3U, U3V, U3W, U3X, U3Y, U3Z, U4[, U4\, U4], U4^, U4_, U4`, U4A, U4B, U4C, U4D, U4E, U4F, U4G, U4H, U4I, U4J, U4K, U4L, U4M, U4N, U4O, U4P, U4Q, U4R, U4S, U4T, U4U, U4V, U4W, U4X, U4Y, U4Z</t>
  </si>
  <si>
    <t>Header1, Header2</t>
  </si>
  <si>
    <t>U5[, U5\, U5], U5^, U5_, U5`, U5A, U5B, U5C, U5D, U5E, U5F, U5G, U5H, U5I, U5J, U5K, U5L, U5M, U5N, U5O, U5P, U5Q, U5R, U5S, U5T, U5U, U5V, U5W, U5X, U5Y, U5Z</t>
  </si>
  <si>
    <t>1#, 1-, 1[, 1\, 1], 1_, 1A, 1B, 1C, 1D, 1E, 1F, 1G, 1H, 1I, 1J, 1K, 1L, 1M, 1N, 1O, 1P, 1Q, 1R, 1S, 1T, 1U, 1V, 1W, 1X, 1Y, 1Z, 2#, 2-, 2[, 2\, 2], 2_, 2A, 2B, 2C, 2D, 2E, 2F, 2G, 2H, 2I, 2J, 2K, 2L, 2M, 2N, 2O, 2P, 2Q, 2R, 2S, 2T, 2U, 2V, 2W, 2X, 2Y, 2Z, 3#, 3-, 3[, 3\, 3], 3_, 3A, 3B, 3C, 3D, 3E, 3F, 3G, 3H, 3I, 3J, 3K, 3L, 3M, 3N, 3O, 3P, 3Q, 3R, 3S, 3T, 3U, 3V, 3W, 3X, 3Y, 3Z, 4#, 4-, 4[, 4\, 4], 4_, 4A, 4B, 4C, 4D, 4E, 4F, 4G, 4H, 4I, 4J, 4K, 4L, 4M, 4N, 4O, 4P, 4Q, 4R, 4S, 4T, 4U, 4V, 4W, 4X, 4Y, 4Z, 5#, 5-, 5[, 5\, 5], 5_, 5A, 5B, 5C, 5D, 5E, 5F, 5G, 5H, 5I, 5J, 5K, 5L, 5M, 5N, 5O, 5P, 5Q, 5R, 5S, 5T, 5U, 5V, 5W, 5X, 5Y, 5Z, 6#, 6-, 6[, 6\, 6], 6_, 6A, 6B, 6C, 6D, 6E, 6F, 6G, 6H, 6I, 6J, 6K, 6L, 6M, 6N, 6O, 6P, 6Q, 6R, 6S, 6T, 6U, 6V, 6W, 6X, 6Y, 6Z, 7#, 7-, 7[, 7\, 7], 7_, 7A, 7B, 7C, 7D, 7E, 7F, 7G, 7H, 7I, 7J, 7K, 7L, 7M, 7N, 7O, 7P, 7Q, 7R, 7S, 7T, 7U, 7V, 7W, 7X, 7Y, 7Z, 8#, 8-, 8[, 8\, 8], 8_, 8A, 8B, 8C, 8D, 8E, 8F, 8G, 8H, 8I, 8J, 8K, 8L, 8M, 8N, 8O, 8P, 8Q, 8R, 8S, 8T, 8U, 8V, 8W, 8X, 8Y, 8Z</t>
  </si>
  <si>
    <t>TRANSDUCER</t>
  </si>
  <si>
    <t>BEN UCL</t>
  </si>
  <si>
    <t>MIC4127YME
SOIC 1.5A DUAL HIGH SPEED MOSFET DRIVER WITH LOW THERMAL IMPEDANCE ROHS COMPLIANT: YES - SOIC-8</t>
  </si>
  <si>
    <t>CUS0803</t>
  </si>
  <si>
    <t>CUS0802</t>
  </si>
  <si>
    <t>SMC1538</t>
  </si>
  <si>
    <t>CAP1200</t>
  </si>
  <si>
    <t>SMC1539</t>
  </si>
  <si>
    <t>CON2544</t>
  </si>
  <si>
    <t>IF25273 - LABOUR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</si>
</sst>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[$£-809]#,##0.00;[Red]\-[$£-809]#,##0.00"/>
  </numFmts>
  <fonts count="8">
    <font>
      <sz val="10"/>
      <name val="Thorndale"/>
    </font>
    <font>
      <sz val="10"/>
      <name val="Thorndale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Thorndale"/>
    </font>
    <font>
      <sz val="11"/>
      <name val="Cambria"/>
      <family val="1"/>
    </font>
    <font>
      <sz val="1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2" fontId="2" fillId="2" borderId="0" xfId="0" applyNumberFormat="1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49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1" xfId="0" quotePrefix="1" applyFont="1" applyBorder="1" applyAlignment="1">
      <alignment wrapText="1"/>
    </xf>
    <xf numFmtId="0" fontId="5" fillId="0" borderId="0" xfId="0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1"/>
  <sheetViews>
    <sheetView tabSelected="1" topLeftCell="A46" zoomScale="70" zoomScaleNormal="70" workbookViewId="0">
      <selection activeCell="C53" sqref="C53"/>
    </sheetView>
  </sheetViews>
  <sheetFormatPr defaultColWidth="9.28515625" defaultRowHeight="15.75"/>
  <cols>
    <col min="1" max="1" width="4.140625" style="1" customWidth="1"/>
    <col min="2" max="2" width="79.28515625" style="2" customWidth="1"/>
    <col min="3" max="3" width="61.5703125" style="7" customWidth="1"/>
    <col min="4" max="4" width="11.42578125" style="3" customWidth="1"/>
    <col min="5" max="5" width="29.42578125" style="2" customWidth="1"/>
    <col min="6" max="6" width="23.42578125" style="4" customWidth="1"/>
    <col min="7" max="7" width="9.28515625" style="1" customWidth="1"/>
    <col min="8" max="8" width="9.7109375" style="5" bestFit="1" customWidth="1"/>
    <col min="9" max="9" width="12" style="5" customWidth="1"/>
    <col min="10" max="10" width="13.7109375" style="4" customWidth="1"/>
    <col min="11" max="11" width="9.28515625" style="6" customWidth="1"/>
    <col min="12" max="12" width="13.28515625" style="6" customWidth="1"/>
    <col min="13" max="14" width="9.7109375" style="4" customWidth="1"/>
    <col min="15" max="15" width="10.7109375" style="6" customWidth="1"/>
    <col min="16" max="16" width="9.28515625" style="6" customWidth="1"/>
    <col min="17" max="17" width="10.5703125" style="5" customWidth="1"/>
    <col min="18" max="18" width="9.7109375" style="4" customWidth="1"/>
    <col min="19" max="19" width="39.42578125" style="1" customWidth="1"/>
    <col min="20" max="20" width="30.28515625" style="7" customWidth="1"/>
    <col min="21" max="21" width="62.7109375" style="37" customWidth="1"/>
    <col min="22" max="16384" width="9.28515625" style="37"/>
  </cols>
  <sheetData>
    <row r="1" spans="2:8">
      <c r="C1" s="23" t="s">
        <v>19</v>
      </c>
      <c r="D1" s="24"/>
      <c r="E1" s="25"/>
      <c r="F1" s="26"/>
      <c r="G1" s="27"/>
      <c r="H1" s="28"/>
    </row>
    <row r="2" spans="2:8">
      <c r="C2" s="30" t="s">
        <v>20</v>
      </c>
      <c r="D2" s="24"/>
      <c r="E2" s="25"/>
      <c r="F2" s="26"/>
      <c r="G2" s="27"/>
      <c r="H2" s="28"/>
    </row>
    <row r="3" spans="2:8">
      <c r="B3" s="25" t="s">
        <v>41</v>
      </c>
      <c r="C3" s="30"/>
      <c r="D3" s="24"/>
      <c r="E3" s="25"/>
      <c r="F3" s="26"/>
      <c r="G3" s="27"/>
      <c r="H3" s="28"/>
    </row>
    <row r="4" spans="2:8">
      <c r="B4" s="45" t="s">
        <v>40</v>
      </c>
      <c r="C4" s="30"/>
      <c r="D4" s="24"/>
      <c r="E4" s="43" t="s">
        <v>44</v>
      </c>
      <c r="F4" s="26"/>
      <c r="G4" s="27"/>
      <c r="H4" s="28"/>
    </row>
    <row r="5" spans="2:8" ht="28.5">
      <c r="B5" s="45" t="s">
        <v>39</v>
      </c>
      <c r="C5" s="30"/>
      <c r="D5" s="24"/>
      <c r="E5" s="25"/>
      <c r="F5" s="26"/>
      <c r="G5" s="27"/>
      <c r="H5" s="28"/>
    </row>
    <row r="6" spans="2:8">
      <c r="C6" s="30"/>
      <c r="D6" s="24"/>
      <c r="E6" s="25"/>
      <c r="F6" s="26"/>
      <c r="G6" s="27"/>
      <c r="H6" s="28"/>
    </row>
    <row r="7" spans="2:8">
      <c r="C7" s="30"/>
      <c r="D7" s="24"/>
      <c r="E7" s="25"/>
      <c r="F7" s="26"/>
      <c r="G7" s="27"/>
      <c r="H7" s="28"/>
    </row>
    <row r="8" spans="2:8">
      <c r="B8" s="2" t="s">
        <v>25</v>
      </c>
      <c r="C8" s="2" t="s">
        <v>45</v>
      </c>
    </row>
    <row r="9" spans="2:8">
      <c r="B9" s="2" t="s">
        <v>24</v>
      </c>
      <c r="C9" s="2" t="s">
        <v>64</v>
      </c>
      <c r="E9" s="8"/>
    </row>
    <row r="10" spans="2:8">
      <c r="B10" s="2" t="s">
        <v>32</v>
      </c>
      <c r="C10" s="2" t="s">
        <v>65</v>
      </c>
      <c r="E10" s="8"/>
    </row>
    <row r="11" spans="2:8">
      <c r="B11" s="2" t="s">
        <v>33</v>
      </c>
      <c r="C11" s="9" t="s">
        <v>63</v>
      </c>
      <c r="E11" s="8"/>
    </row>
    <row r="12" spans="2:8">
      <c r="B12" s="2" t="s">
        <v>23</v>
      </c>
      <c r="C12" s="10">
        <v>8</v>
      </c>
      <c r="E12" s="8"/>
    </row>
    <row r="13" spans="2:8">
      <c r="B13" s="2" t="s">
        <v>26</v>
      </c>
      <c r="C13" s="8">
        <f>I35</f>
        <v>270.94600000000003</v>
      </c>
      <c r="E13" s="8"/>
    </row>
    <row r="14" spans="2:8">
      <c r="B14" s="2" t="s">
        <v>27</v>
      </c>
      <c r="C14" s="8">
        <f>C13*C12</f>
        <v>2167.5680000000002</v>
      </c>
      <c r="E14" s="8"/>
    </row>
    <row r="15" spans="2:8">
      <c r="B15" s="2" t="s">
        <v>35</v>
      </c>
      <c r="C15" s="8">
        <f>(SUM(I20:I25))*C12</f>
        <v>660.69333333333327</v>
      </c>
      <c r="E15" s="8"/>
    </row>
    <row r="16" spans="2:8">
      <c r="B16" s="2" t="s">
        <v>36</v>
      </c>
      <c r="C16" s="10">
        <f>J35</f>
        <v>43.622222222222227</v>
      </c>
      <c r="E16" s="8"/>
    </row>
    <row r="17" spans="1:20">
      <c r="B17" s="2" t="s">
        <v>37</v>
      </c>
      <c r="C17" s="8">
        <f>C14-((C15+(C16*8.5)))</f>
        <v>1136.085777777778</v>
      </c>
      <c r="E17" s="8"/>
    </row>
    <row r="19" spans="1:20" s="29" customFormat="1" ht="47.25">
      <c r="A19" s="11"/>
      <c r="B19" s="12" t="s">
        <v>22</v>
      </c>
      <c r="C19" s="13" t="s">
        <v>0</v>
      </c>
      <c r="D19" s="11" t="s">
        <v>10</v>
      </c>
      <c r="E19" s="12" t="s">
        <v>2</v>
      </c>
      <c r="F19" s="14" t="s">
        <v>1</v>
      </c>
      <c r="G19" s="11" t="s">
        <v>3</v>
      </c>
      <c r="H19" s="15" t="s">
        <v>4</v>
      </c>
      <c r="I19" s="15" t="s">
        <v>5</v>
      </c>
      <c r="J19" s="14" t="s">
        <v>11</v>
      </c>
      <c r="K19" s="16" t="s">
        <v>13</v>
      </c>
      <c r="L19" s="16" t="s">
        <v>14</v>
      </c>
      <c r="M19" s="14" t="s">
        <v>42</v>
      </c>
      <c r="N19" s="14" t="s">
        <v>43</v>
      </c>
      <c r="O19" s="16" t="s">
        <v>31</v>
      </c>
      <c r="P19" s="16" t="s">
        <v>29</v>
      </c>
      <c r="Q19" s="15" t="s">
        <v>30</v>
      </c>
      <c r="R19" s="14" t="s">
        <v>38</v>
      </c>
      <c r="S19" s="11" t="s">
        <v>21</v>
      </c>
      <c r="T19" s="13" t="s">
        <v>6</v>
      </c>
    </row>
    <row r="20" spans="1:20" ht="47.25">
      <c r="A20" s="35">
        <v>1</v>
      </c>
      <c r="B20" s="44" t="s">
        <v>69</v>
      </c>
      <c r="C20" s="39" t="s">
        <v>49</v>
      </c>
      <c r="D20" s="41" t="s">
        <v>76</v>
      </c>
      <c r="E20" s="31" t="s">
        <v>46</v>
      </c>
      <c r="F20" s="32" t="s">
        <v>48</v>
      </c>
      <c r="G20" s="34">
        <v>32</v>
      </c>
      <c r="H20" s="36">
        <v>0.105</v>
      </c>
      <c r="I20" s="36">
        <f>H20*G20</f>
        <v>3.36</v>
      </c>
      <c r="J20" s="40" t="s">
        <v>50</v>
      </c>
      <c r="K20" s="38">
        <v>20</v>
      </c>
      <c r="L20" s="38">
        <f>K20*G20</f>
        <v>640</v>
      </c>
      <c r="M20" s="40"/>
      <c r="N20" s="40"/>
      <c r="O20" s="38"/>
      <c r="P20" s="38"/>
      <c r="Q20" s="36">
        <f>(P20-O20)*H20</f>
        <v>0</v>
      </c>
      <c r="R20" s="40"/>
      <c r="S20" s="39"/>
      <c r="T20" s="39"/>
    </row>
    <row r="21" spans="1:20" ht="173.25">
      <c r="A21" s="35">
        <v>2</v>
      </c>
      <c r="B21" s="44" t="s">
        <v>66</v>
      </c>
      <c r="C21" s="42" t="s">
        <v>51</v>
      </c>
      <c r="D21" s="41" t="s">
        <v>77</v>
      </c>
      <c r="E21" s="39" t="s">
        <v>46</v>
      </c>
      <c r="F21" s="40" t="s">
        <v>47</v>
      </c>
      <c r="G21" s="34">
        <v>160</v>
      </c>
      <c r="H21" s="36">
        <v>8.0000000000000002E-3</v>
      </c>
      <c r="I21" s="36">
        <f>H21*G21</f>
        <v>1.28</v>
      </c>
      <c r="J21" s="40" t="s">
        <v>52</v>
      </c>
      <c r="K21" s="38">
        <v>20</v>
      </c>
      <c r="L21" s="38">
        <f t="shared" ref="L21:L25" si="0">K21*G21</f>
        <v>3200</v>
      </c>
      <c r="M21" s="40"/>
      <c r="N21" s="40"/>
      <c r="O21" s="38"/>
      <c r="P21" s="38"/>
      <c r="Q21" s="36">
        <f t="shared" ref="Q21:Q25" si="1">(P21-O21)*H21</f>
        <v>0</v>
      </c>
      <c r="R21" s="40"/>
      <c r="S21" s="33"/>
      <c r="T21" s="39"/>
    </row>
    <row r="22" spans="1:20" ht="141.75">
      <c r="A22" s="35">
        <v>3</v>
      </c>
      <c r="B22" s="44" t="s">
        <v>67</v>
      </c>
      <c r="C22" s="42" t="s">
        <v>73</v>
      </c>
      <c r="D22" s="41" t="s">
        <v>78</v>
      </c>
      <c r="E22" s="39" t="s">
        <v>53</v>
      </c>
      <c r="F22" s="40" t="s">
        <v>54</v>
      </c>
      <c r="G22" s="34">
        <v>128</v>
      </c>
      <c r="H22" s="36">
        <f>0.697/1.2</f>
        <v>0.58083333333333331</v>
      </c>
      <c r="I22" s="36">
        <f t="shared" ref="I22:I25" si="2">H22*G22</f>
        <v>74.346666666666664</v>
      </c>
      <c r="J22" s="40" t="s">
        <v>55</v>
      </c>
      <c r="K22" s="38">
        <v>20</v>
      </c>
      <c r="L22" s="38">
        <f t="shared" si="0"/>
        <v>2560</v>
      </c>
      <c r="M22" s="40"/>
      <c r="N22" s="40"/>
      <c r="O22" s="38"/>
      <c r="P22" s="38"/>
      <c r="Q22" s="36">
        <f t="shared" si="1"/>
        <v>0</v>
      </c>
      <c r="R22" s="40"/>
      <c r="S22" s="33"/>
      <c r="T22" s="39"/>
    </row>
    <row r="23" spans="1:20" ht="189">
      <c r="A23" s="35"/>
      <c r="B23" s="44" t="s">
        <v>70</v>
      </c>
      <c r="C23" s="42" t="s">
        <v>71</v>
      </c>
      <c r="D23" s="41" t="s">
        <v>74</v>
      </c>
      <c r="E23" s="39" t="s">
        <v>72</v>
      </c>
      <c r="F23" s="40"/>
      <c r="G23" s="34">
        <v>256</v>
      </c>
      <c r="H23" s="36">
        <v>0</v>
      </c>
      <c r="I23" s="36">
        <v>0</v>
      </c>
      <c r="J23" s="40"/>
      <c r="K23" s="38">
        <v>45</v>
      </c>
      <c r="L23" s="38">
        <f t="shared" si="0"/>
        <v>11520</v>
      </c>
      <c r="M23" s="40"/>
      <c r="N23" s="40"/>
      <c r="O23" s="38"/>
      <c r="P23" s="38"/>
      <c r="Q23" s="36"/>
      <c r="R23" s="40"/>
      <c r="S23" s="33"/>
      <c r="T23" s="39"/>
    </row>
    <row r="24" spans="1:20">
      <c r="A24" s="35"/>
      <c r="B24" s="42"/>
      <c r="C24" s="42" t="s">
        <v>60</v>
      </c>
      <c r="D24" s="41" t="s">
        <v>75</v>
      </c>
      <c r="E24" s="39" t="s">
        <v>61</v>
      </c>
      <c r="F24" s="40"/>
      <c r="G24" s="34">
        <v>1</v>
      </c>
      <c r="H24" s="36">
        <v>0</v>
      </c>
      <c r="I24" s="36">
        <f t="shared" si="2"/>
        <v>0</v>
      </c>
      <c r="J24" s="40" t="s">
        <v>62</v>
      </c>
      <c r="K24" s="38">
        <v>600</v>
      </c>
      <c r="L24" s="38">
        <v>600</v>
      </c>
      <c r="M24" s="40"/>
      <c r="N24" s="40"/>
      <c r="O24" s="38"/>
      <c r="P24" s="38"/>
      <c r="Q24" s="36"/>
      <c r="R24" s="40"/>
      <c r="S24" s="33"/>
      <c r="T24" s="39"/>
    </row>
    <row r="25" spans="1:20" ht="31.5">
      <c r="A25" s="35">
        <v>4</v>
      </c>
      <c r="B25" s="44" t="s">
        <v>68</v>
      </c>
      <c r="C25" s="42" t="s">
        <v>57</v>
      </c>
      <c r="D25" s="41" t="s">
        <v>79</v>
      </c>
      <c r="E25" s="39" t="s">
        <v>58</v>
      </c>
      <c r="F25" s="40" t="s">
        <v>56</v>
      </c>
      <c r="G25" s="34">
        <v>2</v>
      </c>
      <c r="H25" s="36">
        <v>1.8</v>
      </c>
      <c r="I25" s="36">
        <f t="shared" si="2"/>
        <v>3.6</v>
      </c>
      <c r="J25" s="40" t="s">
        <v>59</v>
      </c>
      <c r="K25" s="38">
        <v>45</v>
      </c>
      <c r="L25" s="38">
        <f t="shared" si="0"/>
        <v>90</v>
      </c>
      <c r="M25" s="40"/>
      <c r="N25" s="40"/>
      <c r="O25" s="38"/>
      <c r="P25" s="38"/>
      <c r="Q25" s="36">
        <f t="shared" si="1"/>
        <v>0</v>
      </c>
      <c r="R25" s="40"/>
      <c r="S25" s="33"/>
      <c r="T25" s="39"/>
    </row>
    <row r="26" spans="1:20">
      <c r="A26" s="35">
        <v>76</v>
      </c>
      <c r="B26" s="12"/>
      <c r="C26" s="13" t="s">
        <v>7</v>
      </c>
      <c r="D26" s="11"/>
      <c r="E26" s="12"/>
      <c r="F26" s="14"/>
      <c r="G26" s="17">
        <v>0.3</v>
      </c>
      <c r="H26" s="18"/>
      <c r="I26" s="18">
        <f>SUM(I20:I25)*G26</f>
        <v>24.775999999999996</v>
      </c>
      <c r="J26" s="14" t="s">
        <v>8</v>
      </c>
      <c r="K26" s="19"/>
      <c r="L26" s="19"/>
      <c r="M26" s="14"/>
      <c r="N26" s="14"/>
      <c r="O26" s="19"/>
      <c r="P26" s="19"/>
      <c r="Q26" s="18"/>
      <c r="R26" s="14"/>
      <c r="S26" s="18"/>
      <c r="T26" s="13"/>
    </row>
    <row r="27" spans="1:20">
      <c r="A27" s="35">
        <v>77</v>
      </c>
      <c r="B27" s="12"/>
      <c r="C27" s="13" t="s">
        <v>8</v>
      </c>
      <c r="D27" s="11"/>
      <c r="E27" s="12"/>
      <c r="F27" s="14"/>
      <c r="G27" s="19">
        <f>SUM(L20:L25)/60</f>
        <v>310.16666666666669</v>
      </c>
      <c r="H27" s="18">
        <v>0.5</v>
      </c>
      <c r="I27" s="18">
        <f>H27*G27</f>
        <v>155.08333333333334</v>
      </c>
      <c r="J27" s="16">
        <f>(G27*C12)/60</f>
        <v>41.355555555555561</v>
      </c>
      <c r="K27" s="19"/>
      <c r="L27" s="19"/>
      <c r="M27" s="16"/>
      <c r="N27" s="16"/>
      <c r="O27" s="19"/>
      <c r="P27" s="19"/>
      <c r="Q27" s="18"/>
      <c r="R27" s="14"/>
      <c r="S27" s="18"/>
      <c r="T27" s="13"/>
    </row>
    <row r="28" spans="1:20">
      <c r="A28" s="35">
        <v>78</v>
      </c>
      <c r="B28" s="12"/>
      <c r="C28" s="13" t="s">
        <v>12</v>
      </c>
      <c r="D28" s="11"/>
      <c r="E28" s="12"/>
      <c r="F28" s="14"/>
      <c r="G28" s="19">
        <v>15</v>
      </c>
      <c r="H28" s="18">
        <v>0.5</v>
      </c>
      <c r="I28" s="18">
        <f>H28*G28</f>
        <v>7.5</v>
      </c>
      <c r="J28" s="16">
        <f>(G28*C12)/60</f>
        <v>2</v>
      </c>
      <c r="K28" s="19"/>
      <c r="L28" s="19"/>
      <c r="M28" s="16"/>
      <c r="N28" s="16"/>
      <c r="O28" s="19"/>
      <c r="P28" s="19"/>
      <c r="Q28" s="18"/>
      <c r="R28" s="14"/>
      <c r="S28" s="18"/>
      <c r="T28" s="13"/>
    </row>
    <row r="29" spans="1:20">
      <c r="A29" s="35">
        <v>79</v>
      </c>
      <c r="B29" s="12"/>
      <c r="C29" s="13" t="s">
        <v>18</v>
      </c>
      <c r="D29" s="11"/>
      <c r="E29" s="12"/>
      <c r="F29" s="14"/>
      <c r="G29" s="19">
        <v>2</v>
      </c>
      <c r="H29" s="18">
        <v>0.5</v>
      </c>
      <c r="I29" s="18">
        <f>H29*G29</f>
        <v>1</v>
      </c>
      <c r="J29" s="16">
        <f>(G29*C12)/60</f>
        <v>0.26666666666666666</v>
      </c>
      <c r="K29" s="19"/>
      <c r="L29" s="19"/>
      <c r="M29" s="16"/>
      <c r="N29" s="16"/>
      <c r="O29" s="19"/>
      <c r="P29" s="19"/>
      <c r="Q29" s="18"/>
      <c r="R29" s="14"/>
      <c r="S29" s="18"/>
      <c r="T29" s="13"/>
    </row>
    <row r="30" spans="1:20">
      <c r="A30" s="35">
        <v>80</v>
      </c>
      <c r="B30" s="12"/>
      <c r="C30" s="13" t="s">
        <v>16</v>
      </c>
      <c r="D30" s="11"/>
      <c r="E30" s="12"/>
      <c r="F30" s="14"/>
      <c r="G30" s="19">
        <v>0</v>
      </c>
      <c r="H30" s="18">
        <v>0.5</v>
      </c>
      <c r="I30" s="18">
        <f t="shared" ref="I30:I31" si="3">H30*G30</f>
        <v>0</v>
      </c>
      <c r="J30" s="16">
        <f>(G30*C12)/60</f>
        <v>0</v>
      </c>
      <c r="K30" s="19"/>
      <c r="L30" s="19"/>
      <c r="M30" s="16"/>
      <c r="N30" s="16"/>
      <c r="O30" s="19"/>
      <c r="P30" s="19"/>
      <c r="Q30" s="18"/>
      <c r="R30" s="14"/>
      <c r="S30" s="18"/>
      <c r="T30" s="13"/>
    </row>
    <row r="31" spans="1:20">
      <c r="A31" s="35">
        <v>81</v>
      </c>
      <c r="B31" s="12"/>
      <c r="C31" s="13" t="s">
        <v>17</v>
      </c>
      <c r="D31" s="11"/>
      <c r="E31" s="12"/>
      <c r="F31" s="14"/>
      <c r="G31" s="19">
        <v>0</v>
      </c>
      <c r="H31" s="18">
        <v>0.5</v>
      </c>
      <c r="I31" s="18">
        <f t="shared" si="3"/>
        <v>0</v>
      </c>
      <c r="J31" s="16">
        <f>(G31*C12)/60</f>
        <v>0</v>
      </c>
      <c r="K31" s="19"/>
      <c r="L31" s="19"/>
      <c r="M31" s="16"/>
      <c r="N31" s="16"/>
      <c r="O31" s="19"/>
      <c r="P31" s="19"/>
      <c r="Q31" s="18"/>
      <c r="R31" s="14"/>
      <c r="S31" s="18"/>
      <c r="T31" s="13"/>
    </row>
    <row r="32" spans="1:20">
      <c r="A32" s="35">
        <v>82</v>
      </c>
      <c r="B32" s="12"/>
      <c r="C32" s="13" t="s">
        <v>28</v>
      </c>
      <c r="D32" s="11"/>
      <c r="E32" s="12"/>
      <c r="F32" s="14"/>
      <c r="G32" s="18">
        <v>0</v>
      </c>
      <c r="H32" s="17">
        <f>1/C12</f>
        <v>0.125</v>
      </c>
      <c r="I32" s="18">
        <f>G32*H32</f>
        <v>0</v>
      </c>
      <c r="J32" s="16"/>
      <c r="K32" s="19"/>
      <c r="L32" s="19"/>
      <c r="M32" s="16"/>
      <c r="N32" s="16"/>
      <c r="O32" s="19"/>
      <c r="P32" s="19"/>
      <c r="Q32" s="18"/>
      <c r="R32" s="14"/>
      <c r="S32" s="18"/>
      <c r="T32" s="13"/>
    </row>
    <row r="33" spans="1:20">
      <c r="A33" s="35">
        <v>83</v>
      </c>
      <c r="B33" s="12"/>
      <c r="C33" s="13" t="s">
        <v>34</v>
      </c>
      <c r="D33" s="11"/>
      <c r="E33" s="12"/>
      <c r="F33" s="14"/>
      <c r="G33" s="20">
        <f>SUM(Q20:Q25)</f>
        <v>0</v>
      </c>
      <c r="H33" s="17">
        <f>1/C12</f>
        <v>0.125</v>
      </c>
      <c r="I33" s="18">
        <f>G33*H33</f>
        <v>0</v>
      </c>
      <c r="J33" s="16"/>
      <c r="K33" s="19"/>
      <c r="L33" s="19"/>
      <c r="M33" s="16"/>
      <c r="N33" s="16"/>
      <c r="O33" s="19"/>
      <c r="P33" s="19"/>
      <c r="Q33" s="18"/>
      <c r="R33" s="14"/>
      <c r="S33" s="18"/>
      <c r="T33" s="13"/>
    </row>
    <row r="34" spans="1:20">
      <c r="A34" s="35">
        <v>84</v>
      </c>
      <c r="B34" s="12"/>
      <c r="C34" s="13" t="s">
        <v>15</v>
      </c>
      <c r="D34" s="11"/>
      <c r="E34" s="12"/>
      <c r="F34" s="14"/>
      <c r="G34" s="18">
        <v>0</v>
      </c>
      <c r="H34" s="17">
        <f>1/C12</f>
        <v>0.125</v>
      </c>
      <c r="I34" s="18">
        <f>H34*G34</f>
        <v>0</v>
      </c>
      <c r="J34" s="16"/>
      <c r="K34" s="19"/>
      <c r="L34" s="19"/>
      <c r="M34" s="16"/>
      <c r="N34" s="16"/>
      <c r="O34" s="19"/>
      <c r="P34" s="19"/>
      <c r="Q34" s="18"/>
      <c r="R34" s="14"/>
      <c r="S34" s="18"/>
      <c r="T34" s="13"/>
    </row>
    <row r="35" spans="1:20">
      <c r="A35" s="35">
        <v>85</v>
      </c>
      <c r="B35" s="12"/>
      <c r="C35" s="13" t="s">
        <v>9</v>
      </c>
      <c r="D35" s="11"/>
      <c r="E35" s="12"/>
      <c r="F35" s="14"/>
      <c r="G35" s="21"/>
      <c r="H35" s="22"/>
      <c r="I35" s="18">
        <f>SUM(I20:I34)</f>
        <v>270.94600000000003</v>
      </c>
      <c r="J35" s="16">
        <f>SUM(J27:J29)</f>
        <v>43.622222222222227</v>
      </c>
      <c r="K35" s="19"/>
      <c r="L35" s="19"/>
      <c r="M35" s="16"/>
      <c r="N35" s="16"/>
      <c r="O35" s="19"/>
      <c r="P35" s="19"/>
      <c r="Q35" s="18"/>
      <c r="R35" s="14"/>
      <c r="S35" s="17"/>
      <c r="T35" s="13"/>
    </row>
    <row r="38" spans="1:20">
      <c r="B38" s="2" t="s">
        <v>25</v>
      </c>
      <c r="C38" s="2" t="s">
        <v>45</v>
      </c>
    </row>
    <row r="39" spans="1:20">
      <c r="B39" s="2" t="s">
        <v>24</v>
      </c>
      <c r="C39" s="2" t="s">
        <v>64</v>
      </c>
      <c r="E39" s="8"/>
    </row>
    <row r="40" spans="1:20">
      <c r="B40" s="2" t="s">
        <v>32</v>
      </c>
      <c r="C40" s="2" t="s">
        <v>80</v>
      </c>
      <c r="E40" s="8"/>
    </row>
    <row r="41" spans="1:20">
      <c r="B41" s="2" t="s">
        <v>33</v>
      </c>
      <c r="C41" s="9" t="s">
        <v>63</v>
      </c>
      <c r="E41" s="8"/>
    </row>
    <row r="42" spans="1:20">
      <c r="B42" s="2" t="s">
        <v>23</v>
      </c>
      <c r="C42" s="10">
        <v>8</v>
      </c>
      <c r="E42" s="8"/>
    </row>
    <row r="43" spans="1:20">
      <c r="B43" s="2" t="s">
        <v>26</v>
      </c>
      <c r="C43" s="8">
        <f>I65</f>
        <v>0</v>
      </c>
      <c r="E43" s="8"/>
    </row>
    <row r="44" spans="1:20">
      <c r="B44" s="2" t="s">
        <v>27</v>
      </c>
      <c r="C44" s="8">
        <f>C43*C42</f>
        <v>0</v>
      </c>
      <c r="E44" s="8"/>
    </row>
    <row r="45" spans="1:20">
      <c r="B45" s="2" t="s">
        <v>35</v>
      </c>
      <c r="C45" s="8">
        <f>(SUM(I50:I55))*C42</f>
        <v>0</v>
      </c>
      <c r="E45" s="8"/>
    </row>
    <row r="46" spans="1:20">
      <c r="C46" s="10"/>
      <c r="E46" s="8"/>
    </row>
    <row r="47" spans="1:20">
      <c r="C47" s="8"/>
      <c r="E47" s="8"/>
    </row>
    <row r="49" spans="1:20" s="29" customFormat="1" ht="47.25">
      <c r="A49" s="11"/>
      <c r="B49" s="12" t="s">
        <v>22</v>
      </c>
      <c r="C49" s="13" t="s">
        <v>0</v>
      </c>
      <c r="D49" s="11" t="s">
        <v>10</v>
      </c>
      <c r="E49" s="12" t="s">
        <v>2</v>
      </c>
      <c r="F49" s="14" t="s">
        <v>1</v>
      </c>
      <c r="G49" s="11" t="s">
        <v>3</v>
      </c>
      <c r="H49" s="15" t="s">
        <v>4</v>
      </c>
      <c r="I49" s="15" t="s">
        <v>5</v>
      </c>
      <c r="J49" s="14" t="s">
        <v>11</v>
      </c>
      <c r="K49" s="16" t="s">
        <v>13</v>
      </c>
      <c r="L49" s="16" t="s">
        <v>14</v>
      </c>
      <c r="M49" s="14" t="s">
        <v>42</v>
      </c>
      <c r="N49" s="14" t="s">
        <v>43</v>
      </c>
      <c r="O49" s="16" t="s">
        <v>31</v>
      </c>
      <c r="P49" s="16" t="s">
        <v>29</v>
      </c>
      <c r="Q49" s="15" t="s">
        <v>30</v>
      </c>
      <c r="R49" s="14" t="s">
        <v>38</v>
      </c>
      <c r="S49" s="11" t="s">
        <v>21</v>
      </c>
      <c r="T49" s="13" t="s">
        <v>6</v>
      </c>
    </row>
    <row r="50" spans="1:20" ht="47.25">
      <c r="A50" s="35">
        <v>1</v>
      </c>
      <c r="B50" s="44" t="s">
        <v>69</v>
      </c>
      <c r="C50" s="39" t="s">
        <v>49</v>
      </c>
      <c r="D50" s="41" t="s">
        <v>76</v>
      </c>
      <c r="E50" s="31" t="s">
        <v>46</v>
      </c>
      <c r="F50" s="32" t="s">
        <v>48</v>
      </c>
      <c r="G50" s="34">
        <v>32</v>
      </c>
      <c r="H50" s="36">
        <v>0</v>
      </c>
      <c r="I50" s="36">
        <f>H50*G50</f>
        <v>0</v>
      </c>
      <c r="J50" s="40" t="s">
        <v>50</v>
      </c>
      <c r="K50" s="38">
        <v>20</v>
      </c>
      <c r="L50" s="38">
        <f>K50*G50</f>
        <v>640</v>
      </c>
      <c r="M50" s="40"/>
      <c r="N50" s="40"/>
      <c r="O50" s="38"/>
      <c r="P50" s="38"/>
      <c r="Q50" s="36">
        <f>(P50-O50)*H50</f>
        <v>0</v>
      </c>
      <c r="R50" s="40"/>
      <c r="S50" s="39"/>
      <c r="T50" s="39"/>
    </row>
    <row r="51" spans="1:20" ht="173.25">
      <c r="A51" s="35">
        <v>2</v>
      </c>
      <c r="B51" s="44" t="s">
        <v>66</v>
      </c>
      <c r="C51" s="42" t="s">
        <v>51</v>
      </c>
      <c r="D51" s="41" t="s">
        <v>77</v>
      </c>
      <c r="E51" s="39" t="s">
        <v>46</v>
      </c>
      <c r="F51" s="40" t="s">
        <v>47</v>
      </c>
      <c r="G51" s="34">
        <v>160</v>
      </c>
      <c r="H51" s="36">
        <v>0</v>
      </c>
      <c r="I51" s="36">
        <f>H51*G51</f>
        <v>0</v>
      </c>
      <c r="J51" s="40" t="s">
        <v>52</v>
      </c>
      <c r="K51" s="38">
        <v>20</v>
      </c>
      <c r="L51" s="38">
        <f t="shared" ref="L51:L53" si="4">K51*G51</f>
        <v>3200</v>
      </c>
      <c r="M51" s="40"/>
      <c r="N51" s="40"/>
      <c r="O51" s="38"/>
      <c r="P51" s="38"/>
      <c r="Q51" s="36">
        <f t="shared" ref="Q51:Q52" si="5">(P51-O51)*H51</f>
        <v>0</v>
      </c>
      <c r="R51" s="40"/>
      <c r="S51" s="33"/>
      <c r="T51" s="39"/>
    </row>
    <row r="52" spans="1:20" ht="141.75">
      <c r="A52" s="35">
        <v>3</v>
      </c>
      <c r="B52" s="44" t="s">
        <v>67</v>
      </c>
      <c r="C52" s="42" t="s">
        <v>73</v>
      </c>
      <c r="D52" s="41" t="s">
        <v>78</v>
      </c>
      <c r="E52" s="39" t="s">
        <v>53</v>
      </c>
      <c r="F52" s="40" t="s">
        <v>54</v>
      </c>
      <c r="G52" s="34">
        <v>128</v>
      </c>
      <c r="H52" s="36">
        <v>0</v>
      </c>
      <c r="I52" s="36">
        <f t="shared" ref="I52" si="6">H52*G52</f>
        <v>0</v>
      </c>
      <c r="J52" s="40" t="s">
        <v>55</v>
      </c>
      <c r="K52" s="38">
        <v>20</v>
      </c>
      <c r="L52" s="38">
        <f t="shared" si="4"/>
        <v>2560</v>
      </c>
      <c r="M52" s="40"/>
      <c r="N52" s="40"/>
      <c r="O52" s="38"/>
      <c r="P52" s="38"/>
      <c r="Q52" s="36">
        <f t="shared" si="5"/>
        <v>0</v>
      </c>
      <c r="R52" s="40"/>
      <c r="S52" s="33"/>
      <c r="T52" s="39"/>
    </row>
    <row r="53" spans="1:20" ht="189">
      <c r="A53" s="35"/>
      <c r="B53" s="44" t="s">
        <v>70</v>
      </c>
      <c r="C53" s="42" t="s">
        <v>71</v>
      </c>
      <c r="D53" s="41" t="s">
        <v>74</v>
      </c>
      <c r="E53" s="39" t="s">
        <v>72</v>
      </c>
      <c r="F53" s="40"/>
      <c r="G53" s="34">
        <v>256</v>
      </c>
      <c r="H53" s="36">
        <v>0</v>
      </c>
      <c r="I53" s="36">
        <v>0</v>
      </c>
      <c r="J53" s="40"/>
      <c r="K53" s="38">
        <v>45</v>
      </c>
      <c r="L53" s="38">
        <f t="shared" si="4"/>
        <v>11520</v>
      </c>
      <c r="M53" s="40"/>
      <c r="N53" s="40"/>
      <c r="O53" s="38"/>
      <c r="P53" s="38"/>
      <c r="Q53" s="36"/>
      <c r="R53" s="40"/>
      <c r="S53" s="33"/>
      <c r="T53" s="39"/>
    </row>
    <row r="54" spans="1:20">
      <c r="A54" s="35"/>
      <c r="B54" s="42"/>
      <c r="C54" s="42" t="s">
        <v>60</v>
      </c>
      <c r="D54" s="41" t="s">
        <v>75</v>
      </c>
      <c r="E54" s="39" t="s">
        <v>61</v>
      </c>
      <c r="F54" s="40"/>
      <c r="G54" s="34">
        <v>1</v>
      </c>
      <c r="H54" s="36">
        <v>0</v>
      </c>
      <c r="I54" s="36">
        <f t="shared" ref="I54:I55" si="7">H54*G54</f>
        <v>0</v>
      </c>
      <c r="J54" s="40" t="s">
        <v>62</v>
      </c>
      <c r="K54" s="38">
        <v>600</v>
      </c>
      <c r="L54" s="38">
        <v>600</v>
      </c>
      <c r="M54" s="40"/>
      <c r="N54" s="40"/>
      <c r="O54" s="38"/>
      <c r="P54" s="38"/>
      <c r="Q54" s="36"/>
      <c r="R54" s="40"/>
      <c r="S54" s="33"/>
      <c r="T54" s="39"/>
    </row>
    <row r="55" spans="1:20" ht="31.5">
      <c r="A55" s="35">
        <v>4</v>
      </c>
      <c r="B55" s="44" t="s">
        <v>68</v>
      </c>
      <c r="C55" s="42" t="s">
        <v>57</v>
      </c>
      <c r="D55" s="41" t="s">
        <v>79</v>
      </c>
      <c r="E55" s="39" t="s">
        <v>58</v>
      </c>
      <c r="F55" s="40" t="s">
        <v>56</v>
      </c>
      <c r="G55" s="34">
        <v>2</v>
      </c>
      <c r="H55" s="36">
        <v>0</v>
      </c>
      <c r="I55" s="36">
        <f t="shared" si="7"/>
        <v>0</v>
      </c>
      <c r="J55" s="40" t="s">
        <v>59</v>
      </c>
      <c r="K55" s="38">
        <v>45</v>
      </c>
      <c r="L55" s="38">
        <f t="shared" ref="L55" si="8">K55*G55</f>
        <v>90</v>
      </c>
      <c r="M55" s="40"/>
      <c r="N55" s="40"/>
      <c r="O55" s="38"/>
      <c r="P55" s="38"/>
      <c r="Q55" s="36">
        <f t="shared" ref="Q55" si="9">(P55-O55)*H55</f>
        <v>0</v>
      </c>
      <c r="R55" s="40"/>
      <c r="S55" s="33"/>
      <c r="T55" s="39"/>
    </row>
    <row r="56" spans="1:20">
      <c r="A56" s="35"/>
      <c r="B56" s="12"/>
      <c r="C56" s="13"/>
      <c r="D56" s="11"/>
      <c r="E56" s="12"/>
      <c r="F56" s="14"/>
      <c r="G56" s="17"/>
      <c r="H56" s="18"/>
      <c r="I56" s="18"/>
      <c r="J56" s="14"/>
      <c r="K56" s="19"/>
      <c r="L56" s="19"/>
      <c r="M56" s="14"/>
      <c r="N56" s="14"/>
      <c r="O56" s="19"/>
      <c r="P56" s="19"/>
      <c r="Q56" s="18"/>
      <c r="R56" s="14"/>
      <c r="S56" s="18"/>
      <c r="T56" s="13"/>
    </row>
    <row r="57" spans="1:20">
      <c r="A57" s="35"/>
      <c r="B57" s="12"/>
      <c r="C57" s="13"/>
      <c r="D57" s="11"/>
      <c r="E57" s="12"/>
      <c r="F57" s="14"/>
      <c r="G57" s="19"/>
      <c r="H57" s="18"/>
      <c r="I57" s="18"/>
      <c r="J57" s="16"/>
      <c r="K57" s="19"/>
      <c r="L57" s="19"/>
      <c r="M57" s="16"/>
      <c r="N57" s="16"/>
      <c r="O57" s="19"/>
      <c r="P57" s="19"/>
      <c r="Q57" s="18"/>
      <c r="R57" s="14"/>
      <c r="S57" s="18"/>
      <c r="T57" s="13"/>
    </row>
    <row r="58" spans="1:20">
      <c r="A58" s="35"/>
      <c r="B58" s="12"/>
      <c r="C58" s="13"/>
      <c r="D58" s="11"/>
      <c r="E58" s="12"/>
      <c r="F58" s="14"/>
      <c r="G58" s="19"/>
      <c r="H58" s="18"/>
      <c r="I58" s="18"/>
      <c r="J58" s="16"/>
      <c r="K58" s="19"/>
      <c r="L58" s="19"/>
      <c r="M58" s="16"/>
      <c r="N58" s="16"/>
      <c r="O58" s="19"/>
      <c r="P58" s="19"/>
      <c r="Q58" s="18"/>
      <c r="R58" s="14"/>
      <c r="S58" s="18"/>
      <c r="T58" s="13"/>
    </row>
    <row r="59" spans="1:20">
      <c r="A59" s="35"/>
      <c r="B59" s="12"/>
      <c r="C59" s="13"/>
      <c r="D59" s="11"/>
      <c r="E59" s="12"/>
      <c r="F59" s="14"/>
      <c r="G59" s="19"/>
      <c r="H59" s="18"/>
      <c r="I59" s="18"/>
      <c r="J59" s="16"/>
      <c r="K59" s="19"/>
      <c r="L59" s="19"/>
      <c r="M59" s="16"/>
      <c r="N59" s="16"/>
      <c r="O59" s="19"/>
      <c r="P59" s="19"/>
      <c r="Q59" s="18"/>
      <c r="R59" s="14"/>
      <c r="S59" s="18"/>
      <c r="T59" s="13"/>
    </row>
    <row r="60" spans="1:20">
      <c r="A60" s="35"/>
      <c r="B60" s="12"/>
      <c r="C60" s="13"/>
      <c r="D60" s="11"/>
      <c r="E60" s="12"/>
      <c r="F60" s="14"/>
      <c r="G60" s="19"/>
      <c r="H60" s="18"/>
      <c r="I60" s="18"/>
      <c r="J60" s="16"/>
      <c r="K60" s="19"/>
      <c r="L60" s="19"/>
      <c r="M60" s="16"/>
      <c r="N60" s="16"/>
      <c r="O60" s="19"/>
      <c r="P60" s="19"/>
      <c r="Q60" s="18"/>
      <c r="R60" s="14"/>
      <c r="S60" s="18"/>
      <c r="T60" s="13"/>
    </row>
    <row r="61" spans="1:20">
      <c r="A61" s="35"/>
      <c r="B61" s="12"/>
      <c r="C61" s="13"/>
      <c r="D61" s="11"/>
      <c r="E61" s="12"/>
      <c r="F61" s="14"/>
      <c r="G61" s="19"/>
      <c r="H61" s="18"/>
      <c r="I61" s="18"/>
      <c r="J61" s="16"/>
      <c r="K61" s="19"/>
      <c r="L61" s="19"/>
      <c r="M61" s="16"/>
      <c r="N61" s="16"/>
      <c r="O61" s="19"/>
      <c r="P61" s="19"/>
      <c r="Q61" s="18"/>
      <c r="R61" s="14"/>
      <c r="S61" s="18"/>
      <c r="T61" s="13"/>
    </row>
    <row r="62" spans="1:20">
      <c r="A62" s="35"/>
      <c r="B62" s="12"/>
      <c r="C62" s="13"/>
      <c r="D62" s="11"/>
      <c r="E62" s="12"/>
      <c r="F62" s="14"/>
      <c r="G62" s="18"/>
      <c r="H62" s="17"/>
      <c r="I62" s="18"/>
      <c r="J62" s="16"/>
      <c r="K62" s="19"/>
      <c r="L62" s="19"/>
      <c r="M62" s="16"/>
      <c r="N62" s="16"/>
      <c r="O62" s="19"/>
      <c r="P62" s="19"/>
      <c r="Q62" s="18"/>
      <c r="R62" s="14"/>
      <c r="S62" s="18"/>
      <c r="T62" s="13"/>
    </row>
    <row r="63" spans="1:20">
      <c r="A63" s="35"/>
      <c r="B63" s="12"/>
      <c r="C63" s="13"/>
      <c r="D63" s="11"/>
      <c r="E63" s="12"/>
      <c r="F63" s="14"/>
      <c r="G63" s="20"/>
      <c r="H63" s="17"/>
      <c r="I63" s="18"/>
      <c r="J63" s="16"/>
      <c r="K63" s="19"/>
      <c r="L63" s="19"/>
      <c r="M63" s="16"/>
      <c r="N63" s="16"/>
      <c r="O63" s="19"/>
      <c r="P63" s="19"/>
      <c r="Q63" s="18"/>
      <c r="R63" s="14"/>
      <c r="S63" s="18"/>
      <c r="T63" s="13"/>
    </row>
    <row r="64" spans="1:20">
      <c r="A64" s="35"/>
      <c r="B64" s="12"/>
      <c r="C64" s="13"/>
      <c r="D64" s="11"/>
      <c r="E64" s="12"/>
      <c r="F64" s="14"/>
      <c r="G64" s="18"/>
      <c r="H64" s="17"/>
      <c r="I64" s="18"/>
      <c r="J64" s="16"/>
      <c r="K64" s="19"/>
      <c r="L64" s="19"/>
      <c r="M64" s="16"/>
      <c r="N64" s="16"/>
      <c r="O64" s="19"/>
      <c r="P64" s="19"/>
      <c r="Q64" s="18"/>
      <c r="R64" s="14"/>
      <c r="S64" s="18"/>
      <c r="T64" s="13"/>
    </row>
    <row r="65" spans="1:20">
      <c r="A65" s="35"/>
      <c r="B65" s="12"/>
      <c r="C65" s="13"/>
      <c r="D65" s="11"/>
      <c r="E65" s="12"/>
      <c r="F65" s="14"/>
      <c r="G65" s="21"/>
      <c r="H65" s="22"/>
      <c r="I65" s="18"/>
      <c r="J65" s="16"/>
      <c r="K65" s="19"/>
      <c r="L65" s="19"/>
      <c r="M65" s="16"/>
      <c r="N65" s="16"/>
      <c r="O65" s="19"/>
      <c r="P65" s="19"/>
      <c r="Q65" s="18"/>
      <c r="R65" s="14"/>
      <c r="S65" s="17"/>
      <c r="T65" s="13"/>
    </row>
    <row r="91" spans="1:21">
      <c r="U91" s="7"/>
    </row>
    <row r="92" spans="1:21">
      <c r="U92" s="30"/>
    </row>
    <row r="93" spans="1:21">
      <c r="U93" s="30"/>
    </row>
    <row r="94" spans="1:21" s="30" customFormat="1">
      <c r="A94" s="1"/>
      <c r="B94" s="2"/>
      <c r="C94" s="7"/>
      <c r="D94" s="3"/>
      <c r="E94" s="2"/>
      <c r="F94" s="4"/>
      <c r="G94" s="1"/>
      <c r="H94" s="5"/>
      <c r="I94" s="5"/>
      <c r="J94" s="4"/>
      <c r="K94" s="6"/>
      <c r="L94" s="6"/>
      <c r="M94" s="4"/>
      <c r="N94" s="4"/>
      <c r="O94" s="6"/>
      <c r="P94" s="6"/>
      <c r="Q94" s="5"/>
      <c r="R94" s="4"/>
      <c r="S94" s="1"/>
      <c r="T94" s="7"/>
    </row>
    <row r="95" spans="1:21" s="30" customFormat="1">
      <c r="A95" s="1"/>
      <c r="B95" s="2"/>
      <c r="C95" s="7"/>
      <c r="D95" s="3"/>
      <c r="E95" s="2"/>
      <c r="F95" s="4"/>
      <c r="G95" s="1"/>
      <c r="H95" s="5"/>
      <c r="I95" s="5"/>
      <c r="J95" s="4"/>
      <c r="K95" s="6"/>
      <c r="L95" s="6"/>
      <c r="M95" s="4"/>
      <c r="N95" s="4"/>
      <c r="O95" s="6"/>
      <c r="P95" s="6"/>
      <c r="Q95" s="5"/>
      <c r="R95" s="4"/>
      <c r="S95" s="1"/>
      <c r="T95" s="7"/>
    </row>
    <row r="96" spans="1:21" s="30" customFormat="1">
      <c r="A96" s="1"/>
      <c r="B96" s="2"/>
      <c r="C96" s="7"/>
      <c r="D96" s="3"/>
      <c r="E96" s="2"/>
      <c r="F96" s="4"/>
      <c r="G96" s="1"/>
      <c r="H96" s="5"/>
      <c r="I96" s="5"/>
      <c r="J96" s="4"/>
      <c r="K96" s="6"/>
      <c r="L96" s="6"/>
      <c r="M96" s="4"/>
      <c r="N96" s="4"/>
      <c r="O96" s="6"/>
      <c r="P96" s="6"/>
      <c r="Q96" s="5"/>
      <c r="R96" s="4"/>
      <c r="S96" s="1"/>
      <c r="T96" s="7"/>
    </row>
    <row r="97" spans="1:21" s="30" customFormat="1">
      <c r="A97" s="1"/>
      <c r="B97" s="2"/>
      <c r="C97" s="7"/>
      <c r="D97" s="3"/>
      <c r="E97" s="2"/>
      <c r="F97" s="4"/>
      <c r="G97" s="1"/>
      <c r="H97" s="5"/>
      <c r="I97" s="5"/>
      <c r="J97" s="4"/>
      <c r="K97" s="6"/>
      <c r="L97" s="6"/>
      <c r="M97" s="4"/>
      <c r="N97" s="4"/>
      <c r="O97" s="6"/>
      <c r="P97" s="6"/>
      <c r="Q97" s="5"/>
      <c r="R97" s="4"/>
      <c r="S97" s="1"/>
      <c r="T97" s="7"/>
    </row>
    <row r="98" spans="1:21" s="30" customFormat="1">
      <c r="A98" s="1"/>
      <c r="B98" s="2"/>
      <c r="C98" s="7"/>
      <c r="D98" s="3"/>
      <c r="E98" s="2"/>
      <c r="F98" s="4"/>
      <c r="G98" s="1"/>
      <c r="H98" s="5"/>
      <c r="I98" s="5"/>
      <c r="J98" s="4"/>
      <c r="K98" s="6"/>
      <c r="L98" s="6"/>
      <c r="M98" s="4"/>
      <c r="N98" s="4"/>
      <c r="O98" s="6"/>
      <c r="P98" s="6"/>
      <c r="Q98" s="5"/>
      <c r="R98" s="4"/>
      <c r="S98" s="1"/>
      <c r="T98" s="7"/>
    </row>
    <row r="99" spans="1:21" s="30" customFormat="1">
      <c r="A99" s="1"/>
      <c r="B99" s="2"/>
      <c r="C99" s="7"/>
      <c r="D99" s="3"/>
      <c r="E99" s="2"/>
      <c r="F99" s="4"/>
      <c r="G99" s="1"/>
      <c r="H99" s="5"/>
      <c r="I99" s="5"/>
      <c r="J99" s="4"/>
      <c r="K99" s="6"/>
      <c r="L99" s="6"/>
      <c r="M99" s="4"/>
      <c r="N99" s="4"/>
      <c r="O99" s="6"/>
      <c r="P99" s="6"/>
      <c r="Q99" s="5"/>
      <c r="R99" s="4"/>
      <c r="S99" s="1"/>
      <c r="T99" s="7"/>
    </row>
    <row r="100" spans="1:21" s="30" customFormat="1">
      <c r="A100" s="1"/>
      <c r="B100" s="2"/>
      <c r="C100" s="7"/>
      <c r="D100" s="3"/>
      <c r="E100" s="2"/>
      <c r="F100" s="4"/>
      <c r="G100" s="1"/>
      <c r="H100" s="5"/>
      <c r="I100" s="5"/>
      <c r="J100" s="4"/>
      <c r="K100" s="6"/>
      <c r="L100" s="6"/>
      <c r="M100" s="4"/>
      <c r="N100" s="4"/>
      <c r="O100" s="6"/>
      <c r="P100" s="6"/>
      <c r="Q100" s="5"/>
      <c r="R100" s="4"/>
      <c r="S100" s="1"/>
      <c r="T100" s="7"/>
      <c r="U100" s="37"/>
    </row>
    <row r="101" spans="1:21" s="30" customFormat="1">
      <c r="A101" s="1"/>
      <c r="B101" s="2"/>
      <c r="C101" s="7"/>
      <c r="D101" s="3"/>
      <c r="E101" s="2"/>
      <c r="F101" s="4"/>
      <c r="G101" s="1"/>
      <c r="H101" s="5"/>
      <c r="I101" s="5"/>
      <c r="J101" s="4"/>
      <c r="K101" s="6"/>
      <c r="L101" s="6"/>
      <c r="M101" s="4"/>
      <c r="N101" s="4"/>
      <c r="O101" s="6"/>
      <c r="P101" s="6"/>
      <c r="Q101" s="5"/>
      <c r="R101" s="4"/>
      <c r="S101" s="1"/>
      <c r="T101" s="7"/>
      <c r="U101" s="37"/>
    </row>
  </sheetData>
  <autoFilter ref="A19:T19" xr:uid="{00000000-0009-0000-0000-000000000000}"/>
  <pageMargins left="0.25" right="0.25" top="0.75" bottom="0.75" header="0.3" footer="0.3"/>
  <pageSetup paperSize="9" scale="4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EE7BC553C9A44995B9319A571C4399" ma:contentTypeVersion="14" ma:contentTypeDescription="Create a new document." ma:contentTypeScope="" ma:versionID="3918bd1c9f9d90cd6a39e03fcbbcfdd5">
  <xsd:schema xmlns:xsd="http://www.w3.org/2001/XMLSchema" xmlns:xs="http://www.w3.org/2001/XMLSchema" xmlns:p="http://schemas.microsoft.com/office/2006/metadata/properties" xmlns:ns2="e0739614-f5fc-4234-9a32-d9127cc1aedb" xmlns:ns3="3564be4b-a311-4b36-bfff-11dd05659c38" targetNamespace="http://schemas.microsoft.com/office/2006/metadata/properties" ma:root="true" ma:fieldsID="a61b92c342c5c2e27042d684c15cd26d" ns2:_="" ns3:_="">
    <xsd:import namespace="e0739614-f5fc-4234-9a32-d9127cc1aedb"/>
    <xsd:import namespace="3564be4b-a311-4b36-bfff-11dd05659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39614-f5fc-4234-9a32-d9127cc1ae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4be4b-a311-4b36-bfff-11dd05659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9d2b95c-6fe9-40fa-bfe2-236e63ce0ba6}" ma:internalName="TaxCatchAll" ma:showField="CatchAllData" ma:web="3564be4b-a311-4b36-bfff-11dd05659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BDD8B-59F3-4843-86A9-C4B5DE99B5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739614-f5fc-4234-9a32-d9127cc1aedb"/>
    <ds:schemaRef ds:uri="3564be4b-a311-4b36-bfff-11dd05659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A12582-897D-43F1-9BDA-C37AEC6EBC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</vt:lpstr>
      <vt:lpstr>Costing!Print_Area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10-16-1081 | MOLEX | Multipole | Connectors | Farnell</dc:title>
  <dc:creator>Tony Stone</dc:creator>
  <cp:lastModifiedBy>Ben Kazemi</cp:lastModifiedBy>
  <cp:lastPrinted>2013-07-25T14:38:05Z</cp:lastPrinted>
  <dcterms:created xsi:type="dcterms:W3CDTF">2006-11-28T13:00:00Z</dcterms:created>
  <dcterms:modified xsi:type="dcterms:W3CDTF">2023-05-30T10:31:15Z</dcterms:modified>
</cp:coreProperties>
</file>