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rblad" sheetId="1" r:id="rId3"/>
    <sheet state="visible" name="Uitslag" sheetId="2" r:id="rId4"/>
    <sheet state="visible" name="Individueel" sheetId="3" r:id="rId5"/>
    <sheet state="visible" name="Bronbestand" sheetId="4" r:id="rId6"/>
    <sheet state="visible" name="TNL Stemmer per provincie" sheetId="5" r:id="rId7"/>
  </sheets>
  <definedNames/>
  <calcPr/>
</workbook>
</file>

<file path=xl/sharedStrings.xml><?xml version="1.0" encoding="utf-8"?>
<sst xmlns="http://schemas.openxmlformats.org/spreadsheetml/2006/main" count="243" uniqueCount="170">
  <si>
    <t>RMTK verkiezingen simulatie</t>
  </si>
  <si>
    <t>Welkom,</t>
  </si>
  <si>
    <t>Dit document wordt gebruikt voor het bepalen van de uitslag voor de RMTK verkiezingen.</t>
  </si>
  <si>
    <t>Dit document berekent op basis van een aantal variabelen de uitslag van de tweede kamerverkiezingen.</t>
  </si>
  <si>
    <t>Om fraude te voorkomen is de volledige sheet versleuteld en bied enkel een overzicht van de gehanteerde variabelen en de daaraan verbonden uitkomsten.</t>
  </si>
  <si>
    <t>Verantwoording</t>
  </si>
  <si>
    <t>Beknopte Uitslag</t>
  </si>
  <si>
    <t>Bij het samenstellen van de uitslag is met uiterste zorgvuldigheid gewerkt om geen fouten te maken.</t>
  </si>
  <si>
    <t>De sheet wordt ingevuld door de Secretaris-Generaal van RMTK en de ingevoerde variabelen worden gevalideerd door de kiesraad.</t>
  </si>
  <si>
    <t>Mochten er desondanks fouten zijn gemaakt dan kunt u dit melden bij de Secretaris-Generaal via Discord of via de Modmail.</t>
  </si>
  <si>
    <t>Aan de uitkomsten in deze sheet kunnen geen rechten worden ontleend.</t>
  </si>
  <si>
    <t>Was getekend,</t>
  </si>
  <si>
    <t>Uw Secretaris-Generaal</t>
  </si>
  <si>
    <t>/u/th8</t>
  </si>
  <si>
    <t>Belangrijke informatie</t>
  </si>
  <si>
    <t>Dit document is gebruikt voor de uitslag van:</t>
  </si>
  <si>
    <t>RMTK TK MAART 2019</t>
  </si>
  <si>
    <t>Partij</t>
  </si>
  <si>
    <t>Aantal zetels in de tweede kamer:</t>
  </si>
  <si>
    <t>PGV</t>
  </si>
  <si>
    <t>Dit document is versie:</t>
  </si>
  <si>
    <t>3.0.1</t>
  </si>
  <si>
    <t>SDC</t>
  </si>
  <si>
    <t>SP</t>
  </si>
  <si>
    <t>DA'19</t>
  </si>
  <si>
    <t>BR-V</t>
  </si>
  <si>
    <t>FSP</t>
  </si>
  <si>
    <t>De Secretaris-Generaal van dienst:</t>
  </si>
  <si>
    <t>De kiesraad bestaat uit:</t>
  </si>
  <si>
    <t>/u/HiddeVdV96</t>
  </si>
  <si>
    <t>/u/theguus</t>
  </si>
  <si>
    <t>/u/Nickmanbear</t>
  </si>
  <si>
    <t>/u/House_of_Farts</t>
  </si>
  <si>
    <t>Verantwoording over de uitslag:</t>
  </si>
  <si>
    <t>Alfus</t>
  </si>
  <si>
    <t>Keijeman</t>
  </si>
  <si>
    <t>Totaal</t>
  </si>
  <si>
    <t>De uitslag en het juist invullen van dit document is gecontroleerd door:</t>
  </si>
  <si>
    <t>Naam</t>
  </si>
  <si>
    <t>Functie</t>
  </si>
  <si>
    <t>Datum</t>
  </si>
  <si>
    <t>Zetels</t>
  </si>
  <si>
    <t>Secretaris-Generaal</t>
  </si>
  <si>
    <t>Lid Kiesraad</t>
  </si>
  <si>
    <t>Deze sheet en haar uitkomst is vergrendeld:</t>
  </si>
  <si>
    <t>Door:</t>
  </si>
  <si>
    <t>Datum:</t>
  </si>
  <si>
    <t>De leden van de kiesraad dienen in de uitslagpost te bevestigen dat de vergrendelde sheet gelijk is aan het aan hen voorgelegde document.</t>
  </si>
  <si>
    <t>End of sheet</t>
  </si>
  <si>
    <t>Uitslag</t>
  </si>
  <si>
    <t>Partij 1</t>
  </si>
  <si>
    <t>Partij 2</t>
  </si>
  <si>
    <t>Partij 3</t>
  </si>
  <si>
    <t>Partij 4</t>
  </si>
  <si>
    <t>Partij 5</t>
  </si>
  <si>
    <t>Partij 6</t>
  </si>
  <si>
    <t>Partij 7</t>
  </si>
  <si>
    <t>Partij 8</t>
  </si>
  <si>
    <t>stemmen</t>
  </si>
  <si>
    <t>Aantal zetels te verdelen</t>
  </si>
  <si>
    <t>In te vullen</t>
  </si>
  <si>
    <t>TNL</t>
  </si>
  <si>
    <t>Media</t>
  </si>
  <si>
    <t>Deelnemende partijen</t>
  </si>
  <si>
    <t>Campagne</t>
  </si>
  <si>
    <t>Politiek</t>
  </si>
  <si>
    <t>Stemmen TNL</t>
  </si>
  <si>
    <t>Stemmen</t>
  </si>
  <si>
    <t>Cijfer</t>
  </si>
  <si>
    <t>Cijfer Score</t>
  </si>
  <si>
    <t>Totaal Score</t>
  </si>
  <si>
    <t>Stemmen Campagne</t>
  </si>
  <si>
    <t>Aantal Debatten</t>
  </si>
  <si>
    <t>Debat Cijfer</t>
  </si>
  <si>
    <t>Programma Cijfer</t>
  </si>
  <si>
    <t>Pledgecard Cijfer</t>
  </si>
  <si>
    <t>Aantal Posters</t>
  </si>
  <si>
    <t>Posters Cijfer</t>
  </si>
  <si>
    <t>Aantal Debatten Score</t>
  </si>
  <si>
    <t>Debat Cijfer Score</t>
  </si>
  <si>
    <t>Programma Cijfer Score</t>
  </si>
  <si>
    <t>Pledgecard Cijfer Score</t>
  </si>
  <si>
    <t>Aantal Posters Score</t>
  </si>
  <si>
    <t>Posters Cijfer Score</t>
  </si>
  <si>
    <t>Stemming bijgewoond</t>
  </si>
  <si>
    <t>Stemmen media</t>
  </si>
  <si>
    <t>Max Stemmingen</t>
  </si>
  <si>
    <t>Moties</t>
  </si>
  <si>
    <t>Debatten</t>
  </si>
  <si>
    <t>Stemmen Politiek</t>
  </si>
  <si>
    <t>Kamervragen</t>
  </si>
  <si>
    <t>Kamerbrieven</t>
  </si>
  <si>
    <t>Koninklijke Besluiten</t>
  </si>
  <si>
    <t>Wetten</t>
  </si>
  <si>
    <t>Amendementen</t>
  </si>
  <si>
    <t>Debatten Deelgenomen</t>
  </si>
  <si>
    <t>Score Stemmingen Bijgewoond</t>
  </si>
  <si>
    <t>ScoreMoties</t>
  </si>
  <si>
    <t>Score Debatten</t>
  </si>
  <si>
    <t>Score Kamervragen</t>
  </si>
  <si>
    <t>Score Kamerbrieven</t>
  </si>
  <si>
    <t>Totaal stemmen</t>
  </si>
  <si>
    <t>Score Wetten</t>
  </si>
  <si>
    <t>Score Amendementen</t>
  </si>
  <si>
    <t>Score Debatten Deelgenomen</t>
  </si>
  <si>
    <t>Totaal Stemmen</t>
  </si>
  <si>
    <t>Partijstemmen Herverdeeld</t>
  </si>
  <si>
    <t>Kiesdeler</t>
  </si>
  <si>
    <t>Weging</t>
  </si>
  <si>
    <t>Ambassade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</si>
  <si>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</si>
  <si>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</si>
  <si>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</si>
  <si>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</si>
  <si>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</si>
  <si>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</si>
  <si>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</si>
  <si>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</si>
  <si>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</si>
  <si>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Overzees</t>
  </si>
  <si>
    <t>Utrecht</t>
  </si>
  <si>
    <t>Zeeland</t>
  </si>
  <si>
    <t>Zuid-Holland</t>
  </si>
  <si>
    <t>B-RV</t>
  </si>
  <si>
    <t>timelapse00</t>
  </si>
  <si>
    <t>Arnie15</t>
  </si>
  <si>
    <t>FeebleMeltdown</t>
  </si>
  <si>
    <t>123ricardo210</t>
  </si>
  <si>
    <t>pctrademark</t>
  </si>
  <si>
    <t>Berekende zetels</t>
  </si>
  <si>
    <t>Werkelijke aantal zetels</t>
  </si>
  <si>
    <t>Uitgebrachte stemmen:</t>
  </si>
  <si>
    <t>Kiesdeler voorkeurszetels</t>
  </si>
  <si>
    <t>Verkozen</t>
  </si>
  <si>
    <t>Aantal zetels:</t>
  </si>
  <si>
    <t>Voorkeurszetel</t>
  </si>
  <si>
    <t>RkRs21</t>
  </si>
  <si>
    <t>Nickmanbear</t>
  </si>
  <si>
    <t>gwndavidje</t>
  </si>
  <si>
    <t>EchtGeenSpanjool</t>
  </si>
  <si>
    <t>spIcy_meme</t>
  </si>
  <si>
    <t>Jack-Grover191</t>
  </si>
  <si>
    <t>7Hielke</t>
  </si>
  <si>
    <t>House_of_Farts</t>
  </si>
  <si>
    <t>LordAverap</t>
  </si>
  <si>
    <t>tarikflc</t>
  </si>
  <si>
    <t>JorenM</t>
  </si>
  <si>
    <t>Sambalchuck</t>
  </si>
  <si>
    <t>Yeblured</t>
  </si>
  <si>
    <t>Der_Kohl</t>
  </si>
  <si>
    <t>HiddeVdV96</t>
  </si>
  <si>
    <t>SimonScalary</t>
  </si>
  <si>
    <t>MTFD</t>
  </si>
  <si>
    <t>kajtuu98</t>
  </si>
  <si>
    <t>-__-_</t>
  </si>
  <si>
    <t>Dutchy54</t>
  </si>
  <si>
    <t>JohanCAvdM</t>
  </si>
  <si>
    <t>Flipjum</t>
  </si>
  <si>
    <t>minethestickman</t>
  </si>
  <si>
    <t>Mark_Usher_</t>
  </si>
  <si>
    <t>TheJelleyFish</t>
  </si>
  <si>
    <t>Blaatic</t>
  </si>
  <si>
    <t>theguus</t>
  </si>
  <si>
    <t>LTIstarcraft</t>
  </si>
  <si>
    <t>Mertaan</t>
  </si>
  <si>
    <t>Sottof</t>
  </si>
  <si>
    <t>Mjerjen</t>
  </si>
  <si>
    <t>Dragonfly338</t>
  </si>
  <si>
    <t>Lijst /u/Alfus</t>
  </si>
  <si>
    <t>Lijst /u/Keijeman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</si>
</sst>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-yyyy"/>
    <numFmt numFmtId="165" formatCode="_ * #,##0_ ;_ * \-#,##0_ ;_ * &quot;-&quot;??_ ;_ @_ "/>
    <numFmt numFmtId="166" formatCode="#,##0_ ;\-#,##0\ "/>
  </numFmts>
  <fonts count="23">
    <font>
      <sz val="10.0"/>
      <color rgb="FF000000"/>
      <name val="Arial"/>
    </font>
    <font>
      <sz val="11.0"/>
      <color rgb="FFFFFFFF"/>
      <name val="Calibri"/>
    </font>
    <font>
      <sz val="11.0"/>
      <color rgb="FF000000"/>
      <name val="Calibri"/>
    </font>
    <font>
      <b/>
      <sz val="11.0"/>
      <color rgb="FFFFFFFF"/>
      <name val="Calibri"/>
    </font>
    <font/>
    <font>
      <b/>
      <sz val="11.0"/>
      <color rgb="FF000000"/>
      <name val="Calibri"/>
    </font>
    <font>
      <i/>
      <sz val="11.0"/>
      <color rgb="FF000000"/>
      <name val="Calibri"/>
    </font>
    <font>
      <sz val="14.0"/>
      <color rgb="FF000000"/>
      <name val="Caveat"/>
    </font>
    <font>
      <b/>
    </font>
    <font>
      <b/>
      <color rgb="FFFFFFFF"/>
    </font>
    <font>
      <b/>
      <u/>
      <sz val="11.0"/>
      <color rgb="FF000000"/>
      <name val="Calibri"/>
    </font>
    <font>
      <name val="Arial"/>
    </font>
    <font>
      <i/>
      <sz val="9.0"/>
      <color rgb="FF000000"/>
      <name val="Calibri"/>
    </font>
    <font>
      <sz val="11.0"/>
      <name val="Calibri"/>
    </font>
    <font>
      <b/>
      <color rgb="FFFFFFFF"/>
      <name val="Arial"/>
    </font>
    <font>
      <i/>
      <sz val="10.0"/>
      <color rgb="FF000000"/>
      <name val="Calibri"/>
    </font>
    <font>
      <b/>
      <sz val="12.0"/>
      <color rgb="FFFFFFFF"/>
      <name val="Arial"/>
    </font>
    <font>
      <sz val="10.0"/>
      <color rgb="FF000000"/>
      <name val="Open Sans"/>
    </font>
    <font>
      <b/>
      <sz val="12.0"/>
      <color rgb="FFF1C232"/>
      <name val="Arial"/>
    </font>
    <font>
      <b/>
      <sz val="12.0"/>
      <color rgb="FF000000"/>
      <name val="Arial"/>
    </font>
    <font>
      <b/>
      <sz val="12.0"/>
      <color rgb="FF990000"/>
      <name val="Arial"/>
    </font>
    <font>
      <b/>
      <sz val="12.0"/>
      <color rgb="FFFFD966"/>
      <name val="Arial"/>
    </font>
    <font>
      <b/>
      <sz val="10.0"/>
      <color rgb="FFFFFFFF"/>
      <name val="Open Sans"/>
    </font>
  </fonts>
  <fills count="19">
    <fill>
      <patternFill patternType="none"/>
    </fill>
    <fill>
      <patternFill patternType="lightGray"/>
    </fill>
    <fill>
      <patternFill patternType="solid">
        <fgColor rgb="FF222A35"/>
        <bgColor rgb="FF222A35"/>
      </patternFill>
    </fill>
    <fill>
      <patternFill patternType="solid">
        <fgColor rgb="FF171616"/>
        <bgColor rgb="FF171616"/>
      </patternFill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BBED8"/>
        <bgColor rgb="FF6BBED8"/>
      </patternFill>
    </fill>
    <fill>
      <patternFill patternType="solid">
        <fgColor rgb="FFF3F3F3"/>
        <bgColor rgb="FFF3F3F3"/>
      </patternFill>
    </fill>
    <fill>
      <patternFill patternType="solid">
        <fgColor rgb="FF470A47"/>
        <bgColor rgb="FF470A47"/>
      </patternFill>
    </fill>
    <fill>
      <patternFill patternType="solid">
        <fgColor rgb="FFDE0000"/>
        <bgColor rgb="FFDE0000"/>
      </patternFill>
    </fill>
    <fill>
      <patternFill patternType="solid">
        <fgColor rgb="FFFCD116"/>
        <bgColor rgb="FFFCD116"/>
      </patternFill>
    </fill>
    <fill>
      <patternFill patternType="solid">
        <fgColor rgb="FF0D4272"/>
        <bgColor rgb="FF0D4272"/>
      </patternFill>
    </fill>
    <fill>
      <patternFill patternType="solid">
        <fgColor rgb="FF1767C6"/>
        <bgColor rgb="FF1767C6"/>
      </patternFill>
    </fill>
    <fill>
      <patternFill patternType="solid">
        <fgColor rgb="FF990000"/>
        <bgColor rgb="FF990000"/>
      </patternFill>
    </fill>
    <fill>
      <patternFill patternType="solid">
        <fgColor rgb="FFFD8C24"/>
        <bgColor rgb="FFFD8C24"/>
      </patternFill>
    </fill>
  </fills>
  <borders count="2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/>
      <bottom/>
    </border>
    <border>
      <right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double">
        <color rgb="FFFFFFFF"/>
      </right>
    </border>
    <border>
      <left style="double">
        <color rgb="FFFFFFFF"/>
      </lef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2" fontId="3" numFmtId="0" xfId="0" applyBorder="1" applyFont="1"/>
    <xf borderId="1" fillId="3" fontId="3" numFmtId="0" xfId="0" applyBorder="1" applyFill="1" applyFont="1"/>
    <xf borderId="0" fillId="0" fontId="4" numFmtId="0" xfId="0" applyAlignment="1" applyFont="1">
      <alignment readingOrder="0"/>
    </xf>
    <xf borderId="0" fillId="0" fontId="5" numFmtId="0" xfId="0" applyFont="1"/>
    <xf borderId="1" fillId="3" fontId="3" numFmtId="0" xfId="0" applyAlignment="1" applyBorder="1" applyFont="1">
      <alignment readingOrder="0"/>
    </xf>
    <xf borderId="0" fillId="0" fontId="6" numFmtId="0" xfId="0" applyFont="1"/>
    <xf borderId="0" fillId="0" fontId="7" numFmtId="0" xfId="0" applyFont="1"/>
    <xf borderId="0" fillId="3" fontId="3" numFmtId="0" xfId="0" applyFont="1"/>
    <xf borderId="0" fillId="0" fontId="5" numFmtId="0" xfId="0" applyAlignment="1" applyFont="1">
      <alignment horizontal="left" readingOrder="0"/>
    </xf>
    <xf borderId="2" fillId="0" fontId="8" numFmtId="0" xfId="0" applyAlignment="1" applyBorder="1" applyFont="1">
      <alignment readingOrder="0"/>
    </xf>
    <xf borderId="0" fillId="0" fontId="5" numFmtId="0" xfId="0" applyAlignment="1" applyFont="1">
      <alignment horizontal="left"/>
    </xf>
    <xf borderId="3" fillId="3" fontId="9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3" fontId="9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vertical="bottom"/>
    </xf>
    <xf borderId="4" fillId="0" fontId="8" numFmtId="0" xfId="0" applyAlignment="1" applyBorder="1" applyFont="1">
      <alignment readingOrder="0"/>
    </xf>
    <xf borderId="5" fillId="0" fontId="4" numFmtId="0" xfId="0" applyAlignment="1" applyBorder="1" applyFont="1">
      <alignment horizontal="center"/>
    </xf>
    <xf borderId="0" fillId="0" fontId="2" numFmtId="164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 readingOrder="0"/>
    </xf>
    <xf borderId="5" fillId="0" fontId="2" numFmtId="0" xfId="0" applyBorder="1" applyFont="1"/>
    <xf borderId="6" fillId="0" fontId="4" numFmtId="0" xfId="0" applyAlignment="1" applyBorder="1" applyFont="1">
      <alignment horizontal="center"/>
    </xf>
    <xf borderId="0" fillId="0" fontId="12" numFmtId="0" xfId="0" applyFont="1"/>
    <xf borderId="0" fillId="3" fontId="3" numFmtId="1" xfId="0" applyFont="1" applyNumberFormat="1"/>
    <xf borderId="0" fillId="0" fontId="4" numFmtId="1" xfId="0" applyFont="1" applyNumberFormat="1"/>
    <xf borderId="0" fillId="0" fontId="4" numFmtId="2" xfId="0" applyFont="1" applyNumberFormat="1"/>
    <xf borderId="7" fillId="4" fontId="13" numFmtId="1" xfId="0" applyAlignment="1" applyBorder="1" applyFill="1" applyFont="1" applyNumberFormat="1">
      <alignment readingOrder="0"/>
    </xf>
    <xf borderId="8" fillId="4" fontId="2" numFmtId="1" xfId="0" applyAlignment="1" applyBorder="1" applyFont="1" applyNumberFormat="1">
      <alignment horizontal="right" vertical="bottom"/>
    </xf>
    <xf borderId="0" fillId="5" fontId="2" numFmtId="1" xfId="0" applyAlignment="1" applyFill="1" applyFont="1" applyNumberFormat="1">
      <alignment readingOrder="0" shrinkToFit="0" vertical="bottom" wrapText="0"/>
    </xf>
    <xf borderId="9" fillId="5" fontId="13" numFmtId="0" xfId="0" applyAlignment="1" applyBorder="1" applyFont="1">
      <alignment vertical="bottom"/>
    </xf>
    <xf borderId="8" fillId="5" fontId="2" numFmtId="1" xfId="0" applyAlignment="1" applyBorder="1" applyFont="1" applyNumberFormat="1">
      <alignment horizontal="right" vertical="bottom"/>
    </xf>
    <xf borderId="0" fillId="5" fontId="13" numFmtId="1" xfId="0" applyFont="1" applyNumberFormat="1"/>
    <xf borderId="0" fillId="6" fontId="13" numFmtId="1" xfId="0" applyFill="1" applyFont="1" applyNumberFormat="1"/>
    <xf borderId="9" fillId="6" fontId="13" numFmtId="0" xfId="0" applyAlignment="1" applyBorder="1" applyFont="1">
      <alignment vertical="bottom"/>
    </xf>
    <xf borderId="8" fillId="6" fontId="2" numFmtId="1" xfId="0" applyAlignment="1" applyBorder="1" applyFont="1" applyNumberFormat="1">
      <alignment horizontal="right" vertical="bottom"/>
    </xf>
    <xf borderId="10" fillId="6" fontId="2" numFmtId="1" xfId="0" applyAlignment="1" applyBorder="1" applyFont="1" applyNumberFormat="1">
      <alignment vertical="bottom"/>
    </xf>
    <xf borderId="10" fillId="5" fontId="2" numFmtId="1" xfId="0" applyAlignment="1" applyBorder="1" applyFont="1" applyNumberFormat="1">
      <alignment vertical="bottom"/>
    </xf>
    <xf borderId="7" fillId="0" fontId="13" numFmtId="1" xfId="0" applyAlignment="1" applyBorder="1" applyFont="1" applyNumberFormat="1">
      <alignment readingOrder="0"/>
    </xf>
    <xf borderId="11" fillId="0" fontId="2" numFmtId="1" xfId="0" applyBorder="1" applyFont="1" applyNumberFormat="1"/>
    <xf borderId="8" fillId="0" fontId="2" numFmtId="1" xfId="0" applyAlignment="1" applyBorder="1" applyFont="1" applyNumberFormat="1">
      <alignment horizontal="right" vertical="bottom"/>
    </xf>
    <xf borderId="3" fillId="0" fontId="4" numFmtId="0" xfId="0" applyBorder="1" applyFont="1"/>
    <xf borderId="12" fillId="0" fontId="2" numFmtId="1" xfId="0" applyAlignment="1" applyBorder="1" applyFont="1" applyNumberFormat="1">
      <alignment readingOrder="0"/>
    </xf>
    <xf borderId="0" fillId="3" fontId="3" numFmtId="1" xfId="0" applyAlignment="1" applyFont="1" applyNumberFormat="1">
      <alignment horizontal="center" readingOrder="0" shrinkToFit="0" wrapText="1"/>
    </xf>
    <xf borderId="13" fillId="7" fontId="5" numFmtId="2" xfId="0" applyBorder="1" applyFill="1" applyFont="1" applyNumberFormat="1"/>
    <xf borderId="14" fillId="0" fontId="4" numFmtId="0" xfId="0" applyBorder="1" applyFont="1"/>
    <xf borderId="0" fillId="0" fontId="2" numFmtId="1" xfId="0" applyFont="1" applyNumberFormat="1"/>
    <xf borderId="0" fillId="3" fontId="3" numFmtId="1" xfId="0" applyAlignment="1" applyFont="1" applyNumberFormat="1">
      <alignment horizontal="center" readingOrder="0"/>
    </xf>
    <xf borderId="7" fillId="5" fontId="13" numFmtId="1" xfId="0" applyBorder="1" applyFont="1" applyNumberFormat="1"/>
    <xf borderId="15" fillId="3" fontId="3" numFmtId="1" xfId="0" applyAlignment="1" applyBorder="1" applyFont="1" applyNumberFormat="1">
      <alignment horizontal="center" readingOrder="0"/>
    </xf>
    <xf borderId="16" fillId="0" fontId="2" numFmtId="1" xfId="0" applyBorder="1" applyFont="1" applyNumberFormat="1"/>
    <xf borderId="17" fillId="0" fontId="2" numFmtId="1" xfId="0" applyAlignment="1" applyBorder="1" applyFont="1" applyNumberFormat="1">
      <alignment readingOrder="0"/>
    </xf>
    <xf borderId="15" fillId="3" fontId="3" numFmtId="1" xfId="0" applyAlignment="1" applyBorder="1" applyFont="1" applyNumberFormat="1">
      <alignment horizontal="center" vertical="bottom"/>
    </xf>
    <xf borderId="18" fillId="7" fontId="5" numFmtId="2" xfId="0" applyBorder="1" applyFont="1" applyNumberFormat="1"/>
    <xf borderId="16" fillId="0" fontId="2" numFmtId="1" xfId="0" applyAlignment="1" applyBorder="1" applyFont="1" applyNumberFormat="1">
      <alignment readingOrder="0"/>
    </xf>
    <xf borderId="7" fillId="0" fontId="2" numFmtId="1" xfId="0" applyAlignment="1" applyBorder="1" applyFont="1" applyNumberFormat="1">
      <alignment vertical="bottom"/>
    </xf>
    <xf borderId="0" fillId="3" fontId="13" numFmtId="1" xfId="0" applyFont="1" applyNumberFormat="1"/>
    <xf borderId="9" fillId="0" fontId="13" numFmtId="0" xfId="0" applyAlignment="1" applyBorder="1" applyFont="1">
      <alignment vertical="bottom"/>
    </xf>
    <xf borderId="0" fillId="3" fontId="3" numFmtId="1" xfId="0" applyAlignment="1" applyFont="1" applyNumberFormat="1">
      <alignment horizontal="left" readingOrder="0" shrinkToFit="0" wrapText="1"/>
    </xf>
    <xf borderId="19" fillId="0" fontId="2" numFmtId="2" xfId="0" applyAlignment="1" applyBorder="1" applyFont="1" applyNumberFormat="1">
      <alignment readingOrder="0"/>
    </xf>
    <xf borderId="0" fillId="3" fontId="3" numFmtId="1" xfId="0" applyAlignment="1" applyFont="1" applyNumberFormat="1">
      <alignment readingOrder="0" shrinkToFit="0" wrapText="1"/>
    </xf>
    <xf borderId="0" fillId="0" fontId="2" numFmtId="1" xfId="0" applyAlignment="1" applyFont="1" applyNumberFormat="1">
      <alignment readingOrder="0"/>
    </xf>
    <xf borderId="0" fillId="3" fontId="9" numFmtId="1" xfId="0" applyAlignment="1" applyFont="1" applyNumberFormat="1">
      <alignment readingOrder="0" shrinkToFit="0" wrapText="1"/>
    </xf>
    <xf borderId="15" fillId="3" fontId="3" numFmtId="1" xfId="0" applyAlignment="1" applyBorder="1" applyFont="1" applyNumberFormat="1">
      <alignment readingOrder="0" shrinkToFit="0" wrapText="1"/>
    </xf>
    <xf borderId="10" fillId="0" fontId="2" numFmtId="1" xfId="0" applyAlignment="1" applyBorder="1" applyFont="1" applyNumberFormat="1">
      <alignment vertical="bottom"/>
    </xf>
    <xf borderId="17" fillId="0" fontId="2" numFmtId="1" xfId="0" applyBorder="1" applyFont="1" applyNumberFormat="1"/>
    <xf borderId="15" fillId="3" fontId="14" numFmtId="1" xfId="0" applyAlignment="1" applyBorder="1" applyFont="1" applyNumberFormat="1">
      <alignment shrinkToFit="0" vertical="bottom" wrapText="1"/>
    </xf>
    <xf borderId="0" fillId="3" fontId="14" numFmtId="1" xfId="0" applyAlignment="1" applyFont="1" applyNumberFormat="1">
      <alignment shrinkToFit="0" vertical="bottom" wrapText="1"/>
    </xf>
    <xf borderId="4" fillId="0" fontId="2" numFmtId="2" xfId="0" applyAlignment="1" applyBorder="1" applyFont="1" applyNumberFormat="1">
      <alignment readingOrder="0"/>
    </xf>
    <xf borderId="0" fillId="6" fontId="2" numFmtId="1" xfId="0" applyAlignment="1" applyFont="1" applyNumberFormat="1">
      <alignment readingOrder="0" shrinkToFit="0" vertical="bottom" wrapText="0"/>
    </xf>
    <xf borderId="0" fillId="0" fontId="2" numFmtId="2" xfId="0" applyFont="1" applyNumberFormat="1"/>
    <xf borderId="16" fillId="0" fontId="4" numFmtId="1" xfId="0" applyAlignment="1" applyBorder="1" applyFont="1" applyNumberFormat="1">
      <alignment readingOrder="0"/>
    </xf>
    <xf borderId="20" fillId="0" fontId="2" numFmtId="1" xfId="0" applyBorder="1" applyFont="1" applyNumberFormat="1"/>
    <xf borderId="5" fillId="0" fontId="4" numFmtId="0" xfId="0" applyBorder="1" applyFont="1"/>
    <xf borderId="0" fillId="0" fontId="4" numFmtId="1" xfId="0" applyAlignment="1" applyFont="1" applyNumberFormat="1">
      <alignment horizontal="center"/>
    </xf>
    <xf borderId="17" fillId="0" fontId="4" numFmtId="0" xfId="0" applyBorder="1" applyFont="1"/>
    <xf borderId="16" fillId="0" fontId="4" numFmtId="1" xfId="0" applyAlignment="1" applyBorder="1" applyFont="1" applyNumberFormat="1">
      <alignment horizontal="center"/>
    </xf>
    <xf borderId="0" fillId="8" fontId="13" numFmtId="1" xfId="0" applyFill="1" applyFont="1" applyNumberFormat="1"/>
    <xf borderId="6" fillId="0" fontId="2" numFmtId="1" xfId="0" applyBorder="1" applyFont="1" applyNumberFormat="1"/>
    <xf borderId="5" fillId="0" fontId="2" numFmtId="1" xfId="0" applyBorder="1" applyFont="1" applyNumberFormat="1"/>
    <xf borderId="0" fillId="0" fontId="13" numFmtId="1" xfId="0" applyAlignment="1" applyFont="1" applyNumberFormat="1">
      <alignment horizontal="center"/>
    </xf>
    <xf borderId="5" fillId="0" fontId="2" numFmtId="2" xfId="0" applyBorder="1" applyFont="1" applyNumberFormat="1"/>
    <xf borderId="0" fillId="0" fontId="15" numFmtId="1" xfId="0" applyFont="1" applyNumberFormat="1"/>
    <xf borderId="0" fillId="0" fontId="11" numFmtId="1" xfId="0" applyAlignment="1" applyFont="1" applyNumberFormat="1">
      <alignment horizontal="center" vertical="bottom"/>
    </xf>
    <xf borderId="7" fillId="5" fontId="13" numFmtId="1" xfId="0" applyAlignment="1" applyBorder="1" applyFont="1" applyNumberFormat="1">
      <alignment readingOrder="0"/>
    </xf>
    <xf borderId="17" fillId="0" fontId="4" numFmtId="1" xfId="0" applyAlignment="1" applyBorder="1" applyFont="1" applyNumberFormat="1">
      <alignment horizontal="center"/>
    </xf>
    <xf borderId="0" fillId="0" fontId="2" numFmtId="1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horizontal="center" readingOrder="0"/>
    </xf>
    <xf borderId="0" fillId="0" fontId="13" numFmtId="1" xfId="0" applyAlignment="1" applyFont="1" applyNumberFormat="1">
      <alignment horizontal="center" readingOrder="0"/>
    </xf>
    <xf borderId="0" fillId="9" fontId="9" numFmtId="0" xfId="0" applyAlignment="1" applyFill="1" applyFont="1">
      <alignment horizontal="center"/>
    </xf>
    <xf borderId="0" fillId="9" fontId="9" numFmtId="0" xfId="0" applyAlignment="1" applyFont="1">
      <alignment horizontal="center" readingOrder="0"/>
    </xf>
    <xf borderId="0" fillId="0" fontId="11" numFmtId="1" xfId="0" applyAlignment="1" applyFont="1" applyNumberFormat="1">
      <alignment horizontal="center" readingOrder="0" vertical="bottom"/>
    </xf>
    <xf borderId="17" fillId="10" fontId="16" numFmtId="0" xfId="0" applyAlignment="1" applyBorder="1" applyFill="1" applyFont="1">
      <alignment horizontal="center"/>
    </xf>
    <xf borderId="17" fillId="11" fontId="17" numFmtId="0" xfId="0" applyAlignment="1" applyBorder="1" applyFill="1" applyFont="1">
      <alignment horizontal="right"/>
    </xf>
    <xf borderId="19" fillId="11" fontId="17" numFmtId="0" xfId="0" applyAlignment="1" applyBorder="1" applyFont="1">
      <alignment horizontal="right" readingOrder="0"/>
    </xf>
    <xf borderId="19" fillId="11" fontId="17" numFmtId="0" xfId="0" applyAlignment="1" applyBorder="1" applyFont="1">
      <alignment horizontal="right"/>
    </xf>
    <xf borderId="17" fillId="12" fontId="16" numFmtId="0" xfId="0" applyAlignment="1" applyBorder="1" applyFill="1" applyFont="1">
      <alignment horizontal="center"/>
    </xf>
    <xf borderId="5" fillId="0" fontId="4" numFmtId="1" xfId="0" applyAlignment="1" applyBorder="1" applyFont="1" applyNumberFormat="1">
      <alignment horizontal="center"/>
    </xf>
    <xf borderId="17" fillId="13" fontId="18" numFmtId="0" xfId="0" applyAlignment="1" applyBorder="1" applyFill="1" applyFont="1">
      <alignment horizontal="center"/>
    </xf>
    <xf borderId="5" fillId="0" fontId="11" numFmtId="1" xfId="0" applyAlignment="1" applyBorder="1" applyFont="1" applyNumberFormat="1">
      <alignment horizontal="center" vertical="bottom"/>
    </xf>
    <xf borderId="17" fillId="14" fontId="19" numFmtId="0" xfId="0" applyAlignment="1" applyBorder="1" applyFill="1" applyFont="1">
      <alignment horizontal="center"/>
    </xf>
    <xf borderId="17" fillId="15" fontId="16" numFmtId="0" xfId="0" applyAlignment="1" applyBorder="1" applyFill="1" applyFont="1">
      <alignment horizontal="center"/>
    </xf>
    <xf borderId="17" fillId="16" fontId="20" numFmtId="0" xfId="0" applyAlignment="1" applyBorder="1" applyFill="1" applyFont="1">
      <alignment horizontal="center"/>
    </xf>
    <xf borderId="2" fillId="0" fontId="2" numFmtId="1" xfId="0" applyAlignment="1" applyBorder="1" applyFont="1" applyNumberFormat="1">
      <alignment readingOrder="0"/>
    </xf>
    <xf borderId="17" fillId="17" fontId="21" numFmtId="0" xfId="0" applyAlignment="1" applyBorder="1" applyFill="1" applyFont="1">
      <alignment horizontal="center"/>
    </xf>
    <xf borderId="11" fillId="0" fontId="13" numFmtId="1" xfId="0" applyAlignment="1" applyBorder="1" applyFont="1" applyNumberFormat="1">
      <alignment readingOrder="0"/>
    </xf>
    <xf borderId="7" fillId="6" fontId="13" numFmtId="1" xfId="0" applyBorder="1" applyFont="1" applyNumberFormat="1"/>
    <xf borderId="17" fillId="18" fontId="19" numFmtId="0" xfId="0" applyAlignment="1" applyBorder="1" applyFill="1" applyFont="1">
      <alignment horizontal="center"/>
    </xf>
    <xf borderId="3" fillId="0" fontId="4" numFmtId="1" xfId="0" applyAlignment="1" applyBorder="1" applyFont="1" applyNumberFormat="1">
      <alignment horizontal="center"/>
    </xf>
    <xf borderId="11" fillId="0" fontId="13" numFmtId="1" xfId="0" applyAlignment="1" applyBorder="1" applyFont="1" applyNumberFormat="1">
      <alignment horizontal="center"/>
    </xf>
    <xf borderId="0" fillId="9" fontId="9" numFmtId="0" xfId="0" applyAlignment="1" applyFont="1">
      <alignment readingOrder="0"/>
    </xf>
    <xf borderId="11" fillId="0" fontId="4" numFmtId="1" xfId="0" applyAlignment="1" applyBorder="1" applyFont="1" applyNumberFormat="1">
      <alignment horizontal="center"/>
    </xf>
    <xf borderId="0" fillId="9" fontId="22" numFmtId="0" xfId="0" applyAlignment="1" applyFont="1">
      <alignment horizontal="right"/>
    </xf>
    <xf borderId="12" fillId="0" fontId="4" numFmtId="0" xfId="0" applyBorder="1" applyFont="1"/>
    <xf borderId="3" fillId="0" fontId="4" numFmtId="1" xfId="0" applyAlignment="1" applyBorder="1" applyFont="1" applyNumberFormat="1">
      <alignment horizontal="center" readingOrder="0"/>
    </xf>
    <xf borderId="3" fillId="0" fontId="13" numFmtId="1" xfId="0" applyAlignment="1" applyBorder="1" applyFont="1" applyNumberFormat="1">
      <alignment horizontal="center" readingOrder="0"/>
    </xf>
    <xf borderId="12" fillId="0" fontId="13" numFmtId="1" xfId="0" applyAlignment="1" applyBorder="1" applyFont="1" applyNumberFormat="1">
      <alignment horizontal="center" readingOrder="0"/>
    </xf>
    <xf borderId="16" fillId="0" fontId="11" numFmtId="1" xfId="0" applyAlignment="1" applyBorder="1" applyFont="1" applyNumberFormat="1">
      <alignment horizontal="center" vertical="bottom"/>
    </xf>
    <xf borderId="3" fillId="0" fontId="4" numFmtId="1" xfId="0" applyAlignment="1" applyBorder="1" applyFont="1" applyNumberFormat="1">
      <alignment horizontal="center"/>
    </xf>
    <xf borderId="12" fillId="0" fontId="4" numFmtId="1" xfId="0" applyAlignment="1" applyBorder="1" applyFont="1" applyNumberFormat="1">
      <alignment horizontal="center"/>
    </xf>
    <xf borderId="16" fillId="0" fontId="13" numFmtId="1" xfId="0" applyAlignment="1" applyBorder="1" applyFont="1" applyNumberFormat="1">
      <alignment readingOrder="0"/>
    </xf>
    <xf borderId="0" fillId="0" fontId="13" numFmtId="1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16" fillId="0" fontId="13" numFmtId="1" xfId="0" applyAlignment="1" applyBorder="1" applyFont="1" applyNumberFormat="1">
      <alignment horizontal="center" readingOrder="0"/>
    </xf>
    <xf borderId="19" fillId="0" fontId="4" numFmtId="1" xfId="0" applyAlignment="1" applyBorder="1" applyFont="1" applyNumberFormat="1">
      <alignment horizontal="center"/>
    </xf>
    <xf borderId="17" fillId="0" fontId="13" numFmtId="1" xfId="0" applyAlignment="1" applyBorder="1" applyFont="1" applyNumberFormat="1">
      <alignment horizontal="center" readingOrder="0"/>
    </xf>
    <xf borderId="8" fillId="0" fontId="2" numFmtId="0" xfId="0" applyAlignment="1" applyBorder="1" applyFont="1">
      <alignment horizontal="right" vertical="bottom"/>
    </xf>
    <xf borderId="7" fillId="8" fontId="13" numFmtId="1" xfId="0" applyBorder="1" applyFont="1" applyNumberFormat="1"/>
    <xf borderId="0" fillId="0" fontId="4" numFmtId="1" xfId="0" applyAlignment="1" applyFont="1" applyNumberFormat="1">
      <alignment horizontal="center"/>
    </xf>
    <xf borderId="0" fillId="0" fontId="13" numFmtId="0" xfId="0" applyAlignment="1" applyFont="1">
      <alignment vertical="bottom"/>
    </xf>
    <xf borderId="20" fillId="0" fontId="11" numFmtId="1" xfId="0" applyAlignment="1" applyBorder="1" applyFont="1" applyNumberFormat="1">
      <alignment horizontal="center" vertical="bottom"/>
    </xf>
    <xf borderId="21" fillId="3" fontId="2" numFmtId="0" xfId="0" applyBorder="1" applyFont="1"/>
    <xf borderId="0" fillId="3" fontId="2" numFmtId="0" xfId="0" applyFont="1"/>
    <xf borderId="7" fillId="0" fontId="2" numFmtId="0" xfId="0" applyBorder="1" applyFont="1"/>
    <xf borderId="20" fillId="0" fontId="13" numFmtId="1" xfId="0" applyAlignment="1" applyBorder="1" applyFont="1" applyNumberFormat="1">
      <alignment readingOrder="0"/>
    </xf>
    <xf borderId="8" fillId="0" fontId="2" numFmtId="165" xfId="0" applyBorder="1" applyFont="1" applyNumberFormat="1"/>
    <xf borderId="5" fillId="0" fontId="4" numFmtId="1" xfId="0" applyAlignment="1" applyBorder="1" applyFont="1" applyNumberFormat="1">
      <alignment horizontal="center" readingOrder="0"/>
    </xf>
    <xf borderId="6" fillId="0" fontId="4" numFmtId="0" xfId="0" applyBorder="1" applyFont="1"/>
    <xf borderId="20" fillId="0" fontId="13" numFmtId="1" xfId="0" applyAlignment="1" applyBorder="1" applyFont="1" applyNumberFormat="1">
      <alignment horizontal="center" readingOrder="0"/>
    </xf>
    <xf borderId="4" fillId="0" fontId="4" numFmtId="1" xfId="0" applyAlignment="1" applyBorder="1" applyFont="1" applyNumberFormat="1">
      <alignment horizontal="center"/>
    </xf>
    <xf borderId="5" fillId="0" fontId="13" numFmtId="1" xfId="0" applyAlignment="1" applyBorder="1" applyFont="1" applyNumberFormat="1">
      <alignment horizontal="center" readingOrder="0"/>
    </xf>
    <xf borderId="5" fillId="0" fontId="13" numFmtId="1" xfId="0" applyAlignment="1" applyBorder="1" applyFont="1" applyNumberFormat="1">
      <alignment horizontal="center"/>
    </xf>
    <xf borderId="6" fillId="0" fontId="13" numFmtId="1" xfId="0" applyAlignment="1" applyBorder="1" applyFont="1" applyNumberFormat="1">
      <alignment horizontal="center" readingOrder="0"/>
    </xf>
    <xf borderId="22" fillId="0" fontId="2" numFmtId="0" xfId="0" applyBorder="1" applyFont="1"/>
    <xf borderId="23" fillId="0" fontId="2" numFmtId="0" xfId="0" applyBorder="1" applyFont="1"/>
    <xf borderId="24" fillId="0" fontId="2" numFmtId="166" xfId="0" applyBorder="1" applyFont="1" applyNumberFormat="1"/>
    <xf borderId="6" fillId="0" fontId="4" numFmtId="1" xfId="0" applyAlignment="1" applyBorder="1" applyFont="1" applyNumberFormat="1">
      <alignment horizontal="center"/>
    </xf>
    <xf borderId="24" fillId="0" fontId="2" numFmtId="165" xfId="0" applyBorder="1" applyFont="1" applyNumberFormat="1"/>
    <xf borderId="5" fillId="0" fontId="4" numFmtId="1" xfId="0" applyAlignment="1" applyBorder="1" applyFont="1" applyNumberFormat="1">
      <alignment horizontal="center"/>
    </xf>
    <xf borderId="0" fillId="0" fontId="2" numFmtId="165" xfId="0" applyFont="1" applyNumberFormat="1"/>
    <xf borderId="25" fillId="0" fontId="5" numFmtId="0" xfId="0" applyBorder="1" applyFont="1"/>
    <xf borderId="26" fillId="0" fontId="2" numFmtId="0" xfId="0" applyBorder="1" applyFont="1"/>
    <xf borderId="27" fillId="0" fontId="2" numFmtId="0" xfId="0" applyAlignment="1" applyBorder="1" applyFont="1">
      <alignment readingOrder="0"/>
    </xf>
    <xf borderId="26" fillId="0" fontId="5" numFmtId="0" xfId="0" applyBorder="1" applyFont="1"/>
    <xf borderId="0" fillId="0" fontId="2" numFmtId="0" xfId="0" applyAlignment="1" applyFont="1">
      <alignment readingOrder="0"/>
    </xf>
    <xf borderId="28" fillId="6" fontId="2" numFmtId="0" xfId="0" applyBorder="1" applyFont="1"/>
    <xf borderId="28" fillId="5" fontId="2" numFmtId="0" xfId="0" applyBorder="1" applyFont="1"/>
    <xf borderId="0" fillId="0" fontId="15" numFmtId="0" xfId="0" applyFont="1"/>
    <xf borderId="19" fillId="0" fontId="13" numFmtId="1" xfId="0" applyAlignment="1" applyBorder="1" applyFont="1" applyNumberFormat="1">
      <alignment horizontal="right" readingOrder="0" vertical="bottom"/>
    </xf>
    <xf borderId="0" fillId="0" fontId="13" numFmtId="1" xfId="0" applyAlignment="1" applyFont="1" applyNumberFormat="1">
      <alignment readingOrder="0" vertical="bottom"/>
    </xf>
    <xf borderId="0" fillId="0" fontId="11" numFmtId="1" xfId="0" applyAlignment="1" applyFont="1" applyNumberFormat="1">
      <alignment vertical="bottom"/>
    </xf>
    <xf borderId="5" fillId="0" fontId="11" numFmtId="1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19.43"/>
    <col customWidth="1" min="3" max="3" width="3.14"/>
    <col customWidth="1" min="4" max="4" width="19.57"/>
    <col customWidth="1" min="5" max="5" width="3.29"/>
    <col customWidth="1" min="6" max="6" width="20.43"/>
    <col customWidth="1" min="7" max="26" width="8.71"/>
  </cols>
  <sheetData>
    <row r="2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>
      <c r="B4" t="s">
        <v>1</v>
      </c>
    </row>
    <row r="6">
      <c r="B6" t="s">
        <v>2</v>
      </c>
    </row>
    <row r="7">
      <c r="B7" s="5" t="s">
        <v>3</v>
      </c>
    </row>
    <row r="8">
      <c r="B8" t="s">
        <v>4</v>
      </c>
    </row>
    <row r="10">
      <c r="B10" s="6" t="s">
        <v>5</v>
      </c>
    </row>
    <row r="11">
      <c r="B11" t="s">
        <v>7</v>
      </c>
    </row>
    <row r="12">
      <c r="B12" t="s">
        <v>8</v>
      </c>
    </row>
    <row r="13">
      <c r="B13" t="s">
        <v>9</v>
      </c>
    </row>
    <row r="14">
      <c r="B14" t="s">
        <v>10</v>
      </c>
    </row>
    <row r="16">
      <c r="B16" t="s">
        <v>11</v>
      </c>
    </row>
    <row r="17">
      <c r="B17" s="8" t="s">
        <v>12</v>
      </c>
    </row>
    <row r="18">
      <c r="B18" s="9" t="s">
        <v>13</v>
      </c>
    </row>
    <row r="20">
      <c r="A20" s="3"/>
      <c r="B20" s="3" t="s">
        <v>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/>
    <row r="22">
      <c r="B22" t="s">
        <v>15</v>
      </c>
      <c r="F22" s="11" t="s">
        <v>16</v>
      </c>
    </row>
    <row r="23">
      <c r="B23" t="s">
        <v>18</v>
      </c>
      <c r="F23" s="13">
        <v>25.0</v>
      </c>
    </row>
    <row r="24">
      <c r="B24" t="s">
        <v>20</v>
      </c>
      <c r="F24" s="15" t="s">
        <v>21</v>
      </c>
    </row>
    <row r="25">
      <c r="B25" t="s">
        <v>27</v>
      </c>
      <c r="F25" s="6" t="s">
        <v>13</v>
      </c>
    </row>
    <row r="26">
      <c r="B26" t="s">
        <v>28</v>
      </c>
      <c r="F26" s="15" t="s">
        <v>29</v>
      </c>
    </row>
    <row r="27">
      <c r="F27" s="15" t="s">
        <v>30</v>
      </c>
    </row>
    <row r="28">
      <c r="F28" s="15" t="s">
        <v>31</v>
      </c>
    </row>
    <row r="29">
      <c r="F29" s="15" t="s">
        <v>32</v>
      </c>
    </row>
    <row r="30">
      <c r="F30" s="6"/>
    </row>
    <row r="31"/>
    <row r="32">
      <c r="B32" s="17" t="s">
        <v>33</v>
      </c>
    </row>
    <row r="33"/>
    <row r="34">
      <c r="B34" t="s">
        <v>37</v>
      </c>
    </row>
    <row r="35"/>
    <row r="36">
      <c r="B36" s="6" t="s">
        <v>38</v>
      </c>
      <c r="D36" s="6" t="s">
        <v>39</v>
      </c>
      <c r="F36" s="6" t="s">
        <v>40</v>
      </c>
    </row>
    <row r="37">
      <c r="B37" t="str">
        <f t="shared" ref="B37:B40" si="1">F25</f>
        <v>/u/th8</v>
      </c>
      <c r="D37" t="s">
        <v>42</v>
      </c>
      <c r="F37" s="21">
        <v>43547.0</v>
      </c>
    </row>
    <row r="38">
      <c r="B38" t="str">
        <f t="shared" si="1"/>
        <v>/u/HiddeVdV96</v>
      </c>
      <c r="D38" t="s">
        <v>43</v>
      </c>
      <c r="F38" s="21">
        <v>43547.0</v>
      </c>
    </row>
    <row r="39">
      <c r="B39" t="str">
        <f t="shared" si="1"/>
        <v>/u/theguus</v>
      </c>
      <c r="D39" t="s">
        <v>43</v>
      </c>
      <c r="F39" s="21">
        <v>43547.0</v>
      </c>
    </row>
    <row r="40">
      <c r="B40" t="str">
        <f t="shared" si="1"/>
        <v>/u/Nickmanbear</v>
      </c>
      <c r="D40" t="s">
        <v>43</v>
      </c>
      <c r="F40" s="21">
        <v>43547.0</v>
      </c>
    </row>
    <row r="41">
      <c r="B41" s="5" t="s">
        <v>32</v>
      </c>
      <c r="D41" s="5" t="s">
        <v>43</v>
      </c>
      <c r="F41" s="22">
        <v>43547.0</v>
      </c>
    </row>
    <row r="42"/>
    <row r="43">
      <c r="B43" t="s">
        <v>44</v>
      </c>
    </row>
    <row r="44">
      <c r="B44" t="s">
        <v>45</v>
      </c>
      <c r="D44" t="str">
        <f>F25</f>
        <v>/u/th8</v>
      </c>
    </row>
    <row r="45">
      <c r="B45" t="s">
        <v>46</v>
      </c>
      <c r="D45" s="21">
        <v>43547.0</v>
      </c>
    </row>
    <row r="46"/>
    <row r="47">
      <c r="B47" t="s">
        <v>47</v>
      </c>
    </row>
    <row r="48"/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B50" s="25" t="s">
        <v>48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26" width="11.14"/>
  </cols>
  <sheetData>
    <row r="1">
      <c r="C1" s="2"/>
      <c r="F1" s="2"/>
      <c r="I1" s="2"/>
      <c r="L1" s="2"/>
      <c r="O1" s="2"/>
      <c r="R1" s="2"/>
    </row>
    <row r="2">
      <c r="A2" s="4"/>
      <c r="B2" s="7" t="s">
        <v>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0"/>
      <c r="V2" s="10"/>
      <c r="W2" s="10"/>
      <c r="X2" s="10"/>
      <c r="Y2" s="10"/>
      <c r="Z2" s="10"/>
    </row>
    <row r="4">
      <c r="B4" s="12" t="s">
        <v>17</v>
      </c>
      <c r="C4" s="14" t="s">
        <v>19</v>
      </c>
      <c r="D4" s="14" t="s">
        <v>22</v>
      </c>
      <c r="E4" s="14" t="s">
        <v>23</v>
      </c>
      <c r="F4" s="14" t="s">
        <v>24</v>
      </c>
      <c r="G4" s="14" t="s">
        <v>25</v>
      </c>
      <c r="H4" s="16" t="s">
        <v>26</v>
      </c>
      <c r="I4" s="16" t="s">
        <v>34</v>
      </c>
      <c r="J4" s="16" t="s">
        <v>35</v>
      </c>
      <c r="K4" s="16" t="s">
        <v>36</v>
      </c>
      <c r="W4" s="18"/>
      <c r="X4" s="18"/>
      <c r="Y4" s="18"/>
      <c r="Z4" s="18"/>
    </row>
    <row r="5">
      <c r="B5" s="19" t="s">
        <v>41</v>
      </c>
      <c r="C5" s="20">
        <f>D27</f>
        <v>2</v>
      </c>
      <c r="D5" s="20">
        <f>G27</f>
        <v>4</v>
      </c>
      <c r="E5" s="20">
        <f>J27</f>
        <v>6</v>
      </c>
      <c r="F5" s="20">
        <f>M27</f>
        <v>7</v>
      </c>
      <c r="G5" s="20">
        <f>P27</f>
        <v>3</v>
      </c>
      <c r="H5" s="20">
        <f>S27</f>
        <v>1</v>
      </c>
      <c r="I5" s="20">
        <f>V27</f>
        <v>1</v>
      </c>
      <c r="J5" s="24">
        <f>Y27</f>
        <v>1</v>
      </c>
      <c r="K5" s="24">
        <f>SUM(C5:J5)</f>
        <v>25</v>
      </c>
    </row>
    <row r="7">
      <c r="A7" s="10"/>
      <c r="B7" s="10" t="s">
        <v>49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C8" s="2"/>
      <c r="I8" s="2"/>
      <c r="L8" s="2"/>
      <c r="O8" s="2"/>
      <c r="R8" s="2"/>
    </row>
    <row r="9">
      <c r="B9" t="s">
        <v>50</v>
      </c>
      <c r="C9" s="2"/>
      <c r="E9" t="s">
        <v>51</v>
      </c>
      <c r="F9" s="2"/>
      <c r="H9" t="s">
        <v>52</v>
      </c>
      <c r="I9" s="2"/>
      <c r="K9" t="s">
        <v>53</v>
      </c>
      <c r="L9" s="2"/>
      <c r="N9" t="s">
        <v>54</v>
      </c>
      <c r="O9" s="2"/>
      <c r="Q9" t="s">
        <v>55</v>
      </c>
      <c r="R9" s="2"/>
      <c r="T9" s="5" t="s">
        <v>56</v>
      </c>
      <c r="U9" s="2"/>
      <c r="W9" s="5" t="s">
        <v>57</v>
      </c>
      <c r="X9" s="2"/>
    </row>
    <row r="10">
      <c r="B10" s="26" t="str">
        <f>VLOOKUP(B$9,Individueel!$A$6:$C34,2,FALSE)</f>
        <v>PGV</v>
      </c>
      <c r="C10" s="10"/>
      <c r="D10" s="10" t="s">
        <v>58</v>
      </c>
      <c r="E10" s="26" t="str">
        <f>VLOOKUP(E$9,Individueel!$A$6:$C34,2,FALSE)</f>
        <v>SDC</v>
      </c>
      <c r="F10" s="10"/>
      <c r="G10" s="10" t="s">
        <v>58</v>
      </c>
      <c r="H10" s="26" t="str">
        <f>VLOOKUP(H$9,Individueel!$A$6:$C34,2,FALSE)</f>
        <v>SP</v>
      </c>
      <c r="I10" s="10"/>
      <c r="J10" s="10" t="s">
        <v>58</v>
      </c>
      <c r="K10" s="26" t="str">
        <f>VLOOKUP(K$9,Individueel!$A$6:$C34,2,FALSE)</f>
        <v>DA'19</v>
      </c>
      <c r="L10" s="10"/>
      <c r="M10" s="10" t="s">
        <v>58</v>
      </c>
      <c r="N10" s="26" t="str">
        <f>VLOOKUP(N$9,Individueel!$A$6:$C34,2,FALSE)</f>
        <v>B-RV</v>
      </c>
      <c r="O10" s="10"/>
      <c r="P10" s="10" t="s">
        <v>58</v>
      </c>
      <c r="Q10" s="26" t="str">
        <f>VLOOKUP(Q$9,Individueel!$A$6:$C34,2,FALSE)</f>
        <v>FSP</v>
      </c>
      <c r="R10" s="10"/>
      <c r="S10" s="10" t="s">
        <v>58</v>
      </c>
      <c r="T10" s="26" t="str">
        <f>VLOOKUP(T$9,Individueel!$A$6:$C34,2,FALSE)</f>
        <v>Lijst /u/Alfus</v>
      </c>
      <c r="U10" s="10"/>
      <c r="V10" s="10" t="s">
        <v>58</v>
      </c>
      <c r="W10" s="26" t="str">
        <f>VLOOKUP(W$9,Individueel!$A$6:$C34,2,FALSE)</f>
        <v>Lijst /u/Keijeman</v>
      </c>
      <c r="X10" s="10"/>
      <c r="Y10" s="10" t="s">
        <v>58</v>
      </c>
    </row>
    <row r="11">
      <c r="B11" s="29" t="str">
        <f>Individueel!B7</f>
        <v>timelapse00</v>
      </c>
      <c r="D11" s="30">
        <f>Individueel!$BW7</f>
        <v>32.88596115</v>
      </c>
      <c r="E11" s="31" t="str">
        <f>Individueel!B20</f>
        <v>RkRs21</v>
      </c>
      <c r="F11" s="32"/>
      <c r="G11" s="33">
        <f>Individueel!$BW20</f>
        <v>188.7907214</v>
      </c>
      <c r="H11" s="34" t="str">
        <f>Individueel!B33</f>
        <v>7Hielke</v>
      </c>
      <c r="I11" s="32"/>
      <c r="J11" s="33">
        <f>Individueel!$BW33</f>
        <v>113.525012</v>
      </c>
      <c r="K11" s="34" t="str">
        <f>Individueel!B46</f>
        <v>Der_Kohl</v>
      </c>
      <c r="L11" s="32"/>
      <c r="M11" s="33">
        <f>Individueel!$BW46</f>
        <v>165.7903538</v>
      </c>
      <c r="N11" s="35" t="str">
        <f>Individueel!B59</f>
        <v>Mark_Usher_</v>
      </c>
      <c r="O11" s="36"/>
      <c r="P11" s="37">
        <f>Individueel!$BW59</f>
        <v>43.15349176</v>
      </c>
      <c r="Q11" s="38" t="str">
        <f>Individueel!B72</f>
        <v>Mertaan</v>
      </c>
      <c r="R11" s="36"/>
      <c r="S11" s="37">
        <f>Individueel!$BW72</f>
        <v>31.18602678</v>
      </c>
      <c r="T11" s="39" t="str">
        <f>Individueel!B85</f>
        <v>Alfus</v>
      </c>
      <c r="U11" s="32"/>
      <c r="V11" s="33">
        <f>Individueel!$BW85</f>
        <v>264.3827196</v>
      </c>
      <c r="W11" s="39" t="str">
        <f>Individueel!B98</f>
        <v>Keijeman</v>
      </c>
      <c r="X11" s="32"/>
      <c r="Y11" s="33">
        <f>Individueel!$BW98</f>
        <v>176.9984904</v>
      </c>
    </row>
    <row r="12">
      <c r="B12" s="40" t="str">
        <f>Individueel!B8</f>
        <v>Arnie15</v>
      </c>
      <c r="D12" s="42">
        <f>Individueel!$BW8</f>
        <v>23.88596115</v>
      </c>
      <c r="E12" s="31" t="str">
        <f>Individueel!B21</f>
        <v>Nickmanbear</v>
      </c>
      <c r="F12" s="32"/>
      <c r="G12" s="33">
        <f>Individueel!$BW21</f>
        <v>52.95464547</v>
      </c>
      <c r="H12" s="34" t="str">
        <f>Individueel!B34</f>
        <v>House_of_Farts</v>
      </c>
      <c r="I12" s="32"/>
      <c r="J12" s="33">
        <f>Individueel!$BW34</f>
        <v>206.6356712</v>
      </c>
      <c r="K12" s="50" t="str">
        <f>Individueel!B47</f>
        <v>HiddeVdV96</v>
      </c>
      <c r="L12" s="32"/>
      <c r="M12" s="33">
        <f>Individueel!$BW47</f>
        <v>154.837504</v>
      </c>
      <c r="N12" s="34" t="str">
        <f>Individueel!B60</f>
        <v>TheJelleyFish</v>
      </c>
      <c r="O12" s="32"/>
      <c r="P12" s="33">
        <f>Individueel!$BW60</f>
        <v>56.67808193</v>
      </c>
      <c r="Q12" s="57" t="str">
        <f>Individueel!B73</f>
        <v>Sottof</v>
      </c>
      <c r="R12" s="59"/>
      <c r="S12" s="42">
        <f>Individueel!$BW73</f>
        <v>17.18602678</v>
      </c>
      <c r="T12" s="57" t="str">
        <f>Individueel!B86</f>
        <v/>
      </c>
      <c r="U12" s="59"/>
      <c r="V12" s="42" t="str">
        <f>Individueel!$BW86</f>
        <v/>
      </c>
      <c r="W12" s="66" t="str">
        <f>Individueel!B99</f>
        <v/>
      </c>
      <c r="X12" s="59"/>
      <c r="Y12" s="42" t="str">
        <f>Individueel!$BW99</f>
        <v/>
      </c>
    </row>
    <row r="13">
      <c r="B13" s="40" t="str">
        <f>Individueel!B9</f>
        <v>FeebleMeltdown</v>
      </c>
      <c r="D13" s="42">
        <f>Individueel!$BW9</f>
        <v>22.88596115</v>
      </c>
      <c r="E13" s="71" t="str">
        <f>Individueel!B22</f>
        <v>gwndavidje</v>
      </c>
      <c r="F13" s="36"/>
      <c r="G13" s="37">
        <f>Individueel!$BW22</f>
        <v>29.36448153</v>
      </c>
      <c r="H13" s="34" t="str">
        <f>Individueel!B35</f>
        <v>LordAverap</v>
      </c>
      <c r="I13" s="32"/>
      <c r="J13" s="33">
        <f>Individueel!$BW35</f>
        <v>64.13361679</v>
      </c>
      <c r="K13" s="50" t="str">
        <f>Individueel!B48</f>
        <v>SimonScalary</v>
      </c>
      <c r="L13" s="32"/>
      <c r="M13" s="33">
        <f>Individueel!$BW48</f>
        <v>100.9240658</v>
      </c>
      <c r="N13" s="79" t="str">
        <f>Individueel!B61</f>
        <v>Blaatic</v>
      </c>
      <c r="O13" s="59"/>
      <c r="P13" s="42">
        <f>Individueel!$BW61</f>
        <v>36.21804528</v>
      </c>
      <c r="Q13" s="57" t="str">
        <f>Individueel!B74</f>
        <v>Mjerjen</v>
      </c>
      <c r="R13" s="59"/>
      <c r="S13" s="42">
        <f>Individueel!$BW74</f>
        <v>17.18602678</v>
      </c>
      <c r="T13" s="57" t="str">
        <f>Individueel!B87</f>
        <v/>
      </c>
      <c r="U13" s="59"/>
      <c r="V13" s="42" t="str">
        <f>Individueel!$BW87</f>
        <v/>
      </c>
      <c r="W13" s="66" t="str">
        <f>Individueel!B100</f>
        <v/>
      </c>
      <c r="X13" s="59"/>
      <c r="Y13" s="42" t="str">
        <f>Individueel!$BW100</f>
        <v/>
      </c>
    </row>
    <row r="14">
      <c r="B14" s="86" t="str">
        <f>Individueel!B10</f>
        <v>123ricardo210</v>
      </c>
      <c r="D14" s="33">
        <f>Individueel!$BW10</f>
        <v>61.06628902</v>
      </c>
      <c r="E14" s="88" t="str">
        <f>Individueel!B23</f>
        <v>EchtGeenSpanjool</v>
      </c>
      <c r="F14" s="59"/>
      <c r="G14" s="42">
        <f>Individueel!$BW23</f>
        <v>50.36448153</v>
      </c>
      <c r="H14" s="34" t="str">
        <f>Individueel!B36</f>
        <v>tarikflc</v>
      </c>
      <c r="I14" s="32"/>
      <c r="J14" s="33">
        <f>Individueel!$BW36</f>
        <v>62.09160599</v>
      </c>
      <c r="K14" s="50" t="str">
        <f>Individueel!B49</f>
        <v>MTFD</v>
      </c>
      <c r="L14" s="32"/>
      <c r="M14" s="33">
        <f>Individueel!$BW49</f>
        <v>70.17406581</v>
      </c>
      <c r="N14" s="34" t="str">
        <f>Individueel!B62</f>
        <v>theguus</v>
      </c>
      <c r="O14" s="32"/>
      <c r="P14" s="33">
        <f>Individueel!$BW62</f>
        <v>73.51363737</v>
      </c>
      <c r="Q14" s="57" t="str">
        <f>Individueel!B75</f>
        <v>Dragonfly338</v>
      </c>
      <c r="R14" s="59"/>
      <c r="S14" s="42">
        <f>Individueel!$BW75</f>
        <v>18.18602678</v>
      </c>
      <c r="T14" s="57" t="str">
        <f>Individueel!B88</f>
        <v/>
      </c>
      <c r="U14" s="59"/>
      <c r="V14" s="42" t="str">
        <f>Individueel!$BW88</f>
        <v/>
      </c>
      <c r="W14" s="66" t="str">
        <f>Individueel!B101</f>
        <v/>
      </c>
      <c r="X14" s="59"/>
      <c r="Y14" s="42" t="str">
        <f>Individueel!$BW101</f>
        <v/>
      </c>
    </row>
    <row r="15">
      <c r="B15" s="40" t="str">
        <f>Individueel!B11</f>
        <v>pctrademark</v>
      </c>
      <c r="D15" s="42">
        <f>Individueel!$BW11</f>
        <v>23.88596115</v>
      </c>
      <c r="E15" s="31" t="str">
        <f>Individueel!B24</f>
        <v>spIcy_meme</v>
      </c>
      <c r="F15" s="32"/>
      <c r="G15" s="33">
        <f>Individueel!$BW24</f>
        <v>50.55814209</v>
      </c>
      <c r="H15" s="35" t="str">
        <f>Individueel!B37</f>
        <v>JorenM</v>
      </c>
      <c r="I15" s="36"/>
      <c r="J15" s="37">
        <f>Individueel!$BW37</f>
        <v>29.17459346</v>
      </c>
      <c r="K15" s="108" t="str">
        <f>Individueel!B50</f>
        <v>kajtuu98</v>
      </c>
      <c r="L15" s="36"/>
      <c r="M15" s="37">
        <f>Individueel!$BW50</f>
        <v>18.29495877</v>
      </c>
      <c r="N15" s="79" t="str">
        <f>Individueel!B63</f>
        <v>LTIstarcraft</v>
      </c>
      <c r="O15" s="59"/>
      <c r="P15" s="42">
        <f>Individueel!$BW63</f>
        <v>31.15349176</v>
      </c>
      <c r="Q15" s="57" t="str">
        <f>Individueel!B76</f>
        <v/>
      </c>
      <c r="R15" s="59"/>
      <c r="S15" s="42" t="str">
        <f>Individueel!$BW76</f>
        <v/>
      </c>
      <c r="T15" s="57" t="str">
        <f>Individueel!B89</f>
        <v/>
      </c>
      <c r="U15" s="59"/>
      <c r="V15" s="42" t="str">
        <f>Individueel!$BW89</f>
        <v/>
      </c>
      <c r="W15" s="66" t="str">
        <f>Individueel!B102</f>
        <v/>
      </c>
      <c r="X15" s="59"/>
      <c r="Y15" s="42" t="str">
        <f>Individueel!$BW102</f>
        <v/>
      </c>
    </row>
    <row r="16">
      <c r="B16" s="40" t="str">
        <f>Individueel!B12</f>
        <v/>
      </c>
      <c r="D16" s="42" t="str">
        <f>Individueel!$BW12</f>
        <v/>
      </c>
      <c r="E16" s="88" t="str">
        <f>Individueel!B25</f>
        <v>Jack-Grover191</v>
      </c>
      <c r="F16" s="59"/>
      <c r="G16" s="42">
        <f>Individueel!$BW25</f>
        <v>32.36448153</v>
      </c>
      <c r="H16" s="35" t="str">
        <f>Individueel!B38</f>
        <v>Sambalchuck</v>
      </c>
      <c r="I16" s="36"/>
      <c r="J16" s="37">
        <f>Individueel!$BW38</f>
        <v>29.17459346</v>
      </c>
      <c r="K16" s="108" t="str">
        <f>Individueel!B51</f>
        <v>-__-_</v>
      </c>
      <c r="L16" s="36"/>
      <c r="M16" s="37">
        <f>Individueel!$BW51</f>
        <v>45.31444073</v>
      </c>
      <c r="N16" s="79" t="str">
        <f>Individueel!B64</f>
        <v/>
      </c>
      <c r="O16" s="59"/>
      <c r="P16" s="42" t="str">
        <f>Individueel!$BW64</f>
        <v/>
      </c>
      <c r="Q16" s="57" t="str">
        <f>Individueel!B77</f>
        <v/>
      </c>
      <c r="R16" s="59"/>
      <c r="S16" s="42" t="str">
        <f>Individueel!$BW77</f>
        <v/>
      </c>
      <c r="T16" s="57" t="str">
        <f>Individueel!B90</f>
        <v/>
      </c>
      <c r="U16" s="59"/>
      <c r="V16" s="42" t="str">
        <f>Individueel!$BW90</f>
        <v/>
      </c>
      <c r="W16" s="66" t="str">
        <f>Individueel!B103</f>
        <v/>
      </c>
      <c r="X16" s="59"/>
      <c r="Y16" s="42" t="str">
        <f>Individueel!$BW103</f>
        <v/>
      </c>
    </row>
    <row r="17">
      <c r="B17" s="40" t="str">
        <f>Individueel!B13</f>
        <v/>
      </c>
      <c r="D17" s="42" t="str">
        <f>Individueel!$BW13</f>
        <v/>
      </c>
      <c r="E17" s="88" t="str">
        <f>Individueel!B26</f>
        <v/>
      </c>
      <c r="F17" s="59"/>
      <c r="G17" s="42" t="str">
        <f>Individueel!$BW13</f>
        <v/>
      </c>
      <c r="H17" s="79" t="str">
        <f>Individueel!B39</f>
        <v>Yeblured</v>
      </c>
      <c r="I17" s="59"/>
      <c r="J17" s="42">
        <f>Individueel!$BW39</f>
        <v>29.17459346</v>
      </c>
      <c r="K17" s="108" t="str">
        <f>Individueel!B52</f>
        <v>Dutchy54</v>
      </c>
      <c r="L17" s="36"/>
      <c r="M17" s="37">
        <f>Individueel!$BW52</f>
        <v>27.89178905</v>
      </c>
      <c r="N17" s="79" t="str">
        <f>Individueel!B65</f>
        <v/>
      </c>
      <c r="O17" s="59"/>
      <c r="P17" s="42" t="str">
        <f>Individueel!$BW65</f>
        <v/>
      </c>
      <c r="Q17" s="57" t="str">
        <f>Individueel!B78</f>
        <v/>
      </c>
      <c r="R17" s="59"/>
      <c r="S17" s="42" t="str">
        <f>Individueel!$BW78</f>
        <v/>
      </c>
      <c r="T17" s="57" t="str">
        <f>Individueel!B91</f>
        <v/>
      </c>
      <c r="U17" s="59"/>
      <c r="V17" s="42" t="str">
        <f>Individueel!$BW91</f>
        <v/>
      </c>
      <c r="W17" s="66" t="str">
        <f>Individueel!B104</f>
        <v/>
      </c>
      <c r="X17" s="59"/>
      <c r="Y17" s="42" t="str">
        <f>Individueel!$BW104</f>
        <v/>
      </c>
    </row>
    <row r="18">
      <c r="B18" s="40" t="str">
        <f>Individueel!B14</f>
        <v/>
      </c>
      <c r="D18" s="42" t="str">
        <f>Individueel!$BW14</f>
        <v/>
      </c>
      <c r="E18" s="88" t="str">
        <f>Individueel!B27</f>
        <v/>
      </c>
      <c r="F18" s="59"/>
      <c r="G18" s="42" t="str">
        <f>Individueel!$BW14</f>
        <v/>
      </c>
      <c r="H18" s="79" t="str">
        <f>Individueel!B40</f>
        <v/>
      </c>
      <c r="I18" s="59"/>
      <c r="J18" s="128"/>
      <c r="K18" s="129" t="str">
        <f>Individueel!B53</f>
        <v>JohanCAvdM</v>
      </c>
      <c r="L18" s="59"/>
      <c r="M18" s="42">
        <f>Individueel!$BW53</f>
        <v>32.42406581</v>
      </c>
      <c r="N18" s="79" t="str">
        <f>Individueel!B66</f>
        <v/>
      </c>
      <c r="O18" s="59"/>
      <c r="P18" s="42" t="str">
        <f>Individueel!$BW66</f>
        <v/>
      </c>
      <c r="Q18" s="57" t="str">
        <f>Individueel!B79</f>
        <v/>
      </c>
      <c r="R18" s="59"/>
      <c r="S18" s="42" t="str">
        <f>Individueel!$BW79</f>
        <v/>
      </c>
      <c r="T18" s="57" t="str">
        <f>Individueel!B92</f>
        <v/>
      </c>
      <c r="U18" s="59"/>
      <c r="V18" s="42" t="str">
        <f>Individueel!$BW92</f>
        <v/>
      </c>
      <c r="W18" s="66" t="str">
        <f>Individueel!B105</f>
        <v/>
      </c>
      <c r="X18" s="59"/>
      <c r="Y18" s="42" t="str">
        <f>Individueel!$BW105</f>
        <v/>
      </c>
    </row>
    <row r="19">
      <c r="A19" s="2"/>
      <c r="B19" s="40" t="str">
        <f>Individueel!B15</f>
        <v/>
      </c>
      <c r="D19" s="42" t="str">
        <f>Individueel!$BW15</f>
        <v/>
      </c>
      <c r="E19" s="88" t="str">
        <f>Individueel!B28</f>
        <v/>
      </c>
      <c r="F19" s="59"/>
      <c r="G19" s="42" t="str">
        <f>Individueel!$BW15</f>
        <v/>
      </c>
      <c r="H19" s="79" t="str">
        <f>Individueel!B41</f>
        <v/>
      </c>
      <c r="I19" s="59"/>
      <c r="J19" s="42" t="str">
        <f>Individueel!$BW28</f>
        <v/>
      </c>
      <c r="K19" s="129" t="str">
        <f>Individueel!B54</f>
        <v>Flipjum</v>
      </c>
      <c r="L19" s="59"/>
      <c r="M19" s="42">
        <f>Individueel!$BW54</f>
        <v>17.29495877</v>
      </c>
      <c r="N19" s="79" t="str">
        <f>Individueel!B67</f>
        <v/>
      </c>
      <c r="O19" s="59"/>
      <c r="P19" s="42" t="str">
        <f>Individueel!$BW67</f>
        <v/>
      </c>
      <c r="Q19" s="57" t="str">
        <f>Individueel!B80</f>
        <v/>
      </c>
      <c r="R19" s="59"/>
      <c r="S19" s="42" t="str">
        <f>Individueel!$BW80</f>
        <v/>
      </c>
      <c r="T19" s="57" t="str">
        <f>Individueel!B93</f>
        <v/>
      </c>
      <c r="U19" s="59"/>
      <c r="V19" s="42" t="str">
        <f>Individueel!$BW93</f>
        <v/>
      </c>
      <c r="W19" s="66" t="str">
        <f>Individueel!B106</f>
        <v/>
      </c>
      <c r="X19" s="59"/>
      <c r="Y19" s="42" t="str">
        <f>Individueel!$BW106</f>
        <v/>
      </c>
    </row>
    <row r="20">
      <c r="A20" s="2"/>
      <c r="B20" s="40" t="str">
        <f>Individueel!B16</f>
        <v/>
      </c>
      <c r="D20" s="42" t="str">
        <f>Individueel!$BW16</f>
        <v/>
      </c>
      <c r="E20" s="88" t="str">
        <f>Individueel!B29</f>
        <v/>
      </c>
      <c r="F20" s="131"/>
      <c r="G20" s="42" t="str">
        <f>Individueel!$BW16</f>
        <v/>
      </c>
      <c r="H20" s="79" t="str">
        <f>Individueel!B42</f>
        <v/>
      </c>
      <c r="I20" s="131"/>
      <c r="J20" s="42" t="str">
        <f>Individueel!$BW29</f>
        <v/>
      </c>
      <c r="K20" s="129" t="str">
        <f>Individueel!B55</f>
        <v>minethestickman</v>
      </c>
      <c r="L20" s="131"/>
      <c r="M20" s="42">
        <f>Individueel!$BW55</f>
        <v>18.29495877</v>
      </c>
      <c r="N20" s="79" t="str">
        <f>Individueel!B68</f>
        <v/>
      </c>
      <c r="O20" s="131"/>
      <c r="P20" s="42" t="str">
        <f>Individueel!$BW68</f>
        <v/>
      </c>
      <c r="Q20" s="57" t="str">
        <f>Individueel!B81</f>
        <v/>
      </c>
      <c r="R20" s="131"/>
      <c r="S20" s="42" t="str">
        <f>Individueel!$BW81</f>
        <v/>
      </c>
      <c r="T20" s="57" t="str">
        <f>Individueel!B94</f>
        <v/>
      </c>
      <c r="U20" s="131"/>
      <c r="V20" s="42" t="str">
        <f>Individueel!$BW94</f>
        <v/>
      </c>
      <c r="W20" s="66" t="str">
        <f>Individueel!B107</f>
        <v/>
      </c>
      <c r="X20" s="131"/>
      <c r="Y20" s="42" t="str">
        <f>Individueel!$BW107</f>
        <v/>
      </c>
    </row>
    <row r="21">
      <c r="A21" s="2"/>
      <c r="B21" s="40" t="str">
        <f>Individueel!B17</f>
        <v/>
      </c>
      <c r="D21" s="42" t="str">
        <f>Individueel!$BW17</f>
        <v/>
      </c>
      <c r="E21" s="88" t="str">
        <f>Individueel!B30</f>
        <v/>
      </c>
      <c r="F21" s="131"/>
      <c r="G21" s="42" t="str">
        <f>Individueel!$BW17</f>
        <v/>
      </c>
      <c r="H21" s="79" t="str">
        <f>Individueel!B43</f>
        <v/>
      </c>
      <c r="I21" s="131"/>
      <c r="J21" s="42" t="str">
        <f>Individueel!$BW30</f>
        <v/>
      </c>
      <c r="K21" s="129" t="str">
        <f>Individueel!B56</f>
        <v/>
      </c>
      <c r="L21" s="131"/>
      <c r="M21" s="42" t="str">
        <f>Individueel!$BW43</f>
        <v/>
      </c>
      <c r="N21" s="79" t="str">
        <f>Individueel!B69</f>
        <v/>
      </c>
      <c r="O21" s="131"/>
      <c r="P21" s="42" t="str">
        <f>Individueel!$BW69</f>
        <v/>
      </c>
      <c r="Q21" s="57" t="str">
        <f>Individueel!B82</f>
        <v/>
      </c>
      <c r="R21" s="131"/>
      <c r="S21" s="42" t="str">
        <f>Individueel!$BW82</f>
        <v/>
      </c>
      <c r="T21" s="57" t="str">
        <f>Individueel!B95</f>
        <v/>
      </c>
      <c r="U21" s="131"/>
      <c r="V21" s="42" t="str">
        <f>Individueel!$BW95</f>
        <v/>
      </c>
      <c r="W21" s="66" t="str">
        <f>Individueel!B108</f>
        <v/>
      </c>
      <c r="X21" s="131"/>
      <c r="Y21" s="42" t="str">
        <f>Individueel!$BW108</f>
        <v/>
      </c>
    </row>
    <row r="22">
      <c r="A22" s="2"/>
      <c r="B22" s="40" t="str">
        <f>Individueel!B18</f>
        <v/>
      </c>
      <c r="D22" s="42" t="str">
        <f>Individueel!$BW18</f>
        <v/>
      </c>
      <c r="E22" s="88" t="str">
        <f>Individueel!B31</f>
        <v/>
      </c>
      <c r="F22" s="131"/>
      <c r="G22" s="42" t="str">
        <f>Individueel!$BW18</f>
        <v/>
      </c>
      <c r="H22" s="79" t="str">
        <f>Individueel!B44</f>
        <v/>
      </c>
      <c r="I22" s="131"/>
      <c r="J22" s="42" t="str">
        <f>Individueel!$BW31</f>
        <v/>
      </c>
      <c r="K22" s="79" t="str">
        <f>Individueel!B57</f>
        <v/>
      </c>
      <c r="L22" s="131"/>
      <c r="M22" s="42" t="str">
        <f>Individueel!$BW44</f>
        <v/>
      </c>
      <c r="N22" s="79" t="str">
        <f>Individueel!B70</f>
        <v/>
      </c>
      <c r="O22" s="131"/>
      <c r="P22" s="42" t="str">
        <f>Individueel!$BW70</f>
        <v/>
      </c>
      <c r="Q22" s="66" t="str">
        <f>Individueel!B83</f>
        <v/>
      </c>
      <c r="R22" s="131"/>
      <c r="S22" s="42" t="str">
        <f>Individueel!$BW83</f>
        <v/>
      </c>
      <c r="T22" s="66" t="str">
        <f>Individueel!B96</f>
        <v/>
      </c>
      <c r="U22" s="131"/>
      <c r="V22" s="42" t="str">
        <f>Individueel!$BW96</f>
        <v/>
      </c>
      <c r="W22" s="66" t="str">
        <f>Individueel!B109</f>
        <v/>
      </c>
      <c r="X22" s="131"/>
      <c r="Y22" s="42" t="str">
        <f>Individueel!$BW109</f>
        <v/>
      </c>
    </row>
    <row r="23">
      <c r="A23" s="2"/>
      <c r="B23" s="133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>
      <c r="A24" s="2"/>
      <c r="B24" s="135" t="s">
        <v>101</v>
      </c>
      <c r="C24" s="2"/>
      <c r="D24" s="137">
        <f>SUM(D11:D22)</f>
        <v>164.6101336</v>
      </c>
      <c r="E24" s="135" t="s">
        <v>101</v>
      </c>
      <c r="F24" s="2"/>
      <c r="G24" s="137">
        <f>SUM(G11:G22)</f>
        <v>404.3969536</v>
      </c>
      <c r="H24" s="135" t="s">
        <v>101</v>
      </c>
      <c r="I24" s="2"/>
      <c r="J24" s="137">
        <f>SUM(J11:J22)</f>
        <v>533.9096863</v>
      </c>
      <c r="K24" s="135" t="s">
        <v>101</v>
      </c>
      <c r="L24" s="2"/>
      <c r="M24" s="137">
        <f>SUM(M11:M22)</f>
        <v>651.2411613</v>
      </c>
      <c r="N24" s="135" t="s">
        <v>101</v>
      </c>
      <c r="O24" s="2"/>
      <c r="P24" s="137">
        <f>SUM(P11:P22)</f>
        <v>240.7167481</v>
      </c>
      <c r="Q24" s="135" t="s">
        <v>101</v>
      </c>
      <c r="R24" s="2"/>
      <c r="S24" s="137">
        <f>SUM(S11:S22)</f>
        <v>83.74410714</v>
      </c>
      <c r="T24" s="135" t="s">
        <v>101</v>
      </c>
      <c r="U24" s="2"/>
      <c r="V24" s="137">
        <f>SUM(V11:V22)</f>
        <v>264.3827196</v>
      </c>
      <c r="W24" s="135" t="s">
        <v>101</v>
      </c>
      <c r="X24" s="2"/>
      <c r="Y24" s="137">
        <f>SUM(Y11:Y22)</f>
        <v>176.9984904</v>
      </c>
    </row>
    <row r="25">
      <c r="A25" s="2"/>
      <c r="B25" s="145" t="s">
        <v>129</v>
      </c>
      <c r="C25" s="146"/>
      <c r="D25" s="147">
        <f>IFERROR(D24/$D$31,0)</f>
        <v>1.63303704</v>
      </c>
      <c r="E25" s="145" t="s">
        <v>129</v>
      </c>
      <c r="F25" s="146"/>
      <c r="G25" s="149">
        <f>IFERROR(G24/$D$31,0)</f>
        <v>4.01187454</v>
      </c>
      <c r="H25" s="145" t="s">
        <v>129</v>
      </c>
      <c r="I25" s="146"/>
      <c r="J25" s="149">
        <f>IFERROR(J24/$D$31,0)</f>
        <v>5.296723078</v>
      </c>
      <c r="K25" s="145" t="s">
        <v>129</v>
      </c>
      <c r="L25" s="146"/>
      <c r="M25" s="149">
        <f>IFERROR(M24/$D$31,0)</f>
        <v>6.460725806</v>
      </c>
      <c r="N25" s="145" t="s">
        <v>129</v>
      </c>
      <c r="O25" s="146"/>
      <c r="P25" s="149">
        <f>IFERROR(P24/$D$31,0)</f>
        <v>2.388062977</v>
      </c>
      <c r="Q25" s="145" t="s">
        <v>129</v>
      </c>
      <c r="R25" s="146"/>
      <c r="S25" s="149">
        <f>IFERROR(S24/$D$31,0)</f>
        <v>0.8307947136</v>
      </c>
      <c r="T25" s="145" t="s">
        <v>129</v>
      </c>
      <c r="U25" s="146"/>
      <c r="V25" s="149">
        <f>IFERROR(V24/$D$31,0)</f>
        <v>2.62284444</v>
      </c>
      <c r="W25" s="145" t="s">
        <v>129</v>
      </c>
      <c r="X25" s="146"/>
      <c r="Y25" s="149">
        <f>IFERROR(Y24/$D$31,0)</f>
        <v>1.755937405</v>
      </c>
      <c r="Z25" s="151"/>
    </row>
    <row r="26">
      <c r="C26" s="2"/>
      <c r="F26" s="2"/>
      <c r="I26" s="2"/>
      <c r="L26" s="2"/>
      <c r="O26" s="2"/>
      <c r="R26" s="2"/>
      <c r="U26" s="2"/>
      <c r="X26" s="2"/>
    </row>
    <row r="27">
      <c r="A27" s="2"/>
      <c r="B27" s="152" t="s">
        <v>130</v>
      </c>
      <c r="C27" s="153"/>
      <c r="D27" s="154">
        <v>2.0</v>
      </c>
      <c r="E27" s="155" t="s">
        <v>130</v>
      </c>
      <c r="F27" s="153"/>
      <c r="G27" s="154">
        <v>4.0</v>
      </c>
      <c r="H27" s="155" t="s">
        <v>130</v>
      </c>
      <c r="I27" s="153"/>
      <c r="J27" s="154">
        <v>6.0</v>
      </c>
      <c r="K27" s="155" t="s">
        <v>130</v>
      </c>
      <c r="L27" s="153"/>
      <c r="M27" s="154">
        <v>7.0</v>
      </c>
      <c r="N27" s="155" t="s">
        <v>130</v>
      </c>
      <c r="O27" s="153"/>
      <c r="P27" s="154">
        <v>3.0</v>
      </c>
      <c r="Q27" s="155" t="s">
        <v>130</v>
      </c>
      <c r="R27" s="153"/>
      <c r="S27" s="154">
        <v>1.0</v>
      </c>
      <c r="T27" s="155" t="s">
        <v>130</v>
      </c>
      <c r="U27" s="153"/>
      <c r="V27" s="154">
        <v>1.0</v>
      </c>
      <c r="W27" s="155" t="s">
        <v>130</v>
      </c>
      <c r="X27" s="153"/>
      <c r="Y27" s="154">
        <v>1.0</v>
      </c>
      <c r="Z27" s="2"/>
    </row>
    <row r="28">
      <c r="A28" s="2"/>
      <c r="B28" s="2"/>
      <c r="C28" s="2"/>
      <c r="D28" s="156"/>
      <c r="E28" s="2"/>
      <c r="F28" s="2"/>
      <c r="G28" s="2"/>
      <c r="H28" s="2"/>
      <c r="I28" s="2"/>
      <c r="J28" s="2"/>
      <c r="K28" s="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 t="s">
        <v>131</v>
      </c>
      <c r="C29" s="2"/>
      <c r="D29" s="48">
        <f>Bronbestand!D4</f>
        <v>252</v>
      </c>
      <c r="E29" s="48" t="s">
        <v>132</v>
      </c>
      <c r="F29" s="151"/>
      <c r="G29" s="48">
        <f>ROUNDUP((D31)/2,0)</f>
        <v>51</v>
      </c>
      <c r="H29" s="2"/>
      <c r="I29" s="2" t="s">
        <v>133</v>
      </c>
      <c r="K29" s="15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 t="s">
        <v>134</v>
      </c>
      <c r="C30" s="2"/>
      <c r="D30" s="48">
        <f>Bronbestand!D2</f>
        <v>25</v>
      </c>
      <c r="E30" s="2"/>
      <c r="F30" s="151"/>
      <c r="G30" s="2"/>
      <c r="H30" s="2"/>
      <c r="I30" s="2" t="s">
        <v>135</v>
      </c>
      <c r="K30" s="15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 t="s">
        <v>107</v>
      </c>
      <c r="C31" s="2"/>
      <c r="D31" s="48">
        <f>Bronbestand!D9</f>
        <v>100.8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C32" s="2"/>
      <c r="F32" s="48"/>
      <c r="G32" s="2"/>
      <c r="I32" s="2"/>
      <c r="L32" s="2"/>
      <c r="O32" s="2"/>
      <c r="R32" s="2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B34" s="159" t="s">
        <v>48</v>
      </c>
      <c r="C34" s="2"/>
      <c r="F34" s="2"/>
      <c r="I34" s="2"/>
      <c r="L34" s="2"/>
      <c r="O34" s="2"/>
      <c r="R34" s="2"/>
    </row>
  </sheetData>
  <mergeCells count="14">
    <mergeCell ref="B11:C11"/>
    <mergeCell ref="B12:C12"/>
    <mergeCell ref="B13:C13"/>
    <mergeCell ref="B15:C15"/>
    <mergeCell ref="B14:C14"/>
    <mergeCell ref="B19:C19"/>
    <mergeCell ref="B18:C18"/>
    <mergeCell ref="B22:C22"/>
    <mergeCell ref="I29:J29"/>
    <mergeCell ref="I30:J30"/>
    <mergeCell ref="B17:C17"/>
    <mergeCell ref="B16:C16"/>
    <mergeCell ref="B20:C20"/>
    <mergeCell ref="B21:C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75" outlineLevelCol="1" outlineLevelRow="1"/>
  <cols>
    <col customWidth="1" min="1" max="4" width="7.57"/>
    <col collapsed="1" customWidth="1" min="5" max="5" width="7.57"/>
    <col customWidth="1" hidden="1" min="6" max="7" width="7.57" outlineLevel="1"/>
    <col customWidth="1" min="8" max="10" width="7.57"/>
    <col customWidth="1" min="11" max="31" width="7.57" outlineLevel="1"/>
    <col customWidth="1" min="32" max="34" width="7.57"/>
    <col customWidth="1" min="35" max="69" width="7.57" outlineLevel="1"/>
    <col customWidth="1" min="70" max="76" width="7.57"/>
  </cols>
  <sheetData>
    <row r="1">
      <c r="A1" s="45" t="s">
        <v>38</v>
      </c>
      <c r="D1" s="45" t="s">
        <v>61</v>
      </c>
      <c r="E1" s="47"/>
      <c r="F1" s="49" t="s">
        <v>62</v>
      </c>
      <c r="K1" s="51" t="s">
        <v>64</v>
      </c>
      <c r="AH1" s="47"/>
      <c r="AI1" s="54" t="s">
        <v>65</v>
      </c>
      <c r="BT1" s="47"/>
      <c r="BU1" s="49" t="s">
        <v>36</v>
      </c>
    </row>
    <row r="2">
      <c r="A2" s="58"/>
      <c r="B2" s="60"/>
      <c r="D2" s="62" t="s">
        <v>67</v>
      </c>
      <c r="E2" s="47"/>
      <c r="F2" s="62" t="s">
        <v>68</v>
      </c>
      <c r="G2" s="62" t="s">
        <v>69</v>
      </c>
      <c r="H2" s="64" t="s">
        <v>70</v>
      </c>
      <c r="I2" s="64" t="s">
        <v>67</v>
      </c>
      <c r="J2" s="47"/>
      <c r="K2" s="65" t="s">
        <v>72</v>
      </c>
      <c r="M2" s="62" t="s">
        <v>73</v>
      </c>
      <c r="N2" s="62" t="s">
        <v>74</v>
      </c>
      <c r="P2" s="62" t="s">
        <v>75</v>
      </c>
      <c r="R2" s="62" t="s">
        <v>76</v>
      </c>
      <c r="S2" s="62" t="s">
        <v>77</v>
      </c>
      <c r="T2" s="62" t="s">
        <v>78</v>
      </c>
      <c r="V2" s="62" t="s">
        <v>79</v>
      </c>
      <c r="X2" s="62" t="s">
        <v>80</v>
      </c>
      <c r="Z2" s="62" t="s">
        <v>81</v>
      </c>
      <c r="AB2" s="62" t="s">
        <v>82</v>
      </c>
      <c r="AD2" s="62" t="s">
        <v>83</v>
      </c>
      <c r="AF2" s="64" t="s">
        <v>70</v>
      </c>
      <c r="AG2" s="64" t="s">
        <v>67</v>
      </c>
      <c r="AH2" s="47"/>
      <c r="AI2" s="68" t="s">
        <v>84</v>
      </c>
      <c r="AK2" s="69" t="s">
        <v>86</v>
      </c>
      <c r="AM2" s="64" t="s">
        <v>87</v>
      </c>
      <c r="AN2" s="64" t="s">
        <v>88</v>
      </c>
      <c r="AP2" s="64" t="s">
        <v>90</v>
      </c>
      <c r="AR2" s="64" t="s">
        <v>91</v>
      </c>
      <c r="AT2" s="69" t="s">
        <v>92</v>
      </c>
      <c r="AV2" s="64" t="s">
        <v>93</v>
      </c>
      <c r="AW2" s="64" t="s">
        <v>94</v>
      </c>
      <c r="AY2" s="64" t="s">
        <v>95</v>
      </c>
      <c r="BA2" s="69" t="s">
        <v>96</v>
      </c>
      <c r="BD2" s="64" t="s">
        <v>97</v>
      </c>
      <c r="BE2" s="64" t="s">
        <v>98</v>
      </c>
      <c r="BG2" s="64" t="s">
        <v>99</v>
      </c>
      <c r="BI2" s="64" t="s">
        <v>100</v>
      </c>
      <c r="BK2" s="69" t="s">
        <v>92</v>
      </c>
      <c r="BM2" s="64" t="s">
        <v>102</v>
      </c>
      <c r="BN2" s="64" t="s">
        <v>103</v>
      </c>
      <c r="BP2" s="64" t="s">
        <v>104</v>
      </c>
      <c r="BR2" s="64" t="s">
        <v>70</v>
      </c>
      <c r="BS2" s="64" t="s">
        <v>67</v>
      </c>
      <c r="BT2" s="47"/>
      <c r="BU2" s="64" t="s">
        <v>105</v>
      </c>
      <c r="BW2" s="64" t="s">
        <v>106</v>
      </c>
    </row>
    <row r="3" outlineLevel="1">
      <c r="A3" s="73" t="s">
        <v>67</v>
      </c>
      <c r="D3" s="76">
        <f>SUM(D6:D109)</f>
        <v>252</v>
      </c>
      <c r="E3" s="77"/>
      <c r="F3" s="78"/>
      <c r="G3" s="76"/>
      <c r="H3" s="76"/>
      <c r="I3" s="76">
        <f>Bronbestand!D6</f>
        <v>630</v>
      </c>
      <c r="J3" s="77"/>
      <c r="K3" s="76"/>
      <c r="M3" s="76"/>
      <c r="N3" s="76"/>
      <c r="O3" s="76"/>
      <c r="P3" s="82"/>
      <c r="Q3" s="82"/>
      <c r="R3" s="82"/>
      <c r="S3" s="82"/>
      <c r="T3" s="76"/>
      <c r="V3" s="76"/>
      <c r="X3" s="76"/>
      <c r="Z3" s="82"/>
      <c r="AB3" s="82"/>
      <c r="AD3" s="82"/>
      <c r="AF3" s="76"/>
      <c r="AG3" s="76">
        <f>Bronbestand!D5</f>
        <v>882</v>
      </c>
      <c r="AH3" s="77"/>
      <c r="AI3" s="76"/>
      <c r="AK3" s="76"/>
      <c r="AM3" s="76"/>
      <c r="AN3" s="76"/>
      <c r="AO3" s="76"/>
      <c r="AP3" s="76"/>
      <c r="AQ3" s="76"/>
      <c r="AR3" s="76"/>
      <c r="AS3" s="76"/>
      <c r="AT3" s="85"/>
      <c r="AU3" s="85"/>
      <c r="AV3" s="76"/>
      <c r="AW3" s="76"/>
      <c r="AX3" s="76"/>
      <c r="AY3" s="76"/>
      <c r="AZ3" s="76"/>
      <c r="BA3" s="85"/>
      <c r="BB3" s="85"/>
      <c r="BC3" s="85"/>
      <c r="BD3" s="76"/>
      <c r="BE3" s="76"/>
      <c r="BF3" s="76"/>
      <c r="BG3" s="76"/>
      <c r="BH3" s="76"/>
      <c r="BI3" s="76"/>
      <c r="BJ3" s="76"/>
      <c r="BK3" s="85"/>
      <c r="BL3" s="85"/>
      <c r="BM3" s="76"/>
      <c r="BN3" s="76"/>
      <c r="BO3" s="76"/>
      <c r="BP3" s="76"/>
      <c r="BQ3" s="76"/>
      <c r="BR3" s="76"/>
      <c r="BS3" s="76">
        <f>Bronbestand!D7</f>
        <v>756</v>
      </c>
      <c r="BT3" s="77"/>
      <c r="BU3" s="76">
        <f>Bronbestand!D8</f>
        <v>2520</v>
      </c>
      <c r="BW3" s="76"/>
      <c r="BX3" s="87"/>
    </row>
    <row r="4" outlineLevel="1">
      <c r="A4" s="73" t="s">
        <v>108</v>
      </c>
      <c r="D4" s="76"/>
      <c r="E4" s="87"/>
      <c r="F4" s="78"/>
      <c r="G4" s="89">
        <v>1.0</v>
      </c>
      <c r="H4" s="76"/>
      <c r="I4" s="76"/>
      <c r="J4" s="77"/>
      <c r="K4" s="76"/>
      <c r="M4" s="76"/>
      <c r="N4" s="76"/>
      <c r="O4" s="76"/>
      <c r="P4" s="82"/>
      <c r="Q4" s="82"/>
      <c r="R4" s="82"/>
      <c r="S4" s="82"/>
      <c r="T4" s="89">
        <v>2.0</v>
      </c>
      <c r="V4" s="89">
        <v>2.0</v>
      </c>
      <c r="X4" s="89">
        <v>4.0</v>
      </c>
      <c r="Z4" s="90">
        <v>1.0</v>
      </c>
      <c r="AB4" s="90">
        <v>1.0</v>
      </c>
      <c r="AD4" s="90">
        <v>2.0</v>
      </c>
      <c r="AF4" s="76"/>
      <c r="AG4" s="76"/>
      <c r="AH4" s="87"/>
      <c r="AI4" s="76"/>
      <c r="AK4" s="76"/>
      <c r="AM4" s="76"/>
      <c r="AN4" s="76"/>
      <c r="AO4" s="76"/>
      <c r="AP4" s="76"/>
      <c r="AQ4" s="76"/>
      <c r="AR4" s="76"/>
      <c r="AS4" s="76"/>
      <c r="AT4" s="85"/>
      <c r="AU4" s="85"/>
      <c r="AV4" s="76"/>
      <c r="AW4" s="76"/>
      <c r="AX4" s="76"/>
      <c r="AY4" s="76"/>
      <c r="AZ4" s="76"/>
      <c r="BA4" s="85">
        <v>1.0</v>
      </c>
      <c r="BD4" s="93">
        <v>5.0</v>
      </c>
      <c r="BE4" s="93">
        <v>6.0</v>
      </c>
      <c r="BG4" s="93">
        <v>3.0</v>
      </c>
      <c r="BI4" s="93">
        <v>4.0</v>
      </c>
      <c r="BK4" s="93">
        <v>5.0</v>
      </c>
      <c r="BM4" s="93">
        <v>10.0</v>
      </c>
      <c r="BN4" s="93">
        <v>5.0</v>
      </c>
      <c r="BP4" s="85">
        <v>6.0</v>
      </c>
      <c r="BR4" s="76"/>
      <c r="BS4" s="76"/>
      <c r="BT4" s="87"/>
      <c r="BU4" s="76"/>
      <c r="BW4" s="76"/>
      <c r="BX4" s="87"/>
    </row>
    <row r="5" outlineLevel="1">
      <c r="A5" s="73" t="s">
        <v>36</v>
      </c>
      <c r="D5" s="76"/>
      <c r="E5" s="87"/>
      <c r="F5" s="76"/>
      <c r="G5" s="76"/>
      <c r="H5" s="76">
        <f t="shared" ref="H5:I5" si="1">SUM(H6:H109)</f>
        <v>56</v>
      </c>
      <c r="I5" s="76">
        <f t="shared" si="1"/>
        <v>630</v>
      </c>
      <c r="J5" s="77"/>
      <c r="K5" s="76"/>
      <c r="M5" s="76"/>
      <c r="N5" s="76"/>
      <c r="O5" s="76"/>
      <c r="P5" s="82"/>
      <c r="Q5" s="82"/>
      <c r="R5" s="82"/>
      <c r="S5" s="82"/>
      <c r="T5" s="76"/>
      <c r="V5" s="76"/>
      <c r="X5" s="76"/>
      <c r="Z5" s="82"/>
      <c r="AB5" s="82"/>
      <c r="AD5" s="82"/>
      <c r="AF5" s="76">
        <f t="shared" ref="AF5:AG5" si="2">SUM(AF6:AF109)</f>
        <v>427</v>
      </c>
      <c r="AG5" s="76">
        <f t="shared" si="2"/>
        <v>882</v>
      </c>
      <c r="AH5" s="77"/>
      <c r="AI5" s="99"/>
      <c r="AJ5" s="75"/>
      <c r="AK5" s="99"/>
      <c r="AL5" s="75"/>
      <c r="AM5" s="76"/>
      <c r="AN5" s="76"/>
      <c r="AO5" s="76"/>
      <c r="AP5" s="76"/>
      <c r="AQ5" s="76"/>
      <c r="AR5" s="76"/>
      <c r="AS5" s="76"/>
      <c r="AT5" s="101"/>
      <c r="AU5" s="101"/>
      <c r="AV5" s="76"/>
      <c r="AW5" s="76"/>
      <c r="AX5" s="76"/>
      <c r="AY5" s="76"/>
      <c r="AZ5" s="76"/>
      <c r="BA5" s="101"/>
      <c r="BB5" s="101"/>
      <c r="BC5" s="101"/>
      <c r="BD5" s="76"/>
      <c r="BE5" s="76"/>
      <c r="BF5" s="76"/>
      <c r="BG5" s="76"/>
      <c r="BH5" s="76"/>
      <c r="BI5" s="76"/>
      <c r="BJ5" s="76"/>
      <c r="BK5" s="101"/>
      <c r="BL5" s="101"/>
      <c r="BM5" s="76"/>
      <c r="BN5" s="76"/>
      <c r="BO5" s="76"/>
      <c r="BP5" s="76"/>
      <c r="BQ5" s="76"/>
      <c r="BR5" s="76">
        <f t="shared" ref="BR5:BS5" si="3">SUM(BR6:BR109)</f>
        <v>1070.131323</v>
      </c>
      <c r="BS5" s="76">
        <f t="shared" si="3"/>
        <v>756</v>
      </c>
      <c r="BT5" s="77"/>
      <c r="BU5" s="76">
        <f>SUM(BU6:BV109)</f>
        <v>2520</v>
      </c>
      <c r="BW5" s="76"/>
      <c r="BX5" s="87"/>
    </row>
    <row r="6">
      <c r="A6" s="105" t="s">
        <v>50</v>
      </c>
      <c r="B6" s="107" t="s">
        <v>19</v>
      </c>
      <c r="C6" s="43"/>
      <c r="D6" s="110"/>
      <c r="E6" s="110"/>
      <c r="F6" s="111"/>
      <c r="G6" s="113"/>
      <c r="H6" s="113"/>
      <c r="I6" s="110"/>
      <c r="J6" s="115"/>
      <c r="K6" s="116">
        <v>0.0</v>
      </c>
      <c r="L6" s="43"/>
      <c r="M6" s="117">
        <v>0.0</v>
      </c>
      <c r="N6" s="117">
        <v>6.0</v>
      </c>
      <c r="O6" s="43"/>
      <c r="P6" s="117">
        <v>0.0</v>
      </c>
      <c r="Q6" s="43"/>
      <c r="R6" s="117"/>
      <c r="S6" s="118"/>
      <c r="T6" s="116">
        <f>K6*T$4</f>
        <v>0</v>
      </c>
      <c r="U6" s="43"/>
      <c r="V6" s="116">
        <f>M6*V$4</f>
        <v>0</v>
      </c>
      <c r="W6" s="43"/>
      <c r="X6" s="116">
        <f>N6*X$4</f>
        <v>24</v>
      </c>
      <c r="Y6" s="43"/>
      <c r="Z6" s="116">
        <f>P6*Z$4</f>
        <v>0</v>
      </c>
      <c r="AA6" s="43"/>
      <c r="AB6" s="116"/>
      <c r="AC6" s="43"/>
      <c r="AD6" s="116"/>
      <c r="AE6" s="115"/>
      <c r="AF6" s="110">
        <f t="shared" ref="AF6:AF11" si="4">SUM(T6:AE6)</f>
        <v>24</v>
      </c>
      <c r="AG6" s="110">
        <f t="shared" ref="AG6:AG11" si="5">IFERROR(AG$3/(AF$5/AF6),0)</f>
        <v>49.57377049</v>
      </c>
      <c r="AH6" s="115"/>
      <c r="AI6" s="119">
        <v>80.0</v>
      </c>
      <c r="AK6" s="85">
        <v>110.0</v>
      </c>
      <c r="AM6" s="110"/>
      <c r="AN6" s="116"/>
      <c r="AO6" s="43"/>
      <c r="AP6" s="116"/>
      <c r="AQ6" s="43"/>
      <c r="AR6" s="116"/>
      <c r="AS6" s="43"/>
      <c r="AT6" s="116"/>
      <c r="AU6" s="43"/>
      <c r="AV6" s="116"/>
      <c r="AW6" s="116"/>
      <c r="AX6" s="43"/>
      <c r="AY6" s="116">
        <v>2.0</v>
      </c>
      <c r="AZ6" s="115"/>
      <c r="BA6" s="119">
        <f>IFERROR(((AI6/AK6)*100)*BA$4,0)</f>
        <v>72.72727273</v>
      </c>
      <c r="BD6" s="110"/>
      <c r="BE6" s="110"/>
      <c r="BF6" s="110"/>
      <c r="BG6" s="110"/>
      <c r="BH6" s="110"/>
      <c r="BI6" s="110"/>
      <c r="BJ6" s="110"/>
      <c r="BK6" s="85"/>
      <c r="BL6" s="85"/>
      <c r="BM6" s="110"/>
      <c r="BN6" s="110"/>
      <c r="BO6" s="110"/>
      <c r="BP6" s="110">
        <f>AY6*BP$4</f>
        <v>12</v>
      </c>
      <c r="BQ6" s="115"/>
      <c r="BR6" s="120">
        <f t="shared" ref="BR6:BR11" si="8">SUM(BA6:BQ6)</f>
        <v>84.72727273</v>
      </c>
      <c r="BS6" s="120">
        <f t="shared" ref="BS6:BS11" si="9">IFERROR(BS$3/(BR$5/BR6),0)</f>
        <v>59.85603526</v>
      </c>
      <c r="BT6" s="115"/>
      <c r="BU6" s="110">
        <f>BS6+AG6+I6</f>
        <v>109.4298058</v>
      </c>
      <c r="BV6" s="43"/>
      <c r="BW6" s="110"/>
      <c r="BX6" s="121"/>
    </row>
    <row r="7">
      <c r="A7" s="122">
        <v>1.0</v>
      </c>
      <c r="B7" s="122" t="s">
        <v>124</v>
      </c>
      <c r="C7" s="123"/>
      <c r="D7" s="124">
        <v>11.0</v>
      </c>
      <c r="E7" s="77"/>
      <c r="F7" s="125"/>
      <c r="G7" s="126">
        <f t="shared" ref="G7:G11" si="10">F7*G$4</f>
        <v>0</v>
      </c>
      <c r="H7" s="76">
        <f t="shared" ref="H7:H11" si="11">SUM(G7)</f>
        <v>0</v>
      </c>
      <c r="I7" s="76">
        <f t="shared" ref="I7:I11" si="12">IFERROR(I$3/(H$5/H7),0)</f>
        <v>0</v>
      </c>
      <c r="J7" s="77"/>
      <c r="K7" s="89"/>
      <c r="M7" s="90"/>
      <c r="N7" s="76"/>
      <c r="O7" s="82"/>
      <c r="P7" s="82"/>
      <c r="Q7" s="82"/>
      <c r="R7" s="90">
        <v>0.0</v>
      </c>
      <c r="S7" s="127">
        <v>0.0</v>
      </c>
      <c r="T7" s="89"/>
      <c r="V7" s="90"/>
      <c r="X7" s="76"/>
      <c r="Y7" s="82"/>
      <c r="Z7" s="82"/>
      <c r="AA7" s="82"/>
      <c r="AB7" s="89">
        <f t="shared" ref="AB7:AB11" si="13">R7*AB$4</f>
        <v>0</v>
      </c>
      <c r="AD7" s="89">
        <f t="shared" ref="AD7:AD11" si="14">S7*AD$4</f>
        <v>0</v>
      </c>
      <c r="AE7" s="77"/>
      <c r="AF7" s="76">
        <f t="shared" si="4"/>
        <v>0</v>
      </c>
      <c r="AG7" s="76">
        <f t="shared" si="5"/>
        <v>0</v>
      </c>
      <c r="AH7" s="77"/>
      <c r="AI7" s="76"/>
      <c r="AK7" s="76"/>
      <c r="AM7" s="89">
        <v>0.0</v>
      </c>
      <c r="AN7" s="89">
        <v>0.0</v>
      </c>
      <c r="AP7" s="89">
        <v>0.0</v>
      </c>
      <c r="AR7" s="89">
        <v>0.0</v>
      </c>
      <c r="AT7" s="85">
        <v>0.0</v>
      </c>
      <c r="AV7" s="89">
        <v>0.0</v>
      </c>
      <c r="AW7" s="89">
        <v>0.0</v>
      </c>
      <c r="AY7" s="76"/>
      <c r="AZ7" s="87"/>
      <c r="BA7" s="119"/>
      <c r="BB7" s="85"/>
      <c r="BC7" s="85"/>
      <c r="BD7" s="76">
        <f t="shared" ref="BD7:BE7" si="6">AM7*BD$4</f>
        <v>0</v>
      </c>
      <c r="BE7" s="76">
        <f t="shared" si="6"/>
        <v>0</v>
      </c>
      <c r="BG7" s="76">
        <f t="shared" ref="BG7:BG11" si="16">AP7*BG$4</f>
        <v>0</v>
      </c>
      <c r="BI7" s="76">
        <f t="shared" ref="BI7:BI11" si="17">AR7*BI$4</f>
        <v>0</v>
      </c>
      <c r="BK7" s="85">
        <f t="shared" ref="BK7:BK11" si="18">AS7*BL$4</f>
        <v>0</v>
      </c>
      <c r="BM7" s="76">
        <f t="shared" ref="BM7:BN7" si="7">AV7*BM$4</f>
        <v>0</v>
      </c>
      <c r="BN7" s="76">
        <f t="shared" si="7"/>
        <v>0</v>
      </c>
      <c r="BP7" s="76"/>
      <c r="BQ7" s="87"/>
      <c r="BR7" s="130">
        <f t="shared" si="8"/>
        <v>0</v>
      </c>
      <c r="BS7" s="130">
        <f t="shared" si="9"/>
        <v>0</v>
      </c>
      <c r="BT7" s="77"/>
      <c r="BU7" s="76">
        <f t="shared" ref="BU7:BU11" si="20">BS7+AG7+I7+D7</f>
        <v>11</v>
      </c>
      <c r="BW7" s="76">
        <f t="shared" ref="BW7:BW11" si="21">BU7+(BU$6/COUNT(BU$7:BU$18))</f>
        <v>32.88596115</v>
      </c>
      <c r="BX7" s="77"/>
    </row>
    <row r="8">
      <c r="A8" s="122">
        <v>2.0</v>
      </c>
      <c r="B8" s="122" t="s">
        <v>125</v>
      </c>
      <c r="D8" s="89">
        <v>2.0</v>
      </c>
      <c r="E8" s="77"/>
      <c r="F8" s="125"/>
      <c r="G8" s="126">
        <f t="shared" si="10"/>
        <v>0</v>
      </c>
      <c r="H8" s="76">
        <f t="shared" si="11"/>
        <v>0</v>
      </c>
      <c r="I8" s="76">
        <f t="shared" si="12"/>
        <v>0</v>
      </c>
      <c r="J8" s="77"/>
      <c r="K8" s="89"/>
      <c r="M8" s="90"/>
      <c r="N8" s="76"/>
      <c r="O8" s="82"/>
      <c r="P8" s="82"/>
      <c r="Q8" s="82"/>
      <c r="R8" s="90">
        <v>0.0</v>
      </c>
      <c r="S8" s="127">
        <v>0.0</v>
      </c>
      <c r="T8" s="89"/>
      <c r="V8" s="90"/>
      <c r="X8" s="76"/>
      <c r="Y8" s="82"/>
      <c r="Z8" s="82"/>
      <c r="AA8" s="82"/>
      <c r="AB8" s="89">
        <f t="shared" si="13"/>
        <v>0</v>
      </c>
      <c r="AD8" s="89">
        <f t="shared" si="14"/>
        <v>0</v>
      </c>
      <c r="AE8" s="77"/>
      <c r="AF8" s="76">
        <f t="shared" si="4"/>
        <v>0</v>
      </c>
      <c r="AG8" s="76">
        <f t="shared" si="5"/>
        <v>0</v>
      </c>
      <c r="AH8" s="77"/>
      <c r="AI8" s="76"/>
      <c r="AK8" s="76"/>
      <c r="AM8" s="89">
        <v>0.0</v>
      </c>
      <c r="AN8" s="89">
        <v>0.0</v>
      </c>
      <c r="AP8" s="89">
        <v>0.0</v>
      </c>
      <c r="AR8" s="89">
        <v>0.0</v>
      </c>
      <c r="AT8" s="85">
        <v>0.0</v>
      </c>
      <c r="AV8" s="89">
        <v>0.0</v>
      </c>
      <c r="AW8" s="89">
        <v>0.0</v>
      </c>
      <c r="AY8" s="76"/>
      <c r="AZ8" s="87"/>
      <c r="BA8" s="119"/>
      <c r="BB8" s="85"/>
      <c r="BC8" s="85"/>
      <c r="BD8" s="76">
        <f t="shared" ref="BD8:BE8" si="15">AM8*BD$4</f>
        <v>0</v>
      </c>
      <c r="BE8" s="76">
        <f t="shared" si="15"/>
        <v>0</v>
      </c>
      <c r="BG8" s="76">
        <f t="shared" si="16"/>
        <v>0</v>
      </c>
      <c r="BI8" s="76">
        <f t="shared" si="17"/>
        <v>0</v>
      </c>
      <c r="BK8" s="85">
        <f t="shared" si="18"/>
        <v>0</v>
      </c>
      <c r="BM8" s="76">
        <f t="shared" ref="BM8:BN8" si="19">AV8*BM$4</f>
        <v>0</v>
      </c>
      <c r="BN8" s="76">
        <f t="shared" si="19"/>
        <v>0</v>
      </c>
      <c r="BP8" s="76"/>
      <c r="BQ8" s="87"/>
      <c r="BR8" s="130">
        <f t="shared" si="8"/>
        <v>0</v>
      </c>
      <c r="BS8" s="130">
        <f t="shared" si="9"/>
        <v>0</v>
      </c>
      <c r="BT8" s="77"/>
      <c r="BU8" s="76">
        <f t="shared" si="20"/>
        <v>2</v>
      </c>
      <c r="BW8" s="76">
        <f t="shared" si="21"/>
        <v>23.88596115</v>
      </c>
      <c r="BX8" s="77"/>
    </row>
    <row r="9">
      <c r="A9" s="122">
        <v>3.0</v>
      </c>
      <c r="B9" s="122" t="s">
        <v>126</v>
      </c>
      <c r="D9" s="89">
        <v>1.0</v>
      </c>
      <c r="E9" s="77"/>
      <c r="F9" s="125"/>
      <c r="G9" s="126">
        <f t="shared" si="10"/>
        <v>0</v>
      </c>
      <c r="H9" s="76">
        <f t="shared" si="11"/>
        <v>0</v>
      </c>
      <c r="I9" s="76">
        <f t="shared" si="12"/>
        <v>0</v>
      </c>
      <c r="J9" s="77"/>
      <c r="K9" s="89"/>
      <c r="M9" s="90"/>
      <c r="N9" s="76"/>
      <c r="O9" s="82"/>
      <c r="P9" s="82"/>
      <c r="Q9" s="82"/>
      <c r="R9" s="90">
        <v>0.0</v>
      </c>
      <c r="S9" s="127">
        <v>0.0</v>
      </c>
      <c r="T9" s="89"/>
      <c r="V9" s="90"/>
      <c r="X9" s="76"/>
      <c r="Y9" s="82"/>
      <c r="Z9" s="82"/>
      <c r="AA9" s="82"/>
      <c r="AB9" s="89">
        <f t="shared" si="13"/>
        <v>0</v>
      </c>
      <c r="AD9" s="89">
        <f t="shared" si="14"/>
        <v>0</v>
      </c>
      <c r="AE9" s="77"/>
      <c r="AF9" s="76">
        <f t="shared" si="4"/>
        <v>0</v>
      </c>
      <c r="AG9" s="76">
        <f t="shared" si="5"/>
        <v>0</v>
      </c>
      <c r="AH9" s="77"/>
      <c r="AI9" s="76"/>
      <c r="AK9" s="76"/>
      <c r="AM9" s="89">
        <v>0.0</v>
      </c>
      <c r="AN9" s="89">
        <v>0.0</v>
      </c>
      <c r="AP9" s="89">
        <v>0.0</v>
      </c>
      <c r="AR9" s="89">
        <v>0.0</v>
      </c>
      <c r="AT9" s="85">
        <v>0.0</v>
      </c>
      <c r="AV9" s="89">
        <v>0.0</v>
      </c>
      <c r="AW9" s="89">
        <v>0.0</v>
      </c>
      <c r="AY9" s="76"/>
      <c r="AZ9" s="87"/>
      <c r="BA9" s="119"/>
      <c r="BB9" s="85"/>
      <c r="BC9" s="85"/>
      <c r="BD9" s="76">
        <f t="shared" ref="BD9:BE9" si="22">AM9*BD$4</f>
        <v>0</v>
      </c>
      <c r="BE9" s="76">
        <f t="shared" si="22"/>
        <v>0</v>
      </c>
      <c r="BG9" s="76">
        <f t="shared" si="16"/>
        <v>0</v>
      </c>
      <c r="BI9" s="76">
        <f t="shared" si="17"/>
        <v>0</v>
      </c>
      <c r="BK9" s="85">
        <f t="shared" si="18"/>
        <v>0</v>
      </c>
      <c r="BM9" s="76">
        <f t="shared" ref="BM9:BN9" si="23">AV9*BM$4</f>
        <v>0</v>
      </c>
      <c r="BN9" s="76">
        <f t="shared" si="23"/>
        <v>0</v>
      </c>
      <c r="BP9" s="76"/>
      <c r="BQ9" s="87"/>
      <c r="BR9" s="130">
        <f t="shared" si="8"/>
        <v>0</v>
      </c>
      <c r="BS9" s="130">
        <f t="shared" si="9"/>
        <v>0</v>
      </c>
      <c r="BT9" s="77"/>
      <c r="BU9" s="76">
        <f t="shared" si="20"/>
        <v>1</v>
      </c>
      <c r="BW9" s="76">
        <f t="shared" si="21"/>
        <v>22.88596115</v>
      </c>
      <c r="BX9" s="77"/>
    </row>
    <row r="10">
      <c r="A10" s="122">
        <v>4.0</v>
      </c>
      <c r="B10" s="122" t="s">
        <v>127</v>
      </c>
      <c r="D10" s="89">
        <v>2.0</v>
      </c>
      <c r="E10" s="77"/>
      <c r="F10" s="125"/>
      <c r="G10" s="126">
        <f t="shared" si="10"/>
        <v>0</v>
      </c>
      <c r="H10" s="76">
        <f t="shared" si="11"/>
        <v>0</v>
      </c>
      <c r="I10" s="76">
        <f t="shared" si="12"/>
        <v>0</v>
      </c>
      <c r="J10" s="77"/>
      <c r="K10" s="89"/>
      <c r="M10" s="90"/>
      <c r="N10" s="76"/>
      <c r="O10" s="82"/>
      <c r="P10" s="82"/>
      <c r="Q10" s="82"/>
      <c r="R10" s="90">
        <v>6.0</v>
      </c>
      <c r="S10" s="127">
        <v>6.0</v>
      </c>
      <c r="T10" s="89"/>
      <c r="V10" s="90"/>
      <c r="X10" s="76"/>
      <c r="Y10" s="82"/>
      <c r="Z10" s="82"/>
      <c r="AA10" s="82"/>
      <c r="AB10" s="89">
        <f t="shared" si="13"/>
        <v>6</v>
      </c>
      <c r="AD10" s="89">
        <f t="shared" si="14"/>
        <v>12</v>
      </c>
      <c r="AE10" s="77"/>
      <c r="AF10" s="76">
        <f t="shared" si="4"/>
        <v>18</v>
      </c>
      <c r="AG10" s="76">
        <f t="shared" si="5"/>
        <v>37.18032787</v>
      </c>
      <c r="AH10" s="77"/>
      <c r="AI10" s="76"/>
      <c r="AK10" s="76"/>
      <c r="AM10" s="89">
        <v>0.0</v>
      </c>
      <c r="AN10" s="89">
        <v>0.0</v>
      </c>
      <c r="AP10" s="89">
        <v>0.0</v>
      </c>
      <c r="AR10" s="89">
        <v>0.0</v>
      </c>
      <c r="AT10" s="85">
        <v>0.0</v>
      </c>
      <c r="AV10" s="89">
        <v>0.0</v>
      </c>
      <c r="AW10" s="89">
        <v>0.0</v>
      </c>
      <c r="AY10" s="76"/>
      <c r="AZ10" s="87"/>
      <c r="BA10" s="119"/>
      <c r="BB10" s="85"/>
      <c r="BC10" s="85"/>
      <c r="BD10" s="76">
        <f t="shared" ref="BD10:BE10" si="24">AM10*BD$4</f>
        <v>0</v>
      </c>
      <c r="BE10" s="76">
        <f t="shared" si="24"/>
        <v>0</v>
      </c>
      <c r="BG10" s="76">
        <f t="shared" si="16"/>
        <v>0</v>
      </c>
      <c r="BI10" s="76">
        <f t="shared" si="17"/>
        <v>0</v>
      </c>
      <c r="BK10" s="85">
        <f t="shared" si="18"/>
        <v>0</v>
      </c>
      <c r="BM10" s="76">
        <f t="shared" ref="BM10:BN10" si="25">AV10*BM$4</f>
        <v>0</v>
      </c>
      <c r="BN10" s="76">
        <f t="shared" si="25"/>
        <v>0</v>
      </c>
      <c r="BP10" s="76"/>
      <c r="BQ10" s="87"/>
      <c r="BR10" s="130">
        <f t="shared" si="8"/>
        <v>0</v>
      </c>
      <c r="BS10" s="130">
        <f t="shared" si="9"/>
        <v>0</v>
      </c>
      <c r="BT10" s="77"/>
      <c r="BU10" s="76">
        <f t="shared" si="20"/>
        <v>39.18032787</v>
      </c>
      <c r="BW10" s="76">
        <f t="shared" si="21"/>
        <v>61.06628902</v>
      </c>
      <c r="BX10" s="77"/>
    </row>
    <row r="11">
      <c r="A11" s="122">
        <v>5.0</v>
      </c>
      <c r="B11" s="122" t="s">
        <v>128</v>
      </c>
      <c r="D11" s="89">
        <v>2.0</v>
      </c>
      <c r="E11" s="77"/>
      <c r="F11" s="125"/>
      <c r="G11" s="126">
        <f t="shared" si="10"/>
        <v>0</v>
      </c>
      <c r="H11" s="76">
        <f t="shared" si="11"/>
        <v>0</v>
      </c>
      <c r="I11" s="76">
        <f t="shared" si="12"/>
        <v>0</v>
      </c>
      <c r="J11" s="77"/>
      <c r="K11" s="89"/>
      <c r="M11" s="90"/>
      <c r="N11" s="76"/>
      <c r="O11" s="82"/>
      <c r="P11" s="82"/>
      <c r="Q11" s="82"/>
      <c r="R11" s="90">
        <v>0.0</v>
      </c>
      <c r="S11" s="127">
        <v>0.0</v>
      </c>
      <c r="T11" s="89"/>
      <c r="V11" s="90"/>
      <c r="X11" s="76"/>
      <c r="Y11" s="82"/>
      <c r="Z11" s="82"/>
      <c r="AA11" s="82"/>
      <c r="AB11" s="89">
        <f t="shared" si="13"/>
        <v>0</v>
      </c>
      <c r="AD11" s="89">
        <f t="shared" si="14"/>
        <v>0</v>
      </c>
      <c r="AE11" s="77"/>
      <c r="AF11" s="76">
        <f t="shared" si="4"/>
        <v>0</v>
      </c>
      <c r="AG11" s="76">
        <f t="shared" si="5"/>
        <v>0</v>
      </c>
      <c r="AH11" s="77"/>
      <c r="AI11" s="99"/>
      <c r="AJ11" s="75"/>
      <c r="AK11" s="99"/>
      <c r="AL11" s="75"/>
      <c r="AM11" s="89">
        <v>0.0</v>
      </c>
      <c r="AN11" s="89">
        <v>0.0</v>
      </c>
      <c r="AP11" s="89">
        <v>0.0</v>
      </c>
      <c r="AR11" s="89">
        <v>0.0</v>
      </c>
      <c r="AT11" s="85">
        <v>0.0</v>
      </c>
      <c r="AV11" s="89">
        <v>0.0</v>
      </c>
      <c r="AW11" s="89">
        <v>0.0</v>
      </c>
      <c r="AY11" s="76"/>
      <c r="AZ11" s="87"/>
      <c r="BA11" s="132"/>
      <c r="BB11" s="101"/>
      <c r="BC11" s="101"/>
      <c r="BD11" s="76">
        <f t="shared" ref="BD11:BE11" si="26">AM11*BD$4</f>
        <v>0</v>
      </c>
      <c r="BE11" s="76">
        <f t="shared" si="26"/>
        <v>0</v>
      </c>
      <c r="BG11" s="76">
        <f t="shared" si="16"/>
        <v>0</v>
      </c>
      <c r="BI11" s="99">
        <f t="shared" si="17"/>
        <v>0</v>
      </c>
      <c r="BJ11" s="75"/>
      <c r="BK11" s="101">
        <f t="shared" si="18"/>
        <v>0</v>
      </c>
      <c r="BL11" s="75"/>
      <c r="BM11" s="99">
        <f t="shared" ref="BM11:BN11" si="27">AV11*BM$4</f>
        <v>0</v>
      </c>
      <c r="BN11" s="76">
        <f t="shared" si="27"/>
        <v>0</v>
      </c>
      <c r="BP11" s="76"/>
      <c r="BQ11" s="87"/>
      <c r="BR11" s="130">
        <f t="shared" si="8"/>
        <v>0</v>
      </c>
      <c r="BS11" s="130">
        <f t="shared" si="9"/>
        <v>0</v>
      </c>
      <c r="BT11" s="77"/>
      <c r="BU11" s="76">
        <f t="shared" si="20"/>
        <v>2</v>
      </c>
      <c r="BW11" s="76">
        <f t="shared" si="21"/>
        <v>23.88596115</v>
      </c>
      <c r="BX11" s="77"/>
    </row>
    <row r="12" hidden="1">
      <c r="A12" s="122"/>
      <c r="B12" s="122"/>
      <c r="D12" s="89"/>
      <c r="E12" s="77"/>
      <c r="F12" s="125"/>
      <c r="G12" s="126"/>
      <c r="H12" s="76"/>
      <c r="I12" s="76"/>
      <c r="J12" s="77"/>
      <c r="K12" s="89"/>
      <c r="M12" s="90"/>
      <c r="N12" s="76"/>
      <c r="O12" s="82"/>
      <c r="P12" s="82"/>
      <c r="Q12" s="82"/>
      <c r="R12" s="90"/>
      <c r="S12" s="127"/>
      <c r="T12" s="89"/>
      <c r="V12" s="90"/>
      <c r="X12" s="76"/>
      <c r="Y12" s="82"/>
      <c r="Z12" s="82"/>
      <c r="AA12" s="82"/>
      <c r="AB12" s="89"/>
      <c r="AD12" s="89"/>
      <c r="AE12" s="77"/>
      <c r="AF12" s="76"/>
      <c r="AG12" s="76"/>
      <c r="AH12" s="77"/>
      <c r="AI12" s="76"/>
      <c r="AK12" s="76"/>
      <c r="AM12" s="89"/>
      <c r="AN12" s="89"/>
      <c r="AP12" s="89"/>
      <c r="AR12" s="89"/>
      <c r="AT12" s="89"/>
      <c r="AV12" s="89"/>
      <c r="AW12" s="89"/>
      <c r="AY12" s="76"/>
      <c r="AZ12" s="87"/>
      <c r="BA12" s="119"/>
      <c r="BB12" s="85"/>
      <c r="BC12" s="85"/>
      <c r="BD12" s="76"/>
      <c r="BE12" s="76"/>
      <c r="BG12" s="76"/>
      <c r="BI12" s="76"/>
      <c r="BK12" s="76"/>
      <c r="BM12" s="76"/>
      <c r="BN12" s="76"/>
      <c r="BP12" s="76"/>
      <c r="BQ12" s="87"/>
      <c r="BR12" s="130"/>
      <c r="BS12" s="130"/>
      <c r="BT12" s="77"/>
      <c r="BU12" s="76"/>
      <c r="BW12" s="76"/>
      <c r="BX12" s="77"/>
    </row>
    <row r="13" hidden="1">
      <c r="A13" s="122"/>
      <c r="B13" s="122"/>
      <c r="D13" s="89"/>
      <c r="E13" s="77"/>
      <c r="F13" s="125"/>
      <c r="G13" s="126"/>
      <c r="H13" s="76"/>
      <c r="I13" s="76"/>
      <c r="J13" s="77"/>
      <c r="K13" s="89"/>
      <c r="M13" s="90"/>
      <c r="N13" s="76"/>
      <c r="O13" s="82"/>
      <c r="P13" s="82"/>
      <c r="Q13" s="82"/>
      <c r="R13" s="90"/>
      <c r="S13" s="127"/>
      <c r="T13" s="89"/>
      <c r="V13" s="90"/>
      <c r="X13" s="76"/>
      <c r="Y13" s="82"/>
      <c r="Z13" s="82"/>
      <c r="AA13" s="82"/>
      <c r="AB13" s="89"/>
      <c r="AD13" s="89"/>
      <c r="AE13" s="77"/>
      <c r="AF13" s="76"/>
      <c r="AG13" s="76"/>
      <c r="AH13" s="77"/>
      <c r="AI13" s="76"/>
      <c r="AK13" s="76"/>
      <c r="AM13" s="89"/>
      <c r="AN13" s="89"/>
      <c r="AP13" s="89"/>
      <c r="AR13" s="89"/>
      <c r="AT13" s="89"/>
      <c r="AV13" s="89"/>
      <c r="AW13" s="89"/>
      <c r="AY13" s="76"/>
      <c r="AZ13" s="87"/>
      <c r="BA13" s="119"/>
      <c r="BB13" s="85"/>
      <c r="BC13" s="85"/>
      <c r="BD13" s="76"/>
      <c r="BE13" s="76"/>
      <c r="BG13" s="76"/>
      <c r="BI13" s="76"/>
      <c r="BK13" s="76"/>
      <c r="BM13" s="76"/>
      <c r="BN13" s="76"/>
      <c r="BP13" s="76"/>
      <c r="BQ13" s="87"/>
      <c r="BR13" s="130"/>
      <c r="BS13" s="130"/>
      <c r="BT13" s="77"/>
      <c r="BU13" s="76"/>
      <c r="BW13" s="76"/>
      <c r="BX13" s="77"/>
    </row>
    <row r="14" hidden="1">
      <c r="A14" s="122"/>
      <c r="B14" s="122"/>
      <c r="D14" s="89"/>
      <c r="E14" s="77"/>
      <c r="F14" s="125"/>
      <c r="G14" s="126"/>
      <c r="H14" s="76"/>
      <c r="I14" s="76"/>
      <c r="J14" s="77"/>
      <c r="K14" s="89"/>
      <c r="M14" s="90"/>
      <c r="N14" s="76"/>
      <c r="O14" s="82"/>
      <c r="P14" s="82"/>
      <c r="Q14" s="82"/>
      <c r="R14" s="90"/>
      <c r="S14" s="127"/>
      <c r="T14" s="89"/>
      <c r="V14" s="90"/>
      <c r="X14" s="76"/>
      <c r="Y14" s="82"/>
      <c r="Z14" s="82"/>
      <c r="AA14" s="82"/>
      <c r="AB14" s="89"/>
      <c r="AD14" s="89"/>
      <c r="AE14" s="77"/>
      <c r="AF14" s="76"/>
      <c r="AG14" s="76"/>
      <c r="AH14" s="77"/>
      <c r="AI14" s="76"/>
      <c r="AK14" s="76"/>
      <c r="AM14" s="89"/>
      <c r="AN14" s="89"/>
      <c r="AP14" s="89"/>
      <c r="AR14" s="89"/>
      <c r="AT14" s="89"/>
      <c r="AV14" s="89"/>
      <c r="AW14" s="89"/>
      <c r="AY14" s="76"/>
      <c r="AZ14" s="87"/>
      <c r="BA14" s="119"/>
      <c r="BB14" s="85"/>
      <c r="BC14" s="85"/>
      <c r="BD14" s="76"/>
      <c r="BE14" s="76"/>
      <c r="BG14" s="76"/>
      <c r="BI14" s="76"/>
      <c r="BK14" s="76"/>
      <c r="BM14" s="76"/>
      <c r="BN14" s="76"/>
      <c r="BP14" s="76"/>
      <c r="BQ14" s="87"/>
      <c r="BR14" s="130"/>
      <c r="BS14" s="130"/>
      <c r="BT14" s="77"/>
      <c r="BU14" s="76"/>
      <c r="BW14" s="76"/>
      <c r="BX14" s="77"/>
    </row>
    <row r="15" hidden="1">
      <c r="A15" s="122"/>
      <c r="B15" s="122"/>
      <c r="D15" s="89"/>
      <c r="E15" s="77"/>
      <c r="F15" s="125"/>
      <c r="G15" s="126"/>
      <c r="H15" s="76"/>
      <c r="I15" s="76"/>
      <c r="J15" s="77"/>
      <c r="K15" s="89"/>
      <c r="M15" s="90"/>
      <c r="N15" s="76"/>
      <c r="O15" s="82"/>
      <c r="P15" s="82"/>
      <c r="Q15" s="82"/>
      <c r="R15" s="90"/>
      <c r="S15" s="127"/>
      <c r="T15" s="89"/>
      <c r="V15" s="90"/>
      <c r="X15" s="76"/>
      <c r="Y15" s="82"/>
      <c r="Z15" s="82"/>
      <c r="AA15" s="82"/>
      <c r="AB15" s="89"/>
      <c r="AD15" s="89"/>
      <c r="AE15" s="77"/>
      <c r="AF15" s="76"/>
      <c r="AG15" s="76"/>
      <c r="AH15" s="77"/>
      <c r="AI15" s="76"/>
      <c r="AK15" s="76"/>
      <c r="AM15" s="89"/>
      <c r="AN15" s="89"/>
      <c r="AP15" s="89"/>
      <c r="AR15" s="89"/>
      <c r="AT15" s="89"/>
      <c r="AV15" s="89"/>
      <c r="AW15" s="89"/>
      <c r="AY15" s="76"/>
      <c r="AZ15" s="87"/>
      <c r="BA15" s="119"/>
      <c r="BB15" s="85"/>
      <c r="BC15" s="85"/>
      <c r="BD15" s="76"/>
      <c r="BE15" s="76"/>
      <c r="BG15" s="76"/>
      <c r="BI15" s="76"/>
      <c r="BK15" s="76"/>
      <c r="BM15" s="76"/>
      <c r="BN15" s="76"/>
      <c r="BP15" s="76"/>
      <c r="BQ15" s="87"/>
      <c r="BR15" s="130"/>
      <c r="BS15" s="130"/>
      <c r="BT15" s="77"/>
      <c r="BU15" s="76"/>
      <c r="BW15" s="76"/>
      <c r="BX15" s="77"/>
    </row>
    <row r="16" hidden="1">
      <c r="A16" s="122"/>
      <c r="B16" s="122"/>
      <c r="D16" s="89"/>
      <c r="E16" s="77"/>
      <c r="F16" s="125"/>
      <c r="G16" s="126"/>
      <c r="H16" s="76"/>
      <c r="I16" s="76"/>
      <c r="J16" s="77"/>
      <c r="K16" s="89"/>
      <c r="M16" s="90"/>
      <c r="N16" s="76"/>
      <c r="O16" s="82"/>
      <c r="P16" s="82"/>
      <c r="Q16" s="82"/>
      <c r="R16" s="90"/>
      <c r="S16" s="127"/>
      <c r="T16" s="89"/>
      <c r="V16" s="90"/>
      <c r="X16" s="76"/>
      <c r="Y16" s="82"/>
      <c r="Z16" s="82"/>
      <c r="AA16" s="82"/>
      <c r="AB16" s="89"/>
      <c r="AD16" s="89"/>
      <c r="AE16" s="77"/>
      <c r="AF16" s="76"/>
      <c r="AG16" s="76"/>
      <c r="AH16" s="77"/>
      <c r="AI16" s="76"/>
      <c r="AK16" s="76"/>
      <c r="AM16" s="89"/>
      <c r="AN16" s="89"/>
      <c r="AP16" s="89"/>
      <c r="AR16" s="89"/>
      <c r="AT16" s="89"/>
      <c r="AV16" s="89"/>
      <c r="AW16" s="89"/>
      <c r="AY16" s="76"/>
      <c r="AZ16" s="87"/>
      <c r="BA16" s="119"/>
      <c r="BB16" s="85"/>
      <c r="BC16" s="85"/>
      <c r="BD16" s="76"/>
      <c r="BE16" s="76"/>
      <c r="BG16" s="76"/>
      <c r="BI16" s="76"/>
      <c r="BK16" s="76"/>
      <c r="BM16" s="76"/>
      <c r="BN16" s="76"/>
      <c r="BP16" s="76"/>
      <c r="BQ16" s="87"/>
      <c r="BR16" s="130"/>
      <c r="BS16" s="130"/>
      <c r="BT16" s="77"/>
      <c r="BU16" s="76"/>
      <c r="BW16" s="76"/>
      <c r="BX16" s="77"/>
    </row>
    <row r="17" hidden="1">
      <c r="A17" s="122"/>
      <c r="B17" s="122"/>
      <c r="D17" s="89"/>
      <c r="E17" s="77"/>
      <c r="F17" s="125"/>
      <c r="G17" s="126"/>
      <c r="H17" s="76"/>
      <c r="I17" s="76"/>
      <c r="J17" s="77"/>
      <c r="K17" s="89"/>
      <c r="M17" s="90"/>
      <c r="N17" s="76"/>
      <c r="O17" s="82"/>
      <c r="P17" s="82"/>
      <c r="Q17" s="82"/>
      <c r="R17" s="90"/>
      <c r="S17" s="127"/>
      <c r="T17" s="89"/>
      <c r="V17" s="90"/>
      <c r="X17" s="76"/>
      <c r="Y17" s="82"/>
      <c r="Z17" s="82"/>
      <c r="AA17" s="82"/>
      <c r="AB17" s="89"/>
      <c r="AD17" s="89"/>
      <c r="AE17" s="77"/>
      <c r="AF17" s="76"/>
      <c r="AG17" s="76"/>
      <c r="AH17" s="77"/>
      <c r="AI17" s="76"/>
      <c r="AK17" s="76"/>
      <c r="AM17" s="89"/>
      <c r="AN17" s="89"/>
      <c r="AP17" s="89"/>
      <c r="AR17" s="89"/>
      <c r="AT17" s="89"/>
      <c r="AV17" s="89"/>
      <c r="AW17" s="89"/>
      <c r="AY17" s="76"/>
      <c r="AZ17" s="87"/>
      <c r="BA17" s="119"/>
      <c r="BB17" s="85"/>
      <c r="BC17" s="85"/>
      <c r="BD17" s="76"/>
      <c r="BE17" s="76"/>
      <c r="BG17" s="76"/>
      <c r="BI17" s="76"/>
      <c r="BK17" s="76"/>
      <c r="BM17" s="76"/>
      <c r="BN17" s="76"/>
      <c r="BP17" s="76"/>
      <c r="BQ17" s="87"/>
      <c r="BR17" s="130"/>
      <c r="BS17" s="130"/>
      <c r="BT17" s="77"/>
      <c r="BU17" s="76"/>
      <c r="BW17" s="76"/>
      <c r="BX17" s="77"/>
    </row>
    <row r="18" hidden="1">
      <c r="A18" s="136"/>
      <c r="B18" s="136"/>
      <c r="C18" s="75"/>
      <c r="D18" s="138"/>
      <c r="E18" s="139"/>
      <c r="F18" s="140"/>
      <c r="G18" s="141"/>
      <c r="H18" s="99"/>
      <c r="I18" s="99"/>
      <c r="J18" s="139"/>
      <c r="K18" s="138"/>
      <c r="L18" s="75"/>
      <c r="M18" s="142"/>
      <c r="N18" s="99"/>
      <c r="O18" s="143"/>
      <c r="P18" s="143"/>
      <c r="Q18" s="143"/>
      <c r="R18" s="142"/>
      <c r="S18" s="144"/>
      <c r="T18" s="138"/>
      <c r="U18" s="75"/>
      <c r="V18" s="142"/>
      <c r="W18" s="75"/>
      <c r="X18" s="99"/>
      <c r="Y18" s="143"/>
      <c r="Z18" s="143"/>
      <c r="AA18" s="143"/>
      <c r="AB18" s="138"/>
      <c r="AC18" s="75"/>
      <c r="AD18" s="138"/>
      <c r="AE18" s="139"/>
      <c r="AF18" s="99"/>
      <c r="AG18" s="99"/>
      <c r="AH18" s="139"/>
      <c r="AI18" s="99"/>
      <c r="AJ18" s="75"/>
      <c r="AK18" s="99"/>
      <c r="AL18" s="75"/>
      <c r="AM18" s="138"/>
      <c r="AN18" s="138"/>
      <c r="AO18" s="75"/>
      <c r="AP18" s="138"/>
      <c r="AQ18" s="75"/>
      <c r="AR18" s="138"/>
      <c r="AS18" s="75"/>
      <c r="AT18" s="138"/>
      <c r="AU18" s="75"/>
      <c r="AV18" s="138"/>
      <c r="AW18" s="138"/>
      <c r="AX18" s="75"/>
      <c r="AY18" s="99"/>
      <c r="AZ18" s="148"/>
      <c r="BA18" s="132"/>
      <c r="BB18" s="101"/>
      <c r="BC18" s="101"/>
      <c r="BD18" s="99"/>
      <c r="BE18" s="99"/>
      <c r="BF18" s="75"/>
      <c r="BG18" s="99"/>
      <c r="BH18" s="75"/>
      <c r="BI18" s="99"/>
      <c r="BJ18" s="75"/>
      <c r="BK18" s="99"/>
      <c r="BL18" s="75"/>
      <c r="BM18" s="99"/>
      <c r="BN18" s="99"/>
      <c r="BO18" s="75"/>
      <c r="BP18" s="99"/>
      <c r="BQ18" s="148"/>
      <c r="BR18" s="150"/>
      <c r="BS18" s="150"/>
      <c r="BT18" s="139"/>
      <c r="BU18" s="99"/>
      <c r="BV18" s="75"/>
      <c r="BW18" s="76"/>
      <c r="BX18" s="77"/>
    </row>
    <row r="19">
      <c r="A19" s="105" t="s">
        <v>51</v>
      </c>
      <c r="B19" s="107" t="s">
        <v>22</v>
      </c>
      <c r="C19" s="43"/>
      <c r="D19" s="110"/>
      <c r="E19" s="110"/>
      <c r="F19" s="111"/>
      <c r="G19" s="113"/>
      <c r="H19" s="113"/>
      <c r="I19" s="110"/>
      <c r="J19" s="115"/>
      <c r="K19" s="116">
        <v>2.0</v>
      </c>
      <c r="L19" s="43"/>
      <c r="M19" s="117">
        <v>6.0</v>
      </c>
      <c r="N19" s="117">
        <v>7.0</v>
      </c>
      <c r="O19" s="43"/>
      <c r="P19" s="117">
        <v>0.0</v>
      </c>
      <c r="Q19" s="43"/>
      <c r="R19" s="117"/>
      <c r="S19" s="118"/>
      <c r="T19" s="116">
        <f>K19*T$4</f>
        <v>4</v>
      </c>
      <c r="U19" s="43"/>
      <c r="V19" s="116">
        <f>M19*V$4</f>
        <v>12</v>
      </c>
      <c r="W19" s="43"/>
      <c r="X19" s="116">
        <f>N19*X$4</f>
        <v>28</v>
      </c>
      <c r="Y19" s="43"/>
      <c r="Z19" s="116">
        <f>P19*Z$4</f>
        <v>0</v>
      </c>
      <c r="AA19" s="43"/>
      <c r="AB19" s="116"/>
      <c r="AC19" s="43"/>
      <c r="AD19" s="116"/>
      <c r="AE19" s="115"/>
      <c r="AF19" s="110">
        <f t="shared" ref="AF19:AF25" si="28">SUM(T19:AE19)</f>
        <v>44</v>
      </c>
      <c r="AG19" s="110">
        <f t="shared" ref="AG19:AG25" si="29">IFERROR(AG$3/(AF$5/AF19),0)</f>
        <v>90.8852459</v>
      </c>
      <c r="AH19" s="115"/>
      <c r="AI19" s="119">
        <v>82.0</v>
      </c>
      <c r="AK19" s="85">
        <v>87.0</v>
      </c>
      <c r="AM19" s="110"/>
      <c r="AN19" s="116"/>
      <c r="AO19" s="43"/>
      <c r="AP19" s="116"/>
      <c r="AQ19" s="43"/>
      <c r="AR19" s="116"/>
      <c r="AS19" s="43"/>
      <c r="AT19" s="116"/>
      <c r="AU19" s="43"/>
      <c r="AV19" s="116"/>
      <c r="AW19" s="116"/>
      <c r="AX19" s="43"/>
      <c r="AY19" s="116">
        <v>3.0</v>
      </c>
      <c r="AZ19" s="115"/>
      <c r="BA19" s="119">
        <f>IFERROR(((AI19/AK19)*100)*BA$4,0)</f>
        <v>94.25287356</v>
      </c>
      <c r="BD19" s="110"/>
      <c r="BE19" s="110"/>
      <c r="BF19" s="110"/>
      <c r="BG19" s="110"/>
      <c r="BH19" s="110"/>
      <c r="BI19" s="110"/>
      <c r="BJ19" s="110"/>
      <c r="BK19" s="85"/>
      <c r="BL19" s="85"/>
      <c r="BM19" s="110"/>
      <c r="BN19" s="110"/>
      <c r="BO19" s="110"/>
      <c r="BP19" s="110">
        <f>AY19*BP$4</f>
        <v>18</v>
      </c>
      <c r="BQ19" s="115"/>
      <c r="BR19" s="120">
        <f t="shared" ref="BR19:BR25" si="32">SUM(BA19:BQ19)</f>
        <v>112.2528736</v>
      </c>
      <c r="BS19" s="120">
        <f t="shared" ref="BS19:BS25" si="33">IFERROR(BS$3/(BR$5/BR19),0)</f>
        <v>79.30164328</v>
      </c>
      <c r="BT19" s="115"/>
      <c r="BU19" s="110">
        <f>BS19+AG19+I19</f>
        <v>170.1868892</v>
      </c>
      <c r="BV19" s="43"/>
      <c r="BW19" s="110"/>
      <c r="BX19" s="121"/>
    </row>
    <row r="20">
      <c r="A20" s="122">
        <v>1.0</v>
      </c>
      <c r="B20" s="122" t="s">
        <v>136</v>
      </c>
      <c r="D20" s="89">
        <v>42.0</v>
      </c>
      <c r="E20" s="77"/>
      <c r="F20" s="125">
        <v>7.0</v>
      </c>
      <c r="G20" s="126">
        <f t="shared" ref="G20:G25" si="34">F20*G$4</f>
        <v>7</v>
      </c>
      <c r="H20" s="76">
        <f t="shared" ref="H20:H29" si="35">SUM(G20)</f>
        <v>7</v>
      </c>
      <c r="I20" s="76">
        <f t="shared" ref="I20:I25" si="36">IFERROR(I$3/(H$5/H20),0)</f>
        <v>78.75</v>
      </c>
      <c r="J20" s="77"/>
      <c r="K20" s="89"/>
      <c r="M20" s="90"/>
      <c r="N20" s="76"/>
      <c r="O20" s="82"/>
      <c r="P20" s="82"/>
      <c r="Q20" s="82"/>
      <c r="R20" s="90">
        <v>3.0</v>
      </c>
      <c r="S20" s="127">
        <v>4.0</v>
      </c>
      <c r="T20" s="89"/>
      <c r="V20" s="90"/>
      <c r="X20" s="76"/>
      <c r="Y20" s="82"/>
      <c r="Z20" s="82"/>
      <c r="AA20" s="82"/>
      <c r="AB20" s="89">
        <f t="shared" ref="AB20:AB25" si="37">R20*AB$4</f>
        <v>3</v>
      </c>
      <c r="AD20" s="89">
        <f t="shared" ref="AD20:AD25" si="38">S20*AD$4</f>
        <v>8</v>
      </c>
      <c r="AE20" s="77"/>
      <c r="AF20" s="76">
        <f t="shared" si="28"/>
        <v>11</v>
      </c>
      <c r="AG20" s="76">
        <f t="shared" si="29"/>
        <v>22.72131148</v>
      </c>
      <c r="AH20" s="77"/>
      <c r="AI20" s="76"/>
      <c r="AK20" s="76"/>
      <c r="AM20" s="89">
        <v>0.0</v>
      </c>
      <c r="AN20" s="89">
        <v>0.0</v>
      </c>
      <c r="AP20" s="89">
        <v>0.0</v>
      </c>
      <c r="AR20" s="89">
        <v>1.0</v>
      </c>
      <c r="AT20" s="85">
        <v>0.0</v>
      </c>
      <c r="AV20" s="89">
        <v>2.0</v>
      </c>
      <c r="AW20" s="89">
        <v>0.0</v>
      </c>
      <c r="AY20" s="76"/>
      <c r="AZ20" s="87"/>
      <c r="BA20" s="119"/>
      <c r="BB20" s="85"/>
      <c r="BC20" s="85"/>
      <c r="BD20" s="76">
        <f t="shared" ref="BD20:BE20" si="30">AM20*BD$4</f>
        <v>0</v>
      </c>
      <c r="BE20" s="76">
        <f t="shared" si="30"/>
        <v>0</v>
      </c>
      <c r="BG20" s="76">
        <f t="shared" ref="BG20:BG25" si="40">AP20*BG$4</f>
        <v>0</v>
      </c>
      <c r="BI20" s="76">
        <f t="shared" ref="BI20:BI25" si="41">AR20*BI$4</f>
        <v>4</v>
      </c>
      <c r="BK20" s="85">
        <f t="shared" ref="BK20:BK25" si="42">AS20*BL$4</f>
        <v>0</v>
      </c>
      <c r="BM20" s="76">
        <f t="shared" ref="BM20:BN20" si="31">AV20*BM$4</f>
        <v>20</v>
      </c>
      <c r="BN20" s="76">
        <f t="shared" si="31"/>
        <v>0</v>
      </c>
      <c r="BP20" s="76"/>
      <c r="BQ20" s="87"/>
      <c r="BR20" s="130">
        <f t="shared" si="32"/>
        <v>24</v>
      </c>
      <c r="BS20" s="130">
        <f t="shared" si="33"/>
        <v>16.95492844</v>
      </c>
      <c r="BT20" s="77"/>
      <c r="BU20" s="76">
        <f t="shared" ref="BU20:BU25" si="44">BS20+AG20+I20+D20</f>
        <v>160.4262399</v>
      </c>
      <c r="BW20" s="76">
        <f t="shared" ref="BW20:BW25" si="45">BU20+(BU$19/COUNT(BU$20:BU$31))</f>
        <v>188.7907214</v>
      </c>
      <c r="BX20" s="77"/>
    </row>
    <row r="21">
      <c r="A21" s="122">
        <v>2.0</v>
      </c>
      <c r="B21" s="122" t="s">
        <v>137</v>
      </c>
      <c r="D21" s="89">
        <v>6.0</v>
      </c>
      <c r="E21" s="77"/>
      <c r="F21" s="125"/>
      <c r="G21" s="126">
        <f t="shared" si="34"/>
        <v>0</v>
      </c>
      <c r="H21" s="76">
        <f t="shared" si="35"/>
        <v>0</v>
      </c>
      <c r="I21" s="76">
        <f t="shared" si="36"/>
        <v>0</v>
      </c>
      <c r="J21" s="77"/>
      <c r="K21" s="89"/>
      <c r="M21" s="90"/>
      <c r="N21" s="76"/>
      <c r="O21" s="82"/>
      <c r="P21" s="82"/>
      <c r="Q21" s="82"/>
      <c r="R21" s="90">
        <v>3.0</v>
      </c>
      <c r="S21" s="127">
        <v>3.0</v>
      </c>
      <c r="T21" s="89"/>
      <c r="V21" s="90"/>
      <c r="X21" s="76"/>
      <c r="Y21" s="82"/>
      <c r="Z21" s="82"/>
      <c r="AA21" s="82"/>
      <c r="AB21" s="89">
        <f t="shared" si="37"/>
        <v>3</v>
      </c>
      <c r="AD21" s="89">
        <f t="shared" si="38"/>
        <v>6</v>
      </c>
      <c r="AE21" s="77"/>
      <c r="AF21" s="76">
        <f t="shared" si="28"/>
        <v>9</v>
      </c>
      <c r="AG21" s="76">
        <f t="shared" si="29"/>
        <v>18.59016393</v>
      </c>
      <c r="AH21" s="77"/>
      <c r="AI21" s="76"/>
      <c r="AK21" s="76"/>
      <c r="AM21" s="89">
        <v>0.0</v>
      </c>
      <c r="AN21" s="89">
        <v>0.0</v>
      </c>
      <c r="AP21" s="89">
        <v>0.0</v>
      </c>
      <c r="AR21" s="89">
        <v>0.0</v>
      </c>
      <c r="AT21" s="85">
        <v>0.0</v>
      </c>
      <c r="AV21" s="89">
        <v>0.0</v>
      </c>
      <c r="AW21" s="89">
        <v>0.0</v>
      </c>
      <c r="AY21" s="76"/>
      <c r="AZ21" s="87"/>
      <c r="BA21" s="119"/>
      <c r="BB21" s="85"/>
      <c r="BC21" s="85"/>
      <c r="BD21" s="76">
        <f t="shared" ref="BD21:BE21" si="39">AM21*BD$4</f>
        <v>0</v>
      </c>
      <c r="BE21" s="76">
        <f t="shared" si="39"/>
        <v>0</v>
      </c>
      <c r="BG21" s="76">
        <f t="shared" si="40"/>
        <v>0</v>
      </c>
      <c r="BI21" s="76">
        <f t="shared" si="41"/>
        <v>0</v>
      </c>
      <c r="BK21" s="85">
        <f t="shared" si="42"/>
        <v>0</v>
      </c>
      <c r="BM21" s="76">
        <f t="shared" ref="BM21:BN21" si="43">AV21*BM$4</f>
        <v>0</v>
      </c>
      <c r="BN21" s="76">
        <f t="shared" si="43"/>
        <v>0</v>
      </c>
      <c r="BP21" s="76"/>
      <c r="BQ21" s="87"/>
      <c r="BR21" s="130">
        <f t="shared" si="32"/>
        <v>0</v>
      </c>
      <c r="BS21" s="130">
        <f t="shared" si="33"/>
        <v>0</v>
      </c>
      <c r="BT21" s="77"/>
      <c r="BU21" s="76">
        <f t="shared" si="44"/>
        <v>24.59016393</v>
      </c>
      <c r="BW21" s="76">
        <f t="shared" si="45"/>
        <v>52.95464547</v>
      </c>
      <c r="BX21" s="77"/>
    </row>
    <row r="22">
      <c r="A22" s="122">
        <v>3.0</v>
      </c>
      <c r="B22" s="122" t="s">
        <v>138</v>
      </c>
      <c r="D22" s="89">
        <v>1.0</v>
      </c>
      <c r="E22" s="77"/>
      <c r="F22" s="125"/>
      <c r="G22" s="126">
        <f t="shared" si="34"/>
        <v>0</v>
      </c>
      <c r="H22" s="76">
        <f t="shared" si="35"/>
        <v>0</v>
      </c>
      <c r="I22" s="76">
        <f t="shared" si="36"/>
        <v>0</v>
      </c>
      <c r="J22" s="77"/>
      <c r="K22" s="89"/>
      <c r="M22" s="90"/>
      <c r="N22" s="76"/>
      <c r="O22" s="82"/>
      <c r="P22" s="82"/>
      <c r="Q22" s="82"/>
      <c r="R22" s="90">
        <v>0.0</v>
      </c>
      <c r="S22" s="127">
        <v>0.0</v>
      </c>
      <c r="T22" s="89"/>
      <c r="V22" s="90"/>
      <c r="X22" s="76"/>
      <c r="Y22" s="82"/>
      <c r="Z22" s="82"/>
      <c r="AA22" s="82"/>
      <c r="AB22" s="89">
        <f t="shared" si="37"/>
        <v>0</v>
      </c>
      <c r="AD22" s="89">
        <f t="shared" si="38"/>
        <v>0</v>
      </c>
      <c r="AE22" s="77"/>
      <c r="AF22" s="76">
        <f t="shared" si="28"/>
        <v>0</v>
      </c>
      <c r="AG22" s="76">
        <f t="shared" si="29"/>
        <v>0</v>
      </c>
      <c r="AH22" s="77"/>
      <c r="AI22" s="76"/>
      <c r="AK22" s="76"/>
      <c r="AM22" s="89">
        <v>0.0</v>
      </c>
      <c r="AN22" s="89">
        <v>0.0</v>
      </c>
      <c r="AP22" s="89">
        <v>0.0</v>
      </c>
      <c r="AR22" s="89">
        <v>0.0</v>
      </c>
      <c r="AT22" s="85">
        <v>0.0</v>
      </c>
      <c r="AV22" s="89">
        <v>0.0</v>
      </c>
      <c r="AW22" s="89">
        <v>0.0</v>
      </c>
      <c r="AY22" s="76"/>
      <c r="AZ22" s="87"/>
      <c r="BA22" s="119"/>
      <c r="BB22" s="85"/>
      <c r="BC22" s="85"/>
      <c r="BD22" s="76">
        <f t="shared" ref="BD22:BE22" si="46">AM22*BD$4</f>
        <v>0</v>
      </c>
      <c r="BE22" s="76">
        <f t="shared" si="46"/>
        <v>0</v>
      </c>
      <c r="BG22" s="76">
        <f t="shared" si="40"/>
        <v>0</v>
      </c>
      <c r="BI22" s="76">
        <f t="shared" si="41"/>
        <v>0</v>
      </c>
      <c r="BK22" s="85">
        <f t="shared" si="42"/>
        <v>0</v>
      </c>
      <c r="BM22" s="76">
        <f t="shared" ref="BM22:BN22" si="47">AV22*BM$4</f>
        <v>0</v>
      </c>
      <c r="BN22" s="76">
        <f t="shared" si="47"/>
        <v>0</v>
      </c>
      <c r="BP22" s="76"/>
      <c r="BQ22" s="87"/>
      <c r="BR22" s="130">
        <f t="shared" si="32"/>
        <v>0</v>
      </c>
      <c r="BS22" s="130">
        <f t="shared" si="33"/>
        <v>0</v>
      </c>
      <c r="BT22" s="77"/>
      <c r="BU22" s="76">
        <f t="shared" si="44"/>
        <v>1</v>
      </c>
      <c r="BW22" s="76">
        <f t="shared" si="45"/>
        <v>29.36448153</v>
      </c>
      <c r="BX22" s="77"/>
    </row>
    <row r="23">
      <c r="A23" s="160">
        <v>4.0</v>
      </c>
      <c r="B23" s="161" t="s">
        <v>139</v>
      </c>
      <c r="D23" s="89">
        <v>22.0</v>
      </c>
      <c r="E23" s="77"/>
      <c r="F23" s="125"/>
      <c r="G23" s="126">
        <f t="shared" si="34"/>
        <v>0</v>
      </c>
      <c r="H23" s="76">
        <f t="shared" si="35"/>
        <v>0</v>
      </c>
      <c r="I23" s="76">
        <f t="shared" si="36"/>
        <v>0</v>
      </c>
      <c r="J23" s="77"/>
      <c r="K23" s="89"/>
      <c r="M23" s="90"/>
      <c r="N23" s="76"/>
      <c r="O23" s="82"/>
      <c r="P23" s="82"/>
      <c r="Q23" s="82"/>
      <c r="R23" s="90">
        <v>0.0</v>
      </c>
      <c r="S23" s="127">
        <v>0.0</v>
      </c>
      <c r="T23" s="89"/>
      <c r="V23" s="90"/>
      <c r="X23" s="76"/>
      <c r="Y23" s="82"/>
      <c r="Z23" s="82"/>
      <c r="AA23" s="82"/>
      <c r="AB23" s="89">
        <f t="shared" si="37"/>
        <v>0</v>
      </c>
      <c r="AD23" s="89">
        <f t="shared" si="38"/>
        <v>0</v>
      </c>
      <c r="AE23" s="77"/>
      <c r="AF23" s="76">
        <f t="shared" si="28"/>
        <v>0</v>
      </c>
      <c r="AG23" s="76">
        <f t="shared" si="29"/>
        <v>0</v>
      </c>
      <c r="AH23" s="77"/>
      <c r="AI23" s="76"/>
      <c r="AK23" s="76"/>
      <c r="AM23" s="89">
        <v>0.0</v>
      </c>
      <c r="AN23" s="89">
        <v>0.0</v>
      </c>
      <c r="AP23" s="89">
        <v>0.0</v>
      </c>
      <c r="AR23" s="89">
        <v>0.0</v>
      </c>
      <c r="AT23" s="85">
        <v>0.0</v>
      </c>
      <c r="AV23" s="89">
        <v>0.0</v>
      </c>
      <c r="AW23" s="89">
        <v>0.0</v>
      </c>
      <c r="AY23" s="76"/>
      <c r="AZ23" s="87"/>
      <c r="BA23" s="119"/>
      <c r="BB23" s="85"/>
      <c r="BC23" s="85"/>
      <c r="BD23" s="76">
        <f t="shared" ref="BD23:BE23" si="48">AM23*BD$4</f>
        <v>0</v>
      </c>
      <c r="BE23" s="76">
        <f t="shared" si="48"/>
        <v>0</v>
      </c>
      <c r="BG23" s="76">
        <f t="shared" si="40"/>
        <v>0</v>
      </c>
      <c r="BI23" s="76">
        <f t="shared" si="41"/>
        <v>0</v>
      </c>
      <c r="BK23" s="85">
        <f t="shared" si="42"/>
        <v>0</v>
      </c>
      <c r="BM23" s="76">
        <f t="shared" ref="BM23:BN23" si="49">AV23*BM$4</f>
        <v>0</v>
      </c>
      <c r="BN23" s="76">
        <f t="shared" si="49"/>
        <v>0</v>
      </c>
      <c r="BP23" s="76"/>
      <c r="BQ23" s="87"/>
      <c r="BR23" s="130">
        <f t="shared" si="32"/>
        <v>0</v>
      </c>
      <c r="BS23" s="130">
        <f t="shared" si="33"/>
        <v>0</v>
      </c>
      <c r="BT23" s="77"/>
      <c r="BU23" s="76">
        <f t="shared" si="44"/>
        <v>22</v>
      </c>
      <c r="BW23" s="76">
        <f t="shared" si="45"/>
        <v>50.36448153</v>
      </c>
      <c r="BX23" s="77"/>
    </row>
    <row r="24">
      <c r="A24" s="160">
        <v>5.0</v>
      </c>
      <c r="B24" s="161" t="s">
        <v>140</v>
      </c>
      <c r="D24" s="89">
        <v>1.0</v>
      </c>
      <c r="E24" s="77"/>
      <c r="F24" s="125"/>
      <c r="G24" s="126">
        <f t="shared" si="34"/>
        <v>0</v>
      </c>
      <c r="H24" s="76">
        <f t="shared" si="35"/>
        <v>0</v>
      </c>
      <c r="I24" s="76">
        <f t="shared" si="36"/>
        <v>0</v>
      </c>
      <c r="J24" s="77"/>
      <c r="K24" s="89"/>
      <c r="M24" s="90"/>
      <c r="N24" s="76"/>
      <c r="O24" s="82"/>
      <c r="P24" s="82"/>
      <c r="Q24" s="82"/>
      <c r="R24" s="90">
        <v>0.0</v>
      </c>
      <c r="S24" s="127">
        <v>0.0</v>
      </c>
      <c r="T24" s="89"/>
      <c r="V24" s="90"/>
      <c r="X24" s="76"/>
      <c r="Y24" s="82"/>
      <c r="Z24" s="82"/>
      <c r="AA24" s="82"/>
      <c r="AB24" s="89">
        <f t="shared" si="37"/>
        <v>0</v>
      </c>
      <c r="AD24" s="89">
        <f t="shared" si="38"/>
        <v>0</v>
      </c>
      <c r="AE24" s="77"/>
      <c r="AF24" s="76">
        <f t="shared" si="28"/>
        <v>0</v>
      </c>
      <c r="AG24" s="76">
        <f t="shared" si="29"/>
        <v>0</v>
      </c>
      <c r="AH24" s="77"/>
      <c r="AI24" s="76"/>
      <c r="AK24" s="76"/>
      <c r="AM24" s="89">
        <v>0.0</v>
      </c>
      <c r="AN24" s="89">
        <v>0.0</v>
      </c>
      <c r="AP24" s="89">
        <v>0.0</v>
      </c>
      <c r="AR24" s="89">
        <v>0.0</v>
      </c>
      <c r="AT24" s="85">
        <v>0.0</v>
      </c>
      <c r="AV24" s="89">
        <v>3.0</v>
      </c>
      <c r="AW24" s="89">
        <v>0.0</v>
      </c>
      <c r="AY24" s="76"/>
      <c r="AZ24" s="87"/>
      <c r="BA24" s="119"/>
      <c r="BB24" s="85"/>
      <c r="BC24" s="85"/>
      <c r="BD24" s="76">
        <f t="shared" ref="BD24:BE24" si="50">AM24*BD$4</f>
        <v>0</v>
      </c>
      <c r="BE24" s="76">
        <f t="shared" si="50"/>
        <v>0</v>
      </c>
      <c r="BG24" s="76">
        <f t="shared" si="40"/>
        <v>0</v>
      </c>
      <c r="BI24" s="76">
        <f t="shared" si="41"/>
        <v>0</v>
      </c>
      <c r="BK24" s="85">
        <f t="shared" si="42"/>
        <v>0</v>
      </c>
      <c r="BM24" s="76">
        <f t="shared" ref="BM24:BN24" si="51">AV24*BM$4</f>
        <v>30</v>
      </c>
      <c r="BN24" s="76">
        <f t="shared" si="51"/>
        <v>0</v>
      </c>
      <c r="BP24" s="76"/>
      <c r="BQ24" s="87"/>
      <c r="BR24" s="130">
        <f t="shared" si="32"/>
        <v>30</v>
      </c>
      <c r="BS24" s="130">
        <f t="shared" si="33"/>
        <v>21.19366055</v>
      </c>
      <c r="BT24" s="77"/>
      <c r="BU24" s="76">
        <f t="shared" si="44"/>
        <v>22.19366055</v>
      </c>
      <c r="BW24" s="76">
        <f t="shared" si="45"/>
        <v>50.55814209</v>
      </c>
      <c r="BX24" s="77"/>
    </row>
    <row r="25">
      <c r="A25" s="160">
        <v>6.0</v>
      </c>
      <c r="B25" s="161" t="s">
        <v>141</v>
      </c>
      <c r="D25" s="89">
        <v>4.0</v>
      </c>
      <c r="E25" s="77"/>
      <c r="F25" s="125"/>
      <c r="G25" s="126">
        <f t="shared" si="34"/>
        <v>0</v>
      </c>
      <c r="H25" s="76">
        <f t="shared" si="35"/>
        <v>0</v>
      </c>
      <c r="I25" s="76">
        <f t="shared" si="36"/>
        <v>0</v>
      </c>
      <c r="J25" s="77"/>
      <c r="K25" s="89"/>
      <c r="M25" s="90"/>
      <c r="N25" s="76"/>
      <c r="O25" s="82"/>
      <c r="P25" s="82"/>
      <c r="Q25" s="82"/>
      <c r="R25" s="90">
        <v>0.0</v>
      </c>
      <c r="S25" s="127">
        <v>0.0</v>
      </c>
      <c r="T25" s="89"/>
      <c r="V25" s="90"/>
      <c r="X25" s="76"/>
      <c r="Y25" s="82"/>
      <c r="Z25" s="82"/>
      <c r="AA25" s="82"/>
      <c r="AB25" s="89">
        <f t="shared" si="37"/>
        <v>0</v>
      </c>
      <c r="AD25" s="89">
        <f t="shared" si="38"/>
        <v>0</v>
      </c>
      <c r="AE25" s="77"/>
      <c r="AF25" s="76">
        <f t="shared" si="28"/>
        <v>0</v>
      </c>
      <c r="AG25" s="76">
        <f t="shared" si="29"/>
        <v>0</v>
      </c>
      <c r="AH25" s="77"/>
      <c r="AI25" s="99"/>
      <c r="AJ25" s="75"/>
      <c r="AK25" s="99"/>
      <c r="AL25" s="75"/>
      <c r="AM25" s="89">
        <v>0.0</v>
      </c>
      <c r="AN25" s="89">
        <v>0.0</v>
      </c>
      <c r="AP25" s="89">
        <v>0.0</v>
      </c>
      <c r="AR25" s="89">
        <v>0.0</v>
      </c>
      <c r="AT25" s="85">
        <v>0.0</v>
      </c>
      <c r="AV25" s="89">
        <v>0.0</v>
      </c>
      <c r="AW25" s="89">
        <v>0.0</v>
      </c>
      <c r="AY25" s="76"/>
      <c r="AZ25" s="87"/>
      <c r="BA25" s="132"/>
      <c r="BB25" s="101"/>
      <c r="BC25" s="101"/>
      <c r="BD25" s="76">
        <f t="shared" ref="BD25:BE25" si="52">AM25*BD$4</f>
        <v>0</v>
      </c>
      <c r="BE25" s="76">
        <f t="shared" si="52"/>
        <v>0</v>
      </c>
      <c r="BG25" s="76">
        <f t="shared" si="40"/>
        <v>0</v>
      </c>
      <c r="BI25" s="99">
        <f t="shared" si="41"/>
        <v>0</v>
      </c>
      <c r="BJ25" s="75"/>
      <c r="BK25" s="101">
        <f t="shared" si="42"/>
        <v>0</v>
      </c>
      <c r="BL25" s="75"/>
      <c r="BM25" s="99">
        <f t="shared" ref="BM25:BN25" si="53">AV25*BM$4</f>
        <v>0</v>
      </c>
      <c r="BN25" s="76">
        <f t="shared" si="53"/>
        <v>0</v>
      </c>
      <c r="BP25" s="76"/>
      <c r="BQ25" s="87"/>
      <c r="BR25" s="130">
        <f t="shared" si="32"/>
        <v>0</v>
      </c>
      <c r="BS25" s="130">
        <f t="shared" si="33"/>
        <v>0</v>
      </c>
      <c r="BT25" s="77"/>
      <c r="BU25" s="76">
        <f t="shared" si="44"/>
        <v>4</v>
      </c>
      <c r="BW25" s="76">
        <f t="shared" si="45"/>
        <v>32.36448153</v>
      </c>
      <c r="BX25" s="77"/>
    </row>
    <row r="26" hidden="1">
      <c r="A26" s="122"/>
      <c r="B26" s="122"/>
      <c r="D26" s="89"/>
      <c r="E26" s="77"/>
      <c r="F26" s="125"/>
      <c r="G26" s="126"/>
      <c r="H26" s="76">
        <f t="shared" si="35"/>
        <v>0</v>
      </c>
      <c r="I26" s="76"/>
      <c r="J26" s="77"/>
      <c r="K26" s="89"/>
      <c r="M26" s="90"/>
      <c r="N26" s="76"/>
      <c r="O26" s="82"/>
      <c r="P26" s="82"/>
      <c r="Q26" s="82"/>
      <c r="R26" s="90"/>
      <c r="S26" s="127"/>
      <c r="T26" s="89"/>
      <c r="V26" s="90"/>
      <c r="X26" s="76"/>
      <c r="Y26" s="82"/>
      <c r="Z26" s="82"/>
      <c r="AA26" s="82"/>
      <c r="AB26" s="89"/>
      <c r="AD26" s="89"/>
      <c r="AE26" s="77"/>
      <c r="AF26" s="76"/>
      <c r="AG26" s="76"/>
      <c r="AH26" s="77"/>
      <c r="AI26" s="76"/>
      <c r="AK26" s="76"/>
      <c r="AM26" s="89"/>
      <c r="AN26" s="89"/>
      <c r="AP26" s="89"/>
      <c r="AR26" s="89"/>
      <c r="AT26" s="89"/>
      <c r="AV26" s="89"/>
      <c r="AW26" s="89"/>
      <c r="AY26" s="76"/>
      <c r="AZ26" s="87"/>
      <c r="BA26" s="119"/>
      <c r="BB26" s="85"/>
      <c r="BC26" s="85"/>
      <c r="BD26" s="76"/>
      <c r="BE26" s="76"/>
      <c r="BG26" s="76"/>
      <c r="BI26" s="76"/>
      <c r="BK26" s="76"/>
      <c r="BM26" s="76"/>
      <c r="BN26" s="76"/>
      <c r="BP26" s="76"/>
      <c r="BQ26" s="87"/>
      <c r="BR26" s="130"/>
      <c r="BS26" s="130"/>
      <c r="BT26" s="77"/>
      <c r="BU26" s="76"/>
      <c r="BW26" s="76"/>
      <c r="BX26" s="77"/>
    </row>
    <row r="27" hidden="1">
      <c r="A27" s="122"/>
      <c r="B27" s="122"/>
      <c r="D27" s="89"/>
      <c r="E27" s="77"/>
      <c r="F27" s="125"/>
      <c r="G27" s="126"/>
      <c r="H27" s="76">
        <f t="shared" si="35"/>
        <v>0</v>
      </c>
      <c r="I27" s="76"/>
      <c r="J27" s="77"/>
      <c r="K27" s="89"/>
      <c r="M27" s="90"/>
      <c r="N27" s="76"/>
      <c r="O27" s="82"/>
      <c r="P27" s="82"/>
      <c r="Q27" s="82"/>
      <c r="R27" s="90"/>
      <c r="S27" s="127"/>
      <c r="T27" s="89"/>
      <c r="V27" s="90"/>
      <c r="X27" s="76"/>
      <c r="Y27" s="82"/>
      <c r="Z27" s="82"/>
      <c r="AA27" s="82"/>
      <c r="AB27" s="89"/>
      <c r="AD27" s="89"/>
      <c r="AE27" s="77"/>
      <c r="AF27" s="76"/>
      <c r="AG27" s="76"/>
      <c r="AH27" s="77"/>
      <c r="AI27" s="76"/>
      <c r="AK27" s="76"/>
      <c r="AM27" s="89"/>
      <c r="AN27" s="89"/>
      <c r="AP27" s="89"/>
      <c r="AR27" s="89"/>
      <c r="AT27" s="89"/>
      <c r="AV27" s="89"/>
      <c r="AW27" s="89"/>
      <c r="AY27" s="76"/>
      <c r="AZ27" s="87"/>
      <c r="BA27" s="119"/>
      <c r="BB27" s="85"/>
      <c r="BC27" s="85"/>
      <c r="BD27" s="76"/>
      <c r="BE27" s="76"/>
      <c r="BG27" s="76"/>
      <c r="BI27" s="76"/>
      <c r="BK27" s="76"/>
      <c r="BM27" s="76"/>
      <c r="BN27" s="76"/>
      <c r="BP27" s="76"/>
      <c r="BQ27" s="87"/>
      <c r="BR27" s="130"/>
      <c r="BS27" s="130"/>
      <c r="BT27" s="77"/>
      <c r="BU27" s="76"/>
      <c r="BW27" s="76"/>
      <c r="BX27" s="77"/>
    </row>
    <row r="28" hidden="1">
      <c r="A28" s="122"/>
      <c r="B28" s="122"/>
      <c r="D28" s="89"/>
      <c r="E28" s="77"/>
      <c r="F28" s="125"/>
      <c r="G28" s="126"/>
      <c r="H28" s="76">
        <f t="shared" si="35"/>
        <v>0</v>
      </c>
      <c r="I28" s="76"/>
      <c r="J28" s="77"/>
      <c r="K28" s="89"/>
      <c r="M28" s="90"/>
      <c r="N28" s="76"/>
      <c r="O28" s="82"/>
      <c r="P28" s="82"/>
      <c r="Q28" s="82"/>
      <c r="R28" s="90"/>
      <c r="S28" s="127"/>
      <c r="T28" s="89"/>
      <c r="V28" s="90"/>
      <c r="X28" s="76"/>
      <c r="Y28" s="82"/>
      <c r="Z28" s="82"/>
      <c r="AA28" s="82"/>
      <c r="AB28" s="89"/>
      <c r="AD28" s="89"/>
      <c r="AE28" s="77"/>
      <c r="AF28" s="76"/>
      <c r="AG28" s="76"/>
      <c r="AH28" s="77"/>
      <c r="AI28" s="76"/>
      <c r="AK28" s="76"/>
      <c r="AM28" s="89"/>
      <c r="AN28" s="89"/>
      <c r="AP28" s="89"/>
      <c r="AR28" s="89"/>
      <c r="AT28" s="89"/>
      <c r="AV28" s="89"/>
      <c r="AW28" s="89"/>
      <c r="AY28" s="76"/>
      <c r="AZ28" s="87"/>
      <c r="BA28" s="119"/>
      <c r="BB28" s="85"/>
      <c r="BC28" s="85"/>
      <c r="BD28" s="76"/>
      <c r="BE28" s="76"/>
      <c r="BG28" s="76"/>
      <c r="BI28" s="76"/>
      <c r="BK28" s="76"/>
      <c r="BM28" s="76"/>
      <c r="BN28" s="76"/>
      <c r="BP28" s="76"/>
      <c r="BQ28" s="87"/>
      <c r="BR28" s="130"/>
      <c r="BS28" s="130"/>
      <c r="BT28" s="77"/>
      <c r="BU28" s="76"/>
      <c r="BW28" s="76"/>
      <c r="BX28" s="77"/>
    </row>
    <row r="29" hidden="1">
      <c r="A29" s="122"/>
      <c r="B29" s="122"/>
      <c r="D29" s="89"/>
      <c r="E29" s="77"/>
      <c r="F29" s="125"/>
      <c r="G29" s="126"/>
      <c r="H29" s="76">
        <f t="shared" si="35"/>
        <v>0</v>
      </c>
      <c r="I29" s="76"/>
      <c r="J29" s="77"/>
      <c r="K29" s="89"/>
      <c r="M29" s="90"/>
      <c r="N29" s="76"/>
      <c r="O29" s="82"/>
      <c r="P29" s="82"/>
      <c r="Q29" s="82"/>
      <c r="R29" s="90"/>
      <c r="S29" s="127"/>
      <c r="T29" s="89"/>
      <c r="V29" s="90"/>
      <c r="X29" s="76"/>
      <c r="Y29" s="82"/>
      <c r="Z29" s="82"/>
      <c r="AA29" s="82"/>
      <c r="AB29" s="89"/>
      <c r="AD29" s="89"/>
      <c r="AE29" s="77"/>
      <c r="AF29" s="76"/>
      <c r="AG29" s="76"/>
      <c r="AH29" s="77"/>
      <c r="AI29" s="76"/>
      <c r="AK29" s="76"/>
      <c r="AM29" s="89"/>
      <c r="AN29" s="89"/>
      <c r="AP29" s="89"/>
      <c r="AR29" s="89"/>
      <c r="AT29" s="89"/>
      <c r="AV29" s="89"/>
      <c r="AW29" s="89"/>
      <c r="AY29" s="76"/>
      <c r="AZ29" s="87"/>
      <c r="BA29" s="119"/>
      <c r="BB29" s="85"/>
      <c r="BC29" s="85"/>
      <c r="BD29" s="76"/>
      <c r="BE29" s="76"/>
      <c r="BG29" s="76"/>
      <c r="BI29" s="76"/>
      <c r="BK29" s="76"/>
      <c r="BM29" s="76"/>
      <c r="BN29" s="76"/>
      <c r="BP29" s="76"/>
      <c r="BQ29" s="87"/>
      <c r="BR29" s="130"/>
      <c r="BS29" s="130"/>
      <c r="BT29" s="77"/>
      <c r="BU29" s="76"/>
      <c r="BW29" s="76"/>
      <c r="BX29" s="77"/>
    </row>
    <row r="30" hidden="1">
      <c r="A30" s="122"/>
      <c r="B30" s="122"/>
      <c r="D30" s="89"/>
      <c r="E30" s="77"/>
      <c r="F30" s="125"/>
      <c r="G30" s="126"/>
      <c r="H30" s="76"/>
      <c r="I30" s="76"/>
      <c r="J30" s="77"/>
      <c r="K30" s="89"/>
      <c r="M30" s="90"/>
      <c r="N30" s="76"/>
      <c r="O30" s="82"/>
      <c r="P30" s="82"/>
      <c r="Q30" s="82"/>
      <c r="R30" s="90"/>
      <c r="S30" s="127"/>
      <c r="T30" s="89"/>
      <c r="V30" s="90"/>
      <c r="X30" s="76"/>
      <c r="Y30" s="82"/>
      <c r="Z30" s="82"/>
      <c r="AA30" s="82"/>
      <c r="AB30" s="89"/>
      <c r="AD30" s="89"/>
      <c r="AE30" s="77"/>
      <c r="AF30" s="76"/>
      <c r="AG30" s="76"/>
      <c r="AH30" s="77"/>
      <c r="AI30" s="76"/>
      <c r="AK30" s="76"/>
      <c r="AM30" s="89"/>
      <c r="AN30" s="89"/>
      <c r="AP30" s="89"/>
      <c r="AR30" s="89"/>
      <c r="AT30" s="89"/>
      <c r="AV30" s="89"/>
      <c r="AW30" s="89"/>
      <c r="AY30" s="76"/>
      <c r="AZ30" s="87"/>
      <c r="BA30" s="119"/>
      <c r="BB30" s="85"/>
      <c r="BC30" s="85"/>
      <c r="BD30" s="76"/>
      <c r="BE30" s="76"/>
      <c r="BG30" s="76"/>
      <c r="BI30" s="76"/>
      <c r="BK30" s="76"/>
      <c r="BM30" s="76"/>
      <c r="BN30" s="76"/>
      <c r="BP30" s="76"/>
      <c r="BQ30" s="87"/>
      <c r="BR30" s="130"/>
      <c r="BS30" s="130"/>
      <c r="BT30" s="77"/>
      <c r="BU30" s="76"/>
      <c r="BW30" s="76"/>
      <c r="BX30" s="77"/>
    </row>
    <row r="31" hidden="1">
      <c r="A31" s="136"/>
      <c r="B31" s="136"/>
      <c r="C31" s="75"/>
      <c r="D31" s="138"/>
      <c r="E31" s="139"/>
      <c r="F31" s="140"/>
      <c r="G31" s="141"/>
      <c r="H31" s="99"/>
      <c r="I31" s="99"/>
      <c r="J31" s="139"/>
      <c r="K31" s="138"/>
      <c r="L31" s="75"/>
      <c r="M31" s="142"/>
      <c r="N31" s="99"/>
      <c r="O31" s="143"/>
      <c r="P31" s="143"/>
      <c r="Q31" s="143"/>
      <c r="R31" s="142"/>
      <c r="S31" s="144"/>
      <c r="T31" s="138"/>
      <c r="U31" s="75"/>
      <c r="V31" s="142"/>
      <c r="W31" s="75"/>
      <c r="X31" s="99"/>
      <c r="Y31" s="143"/>
      <c r="Z31" s="143"/>
      <c r="AA31" s="143"/>
      <c r="AB31" s="138"/>
      <c r="AC31" s="75"/>
      <c r="AD31" s="138"/>
      <c r="AE31" s="139"/>
      <c r="AF31" s="99"/>
      <c r="AG31" s="99"/>
      <c r="AH31" s="139"/>
      <c r="AI31" s="99"/>
      <c r="AJ31" s="75"/>
      <c r="AK31" s="99"/>
      <c r="AL31" s="75"/>
      <c r="AM31" s="138"/>
      <c r="AN31" s="138"/>
      <c r="AO31" s="75"/>
      <c r="AP31" s="138"/>
      <c r="AQ31" s="75"/>
      <c r="AR31" s="138"/>
      <c r="AS31" s="75"/>
      <c r="AT31" s="138"/>
      <c r="AU31" s="75"/>
      <c r="AV31" s="138"/>
      <c r="AW31" s="138"/>
      <c r="AX31" s="75"/>
      <c r="AY31" s="99"/>
      <c r="AZ31" s="148"/>
      <c r="BA31" s="132"/>
      <c r="BB31" s="101"/>
      <c r="BC31" s="101"/>
      <c r="BD31" s="99"/>
      <c r="BE31" s="99"/>
      <c r="BF31" s="75"/>
      <c r="BG31" s="99"/>
      <c r="BH31" s="75"/>
      <c r="BI31" s="99"/>
      <c r="BJ31" s="75"/>
      <c r="BK31" s="99"/>
      <c r="BL31" s="75"/>
      <c r="BM31" s="99"/>
      <c r="BN31" s="99"/>
      <c r="BO31" s="75"/>
      <c r="BP31" s="99"/>
      <c r="BQ31" s="148"/>
      <c r="BR31" s="150"/>
      <c r="BS31" s="150"/>
      <c r="BT31" s="139"/>
      <c r="BU31" s="99"/>
      <c r="BV31" s="75"/>
      <c r="BW31" s="99"/>
      <c r="BX31" s="139"/>
    </row>
    <row r="32">
      <c r="A32" s="105" t="s">
        <v>52</v>
      </c>
      <c r="B32" s="107" t="s">
        <v>23</v>
      </c>
      <c r="C32" s="43"/>
      <c r="D32" s="110"/>
      <c r="E32" s="110"/>
      <c r="F32" s="111"/>
      <c r="G32" s="113"/>
      <c r="H32" s="113"/>
      <c r="I32" s="110"/>
      <c r="J32" s="115"/>
      <c r="K32" s="116">
        <v>2.0</v>
      </c>
      <c r="L32" s="43"/>
      <c r="M32" s="117">
        <v>7.0</v>
      </c>
      <c r="N32" s="117">
        <v>7.0</v>
      </c>
      <c r="O32" s="43"/>
      <c r="P32" s="117">
        <v>0.0</v>
      </c>
      <c r="Q32" s="43"/>
      <c r="R32" s="117"/>
      <c r="S32" s="118"/>
      <c r="T32" s="116">
        <f>K32*T$4</f>
        <v>4</v>
      </c>
      <c r="U32" s="43"/>
      <c r="V32" s="116">
        <f>M32*V$4</f>
        <v>14</v>
      </c>
      <c r="W32" s="43"/>
      <c r="X32" s="116">
        <f>N32*X$4</f>
        <v>28</v>
      </c>
      <c r="Y32" s="43"/>
      <c r="Z32" s="116">
        <f>P32*Z$4</f>
        <v>0</v>
      </c>
      <c r="AA32" s="43"/>
      <c r="AB32" s="116"/>
      <c r="AC32" s="43"/>
      <c r="AD32" s="116"/>
      <c r="AE32" s="115"/>
      <c r="AF32" s="110">
        <f t="shared" ref="AF32:AF39" si="54">SUM(T32:AE32)</f>
        <v>46</v>
      </c>
      <c r="AG32" s="110">
        <f t="shared" ref="AG32:AG39" si="55">IFERROR(AG$3/(AF$5/AF32),0)</f>
        <v>95.01639344</v>
      </c>
      <c r="AH32" s="115"/>
      <c r="AI32" s="119">
        <v>80.0</v>
      </c>
      <c r="AK32" s="85">
        <v>81.0</v>
      </c>
      <c r="AM32" s="110"/>
      <c r="AN32" s="116"/>
      <c r="AO32" s="43"/>
      <c r="AP32" s="116"/>
      <c r="AQ32" s="43"/>
      <c r="AR32" s="116"/>
      <c r="AS32" s="43"/>
      <c r="AT32" s="116"/>
      <c r="AU32" s="43"/>
      <c r="AV32" s="116"/>
      <c r="AW32" s="116"/>
      <c r="AX32" s="43"/>
      <c r="AY32" s="116">
        <v>6.0</v>
      </c>
      <c r="AZ32" s="115"/>
      <c r="BA32" s="119">
        <f>IFERROR(((AI32/AK32)*100)*BA$4,0)</f>
        <v>98.7654321</v>
      </c>
      <c r="BD32" s="110"/>
      <c r="BE32" s="110"/>
      <c r="BF32" s="110"/>
      <c r="BG32" s="110"/>
      <c r="BH32" s="110"/>
      <c r="BI32" s="110"/>
      <c r="BJ32" s="110"/>
      <c r="BK32" s="85"/>
      <c r="BL32" s="85"/>
      <c r="BM32" s="110"/>
      <c r="BN32" s="110"/>
      <c r="BO32" s="110"/>
      <c r="BP32" s="110">
        <f>AY32*BP$4</f>
        <v>36</v>
      </c>
      <c r="BQ32" s="115"/>
      <c r="BR32" s="120">
        <f t="shared" ref="BR32:BR39" si="58">SUM(BA32:BQ32)</f>
        <v>134.7654321</v>
      </c>
      <c r="BS32" s="120">
        <f t="shared" ref="BS32:BS39" si="59">IFERROR(BS$3/(BR$5/BR32),0)</f>
        <v>95.20576074</v>
      </c>
      <c r="BT32" s="115"/>
      <c r="BU32" s="110">
        <f>BS32+AG32+I32</f>
        <v>190.2221542</v>
      </c>
      <c r="BV32" s="43"/>
      <c r="BW32" s="110"/>
      <c r="BX32" s="121"/>
    </row>
    <row r="33">
      <c r="A33" s="122">
        <v>1.0</v>
      </c>
      <c r="B33" s="122" t="s">
        <v>142</v>
      </c>
      <c r="D33" s="89">
        <v>27.0</v>
      </c>
      <c r="E33" s="77"/>
      <c r="F33" s="125">
        <v>2.0</v>
      </c>
      <c r="G33" s="126">
        <f t="shared" ref="G33:G39" si="60">F33*G$4</f>
        <v>2</v>
      </c>
      <c r="H33" s="76">
        <f t="shared" ref="H33:H37" si="61">SUM(G33)</f>
        <v>2</v>
      </c>
      <c r="I33" s="76">
        <f t="shared" ref="I33:I39" si="62">IFERROR(I$3/(H$5/H33),0)</f>
        <v>22.5</v>
      </c>
      <c r="J33" s="77"/>
      <c r="K33" s="89"/>
      <c r="M33" s="90"/>
      <c r="N33" s="76"/>
      <c r="O33" s="82"/>
      <c r="P33" s="82"/>
      <c r="Q33" s="82"/>
      <c r="R33" s="90">
        <v>3.0</v>
      </c>
      <c r="S33" s="127">
        <v>4.0</v>
      </c>
      <c r="T33" s="89"/>
      <c r="V33" s="90"/>
      <c r="X33" s="76"/>
      <c r="Y33" s="82"/>
      <c r="Z33" s="82"/>
      <c r="AA33" s="82"/>
      <c r="AB33" s="89">
        <f t="shared" ref="AB33:AB39" si="63">R33*AB$4</f>
        <v>3</v>
      </c>
      <c r="AD33" s="89">
        <f t="shared" ref="AD33:AD39" si="64">S33*AD$4</f>
        <v>8</v>
      </c>
      <c r="AE33" s="77"/>
      <c r="AF33" s="76">
        <f t="shared" si="54"/>
        <v>11</v>
      </c>
      <c r="AG33" s="76">
        <f t="shared" si="55"/>
        <v>22.72131148</v>
      </c>
      <c r="AH33" s="77"/>
      <c r="AI33" s="76"/>
      <c r="AK33" s="76"/>
      <c r="AM33" s="89">
        <v>4.0</v>
      </c>
      <c r="AN33" s="89">
        <v>0.0</v>
      </c>
      <c r="AP33" s="89">
        <v>0.0</v>
      </c>
      <c r="AR33" s="89">
        <v>0.0</v>
      </c>
      <c r="AT33" s="85">
        <v>0.0</v>
      </c>
      <c r="AV33" s="89">
        <v>0.0</v>
      </c>
      <c r="AW33" s="89">
        <v>0.0</v>
      </c>
      <c r="AY33" s="76"/>
      <c r="AZ33" s="87"/>
      <c r="BA33" s="119"/>
      <c r="BB33" s="85"/>
      <c r="BC33" s="85"/>
      <c r="BD33" s="76">
        <f t="shared" ref="BD33:BE33" si="56">AM33*BD$4</f>
        <v>20</v>
      </c>
      <c r="BE33" s="76">
        <f t="shared" si="56"/>
        <v>0</v>
      </c>
      <c r="BG33" s="76">
        <f t="shared" ref="BG33:BG39" si="66">AP33*BG$4</f>
        <v>0</v>
      </c>
      <c r="BI33" s="76">
        <f t="shared" ref="BI33:BI39" si="67">AR33*BI$4</f>
        <v>0</v>
      </c>
      <c r="BK33" s="85">
        <f t="shared" ref="BK33:BK39" si="68">AS33*BL$4</f>
        <v>0</v>
      </c>
      <c r="BM33" s="76">
        <f t="shared" ref="BM33:BN33" si="57">AV33*BM$4</f>
        <v>0</v>
      </c>
      <c r="BN33" s="76">
        <f t="shared" si="57"/>
        <v>0</v>
      </c>
      <c r="BP33" s="76"/>
      <c r="BQ33" s="87"/>
      <c r="BR33" s="130">
        <f t="shared" si="58"/>
        <v>20</v>
      </c>
      <c r="BS33" s="130">
        <f t="shared" si="59"/>
        <v>14.12910704</v>
      </c>
      <c r="BT33" s="77"/>
      <c r="BU33" s="76">
        <f t="shared" ref="BU33:BU39" si="70">BS33+AG33+I33+D33</f>
        <v>86.35041851</v>
      </c>
      <c r="BW33" s="76">
        <f t="shared" ref="BW33:BW39" si="71">BU33+(BU$32/COUNT(BU$33:BU$44))</f>
        <v>113.525012</v>
      </c>
      <c r="BX33" s="77"/>
    </row>
    <row r="34">
      <c r="A34" s="122">
        <v>2.0</v>
      </c>
      <c r="B34" s="122" t="s">
        <v>143</v>
      </c>
      <c r="D34" s="89">
        <v>10.0</v>
      </c>
      <c r="E34" s="77"/>
      <c r="F34" s="125">
        <v>10.0</v>
      </c>
      <c r="G34" s="126">
        <f t="shared" si="60"/>
        <v>10</v>
      </c>
      <c r="H34" s="76">
        <f t="shared" si="61"/>
        <v>10</v>
      </c>
      <c r="I34" s="76">
        <f t="shared" si="62"/>
        <v>112.5</v>
      </c>
      <c r="J34" s="77"/>
      <c r="K34" s="89"/>
      <c r="M34" s="90"/>
      <c r="N34" s="76"/>
      <c r="O34" s="82"/>
      <c r="P34" s="82"/>
      <c r="Q34" s="82"/>
      <c r="R34" s="90">
        <v>4.0</v>
      </c>
      <c r="S34" s="127">
        <v>7.0</v>
      </c>
      <c r="T34" s="89"/>
      <c r="V34" s="90"/>
      <c r="X34" s="76"/>
      <c r="Y34" s="82"/>
      <c r="Z34" s="82"/>
      <c r="AA34" s="82"/>
      <c r="AB34" s="89">
        <f t="shared" si="63"/>
        <v>4</v>
      </c>
      <c r="AD34" s="89">
        <f t="shared" si="64"/>
        <v>14</v>
      </c>
      <c r="AE34" s="77"/>
      <c r="AF34" s="76">
        <f t="shared" si="54"/>
        <v>18</v>
      </c>
      <c r="AG34" s="76">
        <f t="shared" si="55"/>
        <v>37.18032787</v>
      </c>
      <c r="AH34" s="77"/>
      <c r="AI34" s="76"/>
      <c r="AK34" s="76"/>
      <c r="AM34" s="89">
        <v>5.0</v>
      </c>
      <c r="AN34" s="89">
        <v>0.0</v>
      </c>
      <c r="AP34" s="89">
        <v>1.0</v>
      </c>
      <c r="AR34" s="89">
        <v>0.0</v>
      </c>
      <c r="AT34" s="85">
        <v>0.0</v>
      </c>
      <c r="AV34" s="89">
        <v>0.0</v>
      </c>
      <c r="AW34" s="89">
        <v>0.0</v>
      </c>
      <c r="AY34" s="76"/>
      <c r="AZ34" s="87"/>
      <c r="BA34" s="119"/>
      <c r="BB34" s="85"/>
      <c r="BC34" s="85"/>
      <c r="BD34" s="76">
        <f t="shared" ref="BD34:BE34" si="65">AM34*BD$4</f>
        <v>25</v>
      </c>
      <c r="BE34" s="76">
        <f t="shared" si="65"/>
        <v>0</v>
      </c>
      <c r="BG34" s="76">
        <f t="shared" si="66"/>
        <v>3</v>
      </c>
      <c r="BI34" s="76">
        <f t="shared" si="67"/>
        <v>0</v>
      </c>
      <c r="BK34" s="85">
        <f t="shared" si="68"/>
        <v>0</v>
      </c>
      <c r="BM34" s="76">
        <f t="shared" ref="BM34:BN34" si="69">AV34*BM$4</f>
        <v>0</v>
      </c>
      <c r="BN34" s="76">
        <f t="shared" si="69"/>
        <v>0</v>
      </c>
      <c r="BP34" s="76"/>
      <c r="BQ34" s="87"/>
      <c r="BR34" s="130">
        <f t="shared" si="58"/>
        <v>28</v>
      </c>
      <c r="BS34" s="130">
        <f t="shared" si="59"/>
        <v>19.78074985</v>
      </c>
      <c r="BT34" s="77"/>
      <c r="BU34" s="76">
        <f t="shared" si="70"/>
        <v>179.4610777</v>
      </c>
      <c r="BW34" s="76">
        <f t="shared" si="71"/>
        <v>206.6356712</v>
      </c>
      <c r="BX34" s="77"/>
    </row>
    <row r="35">
      <c r="A35" s="122">
        <v>3.0</v>
      </c>
      <c r="B35" s="122" t="s">
        <v>144</v>
      </c>
      <c r="D35" s="89">
        <v>5.0</v>
      </c>
      <c r="E35" s="77"/>
      <c r="F35" s="125"/>
      <c r="G35" s="126">
        <f t="shared" si="60"/>
        <v>0</v>
      </c>
      <c r="H35" s="76">
        <f t="shared" si="61"/>
        <v>0</v>
      </c>
      <c r="I35" s="76">
        <f t="shared" si="62"/>
        <v>0</v>
      </c>
      <c r="J35" s="77"/>
      <c r="K35" s="89"/>
      <c r="M35" s="90"/>
      <c r="N35" s="76"/>
      <c r="O35" s="82"/>
      <c r="P35" s="82"/>
      <c r="Q35" s="82"/>
      <c r="R35" s="90">
        <v>4.0</v>
      </c>
      <c r="S35" s="127">
        <v>3.0</v>
      </c>
      <c r="T35" s="89"/>
      <c r="V35" s="90"/>
      <c r="X35" s="76"/>
      <c r="Y35" s="82"/>
      <c r="Z35" s="82"/>
      <c r="AA35" s="82"/>
      <c r="AB35" s="89">
        <f t="shared" si="63"/>
        <v>4</v>
      </c>
      <c r="AD35" s="89">
        <f t="shared" si="64"/>
        <v>6</v>
      </c>
      <c r="AE35" s="77"/>
      <c r="AF35" s="76">
        <f t="shared" si="54"/>
        <v>10</v>
      </c>
      <c r="AG35" s="76">
        <f t="shared" si="55"/>
        <v>20.6557377</v>
      </c>
      <c r="AH35" s="77"/>
      <c r="AI35" s="76"/>
      <c r="AK35" s="76"/>
      <c r="AM35" s="89">
        <v>2.0</v>
      </c>
      <c r="AN35" s="89">
        <v>1.0</v>
      </c>
      <c r="AP35" s="89">
        <v>0.0</v>
      </c>
      <c r="AR35" s="89">
        <v>0.0</v>
      </c>
      <c r="AT35" s="85">
        <v>0.0</v>
      </c>
      <c r="AV35" s="89">
        <v>0.0</v>
      </c>
      <c r="AW35" s="89">
        <v>0.0</v>
      </c>
      <c r="AY35" s="76"/>
      <c r="AZ35" s="87"/>
      <c r="BA35" s="119"/>
      <c r="BB35" s="85"/>
      <c r="BC35" s="85"/>
      <c r="BD35" s="76">
        <f t="shared" ref="BD35:BE35" si="72">AM35*BD$4</f>
        <v>10</v>
      </c>
      <c r="BE35" s="76">
        <f t="shared" si="72"/>
        <v>6</v>
      </c>
      <c r="BG35" s="76">
        <f t="shared" si="66"/>
        <v>0</v>
      </c>
      <c r="BI35" s="76">
        <f t="shared" si="67"/>
        <v>0</v>
      </c>
      <c r="BK35" s="85">
        <f t="shared" si="68"/>
        <v>0</v>
      </c>
      <c r="BM35" s="76">
        <f t="shared" ref="BM35:BN35" si="73">AV35*BM$4</f>
        <v>0</v>
      </c>
      <c r="BN35" s="76">
        <f t="shared" si="73"/>
        <v>0</v>
      </c>
      <c r="BP35" s="76"/>
      <c r="BQ35" s="87"/>
      <c r="BR35" s="130">
        <f t="shared" si="58"/>
        <v>16</v>
      </c>
      <c r="BS35" s="130">
        <f t="shared" si="59"/>
        <v>11.30328563</v>
      </c>
      <c r="BT35" s="77"/>
      <c r="BU35" s="76">
        <f t="shared" si="70"/>
        <v>36.95902333</v>
      </c>
      <c r="BW35" s="76">
        <f t="shared" si="71"/>
        <v>64.13361679</v>
      </c>
      <c r="BX35" s="77"/>
    </row>
    <row r="36">
      <c r="A36" s="122">
        <v>4.0</v>
      </c>
      <c r="B36" s="122" t="s">
        <v>145</v>
      </c>
      <c r="D36" s="89">
        <v>1.0</v>
      </c>
      <c r="E36" s="77"/>
      <c r="F36" s="125"/>
      <c r="G36" s="126">
        <f t="shared" si="60"/>
        <v>0</v>
      </c>
      <c r="H36" s="76">
        <f t="shared" si="61"/>
        <v>0</v>
      </c>
      <c r="I36" s="76">
        <f t="shared" si="62"/>
        <v>0</v>
      </c>
      <c r="J36" s="77"/>
      <c r="K36" s="89"/>
      <c r="M36" s="90"/>
      <c r="N36" s="76"/>
      <c r="O36" s="82"/>
      <c r="P36" s="82"/>
      <c r="Q36" s="82"/>
      <c r="R36" s="90">
        <v>3.0</v>
      </c>
      <c r="S36" s="127">
        <v>5.0</v>
      </c>
      <c r="T36" s="89"/>
      <c r="V36" s="90"/>
      <c r="X36" s="76"/>
      <c r="Y36" s="82"/>
      <c r="Z36" s="82"/>
      <c r="AA36" s="82"/>
      <c r="AB36" s="89">
        <f t="shared" si="63"/>
        <v>3</v>
      </c>
      <c r="AD36" s="89">
        <f t="shared" si="64"/>
        <v>10</v>
      </c>
      <c r="AE36" s="77"/>
      <c r="AF36" s="76">
        <f t="shared" si="54"/>
        <v>13</v>
      </c>
      <c r="AG36" s="76">
        <f t="shared" si="55"/>
        <v>26.85245902</v>
      </c>
      <c r="AH36" s="77"/>
      <c r="AI36" s="76"/>
      <c r="AK36" s="76"/>
      <c r="AM36" s="89">
        <v>0.0</v>
      </c>
      <c r="AN36" s="89">
        <v>0.0</v>
      </c>
      <c r="AP36" s="89">
        <v>0.0</v>
      </c>
      <c r="AR36" s="89">
        <v>0.0</v>
      </c>
      <c r="AT36" s="85">
        <v>0.0</v>
      </c>
      <c r="AV36" s="89">
        <v>1.0</v>
      </c>
      <c r="AW36" s="89">
        <v>0.0</v>
      </c>
      <c r="AY36" s="76"/>
      <c r="AZ36" s="87"/>
      <c r="BA36" s="119"/>
      <c r="BB36" s="85"/>
      <c r="BC36" s="85"/>
      <c r="BD36" s="76">
        <f t="shared" ref="BD36:BE36" si="74">AM36*BD$4</f>
        <v>0</v>
      </c>
      <c r="BE36" s="76">
        <f t="shared" si="74"/>
        <v>0</v>
      </c>
      <c r="BG36" s="76">
        <f t="shared" si="66"/>
        <v>0</v>
      </c>
      <c r="BI36" s="76">
        <f t="shared" si="67"/>
        <v>0</v>
      </c>
      <c r="BK36" s="85">
        <f t="shared" si="68"/>
        <v>0</v>
      </c>
      <c r="BM36" s="76">
        <f t="shared" ref="BM36:BN36" si="75">AV36*BM$4</f>
        <v>10</v>
      </c>
      <c r="BN36" s="76">
        <f t="shared" si="75"/>
        <v>0</v>
      </c>
      <c r="BP36" s="76"/>
      <c r="BQ36" s="87"/>
      <c r="BR36" s="130">
        <f t="shared" si="58"/>
        <v>10</v>
      </c>
      <c r="BS36" s="130">
        <f t="shared" si="59"/>
        <v>7.064553518</v>
      </c>
      <c r="BT36" s="77"/>
      <c r="BU36" s="76">
        <f t="shared" si="70"/>
        <v>34.91701253</v>
      </c>
      <c r="BW36" s="76">
        <f t="shared" si="71"/>
        <v>62.09160599</v>
      </c>
      <c r="BX36" s="77"/>
    </row>
    <row r="37">
      <c r="A37" s="160">
        <v>5.0</v>
      </c>
      <c r="B37" s="161" t="s">
        <v>146</v>
      </c>
      <c r="D37" s="89">
        <v>2.0</v>
      </c>
      <c r="E37" s="77"/>
      <c r="F37" s="125"/>
      <c r="G37" s="126">
        <f t="shared" si="60"/>
        <v>0</v>
      </c>
      <c r="H37" s="76">
        <f t="shared" si="61"/>
        <v>0</v>
      </c>
      <c r="I37" s="76">
        <f t="shared" si="62"/>
        <v>0</v>
      </c>
      <c r="J37" s="77"/>
      <c r="K37" s="89"/>
      <c r="M37" s="90"/>
      <c r="N37" s="76"/>
      <c r="O37" s="82"/>
      <c r="P37" s="82"/>
      <c r="Q37" s="82"/>
      <c r="R37" s="90">
        <v>0.0</v>
      </c>
      <c r="S37" s="127">
        <v>0.0</v>
      </c>
      <c r="T37" s="89"/>
      <c r="V37" s="90"/>
      <c r="X37" s="76"/>
      <c r="Y37" s="82"/>
      <c r="Z37" s="82"/>
      <c r="AA37" s="82"/>
      <c r="AB37" s="89">
        <f t="shared" si="63"/>
        <v>0</v>
      </c>
      <c r="AD37" s="89">
        <f t="shared" si="64"/>
        <v>0</v>
      </c>
      <c r="AE37" s="77"/>
      <c r="AF37" s="76">
        <f t="shared" si="54"/>
        <v>0</v>
      </c>
      <c r="AG37" s="76">
        <f t="shared" si="55"/>
        <v>0</v>
      </c>
      <c r="AH37" s="77"/>
      <c r="AI37" s="76"/>
      <c r="AK37" s="76"/>
      <c r="AM37" s="89">
        <v>0.0</v>
      </c>
      <c r="AN37" s="89">
        <v>0.0</v>
      </c>
      <c r="AP37" s="89">
        <v>0.0</v>
      </c>
      <c r="AR37" s="89">
        <v>0.0</v>
      </c>
      <c r="AT37" s="85">
        <v>0.0</v>
      </c>
      <c r="AV37" s="89">
        <v>0.0</v>
      </c>
      <c r="AW37" s="89">
        <v>0.0</v>
      </c>
      <c r="AY37" s="76"/>
      <c r="AZ37" s="87"/>
      <c r="BA37" s="119"/>
      <c r="BB37" s="85"/>
      <c r="BC37" s="85"/>
      <c r="BD37" s="76">
        <f t="shared" ref="BD37:BE37" si="76">AM37*BD$4</f>
        <v>0</v>
      </c>
      <c r="BE37" s="76">
        <f t="shared" si="76"/>
        <v>0</v>
      </c>
      <c r="BG37" s="76">
        <f t="shared" si="66"/>
        <v>0</v>
      </c>
      <c r="BI37" s="76">
        <f t="shared" si="67"/>
        <v>0</v>
      </c>
      <c r="BK37" s="85">
        <f t="shared" si="68"/>
        <v>0</v>
      </c>
      <c r="BM37" s="76">
        <f t="shared" ref="BM37:BN37" si="77">AV37*BM$4</f>
        <v>0</v>
      </c>
      <c r="BN37" s="76">
        <f t="shared" si="77"/>
        <v>0</v>
      </c>
      <c r="BP37" s="76"/>
      <c r="BQ37" s="87"/>
      <c r="BR37" s="130">
        <f t="shared" si="58"/>
        <v>0</v>
      </c>
      <c r="BS37" s="130">
        <f t="shared" si="59"/>
        <v>0</v>
      </c>
      <c r="BT37" s="77"/>
      <c r="BU37" s="76">
        <f t="shared" si="70"/>
        <v>2</v>
      </c>
      <c r="BW37" s="76">
        <f t="shared" si="71"/>
        <v>29.17459346</v>
      </c>
      <c r="BX37" s="77"/>
    </row>
    <row r="38">
      <c r="A38" s="160">
        <v>6.0</v>
      </c>
      <c r="B38" s="161" t="s">
        <v>147</v>
      </c>
      <c r="D38" s="89">
        <v>2.0</v>
      </c>
      <c r="E38" s="77"/>
      <c r="F38" s="125"/>
      <c r="G38" s="126">
        <f t="shared" si="60"/>
        <v>0</v>
      </c>
      <c r="H38" s="89">
        <v>0.0</v>
      </c>
      <c r="I38" s="76">
        <f t="shared" si="62"/>
        <v>0</v>
      </c>
      <c r="J38" s="77"/>
      <c r="K38" s="89"/>
      <c r="M38" s="90"/>
      <c r="N38" s="76"/>
      <c r="O38" s="82"/>
      <c r="P38" s="82"/>
      <c r="Q38" s="82"/>
      <c r="R38" s="90">
        <v>0.0</v>
      </c>
      <c r="S38" s="127">
        <v>0.0</v>
      </c>
      <c r="T38" s="89"/>
      <c r="V38" s="90"/>
      <c r="X38" s="76"/>
      <c r="Y38" s="82"/>
      <c r="Z38" s="82"/>
      <c r="AA38" s="82"/>
      <c r="AB38" s="89">
        <f t="shared" si="63"/>
        <v>0</v>
      </c>
      <c r="AD38" s="89">
        <f t="shared" si="64"/>
        <v>0</v>
      </c>
      <c r="AE38" s="77"/>
      <c r="AF38" s="76">
        <f t="shared" si="54"/>
        <v>0</v>
      </c>
      <c r="AG38" s="76">
        <f t="shared" si="55"/>
        <v>0</v>
      </c>
      <c r="AH38" s="77"/>
      <c r="AI38" s="76"/>
      <c r="AK38" s="76"/>
      <c r="AM38" s="89">
        <v>0.0</v>
      </c>
      <c r="AN38" s="89">
        <v>0.0</v>
      </c>
      <c r="AP38" s="89">
        <v>0.0</v>
      </c>
      <c r="AR38" s="89">
        <v>0.0</v>
      </c>
      <c r="AT38" s="85">
        <v>0.0</v>
      </c>
      <c r="AV38" s="89">
        <v>0.0</v>
      </c>
      <c r="AW38" s="89">
        <v>0.0</v>
      </c>
      <c r="AY38" s="76"/>
      <c r="AZ38" s="87"/>
      <c r="BA38" s="119"/>
      <c r="BB38" s="85"/>
      <c r="BC38" s="85"/>
      <c r="BD38" s="76">
        <f t="shared" ref="BD38:BE38" si="78">AM38*BD$4</f>
        <v>0</v>
      </c>
      <c r="BE38" s="76">
        <f t="shared" si="78"/>
        <v>0</v>
      </c>
      <c r="BG38" s="76">
        <f t="shared" si="66"/>
        <v>0</v>
      </c>
      <c r="BI38" s="76">
        <f t="shared" si="67"/>
        <v>0</v>
      </c>
      <c r="BK38" s="85">
        <f t="shared" si="68"/>
        <v>0</v>
      </c>
      <c r="BM38" s="76">
        <f t="shared" ref="BM38:BN38" si="79">AV38*BM$4</f>
        <v>0</v>
      </c>
      <c r="BN38" s="76">
        <f t="shared" si="79"/>
        <v>0</v>
      </c>
      <c r="BP38" s="76"/>
      <c r="BQ38" s="87"/>
      <c r="BR38" s="130">
        <f t="shared" si="58"/>
        <v>0</v>
      </c>
      <c r="BS38" s="130">
        <f t="shared" si="59"/>
        <v>0</v>
      </c>
      <c r="BT38" s="77"/>
      <c r="BU38" s="76">
        <f t="shared" si="70"/>
        <v>2</v>
      </c>
      <c r="BW38" s="76">
        <f t="shared" si="71"/>
        <v>29.17459346</v>
      </c>
      <c r="BX38" s="77"/>
    </row>
    <row r="39">
      <c r="A39" s="160">
        <v>7.0</v>
      </c>
      <c r="B39" s="161" t="s">
        <v>148</v>
      </c>
      <c r="D39" s="89">
        <v>2.0</v>
      </c>
      <c r="E39" s="77"/>
      <c r="F39" s="125"/>
      <c r="G39" s="126">
        <f t="shared" si="60"/>
        <v>0</v>
      </c>
      <c r="H39" s="89">
        <v>0.0</v>
      </c>
      <c r="I39" s="76">
        <f t="shared" si="62"/>
        <v>0</v>
      </c>
      <c r="J39" s="77"/>
      <c r="K39" s="89"/>
      <c r="M39" s="90"/>
      <c r="N39" s="76"/>
      <c r="O39" s="82"/>
      <c r="P39" s="82"/>
      <c r="Q39" s="82"/>
      <c r="R39" s="90">
        <v>0.0</v>
      </c>
      <c r="S39" s="127">
        <v>0.0</v>
      </c>
      <c r="T39" s="89"/>
      <c r="V39" s="90"/>
      <c r="X39" s="76"/>
      <c r="Y39" s="82"/>
      <c r="Z39" s="82"/>
      <c r="AA39" s="82"/>
      <c r="AB39" s="89">
        <f t="shared" si="63"/>
        <v>0</v>
      </c>
      <c r="AD39" s="89">
        <f t="shared" si="64"/>
        <v>0</v>
      </c>
      <c r="AE39" s="77"/>
      <c r="AF39" s="76">
        <f t="shared" si="54"/>
        <v>0</v>
      </c>
      <c r="AG39" s="76">
        <f t="shared" si="55"/>
        <v>0</v>
      </c>
      <c r="AH39" s="77"/>
      <c r="AI39" s="99"/>
      <c r="AJ39" s="75"/>
      <c r="AK39" s="99"/>
      <c r="AL39" s="75"/>
      <c r="AM39" s="89">
        <v>0.0</v>
      </c>
      <c r="AN39" s="89">
        <v>0.0</v>
      </c>
      <c r="AP39" s="89">
        <v>0.0</v>
      </c>
      <c r="AR39" s="89">
        <v>0.0</v>
      </c>
      <c r="AT39" s="85">
        <v>0.0</v>
      </c>
      <c r="AV39" s="89">
        <v>0.0</v>
      </c>
      <c r="AW39" s="89">
        <v>0.0</v>
      </c>
      <c r="AY39" s="76"/>
      <c r="AZ39" s="87"/>
      <c r="BA39" s="132"/>
      <c r="BB39" s="101"/>
      <c r="BC39" s="101"/>
      <c r="BD39" s="76">
        <f t="shared" ref="BD39:BE39" si="80">AM39*BD$4</f>
        <v>0</v>
      </c>
      <c r="BE39" s="76">
        <f t="shared" si="80"/>
        <v>0</v>
      </c>
      <c r="BG39" s="76">
        <f t="shared" si="66"/>
        <v>0</v>
      </c>
      <c r="BI39" s="99">
        <f t="shared" si="67"/>
        <v>0</v>
      </c>
      <c r="BJ39" s="75"/>
      <c r="BK39" s="101">
        <f t="shared" si="68"/>
        <v>0</v>
      </c>
      <c r="BL39" s="75"/>
      <c r="BM39" s="99">
        <f t="shared" ref="BM39:BN39" si="81">AV39*BM$4</f>
        <v>0</v>
      </c>
      <c r="BN39" s="76">
        <f t="shared" si="81"/>
        <v>0</v>
      </c>
      <c r="BP39" s="76"/>
      <c r="BQ39" s="87"/>
      <c r="BR39" s="130">
        <f t="shared" si="58"/>
        <v>0</v>
      </c>
      <c r="BS39" s="130">
        <f t="shared" si="59"/>
        <v>0</v>
      </c>
      <c r="BT39" s="77"/>
      <c r="BU39" s="76">
        <f t="shared" si="70"/>
        <v>2</v>
      </c>
      <c r="BW39" s="76">
        <f t="shared" si="71"/>
        <v>29.17459346</v>
      </c>
      <c r="BX39" s="77"/>
    </row>
    <row r="40" hidden="1">
      <c r="A40" s="122"/>
      <c r="B40" s="122"/>
      <c r="D40" s="89"/>
      <c r="E40" s="77"/>
      <c r="F40" s="125"/>
      <c r="G40" s="126"/>
      <c r="H40" s="76"/>
      <c r="I40" s="76"/>
      <c r="J40" s="77"/>
      <c r="K40" s="89"/>
      <c r="M40" s="90"/>
      <c r="N40" s="76"/>
      <c r="O40" s="82"/>
      <c r="P40" s="82"/>
      <c r="Q40" s="82"/>
      <c r="R40" s="90"/>
      <c r="S40" s="127"/>
      <c r="T40" s="89"/>
      <c r="V40" s="90"/>
      <c r="X40" s="76"/>
      <c r="Y40" s="82"/>
      <c r="Z40" s="82"/>
      <c r="AA40" s="82"/>
      <c r="AB40" s="89"/>
      <c r="AD40" s="89"/>
      <c r="AE40" s="77"/>
      <c r="AF40" s="76"/>
      <c r="AG40" s="76"/>
      <c r="AH40" s="77"/>
      <c r="AI40" s="76"/>
      <c r="AK40" s="76"/>
      <c r="AM40" s="89"/>
      <c r="AN40" s="89"/>
      <c r="AP40" s="89"/>
      <c r="AR40" s="89"/>
      <c r="AT40" s="89"/>
      <c r="AV40" s="89"/>
      <c r="AW40" s="89"/>
      <c r="AY40" s="76"/>
      <c r="AZ40" s="87"/>
      <c r="BA40" s="119"/>
      <c r="BB40" s="85"/>
      <c r="BC40" s="85"/>
      <c r="BD40" s="76"/>
      <c r="BE40" s="76"/>
      <c r="BG40" s="76"/>
      <c r="BI40" s="76"/>
      <c r="BK40" s="76"/>
      <c r="BM40" s="76"/>
      <c r="BN40" s="76"/>
      <c r="BP40" s="76"/>
      <c r="BQ40" s="87"/>
      <c r="BR40" s="130"/>
      <c r="BS40" s="130"/>
      <c r="BT40" s="77"/>
      <c r="BU40" s="76"/>
      <c r="BW40" s="76"/>
      <c r="BX40" s="77"/>
    </row>
    <row r="41" hidden="1">
      <c r="A41" s="122"/>
      <c r="B41" s="122"/>
      <c r="D41" s="89"/>
      <c r="E41" s="77"/>
      <c r="F41" s="125"/>
      <c r="G41" s="126"/>
      <c r="H41" s="76"/>
      <c r="I41" s="76"/>
      <c r="J41" s="77"/>
      <c r="K41" s="89"/>
      <c r="M41" s="90"/>
      <c r="N41" s="76"/>
      <c r="O41" s="82"/>
      <c r="P41" s="82"/>
      <c r="Q41" s="82"/>
      <c r="R41" s="90"/>
      <c r="S41" s="127"/>
      <c r="T41" s="89"/>
      <c r="V41" s="90"/>
      <c r="X41" s="76"/>
      <c r="Y41" s="82"/>
      <c r="Z41" s="82"/>
      <c r="AA41" s="82"/>
      <c r="AB41" s="89"/>
      <c r="AD41" s="89"/>
      <c r="AE41" s="77"/>
      <c r="AF41" s="76"/>
      <c r="AG41" s="76"/>
      <c r="AH41" s="77"/>
      <c r="AI41" s="76"/>
      <c r="AK41" s="76"/>
      <c r="AM41" s="89"/>
      <c r="AN41" s="89"/>
      <c r="AP41" s="89"/>
      <c r="AR41" s="89"/>
      <c r="AT41" s="89"/>
      <c r="AV41" s="89"/>
      <c r="AW41" s="89"/>
      <c r="AY41" s="76"/>
      <c r="AZ41" s="87"/>
      <c r="BA41" s="119"/>
      <c r="BB41" s="85"/>
      <c r="BC41" s="85"/>
      <c r="BD41" s="76"/>
      <c r="BE41" s="76"/>
      <c r="BG41" s="76"/>
      <c r="BI41" s="76"/>
      <c r="BK41" s="76"/>
      <c r="BM41" s="76"/>
      <c r="BN41" s="76"/>
      <c r="BP41" s="76"/>
      <c r="BQ41" s="87"/>
      <c r="BR41" s="130"/>
      <c r="BS41" s="130"/>
      <c r="BT41" s="77"/>
      <c r="BU41" s="76"/>
      <c r="BW41" s="76"/>
      <c r="BX41" s="77"/>
    </row>
    <row r="42" hidden="1">
      <c r="A42" s="122"/>
      <c r="B42" s="122"/>
      <c r="D42" s="89"/>
      <c r="E42" s="77"/>
      <c r="F42" s="125"/>
      <c r="G42" s="126"/>
      <c r="H42" s="76"/>
      <c r="I42" s="76"/>
      <c r="J42" s="77"/>
      <c r="K42" s="89"/>
      <c r="M42" s="90"/>
      <c r="N42" s="76"/>
      <c r="O42" s="82"/>
      <c r="P42" s="82"/>
      <c r="Q42" s="82"/>
      <c r="R42" s="90"/>
      <c r="S42" s="127"/>
      <c r="T42" s="89"/>
      <c r="V42" s="90"/>
      <c r="X42" s="76"/>
      <c r="Y42" s="82"/>
      <c r="Z42" s="82"/>
      <c r="AA42" s="82"/>
      <c r="AB42" s="89"/>
      <c r="AD42" s="89"/>
      <c r="AE42" s="77"/>
      <c r="AF42" s="76"/>
      <c r="AG42" s="76"/>
      <c r="AH42" s="77"/>
      <c r="AI42" s="76"/>
      <c r="AK42" s="76"/>
      <c r="AM42" s="89"/>
      <c r="AN42" s="89"/>
      <c r="AP42" s="89"/>
      <c r="AR42" s="89"/>
      <c r="AT42" s="89"/>
      <c r="AV42" s="89"/>
      <c r="AW42" s="89"/>
      <c r="AY42" s="76"/>
      <c r="AZ42" s="87"/>
      <c r="BA42" s="119"/>
      <c r="BB42" s="85"/>
      <c r="BC42" s="85"/>
      <c r="BD42" s="76"/>
      <c r="BE42" s="76"/>
      <c r="BG42" s="76"/>
      <c r="BI42" s="76"/>
      <c r="BK42" s="76"/>
      <c r="BM42" s="76"/>
      <c r="BN42" s="76"/>
      <c r="BP42" s="76"/>
      <c r="BQ42" s="87"/>
      <c r="BR42" s="130"/>
      <c r="BS42" s="130"/>
      <c r="BT42" s="77"/>
      <c r="BU42" s="76"/>
      <c r="BW42" s="76"/>
      <c r="BX42" s="77"/>
    </row>
    <row r="43" hidden="1">
      <c r="A43" s="122"/>
      <c r="B43" s="122"/>
      <c r="D43" s="89"/>
      <c r="E43" s="77"/>
      <c r="F43" s="125"/>
      <c r="G43" s="126"/>
      <c r="H43" s="76"/>
      <c r="I43" s="76"/>
      <c r="J43" s="77"/>
      <c r="K43" s="89"/>
      <c r="M43" s="90"/>
      <c r="N43" s="76"/>
      <c r="O43" s="82"/>
      <c r="P43" s="82"/>
      <c r="Q43" s="82"/>
      <c r="R43" s="90"/>
      <c r="S43" s="127"/>
      <c r="T43" s="89"/>
      <c r="V43" s="90"/>
      <c r="X43" s="76"/>
      <c r="Y43" s="82"/>
      <c r="Z43" s="82"/>
      <c r="AA43" s="82"/>
      <c r="AB43" s="89"/>
      <c r="AD43" s="89"/>
      <c r="AE43" s="77"/>
      <c r="AF43" s="76"/>
      <c r="AG43" s="76"/>
      <c r="AH43" s="77"/>
      <c r="AI43" s="76"/>
      <c r="AK43" s="76"/>
      <c r="AM43" s="89"/>
      <c r="AN43" s="89"/>
      <c r="AP43" s="89"/>
      <c r="AR43" s="89"/>
      <c r="AT43" s="89"/>
      <c r="AV43" s="89"/>
      <c r="AW43" s="89"/>
      <c r="AY43" s="76"/>
      <c r="AZ43" s="87"/>
      <c r="BA43" s="119"/>
      <c r="BB43" s="85"/>
      <c r="BC43" s="85"/>
      <c r="BD43" s="76"/>
      <c r="BE43" s="76"/>
      <c r="BG43" s="76"/>
      <c r="BI43" s="76"/>
      <c r="BK43" s="76"/>
      <c r="BM43" s="76"/>
      <c r="BN43" s="76"/>
      <c r="BP43" s="76"/>
      <c r="BQ43" s="87"/>
      <c r="BR43" s="130"/>
      <c r="BS43" s="130"/>
      <c r="BT43" s="77"/>
      <c r="BU43" s="76"/>
      <c r="BW43" s="76"/>
      <c r="BX43" s="77"/>
    </row>
    <row r="44" hidden="1">
      <c r="A44" s="136"/>
      <c r="B44" s="136"/>
      <c r="C44" s="75"/>
      <c r="D44" s="138"/>
      <c r="E44" s="139"/>
      <c r="F44" s="140"/>
      <c r="G44" s="141"/>
      <c r="H44" s="99"/>
      <c r="I44" s="99"/>
      <c r="J44" s="139"/>
      <c r="K44" s="138"/>
      <c r="L44" s="75"/>
      <c r="M44" s="142"/>
      <c r="N44" s="99"/>
      <c r="O44" s="143"/>
      <c r="P44" s="143"/>
      <c r="Q44" s="143"/>
      <c r="R44" s="142"/>
      <c r="S44" s="144"/>
      <c r="T44" s="138"/>
      <c r="U44" s="75"/>
      <c r="V44" s="142"/>
      <c r="W44" s="75"/>
      <c r="X44" s="99"/>
      <c r="Y44" s="143"/>
      <c r="Z44" s="143"/>
      <c r="AA44" s="143"/>
      <c r="AB44" s="138"/>
      <c r="AC44" s="75"/>
      <c r="AD44" s="138"/>
      <c r="AE44" s="139"/>
      <c r="AF44" s="99"/>
      <c r="AG44" s="99"/>
      <c r="AH44" s="139"/>
      <c r="AI44" s="99"/>
      <c r="AJ44" s="75"/>
      <c r="AK44" s="99"/>
      <c r="AL44" s="75"/>
      <c r="AM44" s="138"/>
      <c r="AN44" s="138"/>
      <c r="AO44" s="75"/>
      <c r="AP44" s="138"/>
      <c r="AQ44" s="75"/>
      <c r="AR44" s="138"/>
      <c r="AS44" s="75"/>
      <c r="AT44" s="138"/>
      <c r="AU44" s="75"/>
      <c r="AV44" s="138"/>
      <c r="AW44" s="138"/>
      <c r="AX44" s="75"/>
      <c r="AY44" s="99"/>
      <c r="AZ44" s="148"/>
      <c r="BA44" s="132"/>
      <c r="BB44" s="101"/>
      <c r="BC44" s="101"/>
      <c r="BD44" s="99"/>
      <c r="BE44" s="99"/>
      <c r="BF44" s="75"/>
      <c r="BG44" s="99"/>
      <c r="BH44" s="75"/>
      <c r="BI44" s="99"/>
      <c r="BJ44" s="75"/>
      <c r="BK44" s="99"/>
      <c r="BL44" s="75"/>
      <c r="BM44" s="99"/>
      <c r="BN44" s="99"/>
      <c r="BO44" s="75"/>
      <c r="BP44" s="99"/>
      <c r="BQ44" s="148"/>
      <c r="BR44" s="150"/>
      <c r="BS44" s="150"/>
      <c r="BT44" s="139"/>
      <c r="BU44" s="99"/>
      <c r="BV44" s="75"/>
      <c r="BW44" s="99"/>
      <c r="BX44" s="139"/>
    </row>
    <row r="45">
      <c r="A45" s="105" t="s">
        <v>53</v>
      </c>
      <c r="B45" s="107" t="s">
        <v>24</v>
      </c>
      <c r="C45" s="43"/>
      <c r="D45" s="110"/>
      <c r="E45" s="110"/>
      <c r="F45" s="111"/>
      <c r="G45" s="113"/>
      <c r="H45" s="113"/>
      <c r="I45" s="110"/>
      <c r="J45" s="115"/>
      <c r="K45" s="116">
        <v>2.0</v>
      </c>
      <c r="L45" s="43"/>
      <c r="M45" s="117">
        <v>6.0</v>
      </c>
      <c r="N45" s="117">
        <v>7.0</v>
      </c>
      <c r="O45" s="43"/>
      <c r="P45" s="117">
        <v>0.0</v>
      </c>
      <c r="Q45" s="43"/>
      <c r="R45" s="117"/>
      <c r="S45" s="118"/>
      <c r="T45" s="116">
        <f>K45*T$4</f>
        <v>4</v>
      </c>
      <c r="U45" s="43"/>
      <c r="V45" s="116">
        <f>M45*V$4</f>
        <v>12</v>
      </c>
      <c r="W45" s="43"/>
      <c r="X45" s="116">
        <f>N45*X$4</f>
        <v>28</v>
      </c>
      <c r="Y45" s="43"/>
      <c r="Z45" s="116">
        <f>P45*Z$4</f>
        <v>0</v>
      </c>
      <c r="AA45" s="43"/>
      <c r="AB45" s="116"/>
      <c r="AC45" s="43"/>
      <c r="AD45" s="116"/>
      <c r="AE45" s="115"/>
      <c r="AF45" s="110">
        <f t="shared" ref="AF45:AF55" si="82">SUM(T45:AE45)</f>
        <v>44</v>
      </c>
      <c r="AG45" s="110">
        <f t="shared" ref="AG45:AG55" si="83">IFERROR(AG$3/(AF$5/AF45),0)</f>
        <v>90.8852459</v>
      </c>
      <c r="AH45" s="115"/>
      <c r="AI45" s="119">
        <v>137.0</v>
      </c>
      <c r="AK45" s="85">
        <v>159.0</v>
      </c>
      <c r="AM45" s="110"/>
      <c r="AN45" s="116"/>
      <c r="AO45" s="43"/>
      <c r="AP45" s="116"/>
      <c r="AQ45" s="43"/>
      <c r="AR45" s="116"/>
      <c r="AS45" s="43"/>
      <c r="AT45" s="116"/>
      <c r="AU45" s="43"/>
      <c r="AV45" s="116"/>
      <c r="AW45" s="116"/>
      <c r="AX45" s="43"/>
      <c r="AY45" s="116">
        <v>5.0</v>
      </c>
      <c r="AZ45" s="115"/>
      <c r="BA45" s="119">
        <f>IFERROR(((AI45/AK45)*100)*BA$4,0)</f>
        <v>86.16352201</v>
      </c>
      <c r="BD45" s="110"/>
      <c r="BE45" s="110"/>
      <c r="BF45" s="110"/>
      <c r="BG45" s="110"/>
      <c r="BH45" s="110"/>
      <c r="BI45" s="110"/>
      <c r="BJ45" s="110"/>
      <c r="BK45" s="85"/>
      <c r="BL45" s="85"/>
      <c r="BM45" s="110"/>
      <c r="BN45" s="110"/>
      <c r="BO45" s="110"/>
      <c r="BP45" s="110">
        <f>AY45*BP$4</f>
        <v>30</v>
      </c>
      <c r="BQ45" s="115"/>
      <c r="BR45" s="120">
        <f t="shared" ref="BR45:BR55" si="86">SUM(BA45:BQ45)</f>
        <v>116.163522</v>
      </c>
      <c r="BS45" s="120">
        <f t="shared" ref="BS45:BS55" si="87">IFERROR(BS$3/(BR$5/BR45),0)</f>
        <v>82.06434181</v>
      </c>
      <c r="BT45" s="115"/>
      <c r="BU45" s="110">
        <f>BS45+AG45+I45</f>
        <v>172.9495877</v>
      </c>
      <c r="BV45" s="43"/>
      <c r="BW45" s="110"/>
      <c r="BX45" s="121"/>
    </row>
    <row r="46">
      <c r="A46" s="122">
        <v>1.0</v>
      </c>
      <c r="B46" s="122" t="s">
        <v>149</v>
      </c>
      <c r="D46" s="89">
        <v>8.0</v>
      </c>
      <c r="E46" s="77"/>
      <c r="F46" s="125">
        <v>8.0</v>
      </c>
      <c r="G46" s="126">
        <f t="shared" ref="G46:G55" si="88">F46*G$4</f>
        <v>8</v>
      </c>
      <c r="H46" s="76">
        <f t="shared" ref="H46:H55" si="89">SUM(G46)</f>
        <v>8</v>
      </c>
      <c r="I46" s="76">
        <f t="shared" ref="I46:I55" si="90">IFERROR(I$3/(H$5/H46),0)</f>
        <v>90</v>
      </c>
      <c r="J46" s="77"/>
      <c r="K46" s="89"/>
      <c r="M46" s="90"/>
      <c r="N46" s="76"/>
      <c r="O46" s="82"/>
      <c r="P46" s="82"/>
      <c r="Q46" s="82"/>
      <c r="R46" s="90">
        <v>6.0</v>
      </c>
      <c r="S46" s="127">
        <v>7.0</v>
      </c>
      <c r="T46" s="89"/>
      <c r="V46" s="90"/>
      <c r="X46" s="76"/>
      <c r="Y46" s="82"/>
      <c r="Z46" s="82"/>
      <c r="AA46" s="82"/>
      <c r="AB46" s="89">
        <f t="shared" ref="AB46:AB55" si="91">R46*AB$4</f>
        <v>6</v>
      </c>
      <c r="AD46" s="89">
        <f t="shared" ref="AD46:AD55" si="92">S46*AD$4</f>
        <v>14</v>
      </c>
      <c r="AE46" s="77"/>
      <c r="AF46" s="76">
        <f t="shared" si="82"/>
        <v>20</v>
      </c>
      <c r="AG46" s="76">
        <f t="shared" si="83"/>
        <v>41.31147541</v>
      </c>
      <c r="AH46" s="77"/>
      <c r="AI46" s="76"/>
      <c r="AK46" s="76"/>
      <c r="AM46" s="89">
        <v>1.0</v>
      </c>
      <c r="AN46" s="89">
        <v>0.0</v>
      </c>
      <c r="AP46" s="89">
        <v>0.0</v>
      </c>
      <c r="AR46" s="89">
        <v>2.0</v>
      </c>
      <c r="AT46" s="85">
        <v>0.0</v>
      </c>
      <c r="AV46" s="89">
        <v>0.0</v>
      </c>
      <c r="AW46" s="89">
        <v>0.0</v>
      </c>
      <c r="AY46" s="76"/>
      <c r="AZ46" s="87"/>
      <c r="BA46" s="119"/>
      <c r="BB46" s="85"/>
      <c r="BC46" s="85"/>
      <c r="BD46" s="76">
        <f t="shared" ref="BD46:BE46" si="84">AM46*BD$4</f>
        <v>5</v>
      </c>
      <c r="BE46" s="76">
        <f t="shared" si="84"/>
        <v>0</v>
      </c>
      <c r="BG46" s="76">
        <f t="shared" ref="BG46:BG55" si="94">AP46*BG$4</f>
        <v>0</v>
      </c>
      <c r="BI46" s="76">
        <f t="shared" ref="BI46:BI55" si="95">AR46*BI$4</f>
        <v>8</v>
      </c>
      <c r="BK46" s="85">
        <f t="shared" ref="BK46:BK55" si="96">AS46*BL$4</f>
        <v>0</v>
      </c>
      <c r="BM46" s="76">
        <f t="shared" ref="BM46:BN46" si="85">AV46*BM$4</f>
        <v>0</v>
      </c>
      <c r="BN46" s="76">
        <f t="shared" si="85"/>
        <v>0</v>
      </c>
      <c r="BP46" s="76"/>
      <c r="BQ46" s="87"/>
      <c r="BR46" s="130">
        <f t="shared" si="86"/>
        <v>13</v>
      </c>
      <c r="BS46" s="130">
        <f t="shared" si="87"/>
        <v>9.183919573</v>
      </c>
      <c r="BT46" s="77"/>
      <c r="BU46" s="76">
        <f t="shared" ref="BU46:BU55" si="98">BS46+AG46+I46+D46</f>
        <v>148.495395</v>
      </c>
      <c r="BW46" s="76">
        <f t="shared" ref="BW46:BW55" si="99">BU46+(BU$45/COUNT(BU$46:BU$57))</f>
        <v>165.7903538</v>
      </c>
      <c r="BX46" s="77"/>
    </row>
    <row r="47">
      <c r="A47" s="122">
        <v>2.0</v>
      </c>
      <c r="B47" s="122" t="s">
        <v>150</v>
      </c>
      <c r="D47" s="89">
        <v>2.0</v>
      </c>
      <c r="E47" s="77"/>
      <c r="F47" s="125">
        <v>7.0</v>
      </c>
      <c r="G47" s="126">
        <f t="shared" si="88"/>
        <v>7</v>
      </c>
      <c r="H47" s="76">
        <f t="shared" si="89"/>
        <v>7</v>
      </c>
      <c r="I47" s="76">
        <f t="shared" si="90"/>
        <v>78.75</v>
      </c>
      <c r="J47" s="77"/>
      <c r="K47" s="89"/>
      <c r="M47" s="90"/>
      <c r="N47" s="76"/>
      <c r="O47" s="82"/>
      <c r="P47" s="82"/>
      <c r="Q47" s="82"/>
      <c r="R47" s="90">
        <v>2.0</v>
      </c>
      <c r="S47" s="127">
        <v>3.0</v>
      </c>
      <c r="T47" s="89"/>
      <c r="V47" s="90"/>
      <c r="X47" s="76"/>
      <c r="Y47" s="82"/>
      <c r="Z47" s="82"/>
      <c r="AA47" s="82"/>
      <c r="AB47" s="89">
        <f t="shared" si="91"/>
        <v>2</v>
      </c>
      <c r="AD47" s="89">
        <f t="shared" si="92"/>
        <v>6</v>
      </c>
      <c r="AE47" s="77"/>
      <c r="AF47" s="76">
        <f t="shared" si="82"/>
        <v>8</v>
      </c>
      <c r="AG47" s="76">
        <f t="shared" si="83"/>
        <v>16.52459016</v>
      </c>
      <c r="AH47" s="77"/>
      <c r="AI47" s="76"/>
      <c r="AK47" s="76"/>
      <c r="AM47" s="89">
        <v>1.0</v>
      </c>
      <c r="AN47" s="89">
        <v>0.0</v>
      </c>
      <c r="AP47" s="89">
        <v>0.0</v>
      </c>
      <c r="AR47" s="89">
        <v>3.0</v>
      </c>
      <c r="AT47" s="85">
        <v>0.0</v>
      </c>
      <c r="AV47" s="89">
        <v>4.0</v>
      </c>
      <c r="AW47" s="89">
        <v>0.0</v>
      </c>
      <c r="AY47" s="76"/>
      <c r="AZ47" s="87"/>
      <c r="BA47" s="119"/>
      <c r="BB47" s="85"/>
      <c r="BC47" s="85"/>
      <c r="BD47" s="76">
        <f t="shared" ref="BD47:BE47" si="93">AM47*BD$4</f>
        <v>5</v>
      </c>
      <c r="BE47" s="76">
        <f t="shared" si="93"/>
        <v>0</v>
      </c>
      <c r="BG47" s="76">
        <f t="shared" si="94"/>
        <v>0</v>
      </c>
      <c r="BI47" s="76">
        <f t="shared" si="95"/>
        <v>12</v>
      </c>
      <c r="BK47" s="85">
        <f t="shared" si="96"/>
        <v>0</v>
      </c>
      <c r="BM47" s="76">
        <f t="shared" ref="BM47:BN47" si="97">AV47*BM$4</f>
        <v>40</v>
      </c>
      <c r="BN47" s="76">
        <f t="shared" si="97"/>
        <v>0</v>
      </c>
      <c r="BP47" s="76"/>
      <c r="BQ47" s="87"/>
      <c r="BR47" s="130">
        <f t="shared" si="86"/>
        <v>57</v>
      </c>
      <c r="BS47" s="130">
        <f t="shared" si="87"/>
        <v>40.26795505</v>
      </c>
      <c r="BT47" s="77"/>
      <c r="BU47" s="76">
        <f t="shared" si="98"/>
        <v>137.5425452</v>
      </c>
      <c r="BW47" s="76">
        <f t="shared" si="99"/>
        <v>154.837504</v>
      </c>
      <c r="BX47" s="77"/>
    </row>
    <row r="48">
      <c r="A48" s="122">
        <v>3.0</v>
      </c>
      <c r="B48" s="122" t="s">
        <v>151</v>
      </c>
      <c r="D48" s="89">
        <v>2.0</v>
      </c>
      <c r="E48" s="77"/>
      <c r="F48" s="125">
        <v>6.0</v>
      </c>
      <c r="G48" s="126">
        <f t="shared" si="88"/>
        <v>6</v>
      </c>
      <c r="H48" s="76">
        <f t="shared" si="89"/>
        <v>6</v>
      </c>
      <c r="I48" s="76">
        <f t="shared" si="90"/>
        <v>67.5</v>
      </c>
      <c r="J48" s="77"/>
      <c r="K48" s="89"/>
      <c r="M48" s="90"/>
      <c r="N48" s="76"/>
      <c r="O48" s="82"/>
      <c r="P48" s="82"/>
      <c r="Q48" s="82"/>
      <c r="R48" s="90">
        <v>0.0</v>
      </c>
      <c r="S48" s="127">
        <v>0.0</v>
      </c>
      <c r="T48" s="89"/>
      <c r="V48" s="90"/>
      <c r="X48" s="76"/>
      <c r="Y48" s="82"/>
      <c r="Z48" s="82"/>
      <c r="AA48" s="82"/>
      <c r="AB48" s="89">
        <f t="shared" si="91"/>
        <v>0</v>
      </c>
      <c r="AD48" s="89">
        <f t="shared" si="92"/>
        <v>0</v>
      </c>
      <c r="AE48" s="77"/>
      <c r="AF48" s="76">
        <f t="shared" si="82"/>
        <v>0</v>
      </c>
      <c r="AG48" s="76">
        <f t="shared" si="83"/>
        <v>0</v>
      </c>
      <c r="AH48" s="77"/>
      <c r="AI48" s="76"/>
      <c r="AK48" s="76"/>
      <c r="AM48" s="89">
        <v>2.0</v>
      </c>
      <c r="AN48" s="89">
        <v>0.0</v>
      </c>
      <c r="AP48" s="89">
        <v>0.0</v>
      </c>
      <c r="AR48" s="89">
        <v>0.0</v>
      </c>
      <c r="AT48" s="85">
        <v>0.0</v>
      </c>
      <c r="AV48" s="89">
        <v>1.0</v>
      </c>
      <c r="AW48" s="89">
        <v>0.0</v>
      </c>
      <c r="AY48" s="76"/>
      <c r="AZ48" s="87"/>
      <c r="BA48" s="119"/>
      <c r="BB48" s="85"/>
      <c r="BC48" s="85"/>
      <c r="BD48" s="76">
        <f t="shared" ref="BD48:BE48" si="100">AM48*BD$4</f>
        <v>10</v>
      </c>
      <c r="BE48" s="76">
        <f t="shared" si="100"/>
        <v>0</v>
      </c>
      <c r="BG48" s="76">
        <f t="shared" si="94"/>
        <v>0</v>
      </c>
      <c r="BI48" s="76">
        <f t="shared" si="95"/>
        <v>0</v>
      </c>
      <c r="BK48" s="85">
        <f t="shared" si="96"/>
        <v>0</v>
      </c>
      <c r="BM48" s="76">
        <f t="shared" ref="BM48:BN48" si="101">AV48*BM$4</f>
        <v>10</v>
      </c>
      <c r="BN48" s="76">
        <f t="shared" si="101"/>
        <v>0</v>
      </c>
      <c r="BP48" s="76"/>
      <c r="BQ48" s="87"/>
      <c r="BR48" s="130">
        <f t="shared" si="86"/>
        <v>20</v>
      </c>
      <c r="BS48" s="130">
        <f t="shared" si="87"/>
        <v>14.12910704</v>
      </c>
      <c r="BT48" s="77"/>
      <c r="BU48" s="76">
        <f t="shared" si="98"/>
        <v>83.62910704</v>
      </c>
      <c r="BW48" s="76">
        <f t="shared" si="99"/>
        <v>100.9240658</v>
      </c>
      <c r="BX48" s="77"/>
    </row>
    <row r="49">
      <c r="A49" s="122">
        <v>4.0</v>
      </c>
      <c r="B49" s="122" t="s">
        <v>152</v>
      </c>
      <c r="D49" s="89">
        <v>5.0</v>
      </c>
      <c r="E49" s="77"/>
      <c r="F49" s="125">
        <v>3.0</v>
      </c>
      <c r="G49" s="126">
        <f t="shared" si="88"/>
        <v>3</v>
      </c>
      <c r="H49" s="76">
        <f t="shared" si="89"/>
        <v>3</v>
      </c>
      <c r="I49" s="76">
        <f t="shared" si="90"/>
        <v>33.75</v>
      </c>
      <c r="J49" s="77"/>
      <c r="K49" s="89"/>
      <c r="M49" s="90"/>
      <c r="N49" s="76"/>
      <c r="O49" s="82"/>
      <c r="P49" s="82"/>
      <c r="Q49" s="82"/>
      <c r="R49" s="90">
        <v>0.0</v>
      </c>
      <c r="S49" s="127">
        <v>0.0</v>
      </c>
      <c r="T49" s="89"/>
      <c r="V49" s="90"/>
      <c r="X49" s="76"/>
      <c r="Y49" s="82"/>
      <c r="Z49" s="82"/>
      <c r="AA49" s="82"/>
      <c r="AB49" s="89">
        <f t="shared" si="91"/>
        <v>0</v>
      </c>
      <c r="AD49" s="89">
        <f t="shared" si="92"/>
        <v>0</v>
      </c>
      <c r="AE49" s="77"/>
      <c r="AF49" s="76">
        <f t="shared" si="82"/>
        <v>0</v>
      </c>
      <c r="AG49" s="76">
        <f t="shared" si="83"/>
        <v>0</v>
      </c>
      <c r="AH49" s="77"/>
      <c r="AI49" s="76"/>
      <c r="AK49" s="76"/>
      <c r="AM49" s="89">
        <v>2.0</v>
      </c>
      <c r="AN49" s="89">
        <v>0.0</v>
      </c>
      <c r="AP49" s="89">
        <v>0.0</v>
      </c>
      <c r="AR49" s="89">
        <v>0.0</v>
      </c>
      <c r="AT49" s="85">
        <v>0.0</v>
      </c>
      <c r="AV49" s="89">
        <v>1.0</v>
      </c>
      <c r="AW49" s="89">
        <v>0.0</v>
      </c>
      <c r="AY49" s="76"/>
      <c r="AZ49" s="87"/>
      <c r="BA49" s="119"/>
      <c r="BB49" s="85"/>
      <c r="BC49" s="85"/>
      <c r="BD49" s="76">
        <f t="shared" ref="BD49:BE49" si="102">AM49*BD$4</f>
        <v>10</v>
      </c>
      <c r="BE49" s="76">
        <f t="shared" si="102"/>
        <v>0</v>
      </c>
      <c r="BG49" s="76">
        <f t="shared" si="94"/>
        <v>0</v>
      </c>
      <c r="BI49" s="76">
        <f t="shared" si="95"/>
        <v>0</v>
      </c>
      <c r="BK49" s="85">
        <f t="shared" si="96"/>
        <v>0</v>
      </c>
      <c r="BM49" s="76">
        <f t="shared" ref="BM49:BN49" si="103">AV49*BM$4</f>
        <v>10</v>
      </c>
      <c r="BN49" s="76">
        <f t="shared" si="103"/>
        <v>0</v>
      </c>
      <c r="BP49" s="76"/>
      <c r="BQ49" s="87"/>
      <c r="BR49" s="130">
        <f t="shared" si="86"/>
        <v>20</v>
      </c>
      <c r="BS49" s="130">
        <f t="shared" si="87"/>
        <v>14.12910704</v>
      </c>
      <c r="BT49" s="77"/>
      <c r="BU49" s="76">
        <f t="shared" si="98"/>
        <v>52.87910704</v>
      </c>
      <c r="BW49" s="76">
        <f t="shared" si="99"/>
        <v>70.17406581</v>
      </c>
      <c r="BX49" s="77"/>
    </row>
    <row r="50">
      <c r="A50" s="160">
        <v>5.0</v>
      </c>
      <c r="B50" s="161" t="s">
        <v>153</v>
      </c>
      <c r="D50" s="89">
        <v>1.0</v>
      </c>
      <c r="E50" s="77"/>
      <c r="F50" s="125"/>
      <c r="G50" s="126">
        <f t="shared" si="88"/>
        <v>0</v>
      </c>
      <c r="H50" s="76">
        <f t="shared" si="89"/>
        <v>0</v>
      </c>
      <c r="I50" s="76">
        <f t="shared" si="90"/>
        <v>0</v>
      </c>
      <c r="J50" s="77"/>
      <c r="K50" s="89"/>
      <c r="M50" s="90"/>
      <c r="N50" s="76"/>
      <c r="O50" s="82"/>
      <c r="P50" s="82"/>
      <c r="Q50" s="82"/>
      <c r="R50" s="90">
        <v>0.0</v>
      </c>
      <c r="S50" s="127">
        <v>0.0</v>
      </c>
      <c r="T50" s="89"/>
      <c r="V50" s="90"/>
      <c r="X50" s="76"/>
      <c r="Y50" s="82"/>
      <c r="Z50" s="82"/>
      <c r="AA50" s="82"/>
      <c r="AB50" s="89">
        <f t="shared" si="91"/>
        <v>0</v>
      </c>
      <c r="AD50" s="89">
        <f t="shared" si="92"/>
        <v>0</v>
      </c>
      <c r="AE50" s="77"/>
      <c r="AF50" s="76">
        <f t="shared" si="82"/>
        <v>0</v>
      </c>
      <c r="AG50" s="76">
        <f t="shared" si="83"/>
        <v>0</v>
      </c>
      <c r="AH50" s="77"/>
      <c r="AI50" s="76"/>
      <c r="AK50" s="76"/>
      <c r="AM50" s="89">
        <v>0.0</v>
      </c>
      <c r="AN50" s="89">
        <v>0.0</v>
      </c>
      <c r="AP50" s="89">
        <v>0.0</v>
      </c>
      <c r="AR50" s="89">
        <v>0.0</v>
      </c>
      <c r="AT50" s="85">
        <v>0.0</v>
      </c>
      <c r="AV50" s="89">
        <v>0.0</v>
      </c>
      <c r="AW50" s="89">
        <v>0.0</v>
      </c>
      <c r="AY50" s="76"/>
      <c r="AZ50" s="87"/>
      <c r="BA50" s="119"/>
      <c r="BB50" s="85"/>
      <c r="BC50" s="85"/>
      <c r="BD50" s="76">
        <f t="shared" ref="BD50:BE50" si="104">AM50*BD$4</f>
        <v>0</v>
      </c>
      <c r="BE50" s="76">
        <f t="shared" si="104"/>
        <v>0</v>
      </c>
      <c r="BG50" s="76">
        <f t="shared" si="94"/>
        <v>0</v>
      </c>
      <c r="BI50" s="76">
        <f t="shared" si="95"/>
        <v>0</v>
      </c>
      <c r="BK50" s="85">
        <f t="shared" si="96"/>
        <v>0</v>
      </c>
      <c r="BM50" s="76">
        <f t="shared" ref="BM50:BN50" si="105">AV50*BM$4</f>
        <v>0</v>
      </c>
      <c r="BN50" s="76">
        <f t="shared" si="105"/>
        <v>0</v>
      </c>
      <c r="BP50" s="76"/>
      <c r="BQ50" s="87"/>
      <c r="BR50" s="130">
        <f t="shared" si="86"/>
        <v>0</v>
      </c>
      <c r="BS50" s="130">
        <f t="shared" si="87"/>
        <v>0</v>
      </c>
      <c r="BT50" s="77"/>
      <c r="BU50" s="76">
        <f t="shared" si="98"/>
        <v>1</v>
      </c>
      <c r="BW50" s="76">
        <f t="shared" si="99"/>
        <v>18.29495877</v>
      </c>
      <c r="BX50" s="77"/>
    </row>
    <row r="51">
      <c r="A51" s="160">
        <v>6.0</v>
      </c>
      <c r="B51" s="161" t="s">
        <v>154</v>
      </c>
      <c r="D51" s="89">
        <v>4.0</v>
      </c>
      <c r="E51" s="77"/>
      <c r="F51" s="125"/>
      <c r="G51" s="126">
        <f t="shared" si="88"/>
        <v>0</v>
      </c>
      <c r="H51" s="76">
        <f t="shared" si="89"/>
        <v>0</v>
      </c>
      <c r="I51" s="76">
        <f t="shared" si="90"/>
        <v>0</v>
      </c>
      <c r="J51" s="77"/>
      <c r="K51" s="89"/>
      <c r="M51" s="90"/>
      <c r="N51" s="76"/>
      <c r="O51" s="82"/>
      <c r="P51" s="82"/>
      <c r="Q51" s="82"/>
      <c r="R51" s="90">
        <v>0.0</v>
      </c>
      <c r="S51" s="127">
        <v>0.0</v>
      </c>
      <c r="T51" s="89"/>
      <c r="V51" s="90"/>
      <c r="X51" s="76"/>
      <c r="Y51" s="82"/>
      <c r="Z51" s="82"/>
      <c r="AA51" s="82"/>
      <c r="AB51" s="89">
        <f t="shared" si="91"/>
        <v>0</v>
      </c>
      <c r="AD51" s="89">
        <f t="shared" si="92"/>
        <v>0</v>
      </c>
      <c r="AE51" s="77"/>
      <c r="AF51" s="76">
        <f t="shared" si="82"/>
        <v>0</v>
      </c>
      <c r="AG51" s="76">
        <f t="shared" si="83"/>
        <v>0</v>
      </c>
      <c r="AH51" s="77"/>
      <c r="AI51" s="76"/>
      <c r="AK51" s="76"/>
      <c r="AM51" s="89">
        <v>6.0</v>
      </c>
      <c r="AN51" s="89">
        <v>0.0</v>
      </c>
      <c r="AP51" s="89">
        <v>0.0</v>
      </c>
      <c r="AR51" s="89">
        <v>1.0</v>
      </c>
      <c r="AT51" s="85">
        <v>0.0</v>
      </c>
      <c r="AV51" s="89">
        <v>0.0</v>
      </c>
      <c r="AW51" s="89">
        <v>0.0</v>
      </c>
      <c r="AY51" s="76"/>
      <c r="AZ51" s="87"/>
      <c r="BA51" s="119"/>
      <c r="BB51" s="85"/>
      <c r="BC51" s="85"/>
      <c r="BD51" s="76">
        <f t="shared" ref="BD51:BE51" si="106">AM51*BD$4</f>
        <v>30</v>
      </c>
      <c r="BE51" s="76">
        <f t="shared" si="106"/>
        <v>0</v>
      </c>
      <c r="BG51" s="76">
        <f t="shared" si="94"/>
        <v>0</v>
      </c>
      <c r="BI51" s="76">
        <f t="shared" si="95"/>
        <v>4</v>
      </c>
      <c r="BK51" s="85">
        <f t="shared" si="96"/>
        <v>0</v>
      </c>
      <c r="BM51" s="76">
        <f t="shared" ref="BM51:BN51" si="107">AV51*BM$4</f>
        <v>0</v>
      </c>
      <c r="BN51" s="76">
        <f t="shared" si="107"/>
        <v>0</v>
      </c>
      <c r="BP51" s="76"/>
      <c r="BQ51" s="87"/>
      <c r="BR51" s="130">
        <f t="shared" si="86"/>
        <v>34</v>
      </c>
      <c r="BS51" s="130">
        <f t="shared" si="87"/>
        <v>24.01948196</v>
      </c>
      <c r="BT51" s="77"/>
      <c r="BU51" s="76">
        <f t="shared" si="98"/>
        <v>28.01948196</v>
      </c>
      <c r="BW51" s="76">
        <f t="shared" si="99"/>
        <v>45.31444073</v>
      </c>
      <c r="BX51" s="77"/>
    </row>
    <row r="52">
      <c r="A52" s="160">
        <v>7.0</v>
      </c>
      <c r="B52" s="161" t="s">
        <v>155</v>
      </c>
      <c r="D52" s="89">
        <v>0.0</v>
      </c>
      <c r="E52" s="77"/>
      <c r="F52" s="125"/>
      <c r="G52" s="126">
        <f t="shared" si="88"/>
        <v>0</v>
      </c>
      <c r="H52" s="76">
        <f t="shared" si="89"/>
        <v>0</v>
      </c>
      <c r="I52" s="76">
        <f t="shared" si="90"/>
        <v>0</v>
      </c>
      <c r="J52" s="77"/>
      <c r="K52" s="89"/>
      <c r="M52" s="90"/>
      <c r="N52" s="76"/>
      <c r="O52" s="82"/>
      <c r="P52" s="82"/>
      <c r="Q52" s="82"/>
      <c r="R52" s="90">
        <v>0.0</v>
      </c>
      <c r="S52" s="127">
        <v>0.0</v>
      </c>
      <c r="T52" s="89"/>
      <c r="V52" s="90"/>
      <c r="X52" s="76"/>
      <c r="Y52" s="82"/>
      <c r="Z52" s="82"/>
      <c r="AA52" s="82"/>
      <c r="AB52" s="89">
        <f t="shared" si="91"/>
        <v>0</v>
      </c>
      <c r="AD52" s="89">
        <f t="shared" si="92"/>
        <v>0</v>
      </c>
      <c r="AE52" s="77"/>
      <c r="AF52" s="76">
        <f t="shared" si="82"/>
        <v>0</v>
      </c>
      <c r="AG52" s="76">
        <f t="shared" si="83"/>
        <v>0</v>
      </c>
      <c r="AH52" s="77"/>
      <c r="AI52" s="76"/>
      <c r="AK52" s="76"/>
      <c r="AM52" s="89">
        <v>2.0</v>
      </c>
      <c r="AN52" s="89">
        <v>0.0</v>
      </c>
      <c r="AP52" s="89">
        <v>0.0</v>
      </c>
      <c r="AR52" s="89">
        <v>0.0</v>
      </c>
      <c r="AT52" s="85">
        <v>0.0</v>
      </c>
      <c r="AV52" s="89">
        <v>0.0</v>
      </c>
      <c r="AW52" s="89">
        <v>1.0</v>
      </c>
      <c r="AY52" s="76"/>
      <c r="AZ52" s="87"/>
      <c r="BA52" s="119"/>
      <c r="BB52" s="85"/>
      <c r="BC52" s="85"/>
      <c r="BD52" s="76">
        <f t="shared" ref="BD52:BE52" si="108">AM52*BD$4</f>
        <v>10</v>
      </c>
      <c r="BE52" s="76">
        <f t="shared" si="108"/>
        <v>0</v>
      </c>
      <c r="BG52" s="76">
        <f t="shared" si="94"/>
        <v>0</v>
      </c>
      <c r="BI52" s="76">
        <f t="shared" si="95"/>
        <v>0</v>
      </c>
      <c r="BK52" s="85">
        <f t="shared" si="96"/>
        <v>0</v>
      </c>
      <c r="BM52" s="76">
        <f t="shared" ref="BM52:BN52" si="109">AV52*BM$4</f>
        <v>0</v>
      </c>
      <c r="BN52" s="76">
        <f t="shared" si="109"/>
        <v>5</v>
      </c>
      <c r="BP52" s="76"/>
      <c r="BQ52" s="87"/>
      <c r="BR52" s="130">
        <f t="shared" si="86"/>
        <v>15</v>
      </c>
      <c r="BS52" s="130">
        <f t="shared" si="87"/>
        <v>10.59683028</v>
      </c>
      <c r="BT52" s="77"/>
      <c r="BU52" s="76">
        <f t="shared" si="98"/>
        <v>10.59683028</v>
      </c>
      <c r="BW52" s="76">
        <f t="shared" si="99"/>
        <v>27.89178905</v>
      </c>
      <c r="BX52" s="77"/>
    </row>
    <row r="53">
      <c r="A53" s="160">
        <v>8.0</v>
      </c>
      <c r="B53" s="161" t="s">
        <v>156</v>
      </c>
      <c r="D53" s="89">
        <v>1.0</v>
      </c>
      <c r="E53" s="77"/>
      <c r="F53" s="125"/>
      <c r="G53" s="126">
        <f t="shared" si="88"/>
        <v>0</v>
      </c>
      <c r="H53" s="76">
        <f t="shared" si="89"/>
        <v>0</v>
      </c>
      <c r="I53" s="76">
        <f t="shared" si="90"/>
        <v>0</v>
      </c>
      <c r="J53" s="77"/>
      <c r="K53" s="89"/>
      <c r="M53" s="90"/>
      <c r="N53" s="76"/>
      <c r="O53" s="82"/>
      <c r="P53" s="82"/>
      <c r="Q53" s="82"/>
      <c r="R53" s="90">
        <v>0.0</v>
      </c>
      <c r="S53" s="127">
        <v>0.0</v>
      </c>
      <c r="T53" s="89"/>
      <c r="V53" s="90"/>
      <c r="X53" s="76"/>
      <c r="Y53" s="82"/>
      <c r="Z53" s="82"/>
      <c r="AA53" s="82"/>
      <c r="AB53" s="89">
        <f t="shared" si="91"/>
        <v>0</v>
      </c>
      <c r="AD53" s="89">
        <f t="shared" si="92"/>
        <v>0</v>
      </c>
      <c r="AE53" s="77"/>
      <c r="AF53" s="76">
        <f t="shared" si="82"/>
        <v>0</v>
      </c>
      <c r="AG53" s="76">
        <f t="shared" si="83"/>
        <v>0</v>
      </c>
      <c r="AH53" s="77"/>
      <c r="AI53" s="76"/>
      <c r="AK53" s="76"/>
      <c r="AM53" s="89">
        <v>1.0</v>
      </c>
      <c r="AN53" s="89">
        <v>0.0</v>
      </c>
      <c r="AP53" s="89">
        <v>0.0</v>
      </c>
      <c r="AR53" s="89">
        <v>0.0</v>
      </c>
      <c r="AT53" s="85">
        <v>0.0</v>
      </c>
      <c r="AV53" s="89">
        <v>1.0</v>
      </c>
      <c r="AW53" s="89">
        <v>1.0</v>
      </c>
      <c r="AY53" s="76"/>
      <c r="AZ53" s="87"/>
      <c r="BA53" s="119"/>
      <c r="BB53" s="85"/>
      <c r="BC53" s="85"/>
      <c r="BD53" s="76">
        <f t="shared" ref="BD53:BE53" si="110">AM53*BD$4</f>
        <v>5</v>
      </c>
      <c r="BE53" s="76">
        <f t="shared" si="110"/>
        <v>0</v>
      </c>
      <c r="BG53" s="76">
        <f t="shared" si="94"/>
        <v>0</v>
      </c>
      <c r="BI53" s="76">
        <f t="shared" si="95"/>
        <v>0</v>
      </c>
      <c r="BK53" s="85">
        <f t="shared" si="96"/>
        <v>0</v>
      </c>
      <c r="BM53" s="76">
        <f t="shared" ref="BM53:BN53" si="111">AV53*BM$4</f>
        <v>10</v>
      </c>
      <c r="BN53" s="76">
        <f t="shared" si="111"/>
        <v>5</v>
      </c>
      <c r="BP53" s="76"/>
      <c r="BQ53" s="87"/>
      <c r="BR53" s="130">
        <f t="shared" si="86"/>
        <v>20</v>
      </c>
      <c r="BS53" s="130">
        <f t="shared" si="87"/>
        <v>14.12910704</v>
      </c>
      <c r="BT53" s="77"/>
      <c r="BU53" s="76">
        <f t="shared" si="98"/>
        <v>15.12910704</v>
      </c>
      <c r="BW53" s="76">
        <f t="shared" si="99"/>
        <v>32.42406581</v>
      </c>
      <c r="BX53" s="77"/>
    </row>
    <row r="54">
      <c r="A54" s="160">
        <v>9.0</v>
      </c>
      <c r="B54" s="161" t="s">
        <v>157</v>
      </c>
      <c r="D54" s="89">
        <v>0.0</v>
      </c>
      <c r="E54" s="77"/>
      <c r="F54" s="125"/>
      <c r="G54" s="126">
        <f t="shared" si="88"/>
        <v>0</v>
      </c>
      <c r="H54" s="76">
        <f t="shared" si="89"/>
        <v>0</v>
      </c>
      <c r="I54" s="76">
        <f t="shared" si="90"/>
        <v>0</v>
      </c>
      <c r="J54" s="77"/>
      <c r="K54" s="89"/>
      <c r="M54" s="90"/>
      <c r="N54" s="76"/>
      <c r="O54" s="82"/>
      <c r="P54" s="82"/>
      <c r="Q54" s="82"/>
      <c r="R54" s="90">
        <v>0.0</v>
      </c>
      <c r="S54" s="127">
        <v>0.0</v>
      </c>
      <c r="T54" s="89"/>
      <c r="V54" s="90"/>
      <c r="X54" s="76"/>
      <c r="Y54" s="82"/>
      <c r="Z54" s="82"/>
      <c r="AA54" s="82"/>
      <c r="AB54" s="89">
        <f t="shared" si="91"/>
        <v>0</v>
      </c>
      <c r="AD54" s="89">
        <f t="shared" si="92"/>
        <v>0</v>
      </c>
      <c r="AE54" s="77"/>
      <c r="AF54" s="76">
        <f t="shared" si="82"/>
        <v>0</v>
      </c>
      <c r="AG54" s="76">
        <f t="shared" si="83"/>
        <v>0</v>
      </c>
      <c r="AH54" s="77"/>
      <c r="AI54" s="76"/>
      <c r="AK54" s="76"/>
      <c r="AM54" s="89">
        <v>0.0</v>
      </c>
      <c r="AN54" s="89">
        <v>0.0</v>
      </c>
      <c r="AP54" s="89">
        <v>0.0</v>
      </c>
      <c r="AR54" s="89">
        <v>0.0</v>
      </c>
      <c r="AT54" s="85">
        <v>0.0</v>
      </c>
      <c r="AV54" s="89">
        <v>0.0</v>
      </c>
      <c r="AW54" s="89">
        <v>0.0</v>
      </c>
      <c r="AY54" s="76"/>
      <c r="AZ54" s="87"/>
      <c r="BA54" s="119"/>
      <c r="BB54" s="85"/>
      <c r="BC54" s="85"/>
      <c r="BD54" s="76">
        <f t="shared" ref="BD54:BE54" si="112">AM54*BD$4</f>
        <v>0</v>
      </c>
      <c r="BE54" s="76">
        <f t="shared" si="112"/>
        <v>0</v>
      </c>
      <c r="BG54" s="76">
        <f t="shared" si="94"/>
        <v>0</v>
      </c>
      <c r="BI54" s="76">
        <f t="shared" si="95"/>
        <v>0</v>
      </c>
      <c r="BK54" s="85">
        <f t="shared" si="96"/>
        <v>0</v>
      </c>
      <c r="BM54" s="76">
        <f t="shared" ref="BM54:BN54" si="113">AV54*BM$4</f>
        <v>0</v>
      </c>
      <c r="BN54" s="76">
        <f t="shared" si="113"/>
        <v>0</v>
      </c>
      <c r="BP54" s="76"/>
      <c r="BQ54" s="87"/>
      <c r="BR54" s="130">
        <f t="shared" si="86"/>
        <v>0</v>
      </c>
      <c r="BS54" s="130">
        <f t="shared" si="87"/>
        <v>0</v>
      </c>
      <c r="BT54" s="77"/>
      <c r="BU54" s="76">
        <f t="shared" si="98"/>
        <v>0</v>
      </c>
      <c r="BW54" s="76">
        <f t="shared" si="99"/>
        <v>17.29495877</v>
      </c>
      <c r="BX54" s="77"/>
    </row>
    <row r="55">
      <c r="A55" s="160">
        <v>10.0</v>
      </c>
      <c r="B55" s="161" t="s">
        <v>158</v>
      </c>
      <c r="D55" s="89">
        <v>1.0</v>
      </c>
      <c r="E55" s="77"/>
      <c r="F55" s="125"/>
      <c r="G55" s="126">
        <f t="shared" si="88"/>
        <v>0</v>
      </c>
      <c r="H55" s="76">
        <f t="shared" si="89"/>
        <v>0</v>
      </c>
      <c r="I55" s="76">
        <f t="shared" si="90"/>
        <v>0</v>
      </c>
      <c r="J55" s="77"/>
      <c r="K55" s="89"/>
      <c r="M55" s="90"/>
      <c r="N55" s="76"/>
      <c r="O55" s="82"/>
      <c r="P55" s="82"/>
      <c r="Q55" s="82"/>
      <c r="R55" s="90">
        <v>0.0</v>
      </c>
      <c r="S55" s="127">
        <v>0.0</v>
      </c>
      <c r="T55" s="89"/>
      <c r="V55" s="90"/>
      <c r="X55" s="76"/>
      <c r="Y55" s="82"/>
      <c r="Z55" s="82"/>
      <c r="AA55" s="82"/>
      <c r="AB55" s="89">
        <f t="shared" si="91"/>
        <v>0</v>
      </c>
      <c r="AD55" s="89">
        <f t="shared" si="92"/>
        <v>0</v>
      </c>
      <c r="AE55" s="77"/>
      <c r="AF55" s="76">
        <f t="shared" si="82"/>
        <v>0</v>
      </c>
      <c r="AG55" s="76">
        <f t="shared" si="83"/>
        <v>0</v>
      </c>
      <c r="AH55" s="77"/>
      <c r="AI55" s="99"/>
      <c r="AJ55" s="75"/>
      <c r="AK55" s="99"/>
      <c r="AL55" s="75"/>
      <c r="AM55" s="89">
        <v>0.0</v>
      </c>
      <c r="AN55" s="89">
        <v>0.0</v>
      </c>
      <c r="AP55" s="89">
        <v>0.0</v>
      </c>
      <c r="AR55" s="89">
        <v>0.0</v>
      </c>
      <c r="AT55" s="85">
        <v>0.0</v>
      </c>
      <c r="AV55" s="89">
        <v>0.0</v>
      </c>
      <c r="AW55" s="89">
        <v>0.0</v>
      </c>
      <c r="AY55" s="76"/>
      <c r="AZ55" s="87"/>
      <c r="BA55" s="132"/>
      <c r="BB55" s="101"/>
      <c r="BC55" s="101"/>
      <c r="BD55" s="76">
        <f t="shared" ref="BD55:BE55" si="114">AM55*BD$4</f>
        <v>0</v>
      </c>
      <c r="BE55" s="76">
        <f t="shared" si="114"/>
        <v>0</v>
      </c>
      <c r="BG55" s="76">
        <f t="shared" si="94"/>
        <v>0</v>
      </c>
      <c r="BI55" s="99">
        <f t="shared" si="95"/>
        <v>0</v>
      </c>
      <c r="BJ55" s="75"/>
      <c r="BK55" s="101">
        <f t="shared" si="96"/>
        <v>0</v>
      </c>
      <c r="BL55" s="75"/>
      <c r="BM55" s="99">
        <f t="shared" ref="BM55:BN55" si="115">AV55*BM$4</f>
        <v>0</v>
      </c>
      <c r="BN55" s="76">
        <f t="shared" si="115"/>
        <v>0</v>
      </c>
      <c r="BP55" s="76"/>
      <c r="BQ55" s="87"/>
      <c r="BR55" s="130">
        <f t="shared" si="86"/>
        <v>0</v>
      </c>
      <c r="BS55" s="130">
        <f t="shared" si="87"/>
        <v>0</v>
      </c>
      <c r="BT55" s="77"/>
      <c r="BU55" s="76">
        <f t="shared" si="98"/>
        <v>1</v>
      </c>
      <c r="BW55" s="76">
        <f t="shared" si="99"/>
        <v>18.29495877</v>
      </c>
      <c r="BX55" s="77"/>
    </row>
    <row r="56" hidden="1">
      <c r="A56" s="122"/>
      <c r="B56" s="122"/>
      <c r="D56" s="89"/>
      <c r="E56" s="77"/>
      <c r="F56" s="125"/>
      <c r="G56" s="126"/>
      <c r="H56" s="76"/>
      <c r="I56" s="76"/>
      <c r="J56" s="77"/>
      <c r="K56" s="89"/>
      <c r="M56" s="90"/>
      <c r="N56" s="76"/>
      <c r="O56" s="82"/>
      <c r="P56" s="82"/>
      <c r="Q56" s="82"/>
      <c r="R56" s="90"/>
      <c r="S56" s="127"/>
      <c r="T56" s="89"/>
      <c r="V56" s="90"/>
      <c r="X56" s="76"/>
      <c r="Y56" s="82"/>
      <c r="Z56" s="82"/>
      <c r="AA56" s="82"/>
      <c r="AB56" s="89"/>
      <c r="AD56" s="89"/>
      <c r="AE56" s="77"/>
      <c r="AF56" s="76"/>
      <c r="AG56" s="76"/>
      <c r="AH56" s="77"/>
      <c r="AI56" s="76"/>
      <c r="AK56" s="76"/>
      <c r="AM56" s="89"/>
      <c r="AN56" s="89"/>
      <c r="AP56" s="89"/>
      <c r="AR56" s="89"/>
      <c r="AT56" s="89"/>
      <c r="AV56" s="89"/>
      <c r="AW56" s="89"/>
      <c r="AY56" s="76"/>
      <c r="AZ56" s="87"/>
      <c r="BA56" s="119"/>
      <c r="BB56" s="85"/>
      <c r="BC56" s="85"/>
      <c r="BD56" s="76"/>
      <c r="BE56" s="76"/>
      <c r="BG56" s="76"/>
      <c r="BI56" s="76"/>
      <c r="BK56" s="76"/>
      <c r="BM56" s="76"/>
      <c r="BN56" s="76"/>
      <c r="BP56" s="76"/>
      <c r="BQ56" s="87"/>
      <c r="BR56" s="130"/>
      <c r="BS56" s="130"/>
      <c r="BT56" s="77"/>
      <c r="BU56" s="76"/>
      <c r="BW56" s="76"/>
      <c r="BX56" s="77"/>
    </row>
    <row r="57" hidden="1">
      <c r="A57" s="136"/>
      <c r="B57" s="136"/>
      <c r="C57" s="75"/>
      <c r="D57" s="138"/>
      <c r="E57" s="139"/>
      <c r="F57" s="140"/>
      <c r="G57" s="141"/>
      <c r="H57" s="99"/>
      <c r="I57" s="99"/>
      <c r="J57" s="139"/>
      <c r="K57" s="138"/>
      <c r="L57" s="75"/>
      <c r="M57" s="142"/>
      <c r="N57" s="99"/>
      <c r="O57" s="143"/>
      <c r="P57" s="143"/>
      <c r="Q57" s="143"/>
      <c r="R57" s="142"/>
      <c r="S57" s="144"/>
      <c r="T57" s="138"/>
      <c r="U57" s="75"/>
      <c r="V57" s="142"/>
      <c r="W57" s="75"/>
      <c r="X57" s="99"/>
      <c r="Y57" s="143"/>
      <c r="Z57" s="143"/>
      <c r="AA57" s="143"/>
      <c r="AB57" s="138"/>
      <c r="AC57" s="75"/>
      <c r="AD57" s="138"/>
      <c r="AE57" s="139"/>
      <c r="AF57" s="99"/>
      <c r="AG57" s="99"/>
      <c r="AH57" s="139"/>
      <c r="AI57" s="99"/>
      <c r="AJ57" s="75"/>
      <c r="AK57" s="99"/>
      <c r="AL57" s="75"/>
      <c r="AM57" s="138"/>
      <c r="AN57" s="138"/>
      <c r="AO57" s="75"/>
      <c r="AP57" s="138"/>
      <c r="AQ57" s="75"/>
      <c r="AR57" s="138"/>
      <c r="AS57" s="75"/>
      <c r="AT57" s="138"/>
      <c r="AU57" s="75"/>
      <c r="AV57" s="138"/>
      <c r="AW57" s="138"/>
      <c r="AX57" s="75"/>
      <c r="AY57" s="99"/>
      <c r="AZ57" s="148"/>
      <c r="BA57" s="132"/>
      <c r="BB57" s="101"/>
      <c r="BC57" s="101"/>
      <c r="BD57" s="99"/>
      <c r="BE57" s="99"/>
      <c r="BF57" s="75"/>
      <c r="BG57" s="99"/>
      <c r="BH57" s="75"/>
      <c r="BI57" s="99"/>
      <c r="BJ57" s="75"/>
      <c r="BK57" s="99"/>
      <c r="BL57" s="75"/>
      <c r="BM57" s="99"/>
      <c r="BN57" s="99"/>
      <c r="BO57" s="75"/>
      <c r="BP57" s="99"/>
      <c r="BQ57" s="148"/>
      <c r="BR57" s="150"/>
      <c r="BS57" s="150"/>
      <c r="BT57" s="139"/>
      <c r="BU57" s="99"/>
      <c r="BV57" s="75"/>
      <c r="BW57" s="99"/>
      <c r="BX57" s="139"/>
    </row>
    <row r="58">
      <c r="A58" s="105" t="s">
        <v>54</v>
      </c>
      <c r="B58" s="107" t="s">
        <v>123</v>
      </c>
      <c r="C58" s="43"/>
      <c r="D58" s="110"/>
      <c r="E58" s="110"/>
      <c r="F58" s="111"/>
      <c r="G58" s="113"/>
      <c r="H58" s="113"/>
      <c r="I58" s="110"/>
      <c r="J58" s="115"/>
      <c r="K58" s="116">
        <v>1.0</v>
      </c>
      <c r="L58" s="43"/>
      <c r="M58" s="117">
        <v>7.0</v>
      </c>
      <c r="N58" s="117">
        <v>5.0</v>
      </c>
      <c r="O58" s="43"/>
      <c r="P58" s="117">
        <v>0.0</v>
      </c>
      <c r="Q58" s="43"/>
      <c r="R58" s="117"/>
      <c r="S58" s="118"/>
      <c r="T58" s="116">
        <f>K58*T$4</f>
        <v>2</v>
      </c>
      <c r="U58" s="43"/>
      <c r="V58" s="116">
        <f>M58*V$4</f>
        <v>14</v>
      </c>
      <c r="W58" s="43"/>
      <c r="X58" s="116">
        <f>N58*X$4</f>
        <v>20</v>
      </c>
      <c r="Y58" s="43"/>
      <c r="Z58" s="116">
        <f>P58*Z$4</f>
        <v>0</v>
      </c>
      <c r="AA58" s="43"/>
      <c r="AB58" s="116"/>
      <c r="AC58" s="43"/>
      <c r="AD58" s="116"/>
      <c r="AE58" s="115"/>
      <c r="AF58" s="110">
        <f t="shared" ref="AF58:AF63" si="116">SUM(T58:AE58)</f>
        <v>36</v>
      </c>
      <c r="AG58" s="110">
        <f t="shared" ref="AG58:AG63" si="117">IFERROR(AG$3/(AF$5/AF58),0)</f>
        <v>74.36065574</v>
      </c>
      <c r="AH58" s="115"/>
      <c r="AI58" s="119">
        <v>63.0</v>
      </c>
      <c r="AK58" s="85">
        <v>90.0</v>
      </c>
      <c r="AM58" s="110"/>
      <c r="AN58" s="116"/>
      <c r="AO58" s="43"/>
      <c r="AP58" s="116"/>
      <c r="AQ58" s="43"/>
      <c r="AR58" s="116"/>
      <c r="AS58" s="43"/>
      <c r="AT58" s="116"/>
      <c r="AU58" s="43"/>
      <c r="AV58" s="116"/>
      <c r="AW58" s="116"/>
      <c r="AX58" s="43"/>
      <c r="AY58" s="116">
        <v>4.0</v>
      </c>
      <c r="AZ58" s="115"/>
      <c r="BA58" s="119">
        <f>IFERROR(((AI58/AK58)*100)*BA$4,0)</f>
        <v>70</v>
      </c>
      <c r="BD58" s="110"/>
      <c r="BE58" s="110"/>
      <c r="BF58" s="110"/>
      <c r="BG58" s="110"/>
      <c r="BH58" s="110"/>
      <c r="BI58" s="110"/>
      <c r="BJ58" s="110"/>
      <c r="BK58" s="85"/>
      <c r="BL58" s="85"/>
      <c r="BM58" s="110"/>
      <c r="BN58" s="110"/>
      <c r="BO58" s="110"/>
      <c r="BP58" s="110">
        <f>AY58*BP$4</f>
        <v>24</v>
      </c>
      <c r="BQ58" s="115"/>
      <c r="BR58" s="120">
        <f t="shared" ref="BR58:BR63" si="120">SUM(BA58:BQ58)</f>
        <v>94</v>
      </c>
      <c r="BS58" s="120">
        <f t="shared" ref="BS58:BS63" si="121">IFERROR(BS$3/(BR$5/BR58),0)</f>
        <v>66.40680307</v>
      </c>
      <c r="BT58" s="115"/>
      <c r="BU58" s="110">
        <f>BS58+AG58+I58</f>
        <v>140.7674588</v>
      </c>
      <c r="BV58" s="43"/>
      <c r="BW58" s="110"/>
      <c r="BX58" s="121"/>
    </row>
    <row r="59">
      <c r="A59" s="122">
        <v>1.0</v>
      </c>
      <c r="B59" s="122" t="s">
        <v>159</v>
      </c>
      <c r="D59" s="89">
        <v>15.0</v>
      </c>
      <c r="E59" s="77"/>
      <c r="F59" s="125"/>
      <c r="G59" s="126">
        <f t="shared" ref="G59:G63" si="122">F59*G$4</f>
        <v>0</v>
      </c>
      <c r="H59" s="76">
        <f t="shared" ref="H59:H63" si="123">SUM(G59)</f>
        <v>0</v>
      </c>
      <c r="I59" s="76">
        <f t="shared" ref="I59:I63" si="124">IFERROR(I$3/(H$5/H59),0)</f>
        <v>0</v>
      </c>
      <c r="J59" s="77"/>
      <c r="K59" s="89"/>
      <c r="M59" s="90"/>
      <c r="N59" s="76"/>
      <c r="O59" s="82"/>
      <c r="P59" s="82"/>
      <c r="Q59" s="82"/>
      <c r="R59" s="90">
        <v>0.0</v>
      </c>
      <c r="S59" s="127">
        <v>0.0</v>
      </c>
      <c r="T59" s="89"/>
      <c r="V59" s="90"/>
      <c r="X59" s="76"/>
      <c r="Y59" s="82"/>
      <c r="Z59" s="82"/>
      <c r="AA59" s="82"/>
      <c r="AB59" s="89">
        <f t="shared" ref="AB59:AB63" si="125">R59*AB$4</f>
        <v>0</v>
      </c>
      <c r="AD59" s="89">
        <f t="shared" ref="AD59:AD63" si="126">S59*AD$4</f>
        <v>0</v>
      </c>
      <c r="AE59" s="77"/>
      <c r="AF59" s="76">
        <f t="shared" si="116"/>
        <v>0</v>
      </c>
      <c r="AG59" s="76">
        <f t="shared" si="117"/>
        <v>0</v>
      </c>
      <c r="AH59" s="77"/>
      <c r="AI59" s="76"/>
      <c r="AK59" s="76"/>
      <c r="AM59" s="89">
        <v>0.0</v>
      </c>
      <c r="AN59" s="89">
        <v>0.0</v>
      </c>
      <c r="AP59" s="89">
        <v>0.0</v>
      </c>
      <c r="AR59" s="89">
        <v>0.0</v>
      </c>
      <c r="AT59" s="85">
        <v>0.0</v>
      </c>
      <c r="AV59" s="89">
        <v>0.0</v>
      </c>
      <c r="AW59" s="89">
        <v>0.0</v>
      </c>
      <c r="AY59" s="76"/>
      <c r="AZ59" s="87"/>
      <c r="BA59" s="119"/>
      <c r="BB59" s="85"/>
      <c r="BC59" s="85"/>
      <c r="BD59" s="76">
        <f t="shared" ref="BD59:BE59" si="118">AM59*BD$4</f>
        <v>0</v>
      </c>
      <c r="BE59" s="76">
        <f t="shared" si="118"/>
        <v>0</v>
      </c>
      <c r="BG59" s="76">
        <f t="shared" ref="BG59:BG63" si="128">AP59*BG$4</f>
        <v>0</v>
      </c>
      <c r="BI59" s="76">
        <f t="shared" ref="BI59:BI63" si="129">AR59*BI$4</f>
        <v>0</v>
      </c>
      <c r="BK59" s="85">
        <f t="shared" ref="BK59:BK63" si="130">AS59*BL$4</f>
        <v>0</v>
      </c>
      <c r="BM59" s="76">
        <f t="shared" ref="BM59:BN59" si="119">AV59*BM$4</f>
        <v>0</v>
      </c>
      <c r="BN59" s="76">
        <f t="shared" si="119"/>
        <v>0</v>
      </c>
      <c r="BP59" s="76"/>
      <c r="BQ59" s="87"/>
      <c r="BR59" s="130">
        <f t="shared" si="120"/>
        <v>0</v>
      </c>
      <c r="BS59" s="130">
        <f t="shared" si="121"/>
        <v>0</v>
      </c>
      <c r="BT59" s="77"/>
      <c r="BU59" s="76">
        <f t="shared" ref="BU59:BU63" si="132">BS59+AG59+I59+D59</f>
        <v>15</v>
      </c>
      <c r="BW59" s="76">
        <f t="shared" ref="BW59:BW63" si="133">BU59+(BU$58/COUNT(BU$59:BU$70))</f>
        <v>43.15349176</v>
      </c>
      <c r="BX59" s="77"/>
    </row>
    <row r="60">
      <c r="A60" s="160">
        <v>2.0</v>
      </c>
      <c r="B60" s="161" t="s">
        <v>160</v>
      </c>
      <c r="D60" s="89">
        <v>12.0</v>
      </c>
      <c r="E60" s="77"/>
      <c r="F60" s="125"/>
      <c r="G60" s="126">
        <f t="shared" si="122"/>
        <v>0</v>
      </c>
      <c r="H60" s="76">
        <f t="shared" si="123"/>
        <v>0</v>
      </c>
      <c r="I60" s="76">
        <f t="shared" si="124"/>
        <v>0</v>
      </c>
      <c r="J60" s="77"/>
      <c r="K60" s="89"/>
      <c r="M60" s="90"/>
      <c r="N60" s="76"/>
      <c r="O60" s="82"/>
      <c r="P60" s="82"/>
      <c r="Q60" s="82"/>
      <c r="R60" s="90">
        <v>2.0</v>
      </c>
      <c r="S60" s="127">
        <v>3.0</v>
      </c>
      <c r="T60" s="89"/>
      <c r="V60" s="90"/>
      <c r="X60" s="76"/>
      <c r="Y60" s="82"/>
      <c r="Z60" s="82"/>
      <c r="AA60" s="82"/>
      <c r="AB60" s="89">
        <f t="shared" si="125"/>
        <v>2</v>
      </c>
      <c r="AD60" s="89">
        <f t="shared" si="126"/>
        <v>6</v>
      </c>
      <c r="AE60" s="77"/>
      <c r="AF60" s="76">
        <f t="shared" si="116"/>
        <v>8</v>
      </c>
      <c r="AG60" s="76">
        <f t="shared" si="117"/>
        <v>16.52459016</v>
      </c>
      <c r="AH60" s="77"/>
      <c r="AI60" s="76"/>
      <c r="AK60" s="76"/>
      <c r="AM60" s="89">
        <v>0.0</v>
      </c>
      <c r="AN60" s="89">
        <v>0.0</v>
      </c>
      <c r="AP60" s="89">
        <v>0.0</v>
      </c>
      <c r="AR60" s="89">
        <v>0.0</v>
      </c>
      <c r="AT60" s="85">
        <v>0.0</v>
      </c>
      <c r="AV60" s="89">
        <v>0.0</v>
      </c>
      <c r="AW60" s="89">
        <v>0.0</v>
      </c>
      <c r="AY60" s="76"/>
      <c r="AZ60" s="87"/>
      <c r="BA60" s="119"/>
      <c r="BB60" s="85"/>
      <c r="BC60" s="85"/>
      <c r="BD60" s="76">
        <f t="shared" ref="BD60:BE60" si="127">AM60*BD$4</f>
        <v>0</v>
      </c>
      <c r="BE60" s="76">
        <f t="shared" si="127"/>
        <v>0</v>
      </c>
      <c r="BG60" s="76">
        <f t="shared" si="128"/>
        <v>0</v>
      </c>
      <c r="BI60" s="76">
        <f t="shared" si="129"/>
        <v>0</v>
      </c>
      <c r="BK60" s="85">
        <f t="shared" si="130"/>
        <v>0</v>
      </c>
      <c r="BM60" s="76">
        <f t="shared" ref="BM60:BN60" si="131">AV60*BM$4</f>
        <v>0</v>
      </c>
      <c r="BN60" s="76">
        <f t="shared" si="131"/>
        <v>0</v>
      </c>
      <c r="BP60" s="76"/>
      <c r="BQ60" s="87"/>
      <c r="BR60" s="130">
        <f t="shared" si="120"/>
        <v>0</v>
      </c>
      <c r="BS60" s="130">
        <f t="shared" si="121"/>
        <v>0</v>
      </c>
      <c r="BT60" s="77"/>
      <c r="BU60" s="76">
        <f t="shared" si="132"/>
        <v>28.52459016</v>
      </c>
      <c r="BW60" s="76">
        <f t="shared" si="133"/>
        <v>56.67808193</v>
      </c>
      <c r="BX60" s="77"/>
    </row>
    <row r="61">
      <c r="A61" s="160">
        <v>3.0</v>
      </c>
      <c r="B61" s="161" t="s">
        <v>161</v>
      </c>
      <c r="D61" s="89">
        <v>1.0</v>
      </c>
      <c r="E61" s="77"/>
      <c r="F61" s="125"/>
      <c r="G61" s="126">
        <f t="shared" si="122"/>
        <v>0</v>
      </c>
      <c r="H61" s="76">
        <f t="shared" si="123"/>
        <v>0</v>
      </c>
      <c r="I61" s="76">
        <f t="shared" si="124"/>
        <v>0</v>
      </c>
      <c r="J61" s="77"/>
      <c r="K61" s="89"/>
      <c r="M61" s="90"/>
      <c r="N61" s="76"/>
      <c r="O61" s="82"/>
      <c r="P61" s="82"/>
      <c r="Q61" s="82"/>
      <c r="R61" s="90">
        <v>0.0</v>
      </c>
      <c r="S61" s="127">
        <v>0.0</v>
      </c>
      <c r="T61" s="89"/>
      <c r="V61" s="90"/>
      <c r="X61" s="76"/>
      <c r="Y61" s="82"/>
      <c r="Z61" s="82"/>
      <c r="AA61" s="82"/>
      <c r="AB61" s="89">
        <f t="shared" si="125"/>
        <v>0</v>
      </c>
      <c r="AD61" s="89">
        <f t="shared" si="126"/>
        <v>0</v>
      </c>
      <c r="AE61" s="77"/>
      <c r="AF61" s="76">
        <f t="shared" si="116"/>
        <v>0</v>
      </c>
      <c r="AG61" s="76">
        <f t="shared" si="117"/>
        <v>0</v>
      </c>
      <c r="AH61" s="77"/>
      <c r="AI61" s="76"/>
      <c r="AK61" s="76"/>
      <c r="AM61" s="89">
        <v>2.0</v>
      </c>
      <c r="AN61" s="89">
        <v>0.0</v>
      </c>
      <c r="AP61" s="89">
        <v>0.0</v>
      </c>
      <c r="AR61" s="89">
        <v>0.0</v>
      </c>
      <c r="AT61" s="85">
        <v>0.0</v>
      </c>
      <c r="AV61" s="89">
        <v>0.0</v>
      </c>
      <c r="AW61" s="89">
        <v>0.0</v>
      </c>
      <c r="AY61" s="76"/>
      <c r="AZ61" s="87"/>
      <c r="BA61" s="119"/>
      <c r="BB61" s="85"/>
      <c r="BC61" s="85"/>
      <c r="BD61" s="76">
        <f t="shared" ref="BD61:BE61" si="134">AM61*BD$4</f>
        <v>10</v>
      </c>
      <c r="BE61" s="76">
        <f t="shared" si="134"/>
        <v>0</v>
      </c>
      <c r="BG61" s="76">
        <f t="shared" si="128"/>
        <v>0</v>
      </c>
      <c r="BI61" s="76">
        <f t="shared" si="129"/>
        <v>0</v>
      </c>
      <c r="BK61" s="85">
        <f t="shared" si="130"/>
        <v>0</v>
      </c>
      <c r="BM61" s="76">
        <f t="shared" ref="BM61:BN61" si="135">AV61*BM$4</f>
        <v>0</v>
      </c>
      <c r="BN61" s="76">
        <f t="shared" si="135"/>
        <v>0</v>
      </c>
      <c r="BP61" s="76"/>
      <c r="BQ61" s="87"/>
      <c r="BR61" s="130">
        <f t="shared" si="120"/>
        <v>10</v>
      </c>
      <c r="BS61" s="130">
        <f t="shared" si="121"/>
        <v>7.064553518</v>
      </c>
      <c r="BT61" s="77"/>
      <c r="BU61" s="76">
        <f t="shared" si="132"/>
        <v>8.064553518</v>
      </c>
      <c r="BW61" s="76">
        <f t="shared" si="133"/>
        <v>36.21804528</v>
      </c>
      <c r="BX61" s="77"/>
    </row>
    <row r="62">
      <c r="A62" s="160">
        <v>4.0</v>
      </c>
      <c r="B62" s="161" t="s">
        <v>162</v>
      </c>
      <c r="D62" s="89">
        <v>9.0</v>
      </c>
      <c r="E62" s="77"/>
      <c r="F62" s="125">
        <v>2.0</v>
      </c>
      <c r="G62" s="126">
        <f t="shared" si="122"/>
        <v>2</v>
      </c>
      <c r="H62" s="76">
        <f t="shared" si="123"/>
        <v>2</v>
      </c>
      <c r="I62" s="76">
        <f t="shared" si="124"/>
        <v>22.5</v>
      </c>
      <c r="J62" s="77"/>
      <c r="K62" s="89"/>
      <c r="M62" s="90"/>
      <c r="N62" s="76"/>
      <c r="O62" s="82"/>
      <c r="P62" s="82"/>
      <c r="Q62" s="82"/>
      <c r="R62" s="90">
        <v>1.0</v>
      </c>
      <c r="S62" s="127">
        <v>2.0</v>
      </c>
      <c r="T62" s="89"/>
      <c r="V62" s="90"/>
      <c r="X62" s="76"/>
      <c r="Y62" s="82"/>
      <c r="Z62" s="82"/>
      <c r="AA62" s="82"/>
      <c r="AB62" s="89">
        <f t="shared" si="125"/>
        <v>1</v>
      </c>
      <c r="AD62" s="89">
        <f t="shared" si="126"/>
        <v>4</v>
      </c>
      <c r="AE62" s="77"/>
      <c r="AF62" s="76">
        <f t="shared" si="116"/>
        <v>5</v>
      </c>
      <c r="AG62" s="76">
        <f t="shared" si="117"/>
        <v>10.32786885</v>
      </c>
      <c r="AH62" s="77"/>
      <c r="AI62" s="76"/>
      <c r="AK62" s="76"/>
      <c r="AM62" s="89">
        <v>1.0</v>
      </c>
      <c r="AN62" s="89">
        <v>0.0</v>
      </c>
      <c r="AP62" s="89">
        <v>0.0</v>
      </c>
      <c r="AR62" s="89">
        <v>0.0</v>
      </c>
      <c r="AT62" s="85">
        <v>0.0</v>
      </c>
      <c r="AV62" s="89">
        <v>0.0</v>
      </c>
      <c r="AW62" s="89">
        <v>0.0</v>
      </c>
      <c r="AY62" s="76"/>
      <c r="AZ62" s="87"/>
      <c r="BA62" s="119"/>
      <c r="BB62" s="85"/>
      <c r="BC62" s="85"/>
      <c r="BD62" s="76">
        <f t="shared" ref="BD62:BE62" si="136">AM62*BD$4</f>
        <v>5</v>
      </c>
      <c r="BE62" s="76">
        <f t="shared" si="136"/>
        <v>0</v>
      </c>
      <c r="BG62" s="76">
        <f t="shared" si="128"/>
        <v>0</v>
      </c>
      <c r="BI62" s="76">
        <f t="shared" si="129"/>
        <v>0</v>
      </c>
      <c r="BK62" s="85">
        <f t="shared" si="130"/>
        <v>0</v>
      </c>
      <c r="BM62" s="76">
        <f t="shared" ref="BM62:BN62" si="137">AV62*BM$4</f>
        <v>0</v>
      </c>
      <c r="BN62" s="76">
        <f t="shared" si="137"/>
        <v>0</v>
      </c>
      <c r="BP62" s="76"/>
      <c r="BQ62" s="87"/>
      <c r="BR62" s="130">
        <f t="shared" si="120"/>
        <v>5</v>
      </c>
      <c r="BS62" s="130">
        <f t="shared" si="121"/>
        <v>3.532276759</v>
      </c>
      <c r="BT62" s="77"/>
      <c r="BU62" s="76">
        <f t="shared" si="132"/>
        <v>45.36014561</v>
      </c>
      <c r="BW62" s="76">
        <f t="shared" si="133"/>
        <v>73.51363737</v>
      </c>
      <c r="BX62" s="77"/>
    </row>
    <row r="63">
      <c r="A63" s="160">
        <v>5.0</v>
      </c>
      <c r="B63" s="161" t="s">
        <v>163</v>
      </c>
      <c r="D63" s="89">
        <v>3.0</v>
      </c>
      <c r="E63" s="77"/>
      <c r="F63" s="125"/>
      <c r="G63" s="126">
        <f t="shared" si="122"/>
        <v>0</v>
      </c>
      <c r="H63" s="76">
        <f t="shared" si="123"/>
        <v>0</v>
      </c>
      <c r="I63" s="76">
        <f t="shared" si="124"/>
        <v>0</v>
      </c>
      <c r="J63" s="77"/>
      <c r="K63" s="89"/>
      <c r="M63" s="90"/>
      <c r="N63" s="76"/>
      <c r="O63" s="82"/>
      <c r="P63" s="82"/>
      <c r="Q63" s="82"/>
      <c r="R63" s="90">
        <v>0.0</v>
      </c>
      <c r="S63" s="127">
        <v>0.0</v>
      </c>
      <c r="T63" s="89"/>
      <c r="V63" s="90"/>
      <c r="X63" s="76"/>
      <c r="Y63" s="82"/>
      <c r="Z63" s="82"/>
      <c r="AA63" s="82"/>
      <c r="AB63" s="89">
        <f t="shared" si="125"/>
        <v>0</v>
      </c>
      <c r="AD63" s="89">
        <f t="shared" si="126"/>
        <v>0</v>
      </c>
      <c r="AE63" s="77"/>
      <c r="AF63" s="76">
        <f t="shared" si="116"/>
        <v>0</v>
      </c>
      <c r="AG63" s="76">
        <f t="shared" si="117"/>
        <v>0</v>
      </c>
      <c r="AH63" s="77"/>
      <c r="AI63" s="99"/>
      <c r="AJ63" s="75"/>
      <c r="AK63" s="99"/>
      <c r="AL63" s="75"/>
      <c r="AM63" s="89">
        <v>0.0</v>
      </c>
      <c r="AN63" s="89">
        <v>0.0</v>
      </c>
      <c r="AP63" s="89">
        <v>0.0</v>
      </c>
      <c r="AR63" s="89">
        <v>0.0</v>
      </c>
      <c r="AT63" s="85">
        <v>0.0</v>
      </c>
      <c r="AV63" s="89">
        <v>0.0</v>
      </c>
      <c r="AW63" s="89">
        <v>0.0</v>
      </c>
      <c r="AY63" s="76"/>
      <c r="AZ63" s="87"/>
      <c r="BA63" s="132"/>
      <c r="BB63" s="101"/>
      <c r="BC63" s="101"/>
      <c r="BD63" s="76">
        <f t="shared" ref="BD63:BE63" si="138">AM63*BD$4</f>
        <v>0</v>
      </c>
      <c r="BE63" s="76">
        <f t="shared" si="138"/>
        <v>0</v>
      </c>
      <c r="BG63" s="76">
        <f t="shared" si="128"/>
        <v>0</v>
      </c>
      <c r="BI63" s="76">
        <f t="shared" si="129"/>
        <v>0</v>
      </c>
      <c r="BK63" s="101">
        <f t="shared" si="130"/>
        <v>0</v>
      </c>
      <c r="BL63" s="75"/>
      <c r="BM63" s="99">
        <f t="shared" ref="BM63:BN63" si="139">AV63*BM$4</f>
        <v>0</v>
      </c>
      <c r="BN63" s="76">
        <f t="shared" si="139"/>
        <v>0</v>
      </c>
      <c r="BP63" s="76"/>
      <c r="BQ63" s="87"/>
      <c r="BR63" s="130">
        <f t="shared" si="120"/>
        <v>0</v>
      </c>
      <c r="BS63" s="130">
        <f t="shared" si="121"/>
        <v>0</v>
      </c>
      <c r="BT63" s="77"/>
      <c r="BU63" s="76">
        <f t="shared" si="132"/>
        <v>3</v>
      </c>
      <c r="BW63" s="76">
        <f t="shared" si="133"/>
        <v>31.15349176</v>
      </c>
      <c r="BX63" s="77"/>
    </row>
    <row r="64" hidden="1">
      <c r="A64" s="122"/>
      <c r="B64" s="122"/>
      <c r="D64" s="89"/>
      <c r="E64" s="77"/>
      <c r="F64" s="125"/>
      <c r="G64" s="126"/>
      <c r="H64" s="76"/>
      <c r="I64" s="76"/>
      <c r="J64" s="77"/>
      <c r="K64" s="89"/>
      <c r="M64" s="90"/>
      <c r="N64" s="76"/>
      <c r="O64" s="82"/>
      <c r="P64" s="82"/>
      <c r="Q64" s="82"/>
      <c r="R64" s="90"/>
      <c r="S64" s="127"/>
      <c r="T64" s="89"/>
      <c r="V64" s="90"/>
      <c r="X64" s="76"/>
      <c r="Y64" s="82"/>
      <c r="Z64" s="82"/>
      <c r="AA64" s="82"/>
      <c r="AB64" s="89"/>
      <c r="AD64" s="89"/>
      <c r="AE64" s="77"/>
      <c r="AF64" s="76"/>
      <c r="AG64" s="76"/>
      <c r="AH64" s="77"/>
      <c r="AI64" s="76"/>
      <c r="AK64" s="76"/>
      <c r="AM64" s="89"/>
      <c r="AN64" s="89"/>
      <c r="AP64" s="89"/>
      <c r="AR64" s="89"/>
      <c r="AT64" s="89"/>
      <c r="AV64" s="89"/>
      <c r="AW64" s="89"/>
      <c r="AY64" s="76"/>
      <c r="AZ64" s="87"/>
      <c r="BA64" s="119"/>
      <c r="BB64" s="85"/>
      <c r="BC64" s="85"/>
      <c r="BD64" s="76"/>
      <c r="BE64" s="76"/>
      <c r="BG64" s="76"/>
      <c r="BI64" s="76"/>
      <c r="BK64" s="76"/>
      <c r="BM64" s="76"/>
      <c r="BN64" s="76"/>
      <c r="BP64" s="76"/>
      <c r="BQ64" s="87"/>
      <c r="BR64" s="130"/>
      <c r="BS64" s="130"/>
      <c r="BT64" s="77"/>
      <c r="BU64" s="76"/>
      <c r="BW64" s="76"/>
      <c r="BX64" s="77"/>
    </row>
    <row r="65" hidden="1">
      <c r="A65" s="122"/>
      <c r="B65" s="122"/>
      <c r="D65" s="89"/>
      <c r="E65" s="77"/>
      <c r="F65" s="125"/>
      <c r="G65" s="126"/>
      <c r="H65" s="76"/>
      <c r="I65" s="76"/>
      <c r="J65" s="77"/>
      <c r="K65" s="89"/>
      <c r="M65" s="90"/>
      <c r="N65" s="76"/>
      <c r="O65" s="82"/>
      <c r="P65" s="82"/>
      <c r="Q65" s="82"/>
      <c r="R65" s="90"/>
      <c r="S65" s="127"/>
      <c r="T65" s="89"/>
      <c r="V65" s="90"/>
      <c r="X65" s="76"/>
      <c r="Y65" s="82"/>
      <c r="Z65" s="82"/>
      <c r="AA65" s="82"/>
      <c r="AB65" s="89"/>
      <c r="AD65" s="89"/>
      <c r="AE65" s="77"/>
      <c r="AF65" s="76"/>
      <c r="AG65" s="76"/>
      <c r="AH65" s="77"/>
      <c r="AI65" s="76"/>
      <c r="AK65" s="76"/>
      <c r="AM65" s="89"/>
      <c r="AN65" s="89"/>
      <c r="AP65" s="89"/>
      <c r="AR65" s="89"/>
      <c r="AT65" s="89"/>
      <c r="AV65" s="89"/>
      <c r="AW65" s="89"/>
      <c r="AY65" s="76"/>
      <c r="AZ65" s="87"/>
      <c r="BA65" s="119"/>
      <c r="BB65" s="85"/>
      <c r="BC65" s="85"/>
      <c r="BD65" s="76"/>
      <c r="BE65" s="76"/>
      <c r="BG65" s="76"/>
      <c r="BI65" s="76"/>
      <c r="BK65" s="76"/>
      <c r="BM65" s="76"/>
      <c r="BN65" s="76"/>
      <c r="BP65" s="76"/>
      <c r="BQ65" s="87"/>
      <c r="BR65" s="130"/>
      <c r="BS65" s="130"/>
      <c r="BT65" s="77"/>
      <c r="BU65" s="76"/>
      <c r="BW65" s="76"/>
      <c r="BX65" s="77"/>
    </row>
    <row r="66" hidden="1">
      <c r="A66" s="122"/>
      <c r="B66" s="122"/>
      <c r="D66" s="89"/>
      <c r="E66" s="77"/>
      <c r="F66" s="125"/>
      <c r="G66" s="126"/>
      <c r="H66" s="76"/>
      <c r="I66" s="76"/>
      <c r="J66" s="77"/>
      <c r="K66" s="89"/>
      <c r="M66" s="90"/>
      <c r="N66" s="76"/>
      <c r="O66" s="82"/>
      <c r="P66" s="82"/>
      <c r="Q66" s="82"/>
      <c r="R66" s="90"/>
      <c r="S66" s="127"/>
      <c r="T66" s="89"/>
      <c r="V66" s="90"/>
      <c r="X66" s="76"/>
      <c r="Y66" s="82"/>
      <c r="Z66" s="82"/>
      <c r="AA66" s="82"/>
      <c r="AB66" s="89"/>
      <c r="AD66" s="89"/>
      <c r="AE66" s="77"/>
      <c r="AF66" s="76"/>
      <c r="AG66" s="76"/>
      <c r="AH66" s="77"/>
      <c r="AI66" s="76"/>
      <c r="AK66" s="76"/>
      <c r="AM66" s="89"/>
      <c r="AN66" s="89"/>
      <c r="AP66" s="89"/>
      <c r="AR66" s="89"/>
      <c r="AT66" s="89"/>
      <c r="AV66" s="89"/>
      <c r="AW66" s="89"/>
      <c r="AY66" s="76"/>
      <c r="AZ66" s="87"/>
      <c r="BA66" s="119"/>
      <c r="BB66" s="85"/>
      <c r="BC66" s="85"/>
      <c r="BD66" s="76"/>
      <c r="BE66" s="76"/>
      <c r="BG66" s="76"/>
      <c r="BI66" s="76"/>
      <c r="BK66" s="76"/>
      <c r="BM66" s="76"/>
      <c r="BN66" s="76"/>
      <c r="BP66" s="76"/>
      <c r="BQ66" s="87"/>
      <c r="BR66" s="130"/>
      <c r="BS66" s="130"/>
      <c r="BT66" s="77"/>
      <c r="BU66" s="76"/>
      <c r="BW66" s="76"/>
      <c r="BX66" s="77"/>
    </row>
    <row r="67" hidden="1">
      <c r="A67" s="122"/>
      <c r="B67" s="122"/>
      <c r="D67" s="89"/>
      <c r="E67" s="77"/>
      <c r="F67" s="125"/>
      <c r="G67" s="126"/>
      <c r="H67" s="76"/>
      <c r="I67" s="76"/>
      <c r="J67" s="77"/>
      <c r="K67" s="89"/>
      <c r="M67" s="90"/>
      <c r="N67" s="76"/>
      <c r="O67" s="82"/>
      <c r="P67" s="82"/>
      <c r="Q67" s="82"/>
      <c r="R67" s="90"/>
      <c r="S67" s="127"/>
      <c r="T67" s="89"/>
      <c r="V67" s="90"/>
      <c r="X67" s="76"/>
      <c r="Y67" s="82"/>
      <c r="Z67" s="82"/>
      <c r="AA67" s="82"/>
      <c r="AB67" s="89"/>
      <c r="AD67" s="89"/>
      <c r="AE67" s="77"/>
      <c r="AF67" s="76"/>
      <c r="AG67" s="76"/>
      <c r="AH67" s="77"/>
      <c r="AI67" s="76"/>
      <c r="AK67" s="76"/>
      <c r="AM67" s="89"/>
      <c r="AN67" s="89"/>
      <c r="AP67" s="89"/>
      <c r="AR67" s="89"/>
      <c r="AT67" s="89"/>
      <c r="AV67" s="89"/>
      <c r="AW67" s="89"/>
      <c r="AY67" s="76"/>
      <c r="AZ67" s="87"/>
      <c r="BA67" s="119"/>
      <c r="BB67" s="85"/>
      <c r="BC67" s="85"/>
      <c r="BD67" s="76"/>
      <c r="BE67" s="76"/>
      <c r="BG67" s="76"/>
      <c r="BI67" s="76"/>
      <c r="BK67" s="76"/>
      <c r="BM67" s="76"/>
      <c r="BN67" s="76"/>
      <c r="BP67" s="76"/>
      <c r="BQ67" s="87"/>
      <c r="BR67" s="130"/>
      <c r="BS67" s="130"/>
      <c r="BT67" s="77"/>
      <c r="BU67" s="76"/>
      <c r="BW67" s="76"/>
      <c r="BX67" s="77"/>
    </row>
    <row r="68" hidden="1">
      <c r="A68" s="122"/>
      <c r="B68" s="122"/>
      <c r="D68" s="89"/>
      <c r="E68" s="77"/>
      <c r="F68" s="125"/>
      <c r="G68" s="126"/>
      <c r="H68" s="76"/>
      <c r="I68" s="76"/>
      <c r="J68" s="77"/>
      <c r="K68" s="89"/>
      <c r="M68" s="90"/>
      <c r="N68" s="76"/>
      <c r="O68" s="82"/>
      <c r="P68" s="82"/>
      <c r="Q68" s="82"/>
      <c r="R68" s="90"/>
      <c r="S68" s="127"/>
      <c r="T68" s="89"/>
      <c r="V68" s="90"/>
      <c r="X68" s="76"/>
      <c r="Y68" s="82"/>
      <c r="Z68" s="82"/>
      <c r="AA68" s="82"/>
      <c r="AB68" s="89"/>
      <c r="AD68" s="89"/>
      <c r="AE68" s="77"/>
      <c r="AF68" s="76"/>
      <c r="AG68" s="76"/>
      <c r="AH68" s="77"/>
      <c r="AI68" s="76"/>
      <c r="AK68" s="76"/>
      <c r="AM68" s="89"/>
      <c r="AN68" s="89"/>
      <c r="AP68" s="89"/>
      <c r="AR68" s="89"/>
      <c r="AT68" s="89"/>
      <c r="AV68" s="89"/>
      <c r="AW68" s="89"/>
      <c r="AY68" s="76"/>
      <c r="AZ68" s="87"/>
      <c r="BA68" s="119"/>
      <c r="BB68" s="85"/>
      <c r="BC68" s="85"/>
      <c r="BD68" s="76"/>
      <c r="BE68" s="76"/>
      <c r="BG68" s="76"/>
      <c r="BI68" s="76"/>
      <c r="BK68" s="76"/>
      <c r="BM68" s="76"/>
      <c r="BN68" s="76"/>
      <c r="BP68" s="76"/>
      <c r="BQ68" s="87"/>
      <c r="BR68" s="130"/>
      <c r="BS68" s="130"/>
      <c r="BT68" s="77"/>
      <c r="BU68" s="76"/>
      <c r="BW68" s="76"/>
      <c r="BX68" s="77"/>
    </row>
    <row r="69" hidden="1">
      <c r="A69" s="122"/>
      <c r="B69" s="122"/>
      <c r="D69" s="89"/>
      <c r="E69" s="77"/>
      <c r="F69" s="125"/>
      <c r="G69" s="126"/>
      <c r="H69" s="76"/>
      <c r="I69" s="76"/>
      <c r="J69" s="77"/>
      <c r="K69" s="89"/>
      <c r="M69" s="90"/>
      <c r="N69" s="76"/>
      <c r="O69" s="82"/>
      <c r="P69" s="82"/>
      <c r="Q69" s="82"/>
      <c r="R69" s="90"/>
      <c r="S69" s="127"/>
      <c r="T69" s="89"/>
      <c r="V69" s="90"/>
      <c r="X69" s="76"/>
      <c r="Y69" s="82"/>
      <c r="Z69" s="82"/>
      <c r="AA69" s="82"/>
      <c r="AB69" s="89"/>
      <c r="AD69" s="89"/>
      <c r="AE69" s="77"/>
      <c r="AF69" s="76"/>
      <c r="AG69" s="76"/>
      <c r="AH69" s="77"/>
      <c r="AI69" s="76"/>
      <c r="AK69" s="76"/>
      <c r="AM69" s="89"/>
      <c r="AN69" s="89"/>
      <c r="AP69" s="89"/>
      <c r="AR69" s="89"/>
      <c r="AT69" s="89"/>
      <c r="AV69" s="89"/>
      <c r="AW69" s="89"/>
      <c r="AY69" s="76"/>
      <c r="AZ69" s="87"/>
      <c r="BA69" s="119"/>
      <c r="BB69" s="85"/>
      <c r="BC69" s="85"/>
      <c r="BD69" s="76"/>
      <c r="BE69" s="76"/>
      <c r="BG69" s="76"/>
      <c r="BI69" s="76"/>
      <c r="BK69" s="76"/>
      <c r="BM69" s="76"/>
      <c r="BN69" s="76"/>
      <c r="BP69" s="76"/>
      <c r="BQ69" s="87"/>
      <c r="BR69" s="130"/>
      <c r="BS69" s="130"/>
      <c r="BT69" s="77"/>
      <c r="BU69" s="76"/>
      <c r="BW69" s="76"/>
      <c r="BX69" s="77"/>
    </row>
    <row r="70" hidden="1">
      <c r="A70" s="136"/>
      <c r="B70" s="136"/>
      <c r="C70" s="75"/>
      <c r="D70" s="138"/>
      <c r="E70" s="139"/>
      <c r="F70" s="140"/>
      <c r="G70" s="141"/>
      <c r="H70" s="99"/>
      <c r="I70" s="99"/>
      <c r="J70" s="139"/>
      <c r="K70" s="138"/>
      <c r="L70" s="75"/>
      <c r="M70" s="142"/>
      <c r="N70" s="99"/>
      <c r="O70" s="143"/>
      <c r="P70" s="143"/>
      <c r="Q70" s="143"/>
      <c r="R70" s="142"/>
      <c r="S70" s="144"/>
      <c r="T70" s="138"/>
      <c r="U70" s="75"/>
      <c r="V70" s="142"/>
      <c r="W70" s="75"/>
      <c r="X70" s="99"/>
      <c r="Y70" s="143"/>
      <c r="Z70" s="143"/>
      <c r="AA70" s="143"/>
      <c r="AB70" s="138"/>
      <c r="AC70" s="75"/>
      <c r="AD70" s="138"/>
      <c r="AE70" s="139"/>
      <c r="AF70" s="99"/>
      <c r="AG70" s="99"/>
      <c r="AH70" s="139"/>
      <c r="AI70" s="99"/>
      <c r="AJ70" s="75"/>
      <c r="AK70" s="99"/>
      <c r="AL70" s="75"/>
      <c r="AM70" s="138"/>
      <c r="AN70" s="138"/>
      <c r="AO70" s="75"/>
      <c r="AP70" s="138"/>
      <c r="AQ70" s="75"/>
      <c r="AR70" s="138"/>
      <c r="AS70" s="75"/>
      <c r="AT70" s="138"/>
      <c r="AU70" s="75"/>
      <c r="AV70" s="138"/>
      <c r="AW70" s="138"/>
      <c r="AX70" s="75"/>
      <c r="AY70" s="99"/>
      <c r="AZ70" s="148"/>
      <c r="BA70" s="132"/>
      <c r="BB70" s="101"/>
      <c r="BC70" s="101"/>
      <c r="BD70" s="99"/>
      <c r="BE70" s="99"/>
      <c r="BF70" s="75"/>
      <c r="BG70" s="99"/>
      <c r="BH70" s="75"/>
      <c r="BI70" s="99"/>
      <c r="BJ70" s="75"/>
      <c r="BK70" s="99"/>
      <c r="BL70" s="75"/>
      <c r="BM70" s="99"/>
      <c r="BN70" s="99"/>
      <c r="BO70" s="75"/>
      <c r="BP70" s="99"/>
      <c r="BQ70" s="148"/>
      <c r="BR70" s="150"/>
      <c r="BS70" s="150"/>
      <c r="BT70" s="139"/>
      <c r="BU70" s="99"/>
      <c r="BV70" s="75"/>
      <c r="BW70" s="99"/>
      <c r="BX70" s="139"/>
    </row>
    <row r="71">
      <c r="A71" s="105" t="s">
        <v>55</v>
      </c>
      <c r="B71" s="107" t="s">
        <v>26</v>
      </c>
      <c r="C71" s="43"/>
      <c r="D71" s="110"/>
      <c r="E71" s="110"/>
      <c r="F71" s="111"/>
      <c r="G71" s="113"/>
      <c r="H71" s="113"/>
      <c r="I71" s="110"/>
      <c r="J71" s="115"/>
      <c r="K71" s="116">
        <v>0.0</v>
      </c>
      <c r="L71" s="43"/>
      <c r="M71" s="117">
        <v>0.0</v>
      </c>
      <c r="N71" s="117">
        <v>3.0</v>
      </c>
      <c r="O71" s="43"/>
      <c r="P71" s="117">
        <v>0.0</v>
      </c>
      <c r="Q71" s="43"/>
      <c r="R71" s="117"/>
      <c r="S71" s="118"/>
      <c r="T71" s="116">
        <f>K71*T$4</f>
        <v>0</v>
      </c>
      <c r="U71" s="43"/>
      <c r="V71" s="116">
        <f>M71*V$4</f>
        <v>0</v>
      </c>
      <c r="W71" s="43"/>
      <c r="X71" s="116">
        <f>N71*X$4</f>
        <v>12</v>
      </c>
      <c r="Y71" s="43"/>
      <c r="Z71" s="116">
        <f>P71*Z$4</f>
        <v>0</v>
      </c>
      <c r="AA71" s="43"/>
      <c r="AB71" s="116"/>
      <c r="AC71" s="43"/>
      <c r="AD71" s="116"/>
      <c r="AE71" s="115"/>
      <c r="AF71" s="110">
        <f t="shared" ref="AF71:AF75" si="140">SUM(T71:AE71)</f>
        <v>12</v>
      </c>
      <c r="AG71" s="110">
        <f t="shared" ref="AG71:AG75" si="141">IFERROR(AG$3/(AF$5/AF71),0)</f>
        <v>24.78688525</v>
      </c>
      <c r="AH71" s="115"/>
      <c r="AI71" s="119">
        <v>28.0</v>
      </c>
      <c r="AK71" s="85">
        <v>45.0</v>
      </c>
      <c r="AM71" s="110"/>
      <c r="AN71" s="116"/>
      <c r="AO71" s="43"/>
      <c r="AP71" s="116"/>
      <c r="AQ71" s="43"/>
      <c r="AR71" s="116"/>
      <c r="AS71" s="43"/>
      <c r="AT71" s="116"/>
      <c r="AU71" s="43"/>
      <c r="AV71" s="116"/>
      <c r="AW71" s="116"/>
      <c r="AX71" s="43"/>
      <c r="AY71" s="116">
        <v>0.0</v>
      </c>
      <c r="AZ71" s="115"/>
      <c r="BA71" s="119">
        <f>IFERROR(((AI71/AK71)*100)*BA$4,0)</f>
        <v>62.22222222</v>
      </c>
      <c r="BD71" s="110"/>
      <c r="BE71" s="110"/>
      <c r="BF71" s="110"/>
      <c r="BG71" s="110"/>
      <c r="BH71" s="110"/>
      <c r="BI71" s="110"/>
      <c r="BJ71" s="110"/>
      <c r="BK71" s="85"/>
      <c r="BL71" s="85"/>
      <c r="BM71" s="110"/>
      <c r="BN71" s="110"/>
      <c r="BO71" s="110"/>
      <c r="BP71" s="110">
        <f>AY71*BP$4</f>
        <v>0</v>
      </c>
      <c r="BQ71" s="115"/>
      <c r="BR71" s="120">
        <f t="shared" ref="BR71:BR75" si="144">SUM(BA71:BQ71)</f>
        <v>62.22222222</v>
      </c>
      <c r="BS71" s="120">
        <f t="shared" ref="BS71:BS75" si="145">IFERROR(BS$3/(BR$5/BR71),0)</f>
        <v>43.95722189</v>
      </c>
      <c r="BT71" s="115"/>
      <c r="BU71" s="110">
        <f>BS71+AG71+I71</f>
        <v>68.74410714</v>
      </c>
      <c r="BV71" s="43"/>
      <c r="BW71" s="110"/>
      <c r="BX71" s="121"/>
    </row>
    <row r="72">
      <c r="A72" s="122">
        <v>1.0</v>
      </c>
      <c r="B72" s="122" t="s">
        <v>164</v>
      </c>
      <c r="D72" s="89">
        <v>14.0</v>
      </c>
      <c r="E72" s="77"/>
      <c r="F72" s="125"/>
      <c r="G72" s="126">
        <f t="shared" ref="G72:G75" si="146">F72*G$4</f>
        <v>0</v>
      </c>
      <c r="H72" s="76">
        <f t="shared" ref="H72:H76" si="147">SUM(G72)</f>
        <v>0</v>
      </c>
      <c r="I72" s="76">
        <f t="shared" ref="I72:I75" si="148">IFERROR(I$3/(H$5/H72),0)</f>
        <v>0</v>
      </c>
      <c r="J72" s="77"/>
      <c r="K72" s="89"/>
      <c r="M72" s="90"/>
      <c r="N72" s="76"/>
      <c r="O72" s="82"/>
      <c r="P72" s="82"/>
      <c r="Q72" s="82"/>
      <c r="R72" s="90">
        <v>0.0</v>
      </c>
      <c r="S72" s="127">
        <v>0.0</v>
      </c>
      <c r="T72" s="89"/>
      <c r="V72" s="90"/>
      <c r="X72" s="76"/>
      <c r="Y72" s="82"/>
      <c r="Z72" s="82"/>
      <c r="AA72" s="82"/>
      <c r="AB72" s="89">
        <f t="shared" ref="AB72:AB75" si="149">R72*AB$4</f>
        <v>0</v>
      </c>
      <c r="AD72" s="89">
        <f t="shared" ref="AD72:AD75" si="150">S72*AD$4</f>
        <v>0</v>
      </c>
      <c r="AE72" s="77"/>
      <c r="AF72" s="76">
        <f t="shared" si="140"/>
        <v>0</v>
      </c>
      <c r="AG72" s="76">
        <f t="shared" si="141"/>
        <v>0</v>
      </c>
      <c r="AH72" s="77"/>
      <c r="AI72" s="76"/>
      <c r="AK72" s="76"/>
      <c r="AM72" s="89">
        <v>0.0</v>
      </c>
      <c r="AN72" s="89">
        <v>0.0</v>
      </c>
      <c r="AP72" s="89">
        <v>0.0</v>
      </c>
      <c r="AR72" s="89">
        <v>0.0</v>
      </c>
      <c r="AT72" s="85">
        <v>0.0</v>
      </c>
      <c r="AV72" s="89">
        <v>0.0</v>
      </c>
      <c r="AW72" s="89">
        <v>0.0</v>
      </c>
      <c r="AY72" s="76"/>
      <c r="AZ72" s="87"/>
      <c r="BA72" s="119"/>
      <c r="BB72" s="85"/>
      <c r="BC72" s="85"/>
      <c r="BD72" s="76">
        <f t="shared" ref="BD72:BE72" si="142">AM72*BD$4</f>
        <v>0</v>
      </c>
      <c r="BE72" s="76">
        <f t="shared" si="142"/>
        <v>0</v>
      </c>
      <c r="BG72" s="76">
        <f t="shared" ref="BG72:BG75" si="152">AP72*BG$4</f>
        <v>0</v>
      </c>
      <c r="BI72" s="76">
        <f t="shared" ref="BI72:BI75" si="153">AR72*BI$4</f>
        <v>0</v>
      </c>
      <c r="BK72" s="85">
        <f t="shared" ref="BK72:BK75" si="154">AS72*BL$4</f>
        <v>0</v>
      </c>
      <c r="BM72" s="76">
        <f t="shared" ref="BM72:BN72" si="143">AV72*BM$4</f>
        <v>0</v>
      </c>
      <c r="BN72" s="76">
        <f t="shared" si="143"/>
        <v>0</v>
      </c>
      <c r="BP72" s="76"/>
      <c r="BQ72" s="87"/>
      <c r="BR72" s="130">
        <f t="shared" si="144"/>
        <v>0</v>
      </c>
      <c r="BS72" s="130">
        <f t="shared" si="145"/>
        <v>0</v>
      </c>
      <c r="BT72" s="77"/>
      <c r="BU72" s="76">
        <f t="shared" ref="BU72:BU75" si="156">BS72+AG72+I72+D72</f>
        <v>14</v>
      </c>
      <c r="BW72" s="76">
        <f t="shared" ref="BW72:BW75" si="157">BU72+(BU$71/COUNT(BU$72:BU$83))</f>
        <v>31.18602678</v>
      </c>
      <c r="BX72" s="77"/>
    </row>
    <row r="73">
      <c r="A73" s="122">
        <v>2.0</v>
      </c>
      <c r="B73" s="122" t="s">
        <v>165</v>
      </c>
      <c r="D73" s="89">
        <v>0.0</v>
      </c>
      <c r="E73" s="77"/>
      <c r="F73" s="125"/>
      <c r="G73" s="126">
        <f t="shared" si="146"/>
        <v>0</v>
      </c>
      <c r="H73" s="76">
        <f t="shared" si="147"/>
        <v>0</v>
      </c>
      <c r="I73" s="76">
        <f t="shared" si="148"/>
        <v>0</v>
      </c>
      <c r="J73" s="77"/>
      <c r="K73" s="89"/>
      <c r="M73" s="90"/>
      <c r="N73" s="76"/>
      <c r="O73" s="82"/>
      <c r="P73" s="82"/>
      <c r="Q73" s="82"/>
      <c r="R73" s="90">
        <v>0.0</v>
      </c>
      <c r="S73" s="127">
        <v>0.0</v>
      </c>
      <c r="T73" s="89"/>
      <c r="V73" s="90"/>
      <c r="X73" s="76"/>
      <c r="Y73" s="82"/>
      <c r="Z73" s="82"/>
      <c r="AA73" s="82"/>
      <c r="AB73" s="89">
        <f t="shared" si="149"/>
        <v>0</v>
      </c>
      <c r="AD73" s="89">
        <f t="shared" si="150"/>
        <v>0</v>
      </c>
      <c r="AE73" s="77"/>
      <c r="AF73" s="76">
        <f t="shared" si="140"/>
        <v>0</v>
      </c>
      <c r="AG73" s="76">
        <f t="shared" si="141"/>
        <v>0</v>
      </c>
      <c r="AH73" s="77"/>
      <c r="AI73" s="76"/>
      <c r="AK73" s="76"/>
      <c r="AM73" s="89">
        <v>0.0</v>
      </c>
      <c r="AN73" s="89">
        <v>0.0</v>
      </c>
      <c r="AP73" s="89">
        <v>0.0</v>
      </c>
      <c r="AR73" s="89">
        <v>0.0</v>
      </c>
      <c r="AT73" s="85">
        <v>0.0</v>
      </c>
      <c r="AV73" s="89">
        <v>0.0</v>
      </c>
      <c r="AW73" s="89">
        <v>0.0</v>
      </c>
      <c r="AY73" s="76"/>
      <c r="AZ73" s="87"/>
      <c r="BA73" s="119"/>
      <c r="BB73" s="85"/>
      <c r="BC73" s="85"/>
      <c r="BD73" s="76">
        <f t="shared" ref="BD73:BE73" si="151">AM73*BD$4</f>
        <v>0</v>
      </c>
      <c r="BE73" s="76">
        <f t="shared" si="151"/>
        <v>0</v>
      </c>
      <c r="BG73" s="76">
        <f t="shared" si="152"/>
        <v>0</v>
      </c>
      <c r="BI73" s="76">
        <f t="shared" si="153"/>
        <v>0</v>
      </c>
      <c r="BK73" s="85">
        <f t="shared" si="154"/>
        <v>0</v>
      </c>
      <c r="BM73" s="76">
        <f t="shared" ref="BM73:BN73" si="155">AV73*BM$4</f>
        <v>0</v>
      </c>
      <c r="BN73" s="76">
        <f t="shared" si="155"/>
        <v>0</v>
      </c>
      <c r="BP73" s="76"/>
      <c r="BQ73" s="87"/>
      <c r="BR73" s="130">
        <f t="shared" si="144"/>
        <v>0</v>
      </c>
      <c r="BS73" s="130">
        <f t="shared" si="145"/>
        <v>0</v>
      </c>
      <c r="BT73" s="77"/>
      <c r="BU73" s="76">
        <f t="shared" si="156"/>
        <v>0</v>
      </c>
      <c r="BW73" s="76">
        <f t="shared" si="157"/>
        <v>17.18602678</v>
      </c>
      <c r="BX73" s="77"/>
    </row>
    <row r="74">
      <c r="A74" s="160">
        <v>3.0</v>
      </c>
      <c r="B74" s="161" t="s">
        <v>166</v>
      </c>
      <c r="D74" s="89">
        <v>0.0</v>
      </c>
      <c r="E74" s="77"/>
      <c r="F74" s="125"/>
      <c r="G74" s="126">
        <f t="shared" si="146"/>
        <v>0</v>
      </c>
      <c r="H74" s="76">
        <f t="shared" si="147"/>
        <v>0</v>
      </c>
      <c r="I74" s="76">
        <f t="shared" si="148"/>
        <v>0</v>
      </c>
      <c r="J74" s="77"/>
      <c r="K74" s="89"/>
      <c r="M74" s="90"/>
      <c r="N74" s="76"/>
      <c r="O74" s="82"/>
      <c r="P74" s="82"/>
      <c r="Q74" s="82"/>
      <c r="R74" s="90">
        <v>0.0</v>
      </c>
      <c r="S74" s="127">
        <v>0.0</v>
      </c>
      <c r="T74" s="89"/>
      <c r="V74" s="90"/>
      <c r="X74" s="76"/>
      <c r="Y74" s="82"/>
      <c r="Z74" s="82"/>
      <c r="AA74" s="82"/>
      <c r="AB74" s="89">
        <f t="shared" si="149"/>
        <v>0</v>
      </c>
      <c r="AD74" s="89">
        <f t="shared" si="150"/>
        <v>0</v>
      </c>
      <c r="AE74" s="77"/>
      <c r="AF74" s="76">
        <f t="shared" si="140"/>
        <v>0</v>
      </c>
      <c r="AG74" s="76">
        <f t="shared" si="141"/>
        <v>0</v>
      </c>
      <c r="AH74" s="77"/>
      <c r="AI74" s="76"/>
      <c r="AK74" s="76"/>
      <c r="AM74" s="89">
        <v>0.0</v>
      </c>
      <c r="AN74" s="89">
        <v>0.0</v>
      </c>
      <c r="AP74" s="89">
        <v>0.0</v>
      </c>
      <c r="AR74" s="89">
        <v>0.0</v>
      </c>
      <c r="AT74" s="85">
        <v>0.0</v>
      </c>
      <c r="AV74" s="89">
        <v>0.0</v>
      </c>
      <c r="AW74" s="89">
        <v>0.0</v>
      </c>
      <c r="AY74" s="76"/>
      <c r="AZ74" s="87"/>
      <c r="BA74" s="119"/>
      <c r="BB74" s="85"/>
      <c r="BC74" s="85"/>
      <c r="BD74" s="76">
        <f t="shared" ref="BD74:BE74" si="158">AM74*BD$4</f>
        <v>0</v>
      </c>
      <c r="BE74" s="76">
        <f t="shared" si="158"/>
        <v>0</v>
      </c>
      <c r="BG74" s="76">
        <f t="shared" si="152"/>
        <v>0</v>
      </c>
      <c r="BI74" s="76">
        <f t="shared" si="153"/>
        <v>0</v>
      </c>
      <c r="BK74" s="85">
        <f t="shared" si="154"/>
        <v>0</v>
      </c>
      <c r="BM74" s="76">
        <f t="shared" ref="BM74:BN74" si="159">AV74*BM$4</f>
        <v>0</v>
      </c>
      <c r="BN74" s="76">
        <f t="shared" si="159"/>
        <v>0</v>
      </c>
      <c r="BP74" s="76"/>
      <c r="BQ74" s="87"/>
      <c r="BR74" s="130">
        <f t="shared" si="144"/>
        <v>0</v>
      </c>
      <c r="BS74" s="130">
        <f t="shared" si="145"/>
        <v>0</v>
      </c>
      <c r="BT74" s="77"/>
      <c r="BU74" s="76">
        <f t="shared" si="156"/>
        <v>0</v>
      </c>
      <c r="BW74" s="76">
        <f t="shared" si="157"/>
        <v>17.18602678</v>
      </c>
      <c r="BX74" s="77"/>
    </row>
    <row r="75">
      <c r="A75" s="160">
        <v>4.0</v>
      </c>
      <c r="B75" s="161" t="s">
        <v>167</v>
      </c>
      <c r="D75" s="89">
        <v>1.0</v>
      </c>
      <c r="E75" s="77"/>
      <c r="F75" s="125"/>
      <c r="G75" s="126">
        <f t="shared" si="146"/>
        <v>0</v>
      </c>
      <c r="H75" s="76">
        <f t="shared" si="147"/>
        <v>0</v>
      </c>
      <c r="I75" s="76">
        <f t="shared" si="148"/>
        <v>0</v>
      </c>
      <c r="J75" s="77"/>
      <c r="K75" s="89"/>
      <c r="M75" s="90"/>
      <c r="N75" s="76"/>
      <c r="O75" s="82"/>
      <c r="P75" s="82"/>
      <c r="Q75" s="82"/>
      <c r="R75" s="90">
        <v>0.0</v>
      </c>
      <c r="S75" s="127">
        <v>0.0</v>
      </c>
      <c r="T75" s="89"/>
      <c r="V75" s="90"/>
      <c r="X75" s="76"/>
      <c r="Y75" s="82"/>
      <c r="Z75" s="82"/>
      <c r="AA75" s="82"/>
      <c r="AB75" s="89">
        <f t="shared" si="149"/>
        <v>0</v>
      </c>
      <c r="AD75" s="89">
        <f t="shared" si="150"/>
        <v>0</v>
      </c>
      <c r="AE75" s="77"/>
      <c r="AF75" s="76">
        <f t="shared" si="140"/>
        <v>0</v>
      </c>
      <c r="AG75" s="76">
        <f t="shared" si="141"/>
        <v>0</v>
      </c>
      <c r="AH75" s="77"/>
      <c r="AI75" s="99"/>
      <c r="AJ75" s="75"/>
      <c r="AK75" s="99"/>
      <c r="AL75" s="75"/>
      <c r="AM75" s="89">
        <v>0.0</v>
      </c>
      <c r="AN75" s="89">
        <v>0.0</v>
      </c>
      <c r="AP75" s="89">
        <v>0.0</v>
      </c>
      <c r="AR75" s="89">
        <v>0.0</v>
      </c>
      <c r="AT75" s="85">
        <v>0.0</v>
      </c>
      <c r="AV75" s="89">
        <v>0.0</v>
      </c>
      <c r="AW75" s="89">
        <v>0.0</v>
      </c>
      <c r="AY75" s="76"/>
      <c r="AZ75" s="87"/>
      <c r="BA75" s="132"/>
      <c r="BB75" s="101"/>
      <c r="BC75" s="101"/>
      <c r="BD75" s="76">
        <f t="shared" ref="BD75:BE75" si="160">AM75*BD$4</f>
        <v>0</v>
      </c>
      <c r="BE75" s="76">
        <f t="shared" si="160"/>
        <v>0</v>
      </c>
      <c r="BG75" s="76">
        <f t="shared" si="152"/>
        <v>0</v>
      </c>
      <c r="BI75" s="99">
        <f t="shared" si="153"/>
        <v>0</v>
      </c>
      <c r="BJ75" s="75"/>
      <c r="BK75" s="101">
        <f t="shared" si="154"/>
        <v>0</v>
      </c>
      <c r="BL75" s="75"/>
      <c r="BM75" s="99">
        <f t="shared" ref="BM75:BN75" si="161">AV75*BM$4</f>
        <v>0</v>
      </c>
      <c r="BN75" s="76">
        <f t="shared" si="161"/>
        <v>0</v>
      </c>
      <c r="BP75" s="76"/>
      <c r="BQ75" s="87"/>
      <c r="BR75" s="130">
        <f t="shared" si="144"/>
        <v>0</v>
      </c>
      <c r="BS75" s="130">
        <f t="shared" si="145"/>
        <v>0</v>
      </c>
      <c r="BT75" s="77"/>
      <c r="BU75" s="76">
        <f t="shared" si="156"/>
        <v>1</v>
      </c>
      <c r="BW75" s="76">
        <f t="shared" si="157"/>
        <v>18.18602678</v>
      </c>
      <c r="BX75" s="77"/>
    </row>
    <row r="76" hidden="1">
      <c r="A76" s="122"/>
      <c r="B76" s="122"/>
      <c r="D76" s="89"/>
      <c r="E76" s="77"/>
      <c r="F76" s="125"/>
      <c r="G76" s="126"/>
      <c r="H76" s="76">
        <f t="shared" si="147"/>
        <v>0</v>
      </c>
      <c r="I76" s="76"/>
      <c r="J76" s="77"/>
      <c r="K76" s="89"/>
      <c r="M76" s="90"/>
      <c r="N76" s="76"/>
      <c r="O76" s="82"/>
      <c r="P76" s="82"/>
      <c r="Q76" s="82"/>
      <c r="R76" s="90"/>
      <c r="S76" s="127"/>
      <c r="T76" s="89"/>
      <c r="V76" s="90"/>
      <c r="X76" s="76"/>
      <c r="Y76" s="82"/>
      <c r="Z76" s="82"/>
      <c r="AA76" s="82"/>
      <c r="AB76" s="89"/>
      <c r="AD76" s="89"/>
      <c r="AE76" s="77"/>
      <c r="AF76" s="76"/>
      <c r="AG76" s="76"/>
      <c r="AH76" s="77"/>
      <c r="AI76" s="76"/>
      <c r="AK76" s="76"/>
      <c r="AM76" s="89"/>
      <c r="AN76" s="89"/>
      <c r="AP76" s="89"/>
      <c r="AR76" s="89"/>
      <c r="AT76" s="89"/>
      <c r="AV76" s="89"/>
      <c r="AW76" s="89"/>
      <c r="AY76" s="76"/>
      <c r="AZ76" s="87"/>
      <c r="BA76" s="119"/>
      <c r="BB76" s="85"/>
      <c r="BC76" s="85"/>
      <c r="BD76" s="76"/>
      <c r="BE76" s="76"/>
      <c r="BG76" s="76"/>
      <c r="BI76" s="76"/>
      <c r="BK76" s="76"/>
      <c r="BM76" s="76"/>
      <c r="BN76" s="76"/>
      <c r="BP76" s="76"/>
      <c r="BQ76" s="87"/>
      <c r="BR76" s="130"/>
      <c r="BS76" s="130"/>
      <c r="BT76" s="77"/>
      <c r="BU76" s="76"/>
      <c r="BW76" s="76"/>
      <c r="BX76" s="77"/>
    </row>
    <row r="77" hidden="1">
      <c r="A77" s="122"/>
      <c r="B77" s="122"/>
      <c r="D77" s="89"/>
      <c r="E77" s="77"/>
      <c r="F77" s="125"/>
      <c r="G77" s="126"/>
      <c r="H77" s="76"/>
      <c r="I77" s="76"/>
      <c r="J77" s="77"/>
      <c r="K77" s="89"/>
      <c r="M77" s="90"/>
      <c r="N77" s="76"/>
      <c r="O77" s="82"/>
      <c r="P77" s="82"/>
      <c r="Q77" s="82"/>
      <c r="R77" s="90"/>
      <c r="S77" s="127"/>
      <c r="T77" s="89"/>
      <c r="V77" s="90"/>
      <c r="X77" s="76"/>
      <c r="Y77" s="82"/>
      <c r="Z77" s="82"/>
      <c r="AA77" s="82"/>
      <c r="AB77" s="89"/>
      <c r="AD77" s="89"/>
      <c r="AE77" s="77"/>
      <c r="AF77" s="76"/>
      <c r="AG77" s="76"/>
      <c r="AH77" s="77"/>
      <c r="AI77" s="76"/>
      <c r="AK77" s="76"/>
      <c r="AM77" s="89"/>
      <c r="AN77" s="89"/>
      <c r="AP77" s="89"/>
      <c r="AR77" s="89"/>
      <c r="AT77" s="89"/>
      <c r="AV77" s="89"/>
      <c r="AW77" s="89"/>
      <c r="AY77" s="76"/>
      <c r="AZ77" s="87"/>
      <c r="BA77" s="119"/>
      <c r="BB77" s="85"/>
      <c r="BC77" s="85"/>
      <c r="BD77" s="76"/>
      <c r="BE77" s="76"/>
      <c r="BG77" s="76"/>
      <c r="BI77" s="76"/>
      <c r="BK77" s="76"/>
      <c r="BM77" s="76"/>
      <c r="BN77" s="76"/>
      <c r="BP77" s="76"/>
      <c r="BQ77" s="87"/>
      <c r="BR77" s="130"/>
      <c r="BS77" s="130"/>
      <c r="BT77" s="77"/>
      <c r="BU77" s="76"/>
      <c r="BW77" s="76"/>
      <c r="BX77" s="77"/>
    </row>
    <row r="78" hidden="1">
      <c r="A78" s="122"/>
      <c r="B78" s="122"/>
      <c r="D78" s="89"/>
      <c r="E78" s="77"/>
      <c r="F78" s="125"/>
      <c r="G78" s="126"/>
      <c r="H78" s="76"/>
      <c r="I78" s="76"/>
      <c r="J78" s="77"/>
      <c r="K78" s="89"/>
      <c r="M78" s="90"/>
      <c r="N78" s="76"/>
      <c r="O78" s="82"/>
      <c r="P78" s="82"/>
      <c r="Q78" s="82"/>
      <c r="R78" s="90"/>
      <c r="S78" s="127"/>
      <c r="T78" s="89"/>
      <c r="V78" s="90"/>
      <c r="X78" s="76"/>
      <c r="Y78" s="82"/>
      <c r="Z78" s="82"/>
      <c r="AA78" s="82"/>
      <c r="AB78" s="89"/>
      <c r="AD78" s="89"/>
      <c r="AE78" s="77"/>
      <c r="AF78" s="76"/>
      <c r="AG78" s="76"/>
      <c r="AH78" s="77"/>
      <c r="AI78" s="76"/>
      <c r="AK78" s="76"/>
      <c r="AM78" s="89"/>
      <c r="AN78" s="89"/>
      <c r="AP78" s="89"/>
      <c r="AR78" s="89"/>
      <c r="AT78" s="89"/>
      <c r="AV78" s="89"/>
      <c r="AW78" s="89"/>
      <c r="AY78" s="76"/>
      <c r="AZ78" s="87"/>
      <c r="BA78" s="119"/>
      <c r="BB78" s="85"/>
      <c r="BC78" s="85"/>
      <c r="BD78" s="76"/>
      <c r="BE78" s="76"/>
      <c r="BG78" s="76"/>
      <c r="BI78" s="76"/>
      <c r="BK78" s="76"/>
      <c r="BM78" s="76"/>
      <c r="BN78" s="76"/>
      <c r="BP78" s="76"/>
      <c r="BQ78" s="87"/>
      <c r="BR78" s="130"/>
      <c r="BS78" s="130"/>
      <c r="BT78" s="77"/>
      <c r="BU78" s="76"/>
      <c r="BW78" s="76"/>
      <c r="BX78" s="77"/>
    </row>
    <row r="79" hidden="1">
      <c r="A79" s="122"/>
      <c r="B79" s="122"/>
      <c r="D79" s="89"/>
      <c r="E79" s="77"/>
      <c r="F79" s="125"/>
      <c r="G79" s="126"/>
      <c r="H79" s="76"/>
      <c r="I79" s="76"/>
      <c r="J79" s="77"/>
      <c r="K79" s="89"/>
      <c r="M79" s="90"/>
      <c r="N79" s="76"/>
      <c r="O79" s="82"/>
      <c r="P79" s="82"/>
      <c r="Q79" s="82"/>
      <c r="R79" s="90"/>
      <c r="S79" s="127"/>
      <c r="T79" s="89"/>
      <c r="V79" s="90"/>
      <c r="X79" s="76"/>
      <c r="Y79" s="82"/>
      <c r="Z79" s="82"/>
      <c r="AA79" s="82"/>
      <c r="AB79" s="89"/>
      <c r="AD79" s="89"/>
      <c r="AE79" s="77"/>
      <c r="AF79" s="76"/>
      <c r="AG79" s="76"/>
      <c r="AH79" s="77"/>
      <c r="AI79" s="76"/>
      <c r="AK79" s="76"/>
      <c r="AM79" s="89"/>
      <c r="AN79" s="89"/>
      <c r="AP79" s="89"/>
      <c r="AR79" s="89"/>
      <c r="AT79" s="89"/>
      <c r="AV79" s="89"/>
      <c r="AW79" s="89"/>
      <c r="AY79" s="76"/>
      <c r="AZ79" s="87"/>
      <c r="BA79" s="119"/>
      <c r="BB79" s="85"/>
      <c r="BC79" s="85"/>
      <c r="BD79" s="76"/>
      <c r="BE79" s="76"/>
      <c r="BG79" s="76"/>
      <c r="BI79" s="76"/>
      <c r="BK79" s="76"/>
      <c r="BM79" s="76"/>
      <c r="BN79" s="76"/>
      <c r="BP79" s="76"/>
      <c r="BQ79" s="87"/>
      <c r="BR79" s="130"/>
      <c r="BS79" s="130"/>
      <c r="BT79" s="77"/>
      <c r="BU79" s="76"/>
      <c r="BW79" s="76"/>
      <c r="BX79" s="77"/>
    </row>
    <row r="80" hidden="1">
      <c r="A80" s="122"/>
      <c r="B80" s="122"/>
      <c r="D80" s="89"/>
      <c r="E80" s="77"/>
      <c r="F80" s="125"/>
      <c r="G80" s="126"/>
      <c r="H80" s="76"/>
      <c r="I80" s="76"/>
      <c r="J80" s="77"/>
      <c r="K80" s="89"/>
      <c r="M80" s="90"/>
      <c r="N80" s="76"/>
      <c r="O80" s="82"/>
      <c r="P80" s="82"/>
      <c r="Q80" s="82"/>
      <c r="R80" s="90"/>
      <c r="S80" s="127"/>
      <c r="T80" s="89"/>
      <c r="V80" s="90"/>
      <c r="X80" s="76"/>
      <c r="Y80" s="82"/>
      <c r="Z80" s="82"/>
      <c r="AA80" s="82"/>
      <c r="AB80" s="89"/>
      <c r="AD80" s="89"/>
      <c r="AE80" s="77"/>
      <c r="AF80" s="76"/>
      <c r="AG80" s="76"/>
      <c r="AH80" s="77"/>
      <c r="AI80" s="76"/>
      <c r="AK80" s="76"/>
      <c r="AM80" s="89"/>
      <c r="AN80" s="89"/>
      <c r="AP80" s="89"/>
      <c r="AR80" s="89"/>
      <c r="AT80" s="89"/>
      <c r="AV80" s="89"/>
      <c r="AW80" s="89"/>
      <c r="AY80" s="76"/>
      <c r="AZ80" s="87"/>
      <c r="BA80" s="119"/>
      <c r="BB80" s="85"/>
      <c r="BC80" s="85"/>
      <c r="BD80" s="76"/>
      <c r="BE80" s="76"/>
      <c r="BG80" s="76"/>
      <c r="BI80" s="76"/>
      <c r="BK80" s="76"/>
      <c r="BM80" s="76"/>
      <c r="BN80" s="76"/>
      <c r="BP80" s="76"/>
      <c r="BQ80" s="87"/>
      <c r="BR80" s="130"/>
      <c r="BS80" s="130"/>
      <c r="BT80" s="77"/>
      <c r="BU80" s="76"/>
      <c r="BW80" s="76"/>
      <c r="BX80" s="77"/>
    </row>
    <row r="81" hidden="1">
      <c r="A81" s="122"/>
      <c r="B81" s="122"/>
      <c r="D81" s="89"/>
      <c r="E81" s="77"/>
      <c r="F81" s="125"/>
      <c r="G81" s="126"/>
      <c r="H81" s="76"/>
      <c r="I81" s="76"/>
      <c r="J81" s="77"/>
      <c r="K81" s="89"/>
      <c r="M81" s="90"/>
      <c r="N81" s="76"/>
      <c r="O81" s="82"/>
      <c r="P81" s="82"/>
      <c r="Q81" s="82"/>
      <c r="R81" s="90"/>
      <c r="S81" s="127"/>
      <c r="T81" s="89"/>
      <c r="V81" s="90"/>
      <c r="X81" s="76"/>
      <c r="Y81" s="82"/>
      <c r="Z81" s="82"/>
      <c r="AA81" s="82"/>
      <c r="AB81" s="89"/>
      <c r="AD81" s="89"/>
      <c r="AE81" s="77"/>
      <c r="AF81" s="76"/>
      <c r="AG81" s="76"/>
      <c r="AH81" s="77"/>
      <c r="AI81" s="76"/>
      <c r="AK81" s="76"/>
      <c r="AM81" s="89"/>
      <c r="AN81" s="89"/>
      <c r="AP81" s="89"/>
      <c r="AR81" s="89"/>
      <c r="AT81" s="89"/>
      <c r="AV81" s="89"/>
      <c r="AW81" s="89"/>
      <c r="AY81" s="76"/>
      <c r="AZ81" s="87"/>
      <c r="BA81" s="119"/>
      <c r="BB81" s="85"/>
      <c r="BC81" s="85"/>
      <c r="BD81" s="76"/>
      <c r="BE81" s="76"/>
      <c r="BG81" s="76"/>
      <c r="BI81" s="76"/>
      <c r="BK81" s="76"/>
      <c r="BM81" s="76"/>
      <c r="BN81" s="76"/>
      <c r="BP81" s="76"/>
      <c r="BQ81" s="87"/>
      <c r="BR81" s="130"/>
      <c r="BS81" s="130"/>
      <c r="BT81" s="77"/>
      <c r="BU81" s="76"/>
      <c r="BW81" s="76"/>
      <c r="BX81" s="77"/>
    </row>
    <row r="82" hidden="1">
      <c r="A82" s="122"/>
      <c r="B82" s="122"/>
      <c r="D82" s="89"/>
      <c r="E82" s="77"/>
      <c r="F82" s="125"/>
      <c r="G82" s="126"/>
      <c r="H82" s="76"/>
      <c r="I82" s="76"/>
      <c r="J82" s="77"/>
      <c r="K82" s="89"/>
      <c r="M82" s="90"/>
      <c r="N82" s="76"/>
      <c r="O82" s="82"/>
      <c r="P82" s="82"/>
      <c r="Q82" s="82"/>
      <c r="R82" s="90"/>
      <c r="S82" s="127"/>
      <c r="T82" s="89"/>
      <c r="V82" s="90"/>
      <c r="X82" s="76"/>
      <c r="Y82" s="82"/>
      <c r="Z82" s="82"/>
      <c r="AA82" s="82"/>
      <c r="AB82" s="89"/>
      <c r="AD82" s="89"/>
      <c r="AE82" s="77"/>
      <c r="AF82" s="76"/>
      <c r="AG82" s="76"/>
      <c r="AH82" s="77"/>
      <c r="AI82" s="76"/>
      <c r="AK82" s="76"/>
      <c r="AM82" s="89"/>
      <c r="AN82" s="89"/>
      <c r="AP82" s="89"/>
      <c r="AR82" s="89"/>
      <c r="AT82" s="89"/>
      <c r="AV82" s="89"/>
      <c r="AW82" s="89"/>
      <c r="AY82" s="76"/>
      <c r="AZ82" s="87"/>
      <c r="BA82" s="119"/>
      <c r="BB82" s="85"/>
      <c r="BC82" s="85"/>
      <c r="BD82" s="76"/>
      <c r="BE82" s="76"/>
      <c r="BG82" s="76"/>
      <c r="BI82" s="76"/>
      <c r="BK82" s="76"/>
      <c r="BM82" s="76"/>
      <c r="BN82" s="76"/>
      <c r="BP82" s="76"/>
      <c r="BQ82" s="87"/>
      <c r="BR82" s="130"/>
      <c r="BS82" s="130"/>
      <c r="BT82" s="77"/>
      <c r="BU82" s="76"/>
      <c r="BW82" s="76"/>
      <c r="BX82" s="77"/>
    </row>
    <row r="83" hidden="1">
      <c r="A83" s="136"/>
      <c r="B83" s="136"/>
      <c r="C83" s="75"/>
      <c r="D83" s="138"/>
      <c r="E83" s="139"/>
      <c r="F83" s="140"/>
      <c r="G83" s="141"/>
      <c r="H83" s="99"/>
      <c r="I83" s="99"/>
      <c r="J83" s="139"/>
      <c r="K83" s="138"/>
      <c r="L83" s="75"/>
      <c r="M83" s="142"/>
      <c r="N83" s="99"/>
      <c r="O83" s="143"/>
      <c r="P83" s="143"/>
      <c r="Q83" s="143"/>
      <c r="R83" s="142"/>
      <c r="S83" s="144"/>
      <c r="T83" s="138"/>
      <c r="U83" s="75"/>
      <c r="V83" s="142"/>
      <c r="W83" s="75"/>
      <c r="X83" s="99"/>
      <c r="Y83" s="143"/>
      <c r="Z83" s="143"/>
      <c r="AA83" s="143"/>
      <c r="AB83" s="138"/>
      <c r="AC83" s="75"/>
      <c r="AD83" s="138"/>
      <c r="AE83" s="139"/>
      <c r="AF83" s="99"/>
      <c r="AG83" s="99"/>
      <c r="AH83" s="139"/>
      <c r="AI83" s="99"/>
      <c r="AJ83" s="75"/>
      <c r="AK83" s="99"/>
      <c r="AL83" s="75"/>
      <c r="AM83" s="138"/>
      <c r="AN83" s="138"/>
      <c r="AO83" s="75"/>
      <c r="AP83" s="138"/>
      <c r="AQ83" s="75"/>
      <c r="AR83" s="138"/>
      <c r="AS83" s="75"/>
      <c r="AT83" s="138"/>
      <c r="AU83" s="75"/>
      <c r="AV83" s="138"/>
      <c r="AW83" s="138"/>
      <c r="AX83" s="75"/>
      <c r="AY83" s="99"/>
      <c r="AZ83" s="148"/>
      <c r="BA83" s="132"/>
      <c r="BB83" s="101"/>
      <c r="BC83" s="101"/>
      <c r="BD83" s="99"/>
      <c r="BE83" s="99"/>
      <c r="BF83" s="75"/>
      <c r="BG83" s="99"/>
      <c r="BH83" s="75"/>
      <c r="BI83" s="99"/>
      <c r="BJ83" s="75"/>
      <c r="BK83" s="99"/>
      <c r="BL83" s="75"/>
      <c r="BM83" s="99"/>
      <c r="BN83" s="99"/>
      <c r="BO83" s="75"/>
      <c r="BP83" s="99"/>
      <c r="BQ83" s="148"/>
      <c r="BR83" s="150"/>
      <c r="BS83" s="150"/>
      <c r="BT83" s="139"/>
      <c r="BU83" s="99"/>
      <c r="BV83" s="75"/>
      <c r="BW83" s="99"/>
      <c r="BX83" s="139"/>
    </row>
    <row r="84">
      <c r="A84" s="105" t="s">
        <v>56</v>
      </c>
      <c r="B84" s="107" t="s">
        <v>168</v>
      </c>
      <c r="C84" s="43"/>
      <c r="D84" s="110"/>
      <c r="E84" s="110"/>
      <c r="F84" s="111"/>
      <c r="G84" s="113"/>
      <c r="H84" s="113"/>
      <c r="I84" s="110"/>
      <c r="J84" s="115"/>
      <c r="K84" s="116">
        <v>2.0</v>
      </c>
      <c r="L84" s="43"/>
      <c r="M84" s="117">
        <v>5.0</v>
      </c>
      <c r="N84" s="117">
        <v>5.0</v>
      </c>
      <c r="O84" s="43"/>
      <c r="P84" s="117">
        <v>0.0</v>
      </c>
      <c r="Q84" s="43"/>
      <c r="R84" s="117"/>
      <c r="S84" s="118"/>
      <c r="T84" s="116">
        <f>K84*T$4</f>
        <v>4</v>
      </c>
      <c r="U84" s="43"/>
      <c r="V84" s="116">
        <f>M84*V$4</f>
        <v>10</v>
      </c>
      <c r="W84" s="43"/>
      <c r="X84" s="116">
        <f>N84*X$4</f>
        <v>20</v>
      </c>
      <c r="Y84" s="43"/>
      <c r="Z84" s="116">
        <f>P84*Z$4</f>
        <v>0</v>
      </c>
      <c r="AA84" s="43"/>
      <c r="AB84" s="116"/>
      <c r="AC84" s="43"/>
      <c r="AD84" s="116"/>
      <c r="AE84" s="115"/>
      <c r="AF84" s="110">
        <f t="shared" ref="AF84:AF85" si="162">SUM(T84:AE84)</f>
        <v>34</v>
      </c>
      <c r="AG84" s="110">
        <f t="shared" ref="AG84:AG85" si="163">IFERROR(AG$3/(AF$5/AF84),0)</f>
        <v>70.2295082</v>
      </c>
      <c r="AH84" s="115"/>
      <c r="AI84" s="119">
        <v>0.0</v>
      </c>
      <c r="AK84" s="85">
        <v>0.0</v>
      </c>
      <c r="AM84" s="110"/>
      <c r="AN84" s="116"/>
      <c r="AO84" s="43"/>
      <c r="AP84" s="116"/>
      <c r="AQ84" s="43"/>
      <c r="AR84" s="116"/>
      <c r="AS84" s="43"/>
      <c r="AT84" s="116"/>
      <c r="AU84" s="43"/>
      <c r="AV84" s="116"/>
      <c r="AW84" s="116"/>
      <c r="AX84" s="43"/>
      <c r="AY84" s="116">
        <v>4.0</v>
      </c>
      <c r="AZ84" s="115"/>
      <c r="BA84" s="119">
        <f>IFERROR(((AI84/AK84)*100)*BA$4,0)</f>
        <v>0</v>
      </c>
      <c r="BD84" s="110"/>
      <c r="BE84" s="110"/>
      <c r="BF84" s="110"/>
      <c r="BG84" s="110"/>
      <c r="BH84" s="110"/>
      <c r="BI84" s="110"/>
      <c r="BJ84" s="110"/>
      <c r="BK84" s="85"/>
      <c r="BL84" s="85"/>
      <c r="BM84" s="110"/>
      <c r="BN84" s="110"/>
      <c r="BO84" s="110"/>
      <c r="BP84" s="110">
        <f>AY84*BP$4</f>
        <v>24</v>
      </c>
      <c r="BQ84" s="115"/>
      <c r="BR84" s="120">
        <f t="shared" ref="BR84:BR85" si="166">SUM(BA84:BQ84)</f>
        <v>24</v>
      </c>
      <c r="BS84" s="120">
        <f t="shared" ref="BS84:BS85" si="167">IFERROR(BS$3/(BR$5/BR84),0)</f>
        <v>16.95492844</v>
      </c>
      <c r="BT84" s="115"/>
      <c r="BU84" s="110">
        <f>BS84+AG84+I84</f>
        <v>87.18443664</v>
      </c>
      <c r="BV84" s="43"/>
      <c r="BW84" s="110"/>
      <c r="BX84" s="121"/>
    </row>
    <row r="85">
      <c r="A85" s="122">
        <v>1.0</v>
      </c>
      <c r="B85" s="122" t="s">
        <v>34</v>
      </c>
      <c r="D85" s="89">
        <v>21.0</v>
      </c>
      <c r="E85" s="77"/>
      <c r="F85" s="125">
        <v>7.0</v>
      </c>
      <c r="G85" s="126">
        <f>F85*G$4</f>
        <v>7</v>
      </c>
      <c r="H85" s="76">
        <f t="shared" ref="H85:H89" si="168">SUM(G85)</f>
        <v>7</v>
      </c>
      <c r="I85" s="76">
        <f>IFERROR(I$3/(H$5/H85),0)</f>
        <v>78.75</v>
      </c>
      <c r="J85" s="77"/>
      <c r="K85" s="89"/>
      <c r="M85" s="90"/>
      <c r="N85" s="76"/>
      <c r="O85" s="82"/>
      <c r="P85" s="82"/>
      <c r="Q85" s="82"/>
      <c r="R85" s="90">
        <v>2.0</v>
      </c>
      <c r="S85" s="127">
        <v>8.0</v>
      </c>
      <c r="T85" s="89"/>
      <c r="V85" s="90"/>
      <c r="X85" s="76"/>
      <c r="Y85" s="82"/>
      <c r="Z85" s="82"/>
      <c r="AA85" s="82"/>
      <c r="AB85" s="89">
        <f>R85*AB$4</f>
        <v>2</v>
      </c>
      <c r="AD85" s="89">
        <f>S85*AD$4</f>
        <v>16</v>
      </c>
      <c r="AE85" s="77"/>
      <c r="AF85" s="76">
        <f t="shared" si="162"/>
        <v>18</v>
      </c>
      <c r="AG85" s="76">
        <f t="shared" si="163"/>
        <v>37.18032787</v>
      </c>
      <c r="AH85" s="77"/>
      <c r="AI85" s="99"/>
      <c r="AJ85" s="75"/>
      <c r="AK85" s="99"/>
      <c r="AL85" s="75"/>
      <c r="AM85" s="89">
        <v>2.0</v>
      </c>
      <c r="AN85" s="89">
        <v>1.0</v>
      </c>
      <c r="AP85" s="89">
        <v>0.0</v>
      </c>
      <c r="AR85" s="89">
        <v>4.0</v>
      </c>
      <c r="AT85" s="85">
        <v>1.0</v>
      </c>
      <c r="AV85" s="89">
        <v>2.0</v>
      </c>
      <c r="AW85" s="89">
        <v>1.0</v>
      </c>
      <c r="AY85" s="76"/>
      <c r="AZ85" s="87"/>
      <c r="BA85" s="132"/>
      <c r="BB85" s="101"/>
      <c r="BC85" s="101"/>
      <c r="BD85" s="76">
        <f t="shared" ref="BD85:BE85" si="164">AM85*BD$4</f>
        <v>10</v>
      </c>
      <c r="BE85" s="76">
        <f t="shared" si="164"/>
        <v>6</v>
      </c>
      <c r="BG85" s="76">
        <f>AP85*BG$4</f>
        <v>0</v>
      </c>
      <c r="BI85" s="99">
        <f>AR85*BI$4</f>
        <v>16</v>
      </c>
      <c r="BJ85" s="75"/>
      <c r="BK85" s="101">
        <f>AS85*BL$4</f>
        <v>0</v>
      </c>
      <c r="BL85" s="75"/>
      <c r="BM85" s="99">
        <f t="shared" ref="BM85:BN85" si="165">AV85*BM$4</f>
        <v>20</v>
      </c>
      <c r="BN85" s="76">
        <f t="shared" si="165"/>
        <v>5</v>
      </c>
      <c r="BP85" s="76"/>
      <c r="BQ85" s="87"/>
      <c r="BR85" s="130">
        <f t="shared" si="166"/>
        <v>57</v>
      </c>
      <c r="BS85" s="130">
        <f t="shared" si="167"/>
        <v>40.26795505</v>
      </c>
      <c r="BT85" s="77"/>
      <c r="BU85" s="76">
        <f>BS85+AG85+I85+D85</f>
        <v>177.1982829</v>
      </c>
      <c r="BW85" s="76">
        <f>BU85+(BU$84/COUNT(BU$85:BU$96))</f>
        <v>264.3827196</v>
      </c>
      <c r="BX85" s="77"/>
    </row>
    <row r="86" hidden="1">
      <c r="A86" s="122"/>
      <c r="B86" s="122"/>
      <c r="D86" s="89"/>
      <c r="E86" s="77"/>
      <c r="F86" s="125"/>
      <c r="G86" s="126"/>
      <c r="H86" s="76">
        <f t="shared" si="168"/>
        <v>0</v>
      </c>
      <c r="I86" s="76"/>
      <c r="J86" s="77"/>
      <c r="K86" s="89"/>
      <c r="M86" s="90"/>
      <c r="N86" s="76"/>
      <c r="O86" s="82"/>
      <c r="P86" s="82"/>
      <c r="Q86" s="82"/>
      <c r="R86" s="90"/>
      <c r="S86" s="127"/>
      <c r="T86" s="89"/>
      <c r="V86" s="90"/>
      <c r="X86" s="76"/>
      <c r="Y86" s="82"/>
      <c r="Z86" s="82"/>
      <c r="AA86" s="82"/>
      <c r="AB86" s="89"/>
      <c r="AD86" s="89"/>
      <c r="AE86" s="77"/>
      <c r="AF86" s="76"/>
      <c r="AG86" s="76"/>
      <c r="AH86" s="77"/>
      <c r="AI86" s="76"/>
      <c r="AK86" s="76"/>
      <c r="AM86" s="89"/>
      <c r="AN86" s="89"/>
      <c r="AP86" s="89"/>
      <c r="AR86" s="89"/>
      <c r="AT86" s="89"/>
      <c r="AV86" s="89"/>
      <c r="AW86" s="89"/>
      <c r="AY86" s="76"/>
      <c r="AZ86" s="87"/>
      <c r="BA86" s="119"/>
      <c r="BB86" s="85"/>
      <c r="BC86" s="85"/>
      <c r="BD86" s="76"/>
      <c r="BE86" s="76"/>
      <c r="BG86" s="76"/>
      <c r="BI86" s="76"/>
      <c r="BK86" s="76"/>
      <c r="BM86" s="76"/>
      <c r="BN86" s="76"/>
      <c r="BP86" s="76"/>
      <c r="BQ86" s="87"/>
      <c r="BR86" s="130"/>
      <c r="BS86" s="130"/>
      <c r="BT86" s="77"/>
      <c r="BU86" s="76"/>
      <c r="BW86" s="76"/>
      <c r="BX86" s="77"/>
    </row>
    <row r="87" hidden="1">
      <c r="A87" s="122"/>
      <c r="B87" s="122"/>
      <c r="D87" s="89"/>
      <c r="E87" s="77"/>
      <c r="F87" s="125"/>
      <c r="G87" s="126"/>
      <c r="H87" s="76">
        <f t="shared" si="168"/>
        <v>0</v>
      </c>
      <c r="I87" s="76"/>
      <c r="J87" s="77"/>
      <c r="K87" s="89"/>
      <c r="M87" s="90"/>
      <c r="N87" s="76"/>
      <c r="O87" s="82"/>
      <c r="P87" s="82"/>
      <c r="Q87" s="82"/>
      <c r="R87" s="90"/>
      <c r="S87" s="127"/>
      <c r="T87" s="89"/>
      <c r="V87" s="90"/>
      <c r="X87" s="76"/>
      <c r="Y87" s="82"/>
      <c r="Z87" s="82"/>
      <c r="AA87" s="82"/>
      <c r="AB87" s="89"/>
      <c r="AD87" s="89"/>
      <c r="AE87" s="77"/>
      <c r="AF87" s="76"/>
      <c r="AG87" s="76"/>
      <c r="AH87" s="77"/>
      <c r="AI87" s="76"/>
      <c r="AK87" s="76"/>
      <c r="AM87" s="89"/>
      <c r="AN87" s="89"/>
      <c r="AP87" s="89"/>
      <c r="AR87" s="89"/>
      <c r="AT87" s="89"/>
      <c r="AV87" s="89"/>
      <c r="AW87" s="89"/>
      <c r="AY87" s="76"/>
      <c r="AZ87" s="87"/>
      <c r="BA87" s="119"/>
      <c r="BB87" s="85"/>
      <c r="BC87" s="85"/>
      <c r="BD87" s="76"/>
      <c r="BE87" s="76"/>
      <c r="BG87" s="76"/>
      <c r="BI87" s="76"/>
      <c r="BK87" s="76"/>
      <c r="BM87" s="76"/>
      <c r="BN87" s="76"/>
      <c r="BP87" s="76"/>
      <c r="BQ87" s="87"/>
      <c r="BR87" s="130"/>
      <c r="BS87" s="130"/>
      <c r="BT87" s="77"/>
      <c r="BU87" s="76"/>
      <c r="BW87" s="76"/>
      <c r="BX87" s="77"/>
    </row>
    <row r="88" hidden="1">
      <c r="A88" s="122"/>
      <c r="B88" s="122"/>
      <c r="D88" s="89"/>
      <c r="E88" s="77"/>
      <c r="F88" s="125"/>
      <c r="G88" s="126"/>
      <c r="H88" s="76">
        <f t="shared" si="168"/>
        <v>0</v>
      </c>
      <c r="I88" s="76"/>
      <c r="J88" s="77"/>
      <c r="K88" s="89"/>
      <c r="M88" s="90"/>
      <c r="N88" s="76"/>
      <c r="O88" s="82"/>
      <c r="P88" s="82"/>
      <c r="Q88" s="82"/>
      <c r="R88" s="90"/>
      <c r="S88" s="127"/>
      <c r="T88" s="89"/>
      <c r="V88" s="90"/>
      <c r="X88" s="76"/>
      <c r="Y88" s="82"/>
      <c r="Z88" s="82"/>
      <c r="AA88" s="82"/>
      <c r="AB88" s="89"/>
      <c r="AD88" s="89"/>
      <c r="AE88" s="77"/>
      <c r="AF88" s="76"/>
      <c r="AG88" s="76"/>
      <c r="AH88" s="77"/>
      <c r="AI88" s="76"/>
      <c r="AK88" s="76"/>
      <c r="AM88" s="89"/>
      <c r="AN88" s="89"/>
      <c r="AP88" s="89"/>
      <c r="AR88" s="89"/>
      <c r="AT88" s="89"/>
      <c r="AV88" s="89"/>
      <c r="AW88" s="89"/>
      <c r="AY88" s="76"/>
      <c r="AZ88" s="87"/>
      <c r="BA88" s="119"/>
      <c r="BB88" s="85"/>
      <c r="BC88" s="85"/>
      <c r="BD88" s="76"/>
      <c r="BE88" s="76"/>
      <c r="BG88" s="76"/>
      <c r="BI88" s="76"/>
      <c r="BK88" s="76"/>
      <c r="BM88" s="76"/>
      <c r="BN88" s="76"/>
      <c r="BP88" s="76"/>
      <c r="BQ88" s="87"/>
      <c r="BR88" s="130"/>
      <c r="BS88" s="130"/>
      <c r="BT88" s="77"/>
      <c r="BU88" s="76"/>
      <c r="BW88" s="76"/>
      <c r="BX88" s="77"/>
    </row>
    <row r="89" hidden="1">
      <c r="A89" s="122"/>
      <c r="B89" s="122"/>
      <c r="D89" s="89"/>
      <c r="E89" s="77"/>
      <c r="F89" s="125"/>
      <c r="G89" s="126"/>
      <c r="H89" s="76">
        <f t="shared" si="168"/>
        <v>0</v>
      </c>
      <c r="I89" s="76"/>
      <c r="J89" s="77"/>
      <c r="K89" s="89"/>
      <c r="M89" s="90"/>
      <c r="N89" s="76"/>
      <c r="O89" s="82"/>
      <c r="P89" s="82"/>
      <c r="Q89" s="82"/>
      <c r="R89" s="90"/>
      <c r="S89" s="127"/>
      <c r="T89" s="89"/>
      <c r="V89" s="90"/>
      <c r="X89" s="76"/>
      <c r="Y89" s="82"/>
      <c r="Z89" s="82"/>
      <c r="AA89" s="82"/>
      <c r="AB89" s="89"/>
      <c r="AD89" s="89"/>
      <c r="AE89" s="77"/>
      <c r="AF89" s="76"/>
      <c r="AG89" s="76"/>
      <c r="AH89" s="77"/>
      <c r="AI89" s="76"/>
      <c r="AK89" s="76"/>
      <c r="AM89" s="89"/>
      <c r="AN89" s="89"/>
      <c r="AP89" s="89"/>
      <c r="AR89" s="89"/>
      <c r="AT89" s="89"/>
      <c r="AV89" s="89"/>
      <c r="AW89" s="89"/>
      <c r="AY89" s="76"/>
      <c r="AZ89" s="87"/>
      <c r="BA89" s="119"/>
      <c r="BB89" s="85"/>
      <c r="BC89" s="85"/>
      <c r="BD89" s="76"/>
      <c r="BE89" s="76"/>
      <c r="BG89" s="76"/>
      <c r="BI89" s="76"/>
      <c r="BK89" s="76"/>
      <c r="BM89" s="76"/>
      <c r="BN89" s="76"/>
      <c r="BP89" s="76"/>
      <c r="BQ89" s="87"/>
      <c r="BR89" s="130"/>
      <c r="BS89" s="130"/>
      <c r="BT89" s="77"/>
      <c r="BU89" s="76"/>
      <c r="BW89" s="76"/>
      <c r="BX89" s="77"/>
    </row>
    <row r="90" hidden="1">
      <c r="A90" s="122"/>
      <c r="B90" s="122"/>
      <c r="D90" s="89"/>
      <c r="E90" s="77"/>
      <c r="F90" s="125"/>
      <c r="G90" s="126"/>
      <c r="H90" s="76"/>
      <c r="I90" s="76"/>
      <c r="J90" s="77"/>
      <c r="K90" s="89"/>
      <c r="M90" s="90"/>
      <c r="N90" s="76"/>
      <c r="O90" s="82"/>
      <c r="P90" s="82"/>
      <c r="Q90" s="82"/>
      <c r="R90" s="90"/>
      <c r="S90" s="127"/>
      <c r="T90" s="89"/>
      <c r="V90" s="90"/>
      <c r="X90" s="76"/>
      <c r="Y90" s="82"/>
      <c r="Z90" s="82"/>
      <c r="AA90" s="82"/>
      <c r="AB90" s="89"/>
      <c r="AD90" s="89"/>
      <c r="AE90" s="77"/>
      <c r="AF90" s="76"/>
      <c r="AG90" s="76"/>
      <c r="AH90" s="77"/>
      <c r="AI90" s="76"/>
      <c r="AK90" s="76"/>
      <c r="AM90" s="89"/>
      <c r="AN90" s="89"/>
      <c r="AP90" s="89"/>
      <c r="AR90" s="89"/>
      <c r="AT90" s="89"/>
      <c r="AV90" s="89"/>
      <c r="AW90" s="89"/>
      <c r="AY90" s="76"/>
      <c r="AZ90" s="87"/>
      <c r="BA90" s="119"/>
      <c r="BB90" s="85"/>
      <c r="BC90" s="85"/>
      <c r="BD90" s="76"/>
      <c r="BE90" s="76"/>
      <c r="BG90" s="76"/>
      <c r="BI90" s="76"/>
      <c r="BK90" s="76"/>
      <c r="BM90" s="76"/>
      <c r="BN90" s="76"/>
      <c r="BP90" s="76"/>
      <c r="BQ90" s="87"/>
      <c r="BR90" s="130"/>
      <c r="BS90" s="130"/>
      <c r="BT90" s="77"/>
      <c r="BU90" s="76"/>
      <c r="BW90" s="76"/>
      <c r="BX90" s="77"/>
    </row>
    <row r="91" hidden="1">
      <c r="A91" s="122"/>
      <c r="B91" s="122"/>
      <c r="D91" s="89"/>
      <c r="E91" s="77"/>
      <c r="F91" s="125"/>
      <c r="G91" s="126"/>
      <c r="H91" s="76"/>
      <c r="I91" s="76"/>
      <c r="J91" s="77"/>
      <c r="K91" s="89"/>
      <c r="M91" s="90"/>
      <c r="N91" s="76"/>
      <c r="O91" s="82"/>
      <c r="P91" s="82"/>
      <c r="Q91" s="82"/>
      <c r="R91" s="90"/>
      <c r="S91" s="127"/>
      <c r="T91" s="89"/>
      <c r="V91" s="90"/>
      <c r="X91" s="76"/>
      <c r="Y91" s="82"/>
      <c r="Z91" s="82"/>
      <c r="AA91" s="82"/>
      <c r="AB91" s="89"/>
      <c r="AD91" s="89"/>
      <c r="AE91" s="77"/>
      <c r="AF91" s="76"/>
      <c r="AG91" s="76"/>
      <c r="AH91" s="77"/>
      <c r="AI91" s="76"/>
      <c r="AK91" s="76"/>
      <c r="AM91" s="89"/>
      <c r="AN91" s="89"/>
      <c r="AP91" s="89"/>
      <c r="AR91" s="89"/>
      <c r="AT91" s="89"/>
      <c r="AV91" s="89"/>
      <c r="AW91" s="89"/>
      <c r="AY91" s="76"/>
      <c r="AZ91" s="87"/>
      <c r="BA91" s="119"/>
      <c r="BB91" s="85"/>
      <c r="BC91" s="85"/>
      <c r="BD91" s="76"/>
      <c r="BE91" s="76"/>
      <c r="BG91" s="76"/>
      <c r="BI91" s="76"/>
      <c r="BK91" s="76"/>
      <c r="BM91" s="76"/>
      <c r="BN91" s="76"/>
      <c r="BP91" s="76"/>
      <c r="BQ91" s="87"/>
      <c r="BR91" s="130"/>
      <c r="BS91" s="130"/>
      <c r="BT91" s="77"/>
      <c r="BU91" s="76"/>
      <c r="BW91" s="76"/>
      <c r="BX91" s="77"/>
    </row>
    <row r="92" hidden="1">
      <c r="A92" s="122"/>
      <c r="B92" s="122"/>
      <c r="D92" s="89"/>
      <c r="E92" s="77"/>
      <c r="F92" s="125"/>
      <c r="G92" s="126"/>
      <c r="H92" s="76"/>
      <c r="I92" s="76"/>
      <c r="J92" s="77"/>
      <c r="K92" s="89"/>
      <c r="M92" s="90"/>
      <c r="N92" s="76"/>
      <c r="O92" s="82"/>
      <c r="P92" s="82"/>
      <c r="Q92" s="82"/>
      <c r="R92" s="90"/>
      <c r="S92" s="127"/>
      <c r="T92" s="89"/>
      <c r="V92" s="90"/>
      <c r="X92" s="76"/>
      <c r="Y92" s="82"/>
      <c r="Z92" s="82"/>
      <c r="AA92" s="82"/>
      <c r="AB92" s="89"/>
      <c r="AD92" s="89"/>
      <c r="AE92" s="77"/>
      <c r="AF92" s="76"/>
      <c r="AG92" s="76"/>
      <c r="AH92" s="77"/>
      <c r="AI92" s="76"/>
      <c r="AK92" s="76"/>
      <c r="AM92" s="89"/>
      <c r="AN92" s="89"/>
      <c r="AP92" s="89"/>
      <c r="AR92" s="89"/>
      <c r="AT92" s="89"/>
      <c r="AV92" s="89"/>
      <c r="AW92" s="89"/>
      <c r="AY92" s="76"/>
      <c r="AZ92" s="87"/>
      <c r="BA92" s="119"/>
      <c r="BB92" s="85"/>
      <c r="BC92" s="85"/>
      <c r="BD92" s="76"/>
      <c r="BE92" s="76"/>
      <c r="BG92" s="76"/>
      <c r="BI92" s="76"/>
      <c r="BK92" s="76"/>
      <c r="BM92" s="76"/>
      <c r="BN92" s="76"/>
      <c r="BP92" s="76"/>
      <c r="BQ92" s="87"/>
      <c r="BR92" s="130"/>
      <c r="BS92" s="130"/>
      <c r="BT92" s="77"/>
      <c r="BU92" s="76"/>
      <c r="BW92" s="76"/>
      <c r="BX92" s="77"/>
    </row>
    <row r="93" hidden="1">
      <c r="A93" s="122"/>
      <c r="B93" s="122"/>
      <c r="D93" s="89"/>
      <c r="E93" s="77"/>
      <c r="F93" s="125"/>
      <c r="G93" s="126"/>
      <c r="H93" s="76"/>
      <c r="I93" s="76"/>
      <c r="J93" s="77"/>
      <c r="K93" s="89"/>
      <c r="M93" s="90"/>
      <c r="N93" s="76"/>
      <c r="O93" s="82"/>
      <c r="P93" s="82"/>
      <c r="Q93" s="82"/>
      <c r="R93" s="90"/>
      <c r="S93" s="127"/>
      <c r="T93" s="89"/>
      <c r="V93" s="90"/>
      <c r="X93" s="76"/>
      <c r="Y93" s="82"/>
      <c r="Z93" s="82"/>
      <c r="AA93" s="82"/>
      <c r="AB93" s="89"/>
      <c r="AD93" s="89"/>
      <c r="AE93" s="77"/>
      <c r="AF93" s="76"/>
      <c r="AG93" s="76"/>
      <c r="AH93" s="77"/>
      <c r="AI93" s="76"/>
      <c r="AK93" s="76"/>
      <c r="AM93" s="89"/>
      <c r="AN93" s="89"/>
      <c r="AP93" s="89"/>
      <c r="AR93" s="89"/>
      <c r="AT93" s="89"/>
      <c r="AV93" s="89"/>
      <c r="AW93" s="89"/>
      <c r="AY93" s="76"/>
      <c r="AZ93" s="87"/>
      <c r="BA93" s="119"/>
      <c r="BB93" s="85"/>
      <c r="BC93" s="85"/>
      <c r="BD93" s="76"/>
      <c r="BE93" s="76"/>
      <c r="BG93" s="76"/>
      <c r="BI93" s="76"/>
      <c r="BK93" s="76"/>
      <c r="BM93" s="76"/>
      <c r="BN93" s="76"/>
      <c r="BP93" s="76"/>
      <c r="BQ93" s="87"/>
      <c r="BR93" s="130"/>
      <c r="BS93" s="130"/>
      <c r="BT93" s="77"/>
      <c r="BU93" s="76"/>
      <c r="BW93" s="76"/>
      <c r="BX93" s="77"/>
    </row>
    <row r="94" hidden="1">
      <c r="A94" s="122"/>
      <c r="B94" s="122"/>
      <c r="D94" s="89"/>
      <c r="E94" s="77"/>
      <c r="F94" s="125"/>
      <c r="G94" s="126"/>
      <c r="H94" s="76"/>
      <c r="I94" s="76"/>
      <c r="J94" s="77"/>
      <c r="K94" s="89"/>
      <c r="M94" s="90"/>
      <c r="N94" s="76"/>
      <c r="O94" s="82"/>
      <c r="P94" s="82"/>
      <c r="Q94" s="82"/>
      <c r="R94" s="90"/>
      <c r="S94" s="127"/>
      <c r="T94" s="89"/>
      <c r="V94" s="90"/>
      <c r="X94" s="76"/>
      <c r="Y94" s="82"/>
      <c r="Z94" s="82"/>
      <c r="AA94" s="82"/>
      <c r="AB94" s="89"/>
      <c r="AD94" s="89"/>
      <c r="AE94" s="77"/>
      <c r="AF94" s="76"/>
      <c r="AG94" s="76"/>
      <c r="AH94" s="77"/>
      <c r="AI94" s="76"/>
      <c r="AK94" s="76"/>
      <c r="AM94" s="89"/>
      <c r="AN94" s="89"/>
      <c r="AP94" s="89"/>
      <c r="AR94" s="89"/>
      <c r="AT94" s="89"/>
      <c r="AV94" s="89"/>
      <c r="AW94" s="89"/>
      <c r="AY94" s="76"/>
      <c r="AZ94" s="87"/>
      <c r="BA94" s="119"/>
      <c r="BB94" s="85"/>
      <c r="BC94" s="85"/>
      <c r="BD94" s="76"/>
      <c r="BE94" s="76"/>
      <c r="BG94" s="76"/>
      <c r="BI94" s="76"/>
      <c r="BK94" s="76"/>
      <c r="BM94" s="76"/>
      <c r="BN94" s="76"/>
      <c r="BP94" s="76"/>
      <c r="BQ94" s="87"/>
      <c r="BR94" s="130"/>
      <c r="BS94" s="130"/>
      <c r="BT94" s="77"/>
      <c r="BU94" s="76"/>
      <c r="BW94" s="76"/>
      <c r="BX94" s="77"/>
    </row>
    <row r="95" hidden="1">
      <c r="A95" s="122"/>
      <c r="B95" s="122"/>
      <c r="D95" s="89"/>
      <c r="E95" s="77"/>
      <c r="F95" s="125"/>
      <c r="G95" s="126"/>
      <c r="H95" s="76"/>
      <c r="I95" s="76"/>
      <c r="J95" s="77"/>
      <c r="K95" s="89"/>
      <c r="M95" s="90"/>
      <c r="N95" s="76"/>
      <c r="O95" s="82"/>
      <c r="P95" s="82"/>
      <c r="Q95" s="82"/>
      <c r="R95" s="90"/>
      <c r="S95" s="127"/>
      <c r="T95" s="89"/>
      <c r="V95" s="90"/>
      <c r="X95" s="76"/>
      <c r="Y95" s="82"/>
      <c r="Z95" s="82"/>
      <c r="AA95" s="82"/>
      <c r="AB95" s="89"/>
      <c r="AD95" s="89"/>
      <c r="AE95" s="77"/>
      <c r="AF95" s="76"/>
      <c r="AG95" s="76"/>
      <c r="AH95" s="77"/>
      <c r="AI95" s="76"/>
      <c r="AK95" s="76"/>
      <c r="AM95" s="89"/>
      <c r="AN95" s="89"/>
      <c r="AP95" s="89"/>
      <c r="AR95" s="89"/>
      <c r="AT95" s="89"/>
      <c r="AV95" s="89"/>
      <c r="AW95" s="89"/>
      <c r="AY95" s="76"/>
      <c r="AZ95" s="87"/>
      <c r="BA95" s="119"/>
      <c r="BB95" s="85"/>
      <c r="BC95" s="85"/>
      <c r="BD95" s="76"/>
      <c r="BE95" s="76"/>
      <c r="BG95" s="76"/>
      <c r="BI95" s="76"/>
      <c r="BK95" s="76"/>
      <c r="BM95" s="76"/>
      <c r="BN95" s="76"/>
      <c r="BP95" s="76"/>
      <c r="BQ95" s="87"/>
      <c r="BR95" s="130"/>
      <c r="BS95" s="130"/>
      <c r="BT95" s="77"/>
      <c r="BU95" s="76"/>
      <c r="BW95" s="76"/>
      <c r="BX95" s="77"/>
    </row>
    <row r="96" hidden="1">
      <c r="A96" s="136"/>
      <c r="B96" s="136"/>
      <c r="C96" s="75"/>
      <c r="D96" s="138"/>
      <c r="E96" s="139"/>
      <c r="F96" s="140"/>
      <c r="G96" s="141"/>
      <c r="H96" s="99"/>
      <c r="I96" s="99"/>
      <c r="J96" s="139"/>
      <c r="K96" s="138"/>
      <c r="L96" s="75"/>
      <c r="M96" s="142"/>
      <c r="N96" s="99"/>
      <c r="O96" s="143"/>
      <c r="P96" s="143"/>
      <c r="Q96" s="143"/>
      <c r="R96" s="142"/>
      <c r="S96" s="144"/>
      <c r="T96" s="138"/>
      <c r="U96" s="75"/>
      <c r="V96" s="142"/>
      <c r="W96" s="75"/>
      <c r="X96" s="99"/>
      <c r="Y96" s="143"/>
      <c r="Z96" s="143"/>
      <c r="AA96" s="143"/>
      <c r="AB96" s="138"/>
      <c r="AC96" s="75"/>
      <c r="AD96" s="138"/>
      <c r="AE96" s="139"/>
      <c r="AF96" s="99"/>
      <c r="AG96" s="99"/>
      <c r="AH96" s="139"/>
      <c r="AI96" s="99"/>
      <c r="AJ96" s="75"/>
      <c r="AK96" s="99"/>
      <c r="AL96" s="75"/>
      <c r="AM96" s="138"/>
      <c r="AN96" s="138"/>
      <c r="AO96" s="75"/>
      <c r="AP96" s="138"/>
      <c r="AQ96" s="75"/>
      <c r="AR96" s="138"/>
      <c r="AS96" s="75"/>
      <c r="AT96" s="138"/>
      <c r="AU96" s="75"/>
      <c r="AV96" s="138"/>
      <c r="AW96" s="138"/>
      <c r="AX96" s="75"/>
      <c r="AY96" s="99"/>
      <c r="AZ96" s="148"/>
      <c r="BA96" s="132"/>
      <c r="BB96" s="101"/>
      <c r="BC96" s="101"/>
      <c r="BD96" s="99"/>
      <c r="BE96" s="99"/>
      <c r="BF96" s="75"/>
      <c r="BG96" s="99"/>
      <c r="BH96" s="75"/>
      <c r="BI96" s="99"/>
      <c r="BJ96" s="75"/>
      <c r="BK96" s="99"/>
      <c r="BL96" s="75"/>
      <c r="BM96" s="99"/>
      <c r="BN96" s="99"/>
      <c r="BO96" s="75"/>
      <c r="BP96" s="99"/>
      <c r="BQ96" s="148"/>
      <c r="BR96" s="150"/>
      <c r="BS96" s="150"/>
      <c r="BT96" s="139"/>
      <c r="BU96" s="99"/>
      <c r="BV96" s="75"/>
      <c r="BW96" s="99"/>
      <c r="BX96" s="139"/>
    </row>
    <row r="97">
      <c r="A97" s="105" t="s">
        <v>57</v>
      </c>
      <c r="B97" s="107" t="s">
        <v>169</v>
      </c>
      <c r="C97" s="43"/>
      <c r="D97" s="110"/>
      <c r="E97" s="110"/>
      <c r="F97" s="111"/>
      <c r="G97" s="113"/>
      <c r="H97" s="113"/>
      <c r="I97" s="110"/>
      <c r="J97" s="115"/>
      <c r="K97" s="116">
        <v>2.0</v>
      </c>
      <c r="L97" s="43"/>
      <c r="M97" s="117">
        <v>3.0</v>
      </c>
      <c r="N97" s="117">
        <v>7.0</v>
      </c>
      <c r="O97" s="43"/>
      <c r="P97" s="117">
        <v>0.0</v>
      </c>
      <c r="Q97" s="43"/>
      <c r="R97" s="117"/>
      <c r="S97" s="118"/>
      <c r="T97" s="116">
        <f>K97*T$4</f>
        <v>4</v>
      </c>
      <c r="U97" s="43"/>
      <c r="V97" s="116">
        <f>M97*V$4</f>
        <v>6</v>
      </c>
      <c r="W97" s="43"/>
      <c r="X97" s="116">
        <f>N97*X$4</f>
        <v>28</v>
      </c>
      <c r="Y97" s="43"/>
      <c r="Z97" s="116">
        <f>P97*Z$4</f>
        <v>0</v>
      </c>
      <c r="AA97" s="43"/>
      <c r="AB97" s="116"/>
      <c r="AC97" s="43"/>
      <c r="AD97" s="116"/>
      <c r="AE97" s="115"/>
      <c r="AF97" s="110">
        <f t="shared" ref="AF97:AF98" si="169">SUM(T97:AE97)</f>
        <v>38</v>
      </c>
      <c r="AG97" s="110">
        <f t="shared" ref="AG97:AG98" si="170">IFERROR(AG$3/(AF$5/AF97),0)</f>
        <v>78.49180328</v>
      </c>
      <c r="AH97" s="115"/>
      <c r="AI97" s="119">
        <v>0.0</v>
      </c>
      <c r="AK97" s="85">
        <v>0.0</v>
      </c>
      <c r="AM97" s="110"/>
      <c r="AN97" s="116"/>
      <c r="AO97" s="43"/>
      <c r="AP97" s="116"/>
      <c r="AQ97" s="43"/>
      <c r="AR97" s="116"/>
      <c r="AS97" s="43"/>
      <c r="AT97" s="116"/>
      <c r="AU97" s="43"/>
      <c r="AV97" s="116"/>
      <c r="AW97" s="116"/>
      <c r="AX97" s="43"/>
      <c r="AY97" s="116">
        <v>2.0</v>
      </c>
      <c r="AZ97" s="115"/>
      <c r="BA97" s="119">
        <f>IFERROR(((AI97/AK97)*100)*BA$4,0)</f>
        <v>0</v>
      </c>
      <c r="BD97" s="110"/>
      <c r="BE97" s="110"/>
      <c r="BF97" s="110"/>
      <c r="BG97" s="110"/>
      <c r="BH97" s="110"/>
      <c r="BI97" s="110"/>
      <c r="BJ97" s="110"/>
      <c r="BK97" s="85"/>
      <c r="BL97" s="85"/>
      <c r="BM97" s="110"/>
      <c r="BN97" s="110"/>
      <c r="BO97" s="110"/>
      <c r="BP97" s="110">
        <f>AY97*BP$4</f>
        <v>12</v>
      </c>
      <c r="BQ97" s="115"/>
      <c r="BR97" s="120">
        <f t="shared" ref="BR97:BR98" si="173">SUM(BA97:BQ97)</f>
        <v>12</v>
      </c>
      <c r="BS97" s="120">
        <f t="shared" ref="BS97:BS98" si="174">IFERROR(BS$3/(BR$5/BR97),0)</f>
        <v>8.477464222</v>
      </c>
      <c r="BT97" s="115"/>
      <c r="BU97" s="110">
        <f>BS97+AG97+I97</f>
        <v>86.9692675</v>
      </c>
      <c r="BV97" s="43"/>
      <c r="BW97" s="110"/>
      <c r="BX97" s="121"/>
    </row>
    <row r="98">
      <c r="A98" s="122">
        <v>1.0</v>
      </c>
      <c r="B98" s="122" t="s">
        <v>35</v>
      </c>
      <c r="D98" s="89">
        <v>9.0</v>
      </c>
      <c r="E98" s="77"/>
      <c r="F98" s="125">
        <v>4.0</v>
      </c>
      <c r="G98" s="126">
        <f>F98*G$4</f>
        <v>4</v>
      </c>
      <c r="H98" s="76">
        <f t="shared" ref="H98:H102" si="175">SUM(G98)</f>
        <v>4</v>
      </c>
      <c r="I98" s="76">
        <f>IFERROR(I$3/(H$5/H98),0)</f>
        <v>45</v>
      </c>
      <c r="J98" s="77"/>
      <c r="K98" s="89"/>
      <c r="M98" s="90"/>
      <c r="N98" s="76"/>
      <c r="O98" s="82"/>
      <c r="P98" s="82"/>
      <c r="Q98" s="82"/>
      <c r="R98" s="90">
        <v>0.0</v>
      </c>
      <c r="S98" s="127">
        <v>0.0</v>
      </c>
      <c r="T98" s="89"/>
      <c r="V98" s="90"/>
      <c r="X98" s="76"/>
      <c r="Y98" s="82"/>
      <c r="Z98" s="82"/>
      <c r="AA98" s="82"/>
      <c r="AB98" s="89">
        <f>R98*AB$4</f>
        <v>0</v>
      </c>
      <c r="AD98" s="89">
        <f>S98*AD$4</f>
        <v>0</v>
      </c>
      <c r="AE98" s="77"/>
      <c r="AF98" s="76">
        <f t="shared" si="169"/>
        <v>0</v>
      </c>
      <c r="AG98" s="76">
        <f t="shared" si="170"/>
        <v>0</v>
      </c>
      <c r="AH98" s="77"/>
      <c r="AI98" s="76"/>
      <c r="AK98" s="76"/>
      <c r="AM98" s="89">
        <v>8.0</v>
      </c>
      <c r="AN98" s="89">
        <v>1.0</v>
      </c>
      <c r="AP98" s="89">
        <v>0.0</v>
      </c>
      <c r="AR98" s="89">
        <v>0.0</v>
      </c>
      <c r="AT98" s="85">
        <v>0.0</v>
      </c>
      <c r="AV98" s="89">
        <v>0.0</v>
      </c>
      <c r="AW98" s="89">
        <v>1.0</v>
      </c>
      <c r="AY98" s="76"/>
      <c r="AZ98" s="87"/>
      <c r="BA98" s="119"/>
      <c r="BB98" s="85"/>
      <c r="BC98" s="85"/>
      <c r="BD98" s="76">
        <f t="shared" ref="BD98:BE98" si="171">AM98*BD$4</f>
        <v>40</v>
      </c>
      <c r="BE98" s="76">
        <f t="shared" si="171"/>
        <v>6</v>
      </c>
      <c r="BG98" s="76">
        <f>AP98*BG$4</f>
        <v>0</v>
      </c>
      <c r="BI98" s="76">
        <f>AR98*BI$4</f>
        <v>0</v>
      </c>
      <c r="BK98" s="85">
        <f>AS98*BL$4</f>
        <v>0</v>
      </c>
      <c r="BM98" s="76">
        <f t="shared" ref="BM98:BN98" si="172">AV98*BM$4</f>
        <v>0</v>
      </c>
      <c r="BN98" s="76">
        <f t="shared" si="172"/>
        <v>5</v>
      </c>
      <c r="BP98" s="76"/>
      <c r="BQ98" s="87"/>
      <c r="BR98" s="130">
        <f t="shared" si="173"/>
        <v>51</v>
      </c>
      <c r="BS98" s="130">
        <f t="shared" si="174"/>
        <v>36.02922294</v>
      </c>
      <c r="BT98" s="77"/>
      <c r="BU98" s="76">
        <f>BS98+AG98+I98+D98</f>
        <v>90.02922294</v>
      </c>
      <c r="BW98" s="76">
        <f>BU98+(BU$97/COUNT(BU$98:BU$109))</f>
        <v>176.9984904</v>
      </c>
      <c r="BX98" s="77"/>
    </row>
    <row r="99" hidden="1">
      <c r="A99" s="122"/>
      <c r="B99" s="122"/>
      <c r="D99" s="89"/>
      <c r="E99" s="77"/>
      <c r="F99" s="125"/>
      <c r="G99" s="126"/>
      <c r="H99" s="76">
        <f t="shared" si="175"/>
        <v>0</v>
      </c>
      <c r="I99" s="76"/>
      <c r="J99" s="77"/>
      <c r="K99" s="89"/>
      <c r="M99" s="90"/>
      <c r="N99" s="76"/>
      <c r="O99" s="82"/>
      <c r="P99" s="82"/>
      <c r="Q99" s="82"/>
      <c r="R99" s="90"/>
      <c r="S99" s="127"/>
      <c r="T99" s="89"/>
      <c r="V99" s="90"/>
      <c r="X99" s="76"/>
      <c r="Y99" s="82"/>
      <c r="Z99" s="82"/>
      <c r="AA99" s="82"/>
      <c r="AB99" s="89"/>
      <c r="AD99" s="89"/>
      <c r="AE99" s="77"/>
      <c r="AF99" s="76"/>
      <c r="AG99" s="76"/>
      <c r="AH99" s="77"/>
      <c r="AI99" s="76"/>
      <c r="AK99" s="162"/>
      <c r="AL99" s="162"/>
      <c r="AM99" s="89"/>
      <c r="AN99" s="89"/>
      <c r="AP99" s="89"/>
      <c r="AR99" s="89"/>
      <c r="AT99" s="89"/>
      <c r="AU99" s="89"/>
      <c r="AV99" s="89"/>
      <c r="AW99" s="89"/>
      <c r="AY99" s="76"/>
      <c r="AZ99" s="87"/>
      <c r="BA99" s="76"/>
      <c r="BB99" s="76"/>
      <c r="BC99" s="76"/>
      <c r="BD99" s="76"/>
      <c r="BE99" s="76"/>
      <c r="BG99" s="76"/>
      <c r="BI99" s="76"/>
      <c r="BK99" s="76"/>
      <c r="BL99" s="76"/>
      <c r="BM99" s="76"/>
      <c r="BN99" s="76"/>
      <c r="BP99" s="76"/>
      <c r="BQ99" s="87"/>
      <c r="BR99" s="76"/>
      <c r="BS99" s="76"/>
      <c r="BT99" s="77"/>
      <c r="BU99" s="76"/>
      <c r="BW99" s="76"/>
      <c r="BX99" s="77"/>
    </row>
    <row r="100" hidden="1">
      <c r="A100" s="122"/>
      <c r="B100" s="122"/>
      <c r="D100" s="89"/>
      <c r="E100" s="77"/>
      <c r="F100" s="125"/>
      <c r="G100" s="126"/>
      <c r="H100" s="76">
        <f t="shared" si="175"/>
        <v>0</v>
      </c>
      <c r="I100" s="76"/>
      <c r="J100" s="77"/>
      <c r="K100" s="89"/>
      <c r="M100" s="90"/>
      <c r="N100" s="76"/>
      <c r="O100" s="82"/>
      <c r="P100" s="82"/>
      <c r="Q100" s="82"/>
      <c r="R100" s="90"/>
      <c r="S100" s="127"/>
      <c r="T100" s="89"/>
      <c r="V100" s="90"/>
      <c r="X100" s="76"/>
      <c r="Y100" s="82"/>
      <c r="Z100" s="82"/>
      <c r="AA100" s="82"/>
      <c r="AB100" s="89"/>
      <c r="AD100" s="89"/>
      <c r="AE100" s="77"/>
      <c r="AF100" s="76"/>
      <c r="AG100" s="76"/>
      <c r="AH100" s="77"/>
      <c r="AI100" s="76"/>
      <c r="AK100" s="162"/>
      <c r="AL100" s="162"/>
      <c r="AM100" s="89"/>
      <c r="AN100" s="89"/>
      <c r="AP100" s="89"/>
      <c r="AR100" s="89"/>
      <c r="AT100" s="89"/>
      <c r="AU100" s="89"/>
      <c r="AV100" s="89"/>
      <c r="AW100" s="89"/>
      <c r="AY100" s="76"/>
      <c r="AZ100" s="87"/>
      <c r="BA100" s="76"/>
      <c r="BB100" s="76"/>
      <c r="BC100" s="76"/>
      <c r="BD100" s="76"/>
      <c r="BE100" s="76"/>
      <c r="BG100" s="76"/>
      <c r="BI100" s="76"/>
      <c r="BK100" s="76"/>
      <c r="BL100" s="76"/>
      <c r="BM100" s="76"/>
      <c r="BN100" s="76"/>
      <c r="BP100" s="76"/>
      <c r="BQ100" s="87"/>
      <c r="BR100" s="76"/>
      <c r="BS100" s="76"/>
      <c r="BT100" s="77"/>
      <c r="BU100" s="76"/>
      <c r="BW100" s="76"/>
      <c r="BX100" s="77"/>
    </row>
    <row r="101" hidden="1">
      <c r="A101" s="122"/>
      <c r="B101" s="122"/>
      <c r="D101" s="89"/>
      <c r="E101" s="77"/>
      <c r="F101" s="125"/>
      <c r="G101" s="126"/>
      <c r="H101" s="76">
        <f t="shared" si="175"/>
        <v>0</v>
      </c>
      <c r="I101" s="76"/>
      <c r="J101" s="77"/>
      <c r="K101" s="89"/>
      <c r="M101" s="90"/>
      <c r="N101" s="76"/>
      <c r="O101" s="82"/>
      <c r="P101" s="82"/>
      <c r="Q101" s="82"/>
      <c r="R101" s="90"/>
      <c r="S101" s="127"/>
      <c r="T101" s="89"/>
      <c r="V101" s="90"/>
      <c r="X101" s="76"/>
      <c r="Y101" s="82"/>
      <c r="Z101" s="82"/>
      <c r="AA101" s="82"/>
      <c r="AB101" s="89"/>
      <c r="AD101" s="89"/>
      <c r="AE101" s="77"/>
      <c r="AF101" s="76"/>
      <c r="AG101" s="76"/>
      <c r="AH101" s="77"/>
      <c r="AI101" s="76"/>
      <c r="AK101" s="162"/>
      <c r="AL101" s="162"/>
      <c r="AM101" s="89"/>
      <c r="AN101" s="89"/>
      <c r="AP101" s="89"/>
      <c r="AR101" s="89"/>
      <c r="AT101" s="89"/>
      <c r="AU101" s="89"/>
      <c r="AV101" s="89"/>
      <c r="AW101" s="89"/>
      <c r="AY101" s="76"/>
      <c r="AZ101" s="87"/>
      <c r="BA101" s="76"/>
      <c r="BB101" s="76"/>
      <c r="BC101" s="76"/>
      <c r="BD101" s="76"/>
      <c r="BE101" s="76"/>
      <c r="BG101" s="76"/>
      <c r="BI101" s="76"/>
      <c r="BK101" s="76"/>
      <c r="BL101" s="76"/>
      <c r="BM101" s="76"/>
      <c r="BN101" s="76"/>
      <c r="BP101" s="76"/>
      <c r="BQ101" s="87"/>
      <c r="BR101" s="76"/>
      <c r="BS101" s="76"/>
      <c r="BT101" s="77"/>
      <c r="BU101" s="76"/>
      <c r="BW101" s="76"/>
      <c r="BX101" s="77"/>
    </row>
    <row r="102" hidden="1">
      <c r="A102" s="122"/>
      <c r="B102" s="122"/>
      <c r="D102" s="89"/>
      <c r="E102" s="77"/>
      <c r="F102" s="125"/>
      <c r="G102" s="126"/>
      <c r="H102" s="76">
        <f t="shared" si="175"/>
        <v>0</v>
      </c>
      <c r="I102" s="76"/>
      <c r="J102" s="77"/>
      <c r="K102" s="89"/>
      <c r="M102" s="90"/>
      <c r="N102" s="76"/>
      <c r="O102" s="82"/>
      <c r="P102" s="82"/>
      <c r="Q102" s="82"/>
      <c r="R102" s="90"/>
      <c r="S102" s="127"/>
      <c r="T102" s="89"/>
      <c r="V102" s="90"/>
      <c r="X102" s="76"/>
      <c r="Y102" s="82"/>
      <c r="Z102" s="82"/>
      <c r="AA102" s="82"/>
      <c r="AB102" s="89"/>
      <c r="AD102" s="89"/>
      <c r="AE102" s="77"/>
      <c r="AF102" s="76"/>
      <c r="AG102" s="76"/>
      <c r="AH102" s="77"/>
      <c r="AI102" s="76"/>
      <c r="AK102" s="162"/>
      <c r="AL102" s="162"/>
      <c r="AM102" s="89"/>
      <c r="AN102" s="89"/>
      <c r="AP102" s="89"/>
      <c r="AR102" s="89"/>
      <c r="AT102" s="89"/>
      <c r="AU102" s="89"/>
      <c r="AV102" s="89"/>
      <c r="AW102" s="89"/>
      <c r="AY102" s="76"/>
      <c r="AZ102" s="87"/>
      <c r="BA102" s="76"/>
      <c r="BB102" s="76"/>
      <c r="BC102" s="76"/>
      <c r="BD102" s="76"/>
      <c r="BE102" s="76"/>
      <c r="BG102" s="76"/>
      <c r="BI102" s="76"/>
      <c r="BK102" s="76"/>
      <c r="BL102" s="76"/>
      <c r="BM102" s="76"/>
      <c r="BN102" s="76"/>
      <c r="BP102" s="76"/>
      <c r="BQ102" s="87"/>
      <c r="BR102" s="76"/>
      <c r="BS102" s="76"/>
      <c r="BT102" s="77"/>
      <c r="BU102" s="76"/>
      <c r="BW102" s="76"/>
      <c r="BX102" s="77"/>
    </row>
    <row r="103" hidden="1">
      <c r="A103" s="122"/>
      <c r="B103" s="122"/>
      <c r="D103" s="89"/>
      <c r="E103" s="77"/>
      <c r="F103" s="125"/>
      <c r="G103" s="126"/>
      <c r="H103" s="76"/>
      <c r="I103" s="76"/>
      <c r="J103" s="77"/>
      <c r="K103" s="89"/>
      <c r="M103" s="90"/>
      <c r="N103" s="76"/>
      <c r="O103" s="82"/>
      <c r="P103" s="82"/>
      <c r="Q103" s="82"/>
      <c r="R103" s="90"/>
      <c r="S103" s="127"/>
      <c r="T103" s="89"/>
      <c r="V103" s="90"/>
      <c r="X103" s="76"/>
      <c r="Y103" s="82"/>
      <c r="Z103" s="82"/>
      <c r="AA103" s="82"/>
      <c r="AB103" s="89"/>
      <c r="AD103" s="89"/>
      <c r="AE103" s="77"/>
      <c r="AF103" s="76"/>
      <c r="AG103" s="76"/>
      <c r="AH103" s="77"/>
      <c r="AI103" s="76"/>
      <c r="AK103" s="162"/>
      <c r="AL103" s="162"/>
      <c r="AM103" s="89"/>
      <c r="AN103" s="89"/>
      <c r="AP103" s="89"/>
      <c r="AR103" s="89"/>
      <c r="AT103" s="89"/>
      <c r="AU103" s="89"/>
      <c r="AV103" s="89"/>
      <c r="AW103" s="89"/>
      <c r="AY103" s="76"/>
      <c r="AZ103" s="87"/>
      <c r="BA103" s="76"/>
      <c r="BB103" s="76"/>
      <c r="BC103" s="76"/>
      <c r="BD103" s="76"/>
      <c r="BE103" s="76"/>
      <c r="BG103" s="76"/>
      <c r="BI103" s="76"/>
      <c r="BK103" s="76"/>
      <c r="BL103" s="76"/>
      <c r="BM103" s="76"/>
      <c r="BN103" s="76"/>
      <c r="BP103" s="76"/>
      <c r="BQ103" s="87"/>
      <c r="BR103" s="76"/>
      <c r="BS103" s="76"/>
      <c r="BT103" s="77"/>
      <c r="BU103" s="76"/>
      <c r="BW103" s="76"/>
      <c r="BX103" s="77"/>
    </row>
    <row r="104" hidden="1">
      <c r="A104" s="122"/>
      <c r="B104" s="122"/>
      <c r="D104" s="89"/>
      <c r="E104" s="77"/>
      <c r="F104" s="125"/>
      <c r="G104" s="126"/>
      <c r="H104" s="76"/>
      <c r="I104" s="76"/>
      <c r="J104" s="77"/>
      <c r="K104" s="89"/>
      <c r="M104" s="90"/>
      <c r="N104" s="76"/>
      <c r="O104" s="82"/>
      <c r="P104" s="82"/>
      <c r="Q104" s="82"/>
      <c r="R104" s="90"/>
      <c r="S104" s="127"/>
      <c r="T104" s="89"/>
      <c r="V104" s="90"/>
      <c r="X104" s="76"/>
      <c r="Y104" s="82"/>
      <c r="Z104" s="82"/>
      <c r="AA104" s="82"/>
      <c r="AB104" s="89"/>
      <c r="AD104" s="89"/>
      <c r="AE104" s="77"/>
      <c r="AF104" s="76"/>
      <c r="AG104" s="76"/>
      <c r="AH104" s="77"/>
      <c r="AI104" s="76"/>
      <c r="AK104" s="162"/>
      <c r="AL104" s="162"/>
      <c r="AM104" s="89"/>
      <c r="AN104" s="89"/>
      <c r="AP104" s="89"/>
      <c r="AR104" s="89"/>
      <c r="AT104" s="89"/>
      <c r="AU104" s="89"/>
      <c r="AV104" s="89"/>
      <c r="AW104" s="89"/>
      <c r="AY104" s="76"/>
      <c r="AZ104" s="87"/>
      <c r="BA104" s="76"/>
      <c r="BB104" s="76"/>
      <c r="BC104" s="76"/>
      <c r="BD104" s="76"/>
      <c r="BE104" s="76"/>
      <c r="BG104" s="76"/>
      <c r="BI104" s="76"/>
      <c r="BK104" s="76"/>
      <c r="BL104" s="76"/>
      <c r="BM104" s="76"/>
      <c r="BN104" s="76"/>
      <c r="BP104" s="76"/>
      <c r="BQ104" s="87"/>
      <c r="BR104" s="76"/>
      <c r="BS104" s="76"/>
      <c r="BT104" s="77"/>
      <c r="BU104" s="76"/>
      <c r="BW104" s="76"/>
      <c r="BX104" s="77"/>
    </row>
    <row r="105" hidden="1">
      <c r="A105" s="122"/>
      <c r="B105" s="122"/>
      <c r="D105" s="89"/>
      <c r="E105" s="77"/>
      <c r="F105" s="125"/>
      <c r="G105" s="126"/>
      <c r="H105" s="76"/>
      <c r="I105" s="76"/>
      <c r="J105" s="77"/>
      <c r="K105" s="89"/>
      <c r="M105" s="90"/>
      <c r="N105" s="76"/>
      <c r="O105" s="82"/>
      <c r="P105" s="82"/>
      <c r="Q105" s="82"/>
      <c r="R105" s="90"/>
      <c r="S105" s="127"/>
      <c r="T105" s="89"/>
      <c r="V105" s="90"/>
      <c r="X105" s="76"/>
      <c r="Y105" s="82"/>
      <c r="Z105" s="82"/>
      <c r="AA105" s="82"/>
      <c r="AB105" s="89"/>
      <c r="AD105" s="89"/>
      <c r="AE105" s="77"/>
      <c r="AF105" s="76"/>
      <c r="AG105" s="76"/>
      <c r="AH105" s="77"/>
      <c r="AI105" s="76"/>
      <c r="AK105" s="162"/>
      <c r="AL105" s="162"/>
      <c r="AM105" s="89"/>
      <c r="AN105" s="89"/>
      <c r="AP105" s="89"/>
      <c r="AR105" s="89"/>
      <c r="AT105" s="89"/>
      <c r="AU105" s="89"/>
      <c r="AV105" s="89"/>
      <c r="AW105" s="89"/>
      <c r="AY105" s="76"/>
      <c r="AZ105" s="87"/>
      <c r="BA105" s="76"/>
      <c r="BB105" s="76"/>
      <c r="BC105" s="76"/>
      <c r="BD105" s="76"/>
      <c r="BE105" s="76"/>
      <c r="BG105" s="76"/>
      <c r="BI105" s="76"/>
      <c r="BK105" s="76"/>
      <c r="BL105" s="76"/>
      <c r="BM105" s="76"/>
      <c r="BN105" s="76"/>
      <c r="BP105" s="76"/>
      <c r="BQ105" s="87"/>
      <c r="BR105" s="76"/>
      <c r="BS105" s="76"/>
      <c r="BT105" s="77"/>
      <c r="BU105" s="76"/>
      <c r="BW105" s="76"/>
      <c r="BX105" s="77"/>
    </row>
    <row r="106" hidden="1">
      <c r="A106" s="122"/>
      <c r="B106" s="122"/>
      <c r="D106" s="89"/>
      <c r="E106" s="77"/>
      <c r="F106" s="125"/>
      <c r="G106" s="126"/>
      <c r="H106" s="76"/>
      <c r="I106" s="76"/>
      <c r="J106" s="77"/>
      <c r="K106" s="89"/>
      <c r="M106" s="90"/>
      <c r="N106" s="76"/>
      <c r="O106" s="82"/>
      <c r="P106" s="82"/>
      <c r="Q106" s="82"/>
      <c r="R106" s="90"/>
      <c r="S106" s="127"/>
      <c r="T106" s="89"/>
      <c r="V106" s="90"/>
      <c r="X106" s="76"/>
      <c r="Y106" s="82"/>
      <c r="Z106" s="82"/>
      <c r="AA106" s="82"/>
      <c r="AB106" s="89"/>
      <c r="AD106" s="89"/>
      <c r="AE106" s="77"/>
      <c r="AF106" s="76"/>
      <c r="AG106" s="76"/>
      <c r="AH106" s="77"/>
      <c r="AI106" s="76"/>
      <c r="AK106" s="162"/>
      <c r="AL106" s="162"/>
      <c r="AM106" s="89"/>
      <c r="AN106" s="89"/>
      <c r="AP106" s="89"/>
      <c r="AR106" s="89"/>
      <c r="AT106" s="89"/>
      <c r="AU106" s="89"/>
      <c r="AV106" s="89"/>
      <c r="AW106" s="89"/>
      <c r="AY106" s="76"/>
      <c r="AZ106" s="87"/>
      <c r="BA106" s="76"/>
      <c r="BB106" s="76"/>
      <c r="BC106" s="76"/>
      <c r="BD106" s="76"/>
      <c r="BE106" s="76"/>
      <c r="BG106" s="76"/>
      <c r="BI106" s="76"/>
      <c r="BK106" s="76"/>
      <c r="BL106" s="76"/>
      <c r="BM106" s="76"/>
      <c r="BN106" s="76"/>
      <c r="BP106" s="76"/>
      <c r="BQ106" s="87"/>
      <c r="BR106" s="76"/>
      <c r="BS106" s="76"/>
      <c r="BT106" s="77"/>
      <c r="BU106" s="76"/>
      <c r="BW106" s="76"/>
      <c r="BX106" s="77"/>
    </row>
    <row r="107" hidden="1">
      <c r="A107" s="122"/>
      <c r="B107" s="122"/>
      <c r="D107" s="89"/>
      <c r="E107" s="77"/>
      <c r="F107" s="125"/>
      <c r="G107" s="126"/>
      <c r="H107" s="76"/>
      <c r="I107" s="76"/>
      <c r="J107" s="77"/>
      <c r="K107" s="89"/>
      <c r="M107" s="90"/>
      <c r="N107" s="76"/>
      <c r="O107" s="82"/>
      <c r="P107" s="82"/>
      <c r="Q107" s="82"/>
      <c r="R107" s="90"/>
      <c r="S107" s="127"/>
      <c r="T107" s="89"/>
      <c r="V107" s="90"/>
      <c r="X107" s="76"/>
      <c r="Y107" s="82"/>
      <c r="Z107" s="82"/>
      <c r="AA107" s="82"/>
      <c r="AB107" s="89"/>
      <c r="AD107" s="89"/>
      <c r="AE107" s="77"/>
      <c r="AF107" s="76"/>
      <c r="AG107" s="76"/>
      <c r="AH107" s="77"/>
      <c r="AI107" s="76"/>
      <c r="AK107" s="162"/>
      <c r="AL107" s="162"/>
      <c r="AM107" s="89"/>
      <c r="AN107" s="89"/>
      <c r="AP107" s="89"/>
      <c r="AR107" s="89"/>
      <c r="AT107" s="89"/>
      <c r="AU107" s="89"/>
      <c r="AV107" s="89"/>
      <c r="AW107" s="89"/>
      <c r="AY107" s="76"/>
      <c r="AZ107" s="87"/>
      <c r="BA107" s="76"/>
      <c r="BB107" s="76"/>
      <c r="BC107" s="76"/>
      <c r="BD107" s="76"/>
      <c r="BE107" s="76"/>
      <c r="BG107" s="76"/>
      <c r="BI107" s="76"/>
      <c r="BK107" s="76"/>
      <c r="BL107" s="76"/>
      <c r="BM107" s="76"/>
      <c r="BN107" s="76"/>
      <c r="BP107" s="76"/>
      <c r="BQ107" s="87"/>
      <c r="BR107" s="76"/>
      <c r="BS107" s="76"/>
      <c r="BT107" s="77"/>
      <c r="BU107" s="76"/>
      <c r="BW107" s="76"/>
      <c r="BX107" s="77"/>
    </row>
    <row r="108" hidden="1">
      <c r="A108" s="122"/>
      <c r="B108" s="122"/>
      <c r="D108" s="89"/>
      <c r="E108" s="77"/>
      <c r="F108" s="125"/>
      <c r="G108" s="126"/>
      <c r="H108" s="76"/>
      <c r="I108" s="76"/>
      <c r="J108" s="77"/>
      <c r="K108" s="89"/>
      <c r="M108" s="90"/>
      <c r="N108" s="76"/>
      <c r="O108" s="82"/>
      <c r="P108" s="82"/>
      <c r="Q108" s="82"/>
      <c r="R108" s="90"/>
      <c r="S108" s="127"/>
      <c r="T108" s="89"/>
      <c r="V108" s="90"/>
      <c r="X108" s="76"/>
      <c r="Y108" s="82"/>
      <c r="Z108" s="82"/>
      <c r="AA108" s="82"/>
      <c r="AB108" s="89"/>
      <c r="AD108" s="89"/>
      <c r="AE108" s="77"/>
      <c r="AF108" s="76"/>
      <c r="AG108" s="76"/>
      <c r="AH108" s="77"/>
      <c r="AI108" s="76"/>
      <c r="AK108" s="162"/>
      <c r="AL108" s="162"/>
      <c r="AM108" s="89"/>
      <c r="AN108" s="89"/>
      <c r="AP108" s="89"/>
      <c r="AR108" s="89"/>
      <c r="AT108" s="89"/>
      <c r="AU108" s="89"/>
      <c r="AV108" s="89"/>
      <c r="AW108" s="89"/>
      <c r="AY108" s="76"/>
      <c r="AZ108" s="87"/>
      <c r="BA108" s="76"/>
      <c r="BB108" s="76"/>
      <c r="BC108" s="76"/>
      <c r="BD108" s="76"/>
      <c r="BE108" s="76"/>
      <c r="BG108" s="76"/>
      <c r="BI108" s="76"/>
      <c r="BK108" s="76"/>
      <c r="BL108" s="76"/>
      <c r="BM108" s="76"/>
      <c r="BN108" s="76"/>
      <c r="BP108" s="76"/>
      <c r="BQ108" s="87"/>
      <c r="BR108" s="76"/>
      <c r="BS108" s="76"/>
      <c r="BT108" s="77"/>
      <c r="BU108" s="76"/>
      <c r="BW108" s="76"/>
      <c r="BX108" s="77"/>
    </row>
    <row r="109" hidden="1">
      <c r="A109" s="136"/>
      <c r="B109" s="136"/>
      <c r="C109" s="75"/>
      <c r="D109" s="138"/>
      <c r="E109" s="139"/>
      <c r="F109" s="140"/>
      <c r="G109" s="141"/>
      <c r="H109" s="99"/>
      <c r="I109" s="99"/>
      <c r="J109" s="139"/>
      <c r="K109" s="138"/>
      <c r="L109" s="75"/>
      <c r="M109" s="142"/>
      <c r="N109" s="99"/>
      <c r="O109" s="143"/>
      <c r="P109" s="143"/>
      <c r="Q109" s="143"/>
      <c r="R109" s="142"/>
      <c r="S109" s="144"/>
      <c r="T109" s="138"/>
      <c r="U109" s="75"/>
      <c r="V109" s="142"/>
      <c r="W109" s="75"/>
      <c r="X109" s="99"/>
      <c r="Y109" s="143"/>
      <c r="Z109" s="143"/>
      <c r="AA109" s="143"/>
      <c r="AB109" s="138"/>
      <c r="AC109" s="75"/>
      <c r="AD109" s="138"/>
      <c r="AE109" s="139"/>
      <c r="AF109" s="99"/>
      <c r="AG109" s="99"/>
      <c r="AH109" s="139"/>
      <c r="AI109" s="99"/>
      <c r="AJ109" s="75"/>
      <c r="AK109" s="163"/>
      <c r="AL109" s="163"/>
      <c r="AM109" s="138"/>
      <c r="AN109" s="138"/>
      <c r="AO109" s="75"/>
      <c r="AP109" s="138"/>
      <c r="AQ109" s="75"/>
      <c r="AR109" s="138"/>
      <c r="AS109" s="75"/>
      <c r="AT109" s="138"/>
      <c r="AU109" s="138"/>
      <c r="AV109" s="138"/>
      <c r="AW109" s="138"/>
      <c r="AX109" s="75"/>
      <c r="AY109" s="99"/>
      <c r="AZ109" s="148"/>
      <c r="BA109" s="99"/>
      <c r="BB109" s="99"/>
      <c r="BC109" s="99"/>
      <c r="BD109" s="99"/>
      <c r="BE109" s="99"/>
      <c r="BF109" s="75"/>
      <c r="BG109" s="99"/>
      <c r="BH109" s="75"/>
      <c r="BI109" s="99"/>
      <c r="BJ109" s="75"/>
      <c r="BK109" s="99"/>
      <c r="BL109" s="99"/>
      <c r="BM109" s="99"/>
      <c r="BN109" s="99"/>
      <c r="BO109" s="75"/>
      <c r="BP109" s="99"/>
      <c r="BQ109" s="148"/>
      <c r="BR109" s="99"/>
      <c r="BS109" s="99"/>
      <c r="BT109" s="139"/>
      <c r="BU109" s="99"/>
      <c r="BV109" s="75"/>
      <c r="BW109" s="99"/>
      <c r="BX109" s="139"/>
    </row>
  </sheetData>
  <mergeCells count="2547">
    <mergeCell ref="AG64:AH64"/>
    <mergeCell ref="AG54:AH54"/>
    <mergeCell ref="AG65:AH65"/>
    <mergeCell ref="V62:W62"/>
    <mergeCell ref="V47:W47"/>
    <mergeCell ref="V49:W49"/>
    <mergeCell ref="V48:W48"/>
    <mergeCell ref="V63:W63"/>
    <mergeCell ref="V52:W52"/>
    <mergeCell ref="AG62:AH62"/>
    <mergeCell ref="AG58:AH58"/>
    <mergeCell ref="AB50:AC50"/>
    <mergeCell ref="AB52:AC52"/>
    <mergeCell ref="AB46:AC46"/>
    <mergeCell ref="AB48:AC48"/>
    <mergeCell ref="AB47:AC47"/>
    <mergeCell ref="AB49:AC49"/>
    <mergeCell ref="AB51:AC51"/>
    <mergeCell ref="AB55:AC55"/>
    <mergeCell ref="AG47:AH47"/>
    <mergeCell ref="AD46:AE46"/>
    <mergeCell ref="AD47:AE47"/>
    <mergeCell ref="AG48:AH48"/>
    <mergeCell ref="AG49:AH49"/>
    <mergeCell ref="AD48:AE48"/>
    <mergeCell ref="AD52:AE52"/>
    <mergeCell ref="AD51:AE51"/>
    <mergeCell ref="AD50:AE50"/>
    <mergeCell ref="AD49:AE49"/>
    <mergeCell ref="AD55:AE55"/>
    <mergeCell ref="AG53:AH53"/>
    <mergeCell ref="AG52:AH52"/>
    <mergeCell ref="V59:W59"/>
    <mergeCell ref="T59:U59"/>
    <mergeCell ref="AI63:AJ63"/>
    <mergeCell ref="AG63:AH63"/>
    <mergeCell ref="AI65:AJ65"/>
    <mergeCell ref="AI64:AJ64"/>
    <mergeCell ref="AI60:AJ60"/>
    <mergeCell ref="AI61:AJ61"/>
    <mergeCell ref="AI59:AJ59"/>
    <mergeCell ref="AI62:AJ62"/>
    <mergeCell ref="AN54:AO54"/>
    <mergeCell ref="AN51:AO51"/>
    <mergeCell ref="AN50:AO50"/>
    <mergeCell ref="AP54:AQ54"/>
    <mergeCell ref="AP48:AQ48"/>
    <mergeCell ref="AP47:AQ47"/>
    <mergeCell ref="AP52:AQ52"/>
    <mergeCell ref="AP53:AQ53"/>
    <mergeCell ref="AN48:AO48"/>
    <mergeCell ref="AN47:AO47"/>
    <mergeCell ref="AI66:AJ66"/>
    <mergeCell ref="AG66:AH66"/>
    <mergeCell ref="AK68:AL68"/>
    <mergeCell ref="AK67:AL67"/>
    <mergeCell ref="V75:W75"/>
    <mergeCell ref="V81:W81"/>
    <mergeCell ref="V78:W78"/>
    <mergeCell ref="V82:W82"/>
    <mergeCell ref="V88:W88"/>
    <mergeCell ref="V87:W87"/>
    <mergeCell ref="V86:W86"/>
    <mergeCell ref="X84:Y84"/>
    <mergeCell ref="AG51:AH51"/>
    <mergeCell ref="AG55:AH55"/>
    <mergeCell ref="AG56:AH56"/>
    <mergeCell ref="AG57:AH57"/>
    <mergeCell ref="AG60:AH60"/>
    <mergeCell ref="AG61:AH61"/>
    <mergeCell ref="AG59:AH59"/>
    <mergeCell ref="V44:W44"/>
    <mergeCell ref="Z45:AA45"/>
    <mergeCell ref="AB45:AC45"/>
    <mergeCell ref="V45:W45"/>
    <mergeCell ref="X45:Y45"/>
    <mergeCell ref="V64:W64"/>
    <mergeCell ref="V65:W65"/>
    <mergeCell ref="V71:W71"/>
    <mergeCell ref="V66:W66"/>
    <mergeCell ref="V72:W72"/>
    <mergeCell ref="V74:W74"/>
    <mergeCell ref="V73:W73"/>
    <mergeCell ref="AN52:AO52"/>
    <mergeCell ref="AN53:AO53"/>
    <mergeCell ref="AN76:AO76"/>
    <mergeCell ref="AN74:AO74"/>
    <mergeCell ref="AB85:AC85"/>
    <mergeCell ref="AB86:AC86"/>
    <mergeCell ref="AB80:AC80"/>
    <mergeCell ref="AD80:AE80"/>
    <mergeCell ref="AB82:AC82"/>
    <mergeCell ref="AN79:AO79"/>
    <mergeCell ref="AN81:AO81"/>
    <mergeCell ref="AB83:AC83"/>
    <mergeCell ref="Z84:AA84"/>
    <mergeCell ref="AB84:AC84"/>
    <mergeCell ref="T40:U40"/>
    <mergeCell ref="T41:U41"/>
    <mergeCell ref="T49:U49"/>
    <mergeCell ref="T44:U44"/>
    <mergeCell ref="T45:U45"/>
    <mergeCell ref="T48:U48"/>
    <mergeCell ref="T47:U47"/>
    <mergeCell ref="T46:U46"/>
    <mergeCell ref="T39:U39"/>
    <mergeCell ref="T63:U63"/>
    <mergeCell ref="T66:U66"/>
    <mergeCell ref="T65:U65"/>
    <mergeCell ref="T64:U64"/>
    <mergeCell ref="T43:U43"/>
    <mergeCell ref="T42:U42"/>
    <mergeCell ref="T89:U89"/>
    <mergeCell ref="T92:U92"/>
    <mergeCell ref="T91:U91"/>
    <mergeCell ref="T90:U90"/>
    <mergeCell ref="T55:U55"/>
    <mergeCell ref="T57:U57"/>
    <mergeCell ref="T83:U83"/>
    <mergeCell ref="T50:U50"/>
    <mergeCell ref="T62:U62"/>
    <mergeCell ref="T61:U61"/>
    <mergeCell ref="T71:U71"/>
    <mergeCell ref="T32:U32"/>
    <mergeCell ref="T31:U31"/>
    <mergeCell ref="T29:U29"/>
    <mergeCell ref="T28:U28"/>
    <mergeCell ref="T38:U38"/>
    <mergeCell ref="T27:U27"/>
    <mergeCell ref="T26:U26"/>
    <mergeCell ref="T34:U34"/>
    <mergeCell ref="T37:U37"/>
    <mergeCell ref="T33:U33"/>
    <mergeCell ref="T30:U30"/>
    <mergeCell ref="B31:C31"/>
    <mergeCell ref="B39:C39"/>
    <mergeCell ref="B48:C48"/>
    <mergeCell ref="B49:C49"/>
    <mergeCell ref="B73:C73"/>
    <mergeCell ref="B27:C27"/>
    <mergeCell ref="B28:C28"/>
    <mergeCell ref="B30:C30"/>
    <mergeCell ref="B29:C29"/>
    <mergeCell ref="B26:C26"/>
    <mergeCell ref="B40:C40"/>
    <mergeCell ref="B46:C46"/>
    <mergeCell ref="B47:C47"/>
    <mergeCell ref="B71:C71"/>
    <mergeCell ref="B72:C72"/>
    <mergeCell ref="B43:C43"/>
    <mergeCell ref="B44:C44"/>
    <mergeCell ref="B45:C45"/>
    <mergeCell ref="B42:C42"/>
    <mergeCell ref="B41:C41"/>
    <mergeCell ref="D65:E65"/>
    <mergeCell ref="D64:E64"/>
    <mergeCell ref="D63:E63"/>
    <mergeCell ref="B63:C63"/>
    <mergeCell ref="B70:C70"/>
    <mergeCell ref="D76:E76"/>
    <mergeCell ref="B75:C75"/>
    <mergeCell ref="D74:E74"/>
    <mergeCell ref="D88:E88"/>
    <mergeCell ref="D89:E89"/>
    <mergeCell ref="B74:C74"/>
    <mergeCell ref="B88:C88"/>
    <mergeCell ref="B89:C89"/>
    <mergeCell ref="D87:E87"/>
    <mergeCell ref="D90:E90"/>
    <mergeCell ref="D91:E91"/>
    <mergeCell ref="B87:C87"/>
    <mergeCell ref="B33:C33"/>
    <mergeCell ref="B32:C32"/>
    <mergeCell ref="D26:E26"/>
    <mergeCell ref="D28:E28"/>
    <mergeCell ref="D29:E29"/>
    <mergeCell ref="D27:E27"/>
    <mergeCell ref="D33:E33"/>
    <mergeCell ref="B55:C55"/>
    <mergeCell ref="B54:C54"/>
    <mergeCell ref="D54:E54"/>
    <mergeCell ref="D53:E53"/>
    <mergeCell ref="D55:E55"/>
    <mergeCell ref="B56:C56"/>
    <mergeCell ref="D56:E56"/>
    <mergeCell ref="B53:C53"/>
    <mergeCell ref="B52:C52"/>
    <mergeCell ref="D50:E50"/>
    <mergeCell ref="D52:E52"/>
    <mergeCell ref="D51:E51"/>
    <mergeCell ref="D49:E49"/>
    <mergeCell ref="D48:E48"/>
    <mergeCell ref="D86:E86"/>
    <mergeCell ref="B86:C86"/>
    <mergeCell ref="D92:E92"/>
    <mergeCell ref="B92:C92"/>
    <mergeCell ref="D38:E38"/>
    <mergeCell ref="D42:E42"/>
    <mergeCell ref="D43:E43"/>
    <mergeCell ref="D44:E44"/>
    <mergeCell ref="D46:E46"/>
    <mergeCell ref="D47:E47"/>
    <mergeCell ref="B34:C34"/>
    <mergeCell ref="B35:C35"/>
    <mergeCell ref="D37:E37"/>
    <mergeCell ref="D36:E36"/>
    <mergeCell ref="D35:E35"/>
    <mergeCell ref="B37:C37"/>
    <mergeCell ref="B38:C38"/>
    <mergeCell ref="D34:E34"/>
    <mergeCell ref="D80:E80"/>
    <mergeCell ref="D79:E79"/>
    <mergeCell ref="D77:E77"/>
    <mergeCell ref="D78:E78"/>
    <mergeCell ref="D83:E83"/>
    <mergeCell ref="D85:E85"/>
    <mergeCell ref="D82:E82"/>
    <mergeCell ref="D81:E81"/>
    <mergeCell ref="D75:E75"/>
    <mergeCell ref="K55:L55"/>
    <mergeCell ref="I55:J55"/>
    <mergeCell ref="N58:O58"/>
    <mergeCell ref="P58:Q58"/>
    <mergeCell ref="K56:L56"/>
    <mergeCell ref="I56:J56"/>
    <mergeCell ref="B50:C50"/>
    <mergeCell ref="B51:C51"/>
    <mergeCell ref="B85:C85"/>
    <mergeCell ref="B91:C91"/>
    <mergeCell ref="B90:C90"/>
    <mergeCell ref="B76:C76"/>
    <mergeCell ref="B77:C77"/>
    <mergeCell ref="B82:C82"/>
    <mergeCell ref="B83:C83"/>
    <mergeCell ref="B84:C84"/>
    <mergeCell ref="B78:C78"/>
    <mergeCell ref="B81:C81"/>
    <mergeCell ref="I88:J88"/>
    <mergeCell ref="I87:J87"/>
    <mergeCell ref="I91:J91"/>
    <mergeCell ref="K85:L85"/>
    <mergeCell ref="N84:O84"/>
    <mergeCell ref="P84:Q84"/>
    <mergeCell ref="B80:C80"/>
    <mergeCell ref="B79:C79"/>
    <mergeCell ref="K81:L81"/>
    <mergeCell ref="I85:J85"/>
    <mergeCell ref="I79:J79"/>
    <mergeCell ref="K79:L79"/>
    <mergeCell ref="I81:J81"/>
    <mergeCell ref="K44:L44"/>
    <mergeCell ref="K42:L42"/>
    <mergeCell ref="K43:L43"/>
    <mergeCell ref="K45:L45"/>
    <mergeCell ref="I46:J46"/>
    <mergeCell ref="I40:J40"/>
    <mergeCell ref="I45:J45"/>
    <mergeCell ref="I44:J44"/>
    <mergeCell ref="I43:J43"/>
    <mergeCell ref="I41:J41"/>
    <mergeCell ref="I42:J42"/>
    <mergeCell ref="N32:O32"/>
    <mergeCell ref="K32:L32"/>
    <mergeCell ref="I35:J35"/>
    <mergeCell ref="K33:L33"/>
    <mergeCell ref="K51:L51"/>
    <mergeCell ref="K52:L52"/>
    <mergeCell ref="K50:L50"/>
    <mergeCell ref="K49:L49"/>
    <mergeCell ref="N45:O45"/>
    <mergeCell ref="P45:Q45"/>
    <mergeCell ref="K46:L46"/>
    <mergeCell ref="K47:L47"/>
    <mergeCell ref="I48:J48"/>
    <mergeCell ref="I47:J47"/>
    <mergeCell ref="K37:L37"/>
    <mergeCell ref="K39:L39"/>
    <mergeCell ref="K38:L38"/>
    <mergeCell ref="K54:L54"/>
    <mergeCell ref="K53:L53"/>
    <mergeCell ref="K35:L35"/>
    <mergeCell ref="K36:L36"/>
    <mergeCell ref="P32:Q32"/>
    <mergeCell ref="K34:L34"/>
    <mergeCell ref="K48:L48"/>
    <mergeCell ref="I28:J28"/>
    <mergeCell ref="I27:J27"/>
    <mergeCell ref="I30:J30"/>
    <mergeCell ref="I33:J33"/>
    <mergeCell ref="I31:J31"/>
    <mergeCell ref="I32:J32"/>
    <mergeCell ref="K28:L28"/>
    <mergeCell ref="D30:E30"/>
    <mergeCell ref="I39:J39"/>
    <mergeCell ref="K40:L40"/>
    <mergeCell ref="D39:E39"/>
    <mergeCell ref="D41:E41"/>
    <mergeCell ref="D40:E40"/>
    <mergeCell ref="K30:L30"/>
    <mergeCell ref="I52:J52"/>
    <mergeCell ref="I51:J51"/>
    <mergeCell ref="I50:J50"/>
    <mergeCell ref="I49:J49"/>
    <mergeCell ref="I53:J53"/>
    <mergeCell ref="I34:J34"/>
    <mergeCell ref="K41:L41"/>
    <mergeCell ref="D31:E31"/>
    <mergeCell ref="K31:L31"/>
    <mergeCell ref="I37:J37"/>
    <mergeCell ref="I36:J36"/>
    <mergeCell ref="I38:J38"/>
    <mergeCell ref="B36:C36"/>
    <mergeCell ref="K26:L26"/>
    <mergeCell ref="K27:L27"/>
    <mergeCell ref="I26:J26"/>
    <mergeCell ref="K29:L29"/>
    <mergeCell ref="I29:J29"/>
    <mergeCell ref="K16:L16"/>
    <mergeCell ref="K17:L17"/>
    <mergeCell ref="B17:C17"/>
    <mergeCell ref="D17:E17"/>
    <mergeCell ref="D16:E16"/>
    <mergeCell ref="B16:C16"/>
    <mergeCell ref="I17:J17"/>
    <mergeCell ref="I18:J18"/>
    <mergeCell ref="I16:J16"/>
    <mergeCell ref="I20:J20"/>
    <mergeCell ref="I19:J19"/>
    <mergeCell ref="B19:C19"/>
    <mergeCell ref="B18:C18"/>
    <mergeCell ref="D18:E18"/>
    <mergeCell ref="I25:J25"/>
    <mergeCell ref="B25:C25"/>
    <mergeCell ref="B24:C24"/>
    <mergeCell ref="D23:E23"/>
    <mergeCell ref="D25:E25"/>
    <mergeCell ref="D24:E24"/>
    <mergeCell ref="B23:C23"/>
    <mergeCell ref="K22:L22"/>
    <mergeCell ref="D21:E21"/>
    <mergeCell ref="D20:E20"/>
    <mergeCell ref="D22:E22"/>
    <mergeCell ref="B21:C21"/>
    <mergeCell ref="B20:C20"/>
    <mergeCell ref="B22:C22"/>
    <mergeCell ref="K24:L24"/>
    <mergeCell ref="K25:L25"/>
    <mergeCell ref="AG30:AH30"/>
    <mergeCell ref="AG31:AH31"/>
    <mergeCell ref="AG28:AH28"/>
    <mergeCell ref="AI28:AJ28"/>
    <mergeCell ref="AK26:AL26"/>
    <mergeCell ref="AK28:AL28"/>
    <mergeCell ref="AK27:AL27"/>
    <mergeCell ref="AK29:AL29"/>
    <mergeCell ref="AK30:AL30"/>
    <mergeCell ref="AI30:AJ30"/>
    <mergeCell ref="AG32:AH32"/>
    <mergeCell ref="AG33:AH33"/>
    <mergeCell ref="AG25:AH25"/>
    <mergeCell ref="AG26:AH26"/>
    <mergeCell ref="AG27:AH27"/>
    <mergeCell ref="AI27:AJ27"/>
    <mergeCell ref="AI36:AJ36"/>
    <mergeCell ref="AI37:AJ37"/>
    <mergeCell ref="AI32:AJ32"/>
    <mergeCell ref="AI33:AJ33"/>
    <mergeCell ref="AI34:AJ34"/>
    <mergeCell ref="AI35:AJ35"/>
    <mergeCell ref="AI31:AJ31"/>
    <mergeCell ref="AK39:AL39"/>
    <mergeCell ref="AK38:AL38"/>
    <mergeCell ref="AG39:AH39"/>
    <mergeCell ref="AG38:AH38"/>
    <mergeCell ref="AG37:AH37"/>
    <mergeCell ref="AG35:AH35"/>
    <mergeCell ref="AG34:AH34"/>
    <mergeCell ref="AG36:AH36"/>
    <mergeCell ref="AD39:AE39"/>
    <mergeCell ref="AD38:AE38"/>
    <mergeCell ref="AD35:AE35"/>
    <mergeCell ref="AD37:AE37"/>
    <mergeCell ref="AD36:AE36"/>
    <mergeCell ref="AD41:AE41"/>
    <mergeCell ref="AD40:AE40"/>
    <mergeCell ref="AD42:AE42"/>
    <mergeCell ref="AD43:AE43"/>
    <mergeCell ref="AK36:AL36"/>
    <mergeCell ref="AK37:AL37"/>
    <mergeCell ref="AK40:AL40"/>
    <mergeCell ref="AP40:AQ40"/>
    <mergeCell ref="AP41:AQ41"/>
    <mergeCell ref="AP39:AQ39"/>
    <mergeCell ref="AP38:AQ38"/>
    <mergeCell ref="AK41:AL41"/>
    <mergeCell ref="AD33:AE33"/>
    <mergeCell ref="AD34:AE34"/>
    <mergeCell ref="AD27:AE27"/>
    <mergeCell ref="AD25:AE25"/>
    <mergeCell ref="AD26:AE26"/>
    <mergeCell ref="AI29:AJ29"/>
    <mergeCell ref="AG29:AH29"/>
    <mergeCell ref="AN29:AO29"/>
    <mergeCell ref="AN28:AO28"/>
    <mergeCell ref="AI38:AJ38"/>
    <mergeCell ref="AI41:AJ41"/>
    <mergeCell ref="AG40:AH40"/>
    <mergeCell ref="AG41:AH41"/>
    <mergeCell ref="AG42:AH42"/>
    <mergeCell ref="AG44:AH44"/>
    <mergeCell ref="AG43:AH43"/>
    <mergeCell ref="AG50:AH50"/>
    <mergeCell ref="AI44:AJ44"/>
    <mergeCell ref="AN44:AO44"/>
    <mergeCell ref="AI48:AJ48"/>
    <mergeCell ref="AI45:AJ45"/>
    <mergeCell ref="AG45:AH45"/>
    <mergeCell ref="AN43:AO43"/>
    <mergeCell ref="AI82:AJ82"/>
    <mergeCell ref="AI81:AJ81"/>
    <mergeCell ref="AK82:AL82"/>
    <mergeCell ref="AK77:AL77"/>
    <mergeCell ref="AK78:AL78"/>
    <mergeCell ref="AI78:AJ78"/>
    <mergeCell ref="AG82:AH82"/>
    <mergeCell ref="AG81:AH81"/>
    <mergeCell ref="AI80:AJ80"/>
    <mergeCell ref="AG80:AH80"/>
    <mergeCell ref="AD79:AE79"/>
    <mergeCell ref="AD78:AE78"/>
    <mergeCell ref="AB79:AC79"/>
    <mergeCell ref="AB78:AC78"/>
    <mergeCell ref="AB81:AC81"/>
    <mergeCell ref="AN78:AO78"/>
    <mergeCell ref="AN77:AO77"/>
    <mergeCell ref="AK79:AL79"/>
    <mergeCell ref="AI79:AJ79"/>
    <mergeCell ref="AP75:AQ75"/>
    <mergeCell ref="AN75:AO75"/>
    <mergeCell ref="AN73:AO73"/>
    <mergeCell ref="AP74:AQ74"/>
    <mergeCell ref="AP73:AQ73"/>
    <mergeCell ref="V67:W67"/>
    <mergeCell ref="V68:W68"/>
    <mergeCell ref="T67:U67"/>
    <mergeCell ref="T68:U68"/>
    <mergeCell ref="V70:W70"/>
    <mergeCell ref="V69:W69"/>
    <mergeCell ref="T70:U70"/>
    <mergeCell ref="T69:U69"/>
    <mergeCell ref="I66:J66"/>
    <mergeCell ref="I65:J65"/>
    <mergeCell ref="K66:L66"/>
    <mergeCell ref="K65:L65"/>
    <mergeCell ref="K68:L68"/>
    <mergeCell ref="I68:J68"/>
    <mergeCell ref="I70:J70"/>
    <mergeCell ref="I71:J71"/>
    <mergeCell ref="K74:L74"/>
    <mergeCell ref="T72:U72"/>
    <mergeCell ref="T73:U73"/>
    <mergeCell ref="T74:U74"/>
    <mergeCell ref="T75:U75"/>
    <mergeCell ref="P71:Q71"/>
    <mergeCell ref="N71:O71"/>
    <mergeCell ref="K75:L75"/>
    <mergeCell ref="I74:J74"/>
    <mergeCell ref="I75:J75"/>
    <mergeCell ref="I77:J77"/>
    <mergeCell ref="T52:U52"/>
    <mergeCell ref="T51:U51"/>
    <mergeCell ref="T24:U24"/>
    <mergeCell ref="T25:U25"/>
    <mergeCell ref="T35:U35"/>
    <mergeCell ref="T36:U36"/>
    <mergeCell ref="V50:W50"/>
    <mergeCell ref="V51:W51"/>
    <mergeCell ref="V46:W46"/>
    <mergeCell ref="V55:W55"/>
    <mergeCell ref="V60:W60"/>
    <mergeCell ref="V61:W61"/>
    <mergeCell ref="T60:U60"/>
    <mergeCell ref="V25:W25"/>
    <mergeCell ref="V26:W26"/>
    <mergeCell ref="V29:W29"/>
    <mergeCell ref="V28:W28"/>
    <mergeCell ref="V27:W27"/>
    <mergeCell ref="V30:W30"/>
    <mergeCell ref="V40:W40"/>
    <mergeCell ref="V41:W41"/>
    <mergeCell ref="V39:W39"/>
    <mergeCell ref="V38:W38"/>
    <mergeCell ref="V43:W43"/>
    <mergeCell ref="V42:W42"/>
    <mergeCell ref="V24:W24"/>
    <mergeCell ref="V31:W31"/>
    <mergeCell ref="B59:C59"/>
    <mergeCell ref="B60:C60"/>
    <mergeCell ref="B57:C57"/>
    <mergeCell ref="B58:C58"/>
    <mergeCell ref="D61:E61"/>
    <mergeCell ref="D62:E62"/>
    <mergeCell ref="D60:E60"/>
    <mergeCell ref="D59:E59"/>
    <mergeCell ref="D57:E57"/>
    <mergeCell ref="B62:C62"/>
    <mergeCell ref="B61:C61"/>
    <mergeCell ref="K72:L72"/>
    <mergeCell ref="K71:L71"/>
    <mergeCell ref="D73:E73"/>
    <mergeCell ref="D72:E72"/>
    <mergeCell ref="D70:E70"/>
    <mergeCell ref="K73:L73"/>
    <mergeCell ref="K67:L67"/>
    <mergeCell ref="K69:L69"/>
    <mergeCell ref="I69:J69"/>
    <mergeCell ref="I73:J73"/>
    <mergeCell ref="K70:L70"/>
    <mergeCell ref="I72:J72"/>
    <mergeCell ref="D69:E69"/>
    <mergeCell ref="B69:C69"/>
    <mergeCell ref="B67:C67"/>
    <mergeCell ref="B64:C64"/>
    <mergeCell ref="B65:C65"/>
    <mergeCell ref="B66:C66"/>
    <mergeCell ref="I67:J67"/>
    <mergeCell ref="I61:J61"/>
    <mergeCell ref="I62:J62"/>
    <mergeCell ref="D66:E66"/>
    <mergeCell ref="D67:E67"/>
    <mergeCell ref="D68:E68"/>
    <mergeCell ref="B68:C68"/>
    <mergeCell ref="K59:L59"/>
    <mergeCell ref="K58:L58"/>
    <mergeCell ref="I58:J58"/>
    <mergeCell ref="K57:L57"/>
    <mergeCell ref="I57:J57"/>
    <mergeCell ref="I59:J59"/>
    <mergeCell ref="I63:J63"/>
    <mergeCell ref="I64:J64"/>
    <mergeCell ref="K64:L64"/>
    <mergeCell ref="K63:L63"/>
    <mergeCell ref="K61:L61"/>
    <mergeCell ref="K62:L62"/>
    <mergeCell ref="K60:L60"/>
    <mergeCell ref="I60:J60"/>
    <mergeCell ref="I24:J24"/>
    <mergeCell ref="I22:J22"/>
    <mergeCell ref="K23:L23"/>
    <mergeCell ref="I23:J23"/>
    <mergeCell ref="K18:L18"/>
    <mergeCell ref="K20:L20"/>
    <mergeCell ref="K19:L19"/>
    <mergeCell ref="AI19:AJ19"/>
    <mergeCell ref="AI23:AJ23"/>
    <mergeCell ref="AK23:AL23"/>
    <mergeCell ref="AG23:AH23"/>
    <mergeCell ref="AG24:AH24"/>
    <mergeCell ref="AD24:AE24"/>
    <mergeCell ref="AB24:AC24"/>
    <mergeCell ref="AP21:AQ21"/>
    <mergeCell ref="AP20:AQ20"/>
    <mergeCell ref="AN20:AO20"/>
    <mergeCell ref="AN17:AO17"/>
    <mergeCell ref="AP17:AQ17"/>
    <mergeCell ref="V21:W21"/>
    <mergeCell ref="V22:W22"/>
    <mergeCell ref="V23:W23"/>
    <mergeCell ref="Z19:AA19"/>
    <mergeCell ref="X19:Y19"/>
    <mergeCell ref="K21:L21"/>
    <mergeCell ref="I21:J21"/>
    <mergeCell ref="P19:Q19"/>
    <mergeCell ref="N19:O19"/>
    <mergeCell ref="AI18:AJ18"/>
    <mergeCell ref="AK17:AL17"/>
    <mergeCell ref="AI17:AJ17"/>
    <mergeCell ref="V18:W18"/>
    <mergeCell ref="AD30:AE30"/>
    <mergeCell ref="AD32:AE32"/>
    <mergeCell ref="AD31:AE31"/>
    <mergeCell ref="AB28:AC28"/>
    <mergeCell ref="AB27:AC27"/>
    <mergeCell ref="AD44:AE44"/>
    <mergeCell ref="AD45:AE45"/>
    <mergeCell ref="AB34:AC34"/>
    <mergeCell ref="AB31:AC31"/>
    <mergeCell ref="AB30:AC30"/>
    <mergeCell ref="AD29:AE29"/>
    <mergeCell ref="AD28:AE28"/>
    <mergeCell ref="AB33:AC33"/>
    <mergeCell ref="AK12:AL12"/>
    <mergeCell ref="AN12:AO12"/>
    <mergeCell ref="AN8:AO8"/>
    <mergeCell ref="AK8:AL8"/>
    <mergeCell ref="AK6:AL6"/>
    <mergeCell ref="AK7:AL7"/>
    <mergeCell ref="AK10:AL10"/>
    <mergeCell ref="AK11:AL11"/>
    <mergeCell ref="AN2:AO2"/>
    <mergeCell ref="AK5:AL5"/>
    <mergeCell ref="AK4:AL4"/>
    <mergeCell ref="AN7:AO7"/>
    <mergeCell ref="AN9:AO9"/>
    <mergeCell ref="AK9:AL9"/>
    <mergeCell ref="AI11:AJ11"/>
    <mergeCell ref="AI10:AJ10"/>
    <mergeCell ref="AN10:AO10"/>
    <mergeCell ref="AN11:AO11"/>
    <mergeCell ref="AN21:AO21"/>
    <mergeCell ref="AN18:AO18"/>
    <mergeCell ref="AN22:AO22"/>
    <mergeCell ref="AN16:AO16"/>
    <mergeCell ref="AN19:AO19"/>
    <mergeCell ref="AI9:AJ9"/>
    <mergeCell ref="AI6:AJ6"/>
    <mergeCell ref="AI7:AJ7"/>
    <mergeCell ref="AI8:AJ8"/>
    <mergeCell ref="AI2:AJ2"/>
    <mergeCell ref="AI3:AJ3"/>
    <mergeCell ref="AK2:AL2"/>
    <mergeCell ref="AK3:AL3"/>
    <mergeCell ref="AK13:AL13"/>
    <mergeCell ref="AK21:AL21"/>
    <mergeCell ref="AI26:AJ26"/>
    <mergeCell ref="AI42:AJ42"/>
    <mergeCell ref="AI46:AJ46"/>
    <mergeCell ref="AI47:AJ47"/>
    <mergeCell ref="AI39:AJ39"/>
    <mergeCell ref="AI40:AJ40"/>
    <mergeCell ref="AI43:AJ43"/>
    <mergeCell ref="AI52:AJ52"/>
    <mergeCell ref="AI51:AJ51"/>
    <mergeCell ref="AI56:AJ56"/>
    <mergeCell ref="AI57:AJ57"/>
    <mergeCell ref="AI58:AJ58"/>
    <mergeCell ref="AI49:AJ49"/>
    <mergeCell ref="AI50:AJ50"/>
    <mergeCell ref="AI53:AJ53"/>
    <mergeCell ref="AK59:AL59"/>
    <mergeCell ref="AK58:AL58"/>
    <mergeCell ref="AN57:AO57"/>
    <mergeCell ref="AN58:AO58"/>
    <mergeCell ref="AN56:AO56"/>
    <mergeCell ref="AN55:AO55"/>
    <mergeCell ref="AN59:AO59"/>
    <mergeCell ref="AK24:AL24"/>
    <mergeCell ref="AK25:AL25"/>
    <mergeCell ref="AK33:AL33"/>
    <mergeCell ref="AK34:AL34"/>
    <mergeCell ref="AK43:AL43"/>
    <mergeCell ref="AK44:AL44"/>
    <mergeCell ref="AK45:AL45"/>
    <mergeCell ref="AN45:AO45"/>
    <mergeCell ref="AN46:AO46"/>
    <mergeCell ref="AN49:AO49"/>
    <mergeCell ref="AK46:AL46"/>
    <mergeCell ref="AK42:AL42"/>
    <mergeCell ref="AI16:AJ16"/>
    <mergeCell ref="AK16:AL16"/>
    <mergeCell ref="AK20:AL20"/>
    <mergeCell ref="AK19:AL19"/>
    <mergeCell ref="AK15:AL15"/>
    <mergeCell ref="AI15:AJ15"/>
    <mergeCell ref="AN14:AO14"/>
    <mergeCell ref="AN15:AO15"/>
    <mergeCell ref="AN13:AO13"/>
    <mergeCell ref="AI14:AJ14"/>
    <mergeCell ref="AI12:AJ12"/>
    <mergeCell ref="AI13:AJ13"/>
    <mergeCell ref="AK14:AL14"/>
    <mergeCell ref="AI5:AJ5"/>
    <mergeCell ref="AI4:AJ4"/>
    <mergeCell ref="AT10:AU10"/>
    <mergeCell ref="AR8:AS8"/>
    <mergeCell ref="AT8:AU8"/>
    <mergeCell ref="AT9:AU9"/>
    <mergeCell ref="AP10:AQ10"/>
    <mergeCell ref="AP8:AQ8"/>
    <mergeCell ref="AP24:AQ24"/>
    <mergeCell ref="AR22:AS22"/>
    <mergeCell ref="AR23:AS23"/>
    <mergeCell ref="AP22:AQ22"/>
    <mergeCell ref="AR19:AS19"/>
    <mergeCell ref="AR18:AS18"/>
    <mergeCell ref="AR17:AS17"/>
    <mergeCell ref="AP15:AQ15"/>
    <mergeCell ref="AP18:AQ18"/>
    <mergeCell ref="AK18:AL18"/>
    <mergeCell ref="AR57:AS57"/>
    <mergeCell ref="AR59:AS59"/>
    <mergeCell ref="AT43:AU43"/>
    <mergeCell ref="AT42:AU42"/>
    <mergeCell ref="AN41:AO41"/>
    <mergeCell ref="AN42:AO42"/>
    <mergeCell ref="AN39:AO39"/>
    <mergeCell ref="AP51:AQ51"/>
    <mergeCell ref="AP50:AQ50"/>
    <mergeCell ref="AR49:AS49"/>
    <mergeCell ref="AR7:AS7"/>
    <mergeCell ref="AT7:AU7"/>
    <mergeCell ref="AN6:AO6"/>
    <mergeCell ref="AP6:AQ6"/>
    <mergeCell ref="AR6:AS6"/>
    <mergeCell ref="AT2:AU2"/>
    <mergeCell ref="AR2:AS2"/>
    <mergeCell ref="AP2:AQ2"/>
    <mergeCell ref="AP7:AQ7"/>
    <mergeCell ref="AT6:AU6"/>
    <mergeCell ref="AR34:AS34"/>
    <mergeCell ref="AN26:AO26"/>
    <mergeCell ref="AN27:AO27"/>
    <mergeCell ref="AN30:AO30"/>
    <mergeCell ref="AN37:AO37"/>
    <mergeCell ref="AT31:AU31"/>
    <mergeCell ref="AT32:AU32"/>
    <mergeCell ref="AR31:AS31"/>
    <mergeCell ref="AP13:AQ13"/>
    <mergeCell ref="AP12:AQ12"/>
    <mergeCell ref="AT40:AU40"/>
    <mergeCell ref="AP11:AQ11"/>
    <mergeCell ref="AR16:AS16"/>
    <mergeCell ref="AT19:AU19"/>
    <mergeCell ref="AT18:AU18"/>
    <mergeCell ref="AP14:AQ14"/>
    <mergeCell ref="AP19:AQ19"/>
    <mergeCell ref="AP16:AQ16"/>
    <mergeCell ref="AT20:AU20"/>
    <mergeCell ref="AT21:AU21"/>
    <mergeCell ref="AT16:AU16"/>
    <mergeCell ref="AT17:AU17"/>
    <mergeCell ref="AT25:AU25"/>
    <mergeCell ref="AT24:AU24"/>
    <mergeCell ref="AT28:AU28"/>
    <mergeCell ref="AT27:AU27"/>
    <mergeCell ref="AT22:AU22"/>
    <mergeCell ref="AT26:AU26"/>
    <mergeCell ref="AR21:AS21"/>
    <mergeCell ref="AR20:AS20"/>
    <mergeCell ref="D101:E101"/>
    <mergeCell ref="D102:E102"/>
    <mergeCell ref="I98:J98"/>
    <mergeCell ref="I99:J99"/>
    <mergeCell ref="K100:L100"/>
    <mergeCell ref="I101:J101"/>
    <mergeCell ref="K101:L101"/>
    <mergeCell ref="I100:J100"/>
    <mergeCell ref="I102:J102"/>
    <mergeCell ref="K102:L102"/>
    <mergeCell ref="B99:C99"/>
    <mergeCell ref="B97:C97"/>
    <mergeCell ref="B98:C98"/>
    <mergeCell ref="B102:C102"/>
    <mergeCell ref="B101:C101"/>
    <mergeCell ref="I97:J97"/>
    <mergeCell ref="K99:L99"/>
    <mergeCell ref="AN107:AO107"/>
    <mergeCell ref="AD107:AE107"/>
    <mergeCell ref="V105:W105"/>
    <mergeCell ref="V106:W106"/>
    <mergeCell ref="AI105:AJ105"/>
    <mergeCell ref="AI106:AJ106"/>
    <mergeCell ref="AG106:AH106"/>
    <mergeCell ref="AD105:AE105"/>
    <mergeCell ref="AD106:AE106"/>
    <mergeCell ref="AG105:AH105"/>
    <mergeCell ref="AB106:AC106"/>
    <mergeCell ref="AB105:AC105"/>
    <mergeCell ref="AP107:AQ107"/>
    <mergeCell ref="B106:C106"/>
    <mergeCell ref="B107:C107"/>
    <mergeCell ref="B108:C108"/>
    <mergeCell ref="B105:C105"/>
    <mergeCell ref="K106:L106"/>
    <mergeCell ref="D108:E108"/>
    <mergeCell ref="AN106:AO106"/>
    <mergeCell ref="T105:U105"/>
    <mergeCell ref="T106:U106"/>
    <mergeCell ref="V102:W102"/>
    <mergeCell ref="V101:W101"/>
    <mergeCell ref="V100:W100"/>
    <mergeCell ref="T101:U101"/>
    <mergeCell ref="T102:U102"/>
    <mergeCell ref="T108:U108"/>
    <mergeCell ref="T109:U109"/>
    <mergeCell ref="T100:U100"/>
    <mergeCell ref="V109:W109"/>
    <mergeCell ref="V108:W108"/>
    <mergeCell ref="AG108:AH108"/>
    <mergeCell ref="AI108:AJ108"/>
    <mergeCell ref="AI107:AJ107"/>
    <mergeCell ref="AG104:AH104"/>
    <mergeCell ref="AG101:AH101"/>
    <mergeCell ref="AG102:AH102"/>
    <mergeCell ref="AR106:AS106"/>
    <mergeCell ref="AR104:AS104"/>
    <mergeCell ref="AR105:AS105"/>
    <mergeCell ref="AP104:AQ104"/>
    <mergeCell ref="AN104:AO104"/>
    <mergeCell ref="AP105:AQ105"/>
    <mergeCell ref="AN105:AO105"/>
    <mergeCell ref="AP109:AQ109"/>
    <mergeCell ref="AR109:AS109"/>
    <mergeCell ref="AR108:AS108"/>
    <mergeCell ref="AR103:AS103"/>
    <mergeCell ref="AP108:AQ108"/>
    <mergeCell ref="AW105:AX105"/>
    <mergeCell ref="AW106:AX106"/>
    <mergeCell ref="AW109:AX109"/>
    <mergeCell ref="AW108:AX108"/>
    <mergeCell ref="AP106:AQ106"/>
    <mergeCell ref="AW102:AX102"/>
    <mergeCell ref="AW107:AX107"/>
    <mergeCell ref="T107:U107"/>
    <mergeCell ref="V107:W107"/>
    <mergeCell ref="AB104:AC104"/>
    <mergeCell ref="AB102:AC102"/>
    <mergeCell ref="AB101:AC101"/>
    <mergeCell ref="AD103:AE103"/>
    <mergeCell ref="AD104:AE104"/>
    <mergeCell ref="T104:U104"/>
    <mergeCell ref="T103:U103"/>
    <mergeCell ref="V103:W103"/>
    <mergeCell ref="V104:W104"/>
    <mergeCell ref="AB103:AC103"/>
    <mergeCell ref="AI103:AJ103"/>
    <mergeCell ref="AI104:AJ104"/>
    <mergeCell ref="AN109:AO109"/>
    <mergeCell ref="AI109:AJ109"/>
    <mergeCell ref="B109:C109"/>
    <mergeCell ref="I109:J109"/>
    <mergeCell ref="K109:L109"/>
    <mergeCell ref="D109:E109"/>
    <mergeCell ref="K107:L107"/>
    <mergeCell ref="I107:J107"/>
    <mergeCell ref="I108:J108"/>
    <mergeCell ref="K108:L108"/>
    <mergeCell ref="D106:E106"/>
    <mergeCell ref="D107:E107"/>
    <mergeCell ref="D104:E104"/>
    <mergeCell ref="D103:E103"/>
    <mergeCell ref="D105:E105"/>
    <mergeCell ref="B104:C104"/>
    <mergeCell ref="B103:C103"/>
    <mergeCell ref="AG109:AH109"/>
    <mergeCell ref="AG107:AH107"/>
    <mergeCell ref="AG103:AH103"/>
    <mergeCell ref="AB108:AC108"/>
    <mergeCell ref="AB109:AC109"/>
    <mergeCell ref="AD109:AE109"/>
    <mergeCell ref="AD108:AE108"/>
    <mergeCell ref="AN108:AO108"/>
    <mergeCell ref="AR107:AS107"/>
    <mergeCell ref="AB107:AC107"/>
    <mergeCell ref="I106:J106"/>
    <mergeCell ref="I105:J105"/>
    <mergeCell ref="I104:J104"/>
    <mergeCell ref="K103:L103"/>
    <mergeCell ref="K104:L104"/>
    <mergeCell ref="K105:L105"/>
    <mergeCell ref="I103:J103"/>
    <mergeCell ref="V99:W99"/>
    <mergeCell ref="AB99:AC99"/>
    <mergeCell ref="V97:W97"/>
    <mergeCell ref="V98:W98"/>
    <mergeCell ref="AK98:AL98"/>
    <mergeCell ref="AK97:AL97"/>
    <mergeCell ref="AW98:AX98"/>
    <mergeCell ref="AW99:AX99"/>
    <mergeCell ref="AB100:AC100"/>
    <mergeCell ref="AG99:AH99"/>
    <mergeCell ref="I96:J96"/>
    <mergeCell ref="I94:J94"/>
    <mergeCell ref="I93:J93"/>
    <mergeCell ref="I95:J95"/>
    <mergeCell ref="K93:L93"/>
    <mergeCell ref="K96:L96"/>
    <mergeCell ref="K94:L94"/>
    <mergeCell ref="K95:L95"/>
    <mergeCell ref="B100:C100"/>
    <mergeCell ref="D100:E100"/>
    <mergeCell ref="AD97:AE97"/>
    <mergeCell ref="AD96:AE96"/>
    <mergeCell ref="AD94:AE94"/>
    <mergeCell ref="AD95:AE95"/>
    <mergeCell ref="AD93:AE93"/>
    <mergeCell ref="AB93:AC93"/>
    <mergeCell ref="B96:C96"/>
    <mergeCell ref="D96:E96"/>
    <mergeCell ref="D99:E99"/>
    <mergeCell ref="D98:E98"/>
    <mergeCell ref="D94:E94"/>
    <mergeCell ref="D93:E93"/>
    <mergeCell ref="B93:C93"/>
    <mergeCell ref="B94:C94"/>
    <mergeCell ref="B95:C95"/>
    <mergeCell ref="D95:E95"/>
    <mergeCell ref="AG100:AH100"/>
    <mergeCell ref="AG98:AH98"/>
    <mergeCell ref="T96:U96"/>
    <mergeCell ref="T94:U94"/>
    <mergeCell ref="T93:U93"/>
    <mergeCell ref="T95:U95"/>
    <mergeCell ref="K98:L98"/>
    <mergeCell ref="K97:L97"/>
    <mergeCell ref="N97:O97"/>
    <mergeCell ref="P97:Q97"/>
    <mergeCell ref="T98:U98"/>
    <mergeCell ref="T99:U99"/>
    <mergeCell ref="T97:U97"/>
    <mergeCell ref="AB94:AC94"/>
    <mergeCell ref="AB95:AC95"/>
    <mergeCell ref="AB98:AC98"/>
    <mergeCell ref="AB97:AC97"/>
    <mergeCell ref="AG93:AH93"/>
    <mergeCell ref="AG96:AH96"/>
    <mergeCell ref="AG97:AH97"/>
    <mergeCell ref="AG95:AH95"/>
    <mergeCell ref="AG94:AH94"/>
    <mergeCell ref="Z97:AA97"/>
    <mergeCell ref="AB96:AC96"/>
    <mergeCell ref="AG83:AH83"/>
    <mergeCell ref="AG88:AH88"/>
    <mergeCell ref="AG85:AH85"/>
    <mergeCell ref="AG86:AH86"/>
    <mergeCell ref="AG87:AH87"/>
    <mergeCell ref="AG92:AH92"/>
    <mergeCell ref="AG91:AH91"/>
    <mergeCell ref="AK91:AL91"/>
    <mergeCell ref="AK90:AL90"/>
    <mergeCell ref="V91:W91"/>
    <mergeCell ref="V90:W90"/>
    <mergeCell ref="AD91:AE91"/>
    <mergeCell ref="AD90:AE90"/>
    <mergeCell ref="AB90:AC90"/>
    <mergeCell ref="AB91:AC91"/>
    <mergeCell ref="AG89:AH89"/>
    <mergeCell ref="AG90:AH90"/>
    <mergeCell ref="AI91:AJ91"/>
    <mergeCell ref="AI90:AJ90"/>
    <mergeCell ref="AN91:AO91"/>
    <mergeCell ref="AK92:AL92"/>
    <mergeCell ref="AK93:AL93"/>
    <mergeCell ref="AD101:AE101"/>
    <mergeCell ref="AD100:AE100"/>
    <mergeCell ref="AD102:AE102"/>
    <mergeCell ref="AD99:AE99"/>
    <mergeCell ref="AD98:AE98"/>
    <mergeCell ref="X97:Y97"/>
    <mergeCell ref="V95:W95"/>
    <mergeCell ref="V94:W94"/>
    <mergeCell ref="V93:W93"/>
    <mergeCell ref="V92:W92"/>
    <mergeCell ref="V96:W96"/>
    <mergeCell ref="AD92:AE92"/>
    <mergeCell ref="AB92:AC92"/>
    <mergeCell ref="T81:U81"/>
    <mergeCell ref="T82:U82"/>
    <mergeCell ref="T58:U58"/>
    <mergeCell ref="T87:U87"/>
    <mergeCell ref="T86:U86"/>
    <mergeCell ref="V84:W84"/>
    <mergeCell ref="V83:W83"/>
    <mergeCell ref="V58:W58"/>
    <mergeCell ref="X58:Y58"/>
    <mergeCell ref="Z58:AA58"/>
    <mergeCell ref="AI85:AJ85"/>
    <mergeCell ref="AI84:AJ84"/>
    <mergeCell ref="AI88:AJ88"/>
    <mergeCell ref="AI89:AJ89"/>
    <mergeCell ref="T88:U88"/>
    <mergeCell ref="AB88:AC88"/>
    <mergeCell ref="AD53:AE53"/>
    <mergeCell ref="AD54:AE54"/>
    <mergeCell ref="AD65:AE65"/>
    <mergeCell ref="AD64:AE64"/>
    <mergeCell ref="AD63:AE63"/>
    <mergeCell ref="AI70:AJ70"/>
    <mergeCell ref="AI68:AJ68"/>
    <mergeCell ref="AI67:AJ67"/>
    <mergeCell ref="AG72:AH72"/>
    <mergeCell ref="AG75:AH75"/>
    <mergeCell ref="AG73:AH73"/>
    <mergeCell ref="AG74:AH74"/>
    <mergeCell ref="AG71:AH71"/>
    <mergeCell ref="X71:Y71"/>
    <mergeCell ref="Z71:AA71"/>
    <mergeCell ref="AD71:AE71"/>
    <mergeCell ref="AD73:AE73"/>
    <mergeCell ref="AD77:AE77"/>
    <mergeCell ref="AG76:AH76"/>
    <mergeCell ref="AG77:AH77"/>
    <mergeCell ref="T84:U84"/>
    <mergeCell ref="T79:U79"/>
    <mergeCell ref="T80:U80"/>
    <mergeCell ref="T76:U76"/>
    <mergeCell ref="T77:U77"/>
    <mergeCell ref="T78:U78"/>
    <mergeCell ref="V77:W77"/>
    <mergeCell ref="V76:W76"/>
    <mergeCell ref="V80:W80"/>
    <mergeCell ref="AK49:AL49"/>
    <mergeCell ref="AK50:AL50"/>
    <mergeCell ref="AK60:AL60"/>
    <mergeCell ref="AK61:AL61"/>
    <mergeCell ref="AK55:AL55"/>
    <mergeCell ref="AK54:AL54"/>
    <mergeCell ref="AK52:AL52"/>
    <mergeCell ref="AK53:AL53"/>
    <mergeCell ref="AK51:AL51"/>
    <mergeCell ref="AK47:AL47"/>
    <mergeCell ref="AK48:AL48"/>
    <mergeCell ref="AK84:AL84"/>
    <mergeCell ref="AK85:AL85"/>
    <mergeCell ref="AK88:AL88"/>
    <mergeCell ref="AK89:AL89"/>
    <mergeCell ref="AK81:AL81"/>
    <mergeCell ref="AK80:AL80"/>
    <mergeCell ref="AK71:AL71"/>
    <mergeCell ref="AK72:AL72"/>
    <mergeCell ref="AK76:AL76"/>
    <mergeCell ref="AK70:AL70"/>
    <mergeCell ref="AN84:AO84"/>
    <mergeCell ref="AN85:AO85"/>
    <mergeCell ref="T54:U54"/>
    <mergeCell ref="V54:W54"/>
    <mergeCell ref="AB54:AC54"/>
    <mergeCell ref="AB53:AC53"/>
    <mergeCell ref="AB57:AC57"/>
    <mergeCell ref="AB56:AC56"/>
    <mergeCell ref="V56:W56"/>
    <mergeCell ref="T56:U56"/>
    <mergeCell ref="V57:W57"/>
    <mergeCell ref="V53:W53"/>
    <mergeCell ref="T53:U53"/>
    <mergeCell ref="AG84:AH84"/>
    <mergeCell ref="AD85:AE85"/>
    <mergeCell ref="AD84:AE84"/>
    <mergeCell ref="AB89:AC89"/>
    <mergeCell ref="AD88:AE88"/>
    <mergeCell ref="AD89:AE89"/>
    <mergeCell ref="AD87:AE87"/>
    <mergeCell ref="AD86:AE86"/>
    <mergeCell ref="AD83:AE83"/>
    <mergeCell ref="AD81:AE81"/>
    <mergeCell ref="AD82:AE82"/>
    <mergeCell ref="AD74:AE74"/>
    <mergeCell ref="AD75:AE75"/>
    <mergeCell ref="AB70:AC70"/>
    <mergeCell ref="AD70:AE70"/>
    <mergeCell ref="AB76:AC76"/>
    <mergeCell ref="AD76:AE76"/>
    <mergeCell ref="AB75:AC75"/>
    <mergeCell ref="AB74:AC74"/>
    <mergeCell ref="AG69:AH69"/>
    <mergeCell ref="AB69:AC69"/>
    <mergeCell ref="AD69:AE69"/>
    <mergeCell ref="AB71:AC71"/>
    <mergeCell ref="AB72:AC72"/>
    <mergeCell ref="AB73:AC73"/>
    <mergeCell ref="AB77:AC77"/>
    <mergeCell ref="AB62:AC62"/>
    <mergeCell ref="AB65:AC65"/>
    <mergeCell ref="AG68:AH68"/>
    <mergeCell ref="AG67:AH67"/>
    <mergeCell ref="AG46:AH46"/>
    <mergeCell ref="AD56:AE56"/>
    <mergeCell ref="AD57:AE57"/>
    <mergeCell ref="AD58:AE58"/>
    <mergeCell ref="AB58:AC58"/>
    <mergeCell ref="AB64:AC64"/>
    <mergeCell ref="AB63:AC63"/>
    <mergeCell ref="AD62:AE62"/>
    <mergeCell ref="AD61:AE61"/>
    <mergeCell ref="AD60:AE60"/>
    <mergeCell ref="AB61:AC61"/>
    <mergeCell ref="AB60:AC60"/>
    <mergeCell ref="AB59:AC59"/>
    <mergeCell ref="AD59:AE59"/>
    <mergeCell ref="AD68:AE68"/>
    <mergeCell ref="AD67:AE67"/>
    <mergeCell ref="AB68:AC68"/>
    <mergeCell ref="AB67:AC67"/>
    <mergeCell ref="AB66:AC66"/>
    <mergeCell ref="AD66:AE66"/>
    <mergeCell ref="V79:W79"/>
    <mergeCell ref="AG79:AH79"/>
    <mergeCell ref="AG70:AH70"/>
    <mergeCell ref="V89:W89"/>
    <mergeCell ref="T85:U85"/>
    <mergeCell ref="V85:W85"/>
    <mergeCell ref="AB87:AC87"/>
    <mergeCell ref="AD72:AE72"/>
    <mergeCell ref="AG78:AH78"/>
    <mergeCell ref="I76:J76"/>
    <mergeCell ref="I78:J78"/>
    <mergeCell ref="I84:J84"/>
    <mergeCell ref="I83:J83"/>
    <mergeCell ref="I90:J90"/>
    <mergeCell ref="I89:J89"/>
    <mergeCell ref="K89:L89"/>
    <mergeCell ref="K86:L86"/>
    <mergeCell ref="K87:L87"/>
    <mergeCell ref="K88:L88"/>
    <mergeCell ref="K78:L78"/>
    <mergeCell ref="K77:L77"/>
    <mergeCell ref="K82:L82"/>
    <mergeCell ref="K83:L83"/>
    <mergeCell ref="K92:L92"/>
    <mergeCell ref="I92:J92"/>
    <mergeCell ref="I2:J2"/>
    <mergeCell ref="I3:J3"/>
    <mergeCell ref="D3:E3"/>
    <mergeCell ref="F1:J1"/>
    <mergeCell ref="D1:E1"/>
    <mergeCell ref="D2:E2"/>
    <mergeCell ref="B2:C2"/>
    <mergeCell ref="A1:C1"/>
    <mergeCell ref="D14:E14"/>
    <mergeCell ref="D13:E13"/>
    <mergeCell ref="D11:E11"/>
    <mergeCell ref="D12:E12"/>
    <mergeCell ref="B8:C8"/>
    <mergeCell ref="D8:E8"/>
    <mergeCell ref="B13:C13"/>
    <mergeCell ref="B9:C9"/>
    <mergeCell ref="B12:C12"/>
    <mergeCell ref="B11:C11"/>
    <mergeCell ref="B10:C10"/>
    <mergeCell ref="D7:E7"/>
    <mergeCell ref="D10:E10"/>
    <mergeCell ref="D9:E9"/>
    <mergeCell ref="A3:C3"/>
    <mergeCell ref="A4:C4"/>
    <mergeCell ref="A5:C5"/>
    <mergeCell ref="B14:C14"/>
    <mergeCell ref="D15:E15"/>
    <mergeCell ref="B15:C15"/>
    <mergeCell ref="B6:C6"/>
    <mergeCell ref="K91:L91"/>
    <mergeCell ref="K90:L90"/>
    <mergeCell ref="I54:J54"/>
    <mergeCell ref="I80:J80"/>
    <mergeCell ref="K76:L76"/>
    <mergeCell ref="K80:L80"/>
    <mergeCell ref="K84:L84"/>
    <mergeCell ref="I11:J11"/>
    <mergeCell ref="I9:J9"/>
    <mergeCell ref="I10:J10"/>
    <mergeCell ref="I8:J8"/>
    <mergeCell ref="I7:J7"/>
    <mergeCell ref="I6:J6"/>
    <mergeCell ref="I5:J5"/>
    <mergeCell ref="I4:J4"/>
    <mergeCell ref="I13:J13"/>
    <mergeCell ref="I12:J12"/>
    <mergeCell ref="I82:J82"/>
    <mergeCell ref="I86:J86"/>
    <mergeCell ref="I14:J14"/>
    <mergeCell ref="K15:L15"/>
    <mergeCell ref="K14:L14"/>
    <mergeCell ref="I15:J15"/>
    <mergeCell ref="K11:L11"/>
    <mergeCell ref="K9:L9"/>
    <mergeCell ref="K10:L10"/>
    <mergeCell ref="K6:L6"/>
    <mergeCell ref="K7:L7"/>
    <mergeCell ref="N6:O6"/>
    <mergeCell ref="P6:Q6"/>
    <mergeCell ref="P2:Q2"/>
    <mergeCell ref="N2:O2"/>
    <mergeCell ref="K13:L13"/>
    <mergeCell ref="K12:L12"/>
    <mergeCell ref="K3:L3"/>
    <mergeCell ref="K5:L5"/>
    <mergeCell ref="K2:L2"/>
    <mergeCell ref="K4:L4"/>
    <mergeCell ref="K8:L8"/>
    <mergeCell ref="AN24:AO24"/>
    <mergeCell ref="AN25:AO25"/>
    <mergeCell ref="AI20:AJ20"/>
    <mergeCell ref="AI21:AJ21"/>
    <mergeCell ref="AK22:AL22"/>
    <mergeCell ref="AI22:AJ22"/>
    <mergeCell ref="AI24:AJ24"/>
    <mergeCell ref="AI25:AJ25"/>
    <mergeCell ref="AN23:AO23"/>
    <mergeCell ref="AG20:AH20"/>
    <mergeCell ref="AG19:AH19"/>
    <mergeCell ref="AG17:AH17"/>
    <mergeCell ref="AG16:AH16"/>
    <mergeCell ref="AG22:AH22"/>
    <mergeCell ref="AG21:AH21"/>
    <mergeCell ref="AB23:AC23"/>
    <mergeCell ref="AG18:AH18"/>
    <mergeCell ref="AB18:AC18"/>
    <mergeCell ref="T22:U22"/>
    <mergeCell ref="T23:U23"/>
    <mergeCell ref="T18:U18"/>
    <mergeCell ref="AB19:AC19"/>
    <mergeCell ref="V19:W19"/>
    <mergeCell ref="AB37:AC37"/>
    <mergeCell ref="AB35:AC35"/>
    <mergeCell ref="AB36:AC36"/>
    <mergeCell ref="T16:U16"/>
    <mergeCell ref="V16:W16"/>
    <mergeCell ref="AD8:AE8"/>
    <mergeCell ref="AD10:AE10"/>
    <mergeCell ref="AD9:AE9"/>
    <mergeCell ref="AD12:AE12"/>
    <mergeCell ref="AD11:AE11"/>
    <mergeCell ref="AD5:AE5"/>
    <mergeCell ref="AD4:AE4"/>
    <mergeCell ref="AD7:AE7"/>
    <mergeCell ref="AD6:AE6"/>
    <mergeCell ref="AD15:AE15"/>
    <mergeCell ref="AD13:AE13"/>
    <mergeCell ref="AD14:AE14"/>
    <mergeCell ref="V34:W34"/>
    <mergeCell ref="V33:W33"/>
    <mergeCell ref="T21:U21"/>
    <mergeCell ref="T19:U19"/>
    <mergeCell ref="V17:W17"/>
    <mergeCell ref="V37:W37"/>
    <mergeCell ref="V20:W20"/>
    <mergeCell ref="T20:U20"/>
    <mergeCell ref="V32:W32"/>
    <mergeCell ref="AB12:AC12"/>
    <mergeCell ref="AB13:AC13"/>
    <mergeCell ref="V15:W15"/>
    <mergeCell ref="V14:W14"/>
    <mergeCell ref="V11:W11"/>
    <mergeCell ref="AB14:AC14"/>
    <mergeCell ref="AB15:AC15"/>
    <mergeCell ref="V13:W13"/>
    <mergeCell ref="V12:W12"/>
    <mergeCell ref="AB11:AC11"/>
    <mergeCell ref="AG3:AH3"/>
    <mergeCell ref="AG2:AH2"/>
    <mergeCell ref="Z2:AA2"/>
    <mergeCell ref="K1:AH1"/>
    <mergeCell ref="T2:U2"/>
    <mergeCell ref="AD3:AE3"/>
    <mergeCell ref="AD2:AE2"/>
    <mergeCell ref="V2:W2"/>
    <mergeCell ref="X2:Y2"/>
    <mergeCell ref="AG10:AH10"/>
    <mergeCell ref="AG9:AH9"/>
    <mergeCell ref="V10:W10"/>
    <mergeCell ref="V9:W9"/>
    <mergeCell ref="V8:W8"/>
    <mergeCell ref="AB10:AC10"/>
    <mergeCell ref="AB9:AC9"/>
    <mergeCell ref="AB8:AC8"/>
    <mergeCell ref="AG8:AH8"/>
    <mergeCell ref="V35:W35"/>
    <mergeCell ref="V36:W36"/>
    <mergeCell ref="T5:U5"/>
    <mergeCell ref="T4:U4"/>
    <mergeCell ref="T3:U3"/>
    <mergeCell ref="T17:U17"/>
    <mergeCell ref="T14:U14"/>
    <mergeCell ref="T11:U11"/>
    <mergeCell ref="T10:U10"/>
    <mergeCell ref="T15:U15"/>
    <mergeCell ref="T12:U12"/>
    <mergeCell ref="T13:U13"/>
    <mergeCell ref="V7:W7"/>
    <mergeCell ref="V6:W6"/>
    <mergeCell ref="V5:W5"/>
    <mergeCell ref="Z4:AA4"/>
    <mergeCell ref="Z5:AA5"/>
    <mergeCell ref="Z6:AA6"/>
    <mergeCell ref="X6:Y6"/>
    <mergeCell ref="AB3:AC3"/>
    <mergeCell ref="AB2:AC2"/>
    <mergeCell ref="AG14:AH14"/>
    <mergeCell ref="AG13:AH13"/>
    <mergeCell ref="AG12:AH12"/>
    <mergeCell ref="AG11:AH11"/>
    <mergeCell ref="AG15:AH15"/>
    <mergeCell ref="AB6:AC6"/>
    <mergeCell ref="AB7:AC7"/>
    <mergeCell ref="AB5:AC5"/>
    <mergeCell ref="AB4:AC4"/>
    <mergeCell ref="AG5:AH5"/>
    <mergeCell ref="AG7:AH7"/>
    <mergeCell ref="AG6:AH6"/>
    <mergeCell ref="AW13:AX13"/>
    <mergeCell ref="AW14:AX14"/>
    <mergeCell ref="AW24:AX24"/>
    <mergeCell ref="AW22:AX22"/>
    <mergeCell ref="AW6:AX6"/>
    <mergeCell ref="AW7:AX7"/>
    <mergeCell ref="AW27:AX27"/>
    <mergeCell ref="AW26:AX26"/>
    <mergeCell ref="AW32:AX32"/>
    <mergeCell ref="AW38:AX38"/>
    <mergeCell ref="AW35:AX35"/>
    <mergeCell ref="AW40:AX40"/>
    <mergeCell ref="AW41:AX41"/>
    <mergeCell ref="AW34:AX34"/>
    <mergeCell ref="AW10:AX10"/>
    <mergeCell ref="AW9:AX9"/>
    <mergeCell ref="AW12:AX12"/>
    <mergeCell ref="AW11:AX11"/>
    <mergeCell ref="AW30:AX30"/>
    <mergeCell ref="AW16:AX16"/>
    <mergeCell ref="AW28:AX28"/>
    <mergeCell ref="AK31:AL31"/>
    <mergeCell ref="AK32:AL32"/>
    <mergeCell ref="AN31:AO31"/>
    <mergeCell ref="AN33:AO33"/>
    <mergeCell ref="AN32:AO32"/>
    <mergeCell ref="AT37:AU37"/>
    <mergeCell ref="AT38:AU38"/>
    <mergeCell ref="AN35:AO35"/>
    <mergeCell ref="AN34:AO34"/>
    <mergeCell ref="AK35:AL35"/>
    <mergeCell ref="AN38:AO38"/>
    <mergeCell ref="AN40:AO40"/>
    <mergeCell ref="AN36:AO36"/>
    <mergeCell ref="AT64:AU64"/>
    <mergeCell ref="AT65:AU65"/>
    <mergeCell ref="AT60:AU60"/>
    <mergeCell ref="AT61:AU61"/>
    <mergeCell ref="AT63:AU63"/>
    <mergeCell ref="AT76:AU76"/>
    <mergeCell ref="AT62:AU62"/>
    <mergeCell ref="AT50:AU50"/>
    <mergeCell ref="AT51:AU51"/>
    <mergeCell ref="AT47:AU47"/>
    <mergeCell ref="AT48:AU48"/>
    <mergeCell ref="AW61:AX61"/>
    <mergeCell ref="AW63:AX63"/>
    <mergeCell ref="AW62:AX62"/>
    <mergeCell ref="AW44:AX44"/>
    <mergeCell ref="AW45:AX45"/>
    <mergeCell ref="AW60:AX60"/>
    <mergeCell ref="AW59:AX59"/>
    <mergeCell ref="AW72:AX72"/>
    <mergeCell ref="AW69:AX69"/>
    <mergeCell ref="AW71:AX71"/>
    <mergeCell ref="AW70:AX70"/>
    <mergeCell ref="AW58:AX58"/>
    <mergeCell ref="AD18:AE18"/>
    <mergeCell ref="AD19:AE19"/>
    <mergeCell ref="AB17:AC17"/>
    <mergeCell ref="AD16:AE16"/>
    <mergeCell ref="AD17:AE17"/>
    <mergeCell ref="AB16:AC16"/>
    <mergeCell ref="AD20:AE20"/>
    <mergeCell ref="AB20:AC20"/>
    <mergeCell ref="AB22:AC22"/>
    <mergeCell ref="AB21:AC21"/>
    <mergeCell ref="AD22:AE22"/>
    <mergeCell ref="AD23:AE23"/>
    <mergeCell ref="AB29:AC29"/>
    <mergeCell ref="AB25:AC25"/>
    <mergeCell ref="AB26:AC26"/>
    <mergeCell ref="X32:Y32"/>
    <mergeCell ref="AD21:AE21"/>
    <mergeCell ref="AB43:AC43"/>
    <mergeCell ref="AB42:AC42"/>
    <mergeCell ref="Z32:AA32"/>
    <mergeCell ref="AB32:AC32"/>
    <mergeCell ref="AB40:AC40"/>
    <mergeCell ref="AB39:AC39"/>
    <mergeCell ref="AB38:AC38"/>
    <mergeCell ref="AB41:AC41"/>
    <mergeCell ref="AB44:AC44"/>
    <mergeCell ref="AT73:AU73"/>
    <mergeCell ref="AT74:AU74"/>
    <mergeCell ref="AT71:AU71"/>
    <mergeCell ref="AT72:AU72"/>
    <mergeCell ref="AR75:AS75"/>
    <mergeCell ref="AT75:AU75"/>
    <mergeCell ref="AR74:AS74"/>
    <mergeCell ref="AR72:AS72"/>
    <mergeCell ref="AR73:AS73"/>
    <mergeCell ref="AR71:AS71"/>
    <mergeCell ref="AT49:AU49"/>
    <mergeCell ref="AT55:AU55"/>
    <mergeCell ref="AT53:AU53"/>
    <mergeCell ref="AR45:AS45"/>
    <mergeCell ref="AT45:AU45"/>
    <mergeCell ref="AT56:AU56"/>
    <mergeCell ref="AT57:AU57"/>
    <mergeCell ref="AR58:AS58"/>
    <mergeCell ref="AT58:AU58"/>
    <mergeCell ref="AR47:AS47"/>
    <mergeCell ref="AR48:AS48"/>
    <mergeCell ref="AR52:AS52"/>
    <mergeCell ref="AR56:AS56"/>
    <mergeCell ref="AR64:AS64"/>
    <mergeCell ref="AR62:AS62"/>
    <mergeCell ref="AR61:AS61"/>
    <mergeCell ref="AR65:AS65"/>
    <mergeCell ref="AR63:AS63"/>
    <mergeCell ref="AR60:AS60"/>
    <mergeCell ref="AT69:AU69"/>
    <mergeCell ref="AT70:AU70"/>
    <mergeCell ref="AR70:AS70"/>
    <mergeCell ref="AR69:AS69"/>
    <mergeCell ref="AR68:AS68"/>
    <mergeCell ref="AR67:AS67"/>
    <mergeCell ref="T8:U8"/>
    <mergeCell ref="T6:U6"/>
    <mergeCell ref="T7:U7"/>
    <mergeCell ref="T9:U9"/>
    <mergeCell ref="X4:Y4"/>
    <mergeCell ref="X5:Y5"/>
    <mergeCell ref="V3:W3"/>
    <mergeCell ref="X3:Y3"/>
    <mergeCell ref="Z3:AA3"/>
    <mergeCell ref="V4:W4"/>
    <mergeCell ref="AR83:AS83"/>
    <mergeCell ref="AR66:AS66"/>
    <mergeCell ref="AR77:AS77"/>
    <mergeCell ref="AR76:AS76"/>
    <mergeCell ref="AR80:AS80"/>
    <mergeCell ref="AR81:AS81"/>
    <mergeCell ref="AR82:AS82"/>
    <mergeCell ref="AT46:AU46"/>
    <mergeCell ref="AT54:AU54"/>
    <mergeCell ref="AT52:AU52"/>
    <mergeCell ref="AT68:AU68"/>
    <mergeCell ref="AT66:AU66"/>
    <mergeCell ref="AT81:AU81"/>
    <mergeCell ref="AT82:AU82"/>
    <mergeCell ref="AR85:AS85"/>
    <mergeCell ref="AR87:AS87"/>
    <mergeCell ref="AR86:AS86"/>
    <mergeCell ref="AT44:AU44"/>
    <mergeCell ref="AR44:AS44"/>
    <mergeCell ref="AT77:AU77"/>
    <mergeCell ref="AR46:AS46"/>
    <mergeCell ref="AP28:AQ28"/>
    <mergeCell ref="AP29:AQ29"/>
    <mergeCell ref="AP49:AQ49"/>
    <mergeCell ref="AP42:AQ42"/>
    <mergeCell ref="AP46:AQ46"/>
    <mergeCell ref="AP43:AQ43"/>
    <mergeCell ref="AP44:AQ44"/>
    <mergeCell ref="AP45:AQ45"/>
    <mergeCell ref="AP31:AQ31"/>
    <mergeCell ref="AP33:AQ33"/>
    <mergeCell ref="AP32:AQ32"/>
    <mergeCell ref="AP25:AQ25"/>
    <mergeCell ref="AP26:AQ26"/>
    <mergeCell ref="AP30:AQ30"/>
    <mergeCell ref="AP37:AQ37"/>
    <mergeCell ref="AP36:AQ36"/>
    <mergeCell ref="AP70:AQ70"/>
    <mergeCell ref="AP71:AQ71"/>
    <mergeCell ref="AP68:AQ68"/>
    <mergeCell ref="AP69:AQ69"/>
    <mergeCell ref="AP9:AQ9"/>
    <mergeCell ref="AP23:AQ23"/>
    <mergeCell ref="AP27:AQ27"/>
    <mergeCell ref="AR15:AS15"/>
    <mergeCell ref="AR14:AS14"/>
    <mergeCell ref="AR13:AS13"/>
    <mergeCell ref="AT13:AU13"/>
    <mergeCell ref="AR37:AS37"/>
    <mergeCell ref="AT34:AU34"/>
    <mergeCell ref="AR38:AS38"/>
    <mergeCell ref="AT15:AU15"/>
    <mergeCell ref="AT11:AU11"/>
    <mergeCell ref="AT12:AU12"/>
    <mergeCell ref="AR12:AS12"/>
    <mergeCell ref="AR11:AS11"/>
    <mergeCell ref="AT14:AU14"/>
    <mergeCell ref="AW74:AX74"/>
    <mergeCell ref="AW75:AX75"/>
    <mergeCell ref="AW73:AX73"/>
    <mergeCell ref="AW79:AX79"/>
    <mergeCell ref="AW80:AX80"/>
    <mergeCell ref="AW81:AX81"/>
    <mergeCell ref="AW82:AX82"/>
    <mergeCell ref="AW78:AX78"/>
    <mergeCell ref="AW77:AX77"/>
    <mergeCell ref="AW76:AX76"/>
    <mergeCell ref="AW52:AX52"/>
    <mergeCell ref="AW53:AX53"/>
    <mergeCell ref="AW51:AX51"/>
    <mergeCell ref="AW49:AX49"/>
    <mergeCell ref="AW50:AX50"/>
    <mergeCell ref="AW48:AX48"/>
    <mergeCell ref="AW47:AX47"/>
    <mergeCell ref="AW67:AX67"/>
    <mergeCell ref="AW68:AX68"/>
    <mergeCell ref="AW25:AX25"/>
    <mergeCell ref="AW15:AX15"/>
    <mergeCell ref="AW42:AX42"/>
    <mergeCell ref="AW43:AX43"/>
    <mergeCell ref="AW31:AX31"/>
    <mergeCell ref="AW46:AX46"/>
    <mergeCell ref="AP65:AQ65"/>
    <mergeCell ref="AW65:AX65"/>
    <mergeCell ref="AW66:AX66"/>
    <mergeCell ref="AP67:AQ67"/>
    <mergeCell ref="AP66:AQ66"/>
    <mergeCell ref="AT67:AU67"/>
    <mergeCell ref="AW64:AX64"/>
    <mergeCell ref="AW54:AX54"/>
    <mergeCell ref="AR54:AS54"/>
    <mergeCell ref="AP55:AQ55"/>
    <mergeCell ref="AW55:AX55"/>
    <mergeCell ref="AW57:AX57"/>
    <mergeCell ref="AP59:AQ59"/>
    <mergeCell ref="AP60:AQ60"/>
    <mergeCell ref="AW56:AX56"/>
    <mergeCell ref="AT59:AU59"/>
    <mergeCell ref="AP34:AQ34"/>
    <mergeCell ref="AP35:AQ35"/>
    <mergeCell ref="AR9:AS9"/>
    <mergeCell ref="AR10:AS10"/>
    <mergeCell ref="AP80:AQ80"/>
    <mergeCell ref="AP72:AQ72"/>
    <mergeCell ref="AP78:AQ78"/>
    <mergeCell ref="AP79:AQ79"/>
    <mergeCell ref="AP77:AQ77"/>
    <mergeCell ref="AP76:AQ76"/>
    <mergeCell ref="AP85:AQ85"/>
    <mergeCell ref="AR79:AS79"/>
    <mergeCell ref="AR78:AS78"/>
    <mergeCell ref="AT78:AU78"/>
    <mergeCell ref="AT84:AU84"/>
    <mergeCell ref="AT87:AU87"/>
    <mergeCell ref="AP82:AQ82"/>
    <mergeCell ref="BE8:BF8"/>
    <mergeCell ref="BE10:BF10"/>
    <mergeCell ref="BG27:BH27"/>
    <mergeCell ref="BG26:BH26"/>
    <mergeCell ref="BG29:BH29"/>
    <mergeCell ref="BG28:BH28"/>
    <mergeCell ref="BE27:BF27"/>
    <mergeCell ref="BE26:BF26"/>
    <mergeCell ref="BE29:BF29"/>
    <mergeCell ref="BE28:BF28"/>
    <mergeCell ref="BE2:BF2"/>
    <mergeCell ref="BG2:BH2"/>
    <mergeCell ref="BI30:BJ30"/>
    <mergeCell ref="BI31:BJ31"/>
    <mergeCell ref="BG30:BH30"/>
    <mergeCell ref="BE31:BF31"/>
    <mergeCell ref="BI9:BJ9"/>
    <mergeCell ref="AY19:AZ19"/>
    <mergeCell ref="BA19:BC19"/>
    <mergeCell ref="AW18:AX18"/>
    <mergeCell ref="AW17:AX17"/>
    <mergeCell ref="AY32:AZ32"/>
    <mergeCell ref="BA32:BC32"/>
    <mergeCell ref="BK31:BL31"/>
    <mergeCell ref="BK30:BL30"/>
    <mergeCell ref="BK7:BL7"/>
    <mergeCell ref="BK9:BL9"/>
    <mergeCell ref="BK8:BL8"/>
    <mergeCell ref="BG31:BH31"/>
    <mergeCell ref="BG37:BH37"/>
    <mergeCell ref="BE33:BF33"/>
    <mergeCell ref="BG33:BH33"/>
    <mergeCell ref="BG9:BH9"/>
    <mergeCell ref="BE9:BF9"/>
    <mergeCell ref="AY2:AZ2"/>
    <mergeCell ref="AY6:AZ6"/>
    <mergeCell ref="BE12:BF12"/>
    <mergeCell ref="BE13:BF13"/>
    <mergeCell ref="BA2:BC2"/>
    <mergeCell ref="AW2:AX2"/>
    <mergeCell ref="BA4:BC4"/>
    <mergeCell ref="AW8:AX8"/>
    <mergeCell ref="BE7:BF7"/>
    <mergeCell ref="BA6:BC6"/>
    <mergeCell ref="BG8:BH8"/>
    <mergeCell ref="BG7:BH7"/>
    <mergeCell ref="BI90:BJ90"/>
    <mergeCell ref="BG90:BH90"/>
    <mergeCell ref="AT89:AU89"/>
    <mergeCell ref="AW89:AX89"/>
    <mergeCell ref="AT88:AU88"/>
    <mergeCell ref="AW88:AX88"/>
    <mergeCell ref="BE90:BF90"/>
    <mergeCell ref="BE89:BF89"/>
    <mergeCell ref="BE88:BF88"/>
    <mergeCell ref="BG88:BH88"/>
    <mergeCell ref="BK90:BL90"/>
    <mergeCell ref="AT90:AU90"/>
    <mergeCell ref="AP90:AQ90"/>
    <mergeCell ref="AP89:AQ89"/>
    <mergeCell ref="AP88:AQ88"/>
    <mergeCell ref="BG89:BH89"/>
    <mergeCell ref="AW90:AX90"/>
    <mergeCell ref="BE86:BF86"/>
    <mergeCell ref="BE83:BF83"/>
    <mergeCell ref="BE81:BF81"/>
    <mergeCell ref="BE79:BF79"/>
    <mergeCell ref="BE82:BF82"/>
    <mergeCell ref="BE85:BF85"/>
    <mergeCell ref="AW83:AX83"/>
    <mergeCell ref="AT83:AU83"/>
    <mergeCell ref="AP84:AQ84"/>
    <mergeCell ref="AP81:AQ81"/>
    <mergeCell ref="AT79:AU79"/>
    <mergeCell ref="AT80:AU80"/>
    <mergeCell ref="AP86:AQ86"/>
    <mergeCell ref="AP87:AQ87"/>
    <mergeCell ref="BK87:BL87"/>
    <mergeCell ref="BK86:BL86"/>
    <mergeCell ref="BI86:BJ86"/>
    <mergeCell ref="BK85:BL85"/>
    <mergeCell ref="BI85:BJ85"/>
    <mergeCell ref="BI87:BJ87"/>
    <mergeCell ref="BA84:BC84"/>
    <mergeCell ref="AW87:AX87"/>
    <mergeCell ref="AW86:AX86"/>
    <mergeCell ref="AY84:AZ84"/>
    <mergeCell ref="AT85:AU85"/>
    <mergeCell ref="AT86:AU86"/>
    <mergeCell ref="AW85:AX85"/>
    <mergeCell ref="AW84:AX84"/>
    <mergeCell ref="AP83:AQ83"/>
    <mergeCell ref="AR84:AS84"/>
    <mergeCell ref="AW92:AX92"/>
    <mergeCell ref="AW93:AX93"/>
    <mergeCell ref="AW91:AX91"/>
    <mergeCell ref="AT91:AU91"/>
    <mergeCell ref="AT92:AU92"/>
    <mergeCell ref="AT93:AU93"/>
    <mergeCell ref="BE92:BF92"/>
    <mergeCell ref="BE91:BF91"/>
    <mergeCell ref="BK93:BL93"/>
    <mergeCell ref="BK92:BL92"/>
    <mergeCell ref="AR92:AS92"/>
    <mergeCell ref="AP93:AQ93"/>
    <mergeCell ref="AP91:AQ91"/>
    <mergeCell ref="AP92:AQ92"/>
    <mergeCell ref="AR93:AS93"/>
    <mergeCell ref="AR97:AS97"/>
    <mergeCell ref="AR98:AS98"/>
    <mergeCell ref="AP96:AQ96"/>
    <mergeCell ref="AP98:AQ98"/>
    <mergeCell ref="AP94:AQ94"/>
    <mergeCell ref="AP97:AQ97"/>
    <mergeCell ref="AP95:AQ95"/>
    <mergeCell ref="AP100:AQ100"/>
    <mergeCell ref="AP99:AQ99"/>
    <mergeCell ref="AP101:AQ101"/>
    <mergeCell ref="AR100:AS100"/>
    <mergeCell ref="AR101:AS101"/>
    <mergeCell ref="AP102:AQ102"/>
    <mergeCell ref="AR99:AS99"/>
    <mergeCell ref="AP103:AQ103"/>
    <mergeCell ref="BG105:BH105"/>
    <mergeCell ref="BI105:BJ105"/>
    <mergeCell ref="BG103:BH103"/>
    <mergeCell ref="BI103:BJ103"/>
    <mergeCell ref="BI104:BJ104"/>
    <mergeCell ref="BG104:BH104"/>
    <mergeCell ref="BE106:BF106"/>
    <mergeCell ref="BG106:BH106"/>
    <mergeCell ref="BE107:BF107"/>
    <mergeCell ref="BG107:BH107"/>
    <mergeCell ref="BI107:BJ107"/>
    <mergeCell ref="BI106:BJ106"/>
    <mergeCell ref="BE105:BF105"/>
    <mergeCell ref="BE104:BF104"/>
    <mergeCell ref="BG54:BH54"/>
    <mergeCell ref="BE54:BF54"/>
    <mergeCell ref="AR55:AS55"/>
    <mergeCell ref="AR53:AS53"/>
    <mergeCell ref="AY45:AZ45"/>
    <mergeCell ref="BK47:BL47"/>
    <mergeCell ref="BK53:BL53"/>
    <mergeCell ref="BI47:BJ47"/>
    <mergeCell ref="BI46:BJ46"/>
    <mergeCell ref="BE55:BF55"/>
    <mergeCell ref="BE56:BF56"/>
    <mergeCell ref="BA71:BC71"/>
    <mergeCell ref="BE69:BF69"/>
    <mergeCell ref="BE59:BF59"/>
    <mergeCell ref="BK56:BL56"/>
    <mergeCell ref="BG55:BH55"/>
    <mergeCell ref="BG56:BH56"/>
    <mergeCell ref="BE57:BF57"/>
    <mergeCell ref="BG57:BH57"/>
    <mergeCell ref="BK57:BL57"/>
    <mergeCell ref="AY58:AZ58"/>
    <mergeCell ref="BI50:BJ50"/>
    <mergeCell ref="BE49:BF49"/>
    <mergeCell ref="BG49:BH49"/>
    <mergeCell ref="BI63:BJ63"/>
    <mergeCell ref="BI59:BJ59"/>
    <mergeCell ref="BI53:BJ53"/>
    <mergeCell ref="BI57:BJ57"/>
    <mergeCell ref="BI60:BJ60"/>
    <mergeCell ref="BK67:BL67"/>
    <mergeCell ref="BG67:BH67"/>
    <mergeCell ref="BG66:BH66"/>
    <mergeCell ref="BK66:BL66"/>
    <mergeCell ref="BK68:BL68"/>
    <mergeCell ref="BK65:BL65"/>
    <mergeCell ref="BI69:BJ69"/>
    <mergeCell ref="BI68:BJ68"/>
    <mergeCell ref="BI66:BJ66"/>
    <mergeCell ref="BI65:BJ65"/>
    <mergeCell ref="BA45:BC45"/>
    <mergeCell ref="BE44:BF44"/>
    <mergeCell ref="BI43:BJ43"/>
    <mergeCell ref="BE43:BF43"/>
    <mergeCell ref="BG21:BH21"/>
    <mergeCell ref="BE21:BF21"/>
    <mergeCell ref="BG15:BH15"/>
    <mergeCell ref="BI15:BJ15"/>
    <mergeCell ref="BI24:BJ24"/>
    <mergeCell ref="BI23:BJ23"/>
    <mergeCell ref="BG22:BH22"/>
    <mergeCell ref="BI22:BJ22"/>
    <mergeCell ref="BI25:BJ25"/>
    <mergeCell ref="BI26:BJ26"/>
    <mergeCell ref="BI52:BJ52"/>
    <mergeCell ref="BE24:BF24"/>
    <mergeCell ref="BE15:BF15"/>
    <mergeCell ref="BG16:BH16"/>
    <mergeCell ref="BI16:BJ16"/>
    <mergeCell ref="BE22:BF22"/>
    <mergeCell ref="BK27:BL27"/>
    <mergeCell ref="BK28:BL28"/>
    <mergeCell ref="BN26:BO26"/>
    <mergeCell ref="BN27:BO27"/>
    <mergeCell ref="BN28:BO28"/>
    <mergeCell ref="BN2:BO2"/>
    <mergeCell ref="BK2:BL2"/>
    <mergeCell ref="BK69:BL69"/>
    <mergeCell ref="BK70:BL70"/>
    <mergeCell ref="BK41:BL41"/>
    <mergeCell ref="BK34:BL34"/>
    <mergeCell ref="BK36:BL36"/>
    <mergeCell ref="BK35:BL35"/>
    <mergeCell ref="BK37:BL37"/>
    <mergeCell ref="BK38:BL38"/>
    <mergeCell ref="BK39:BL39"/>
    <mergeCell ref="BK44:BL44"/>
    <mergeCell ref="BK33:BL33"/>
    <mergeCell ref="BK29:BL29"/>
    <mergeCell ref="BK25:BL25"/>
    <mergeCell ref="BK17:BL17"/>
    <mergeCell ref="BK18:BL18"/>
    <mergeCell ref="BK15:BL15"/>
    <mergeCell ref="BK20:BL20"/>
    <mergeCell ref="BK21:BL21"/>
    <mergeCell ref="BK23:BL23"/>
    <mergeCell ref="BN61:BO61"/>
    <mergeCell ref="BN65:BO65"/>
    <mergeCell ref="BN66:BO66"/>
    <mergeCell ref="BK50:BL50"/>
    <mergeCell ref="BK51:BL51"/>
    <mergeCell ref="BK48:BL48"/>
    <mergeCell ref="BK49:BL49"/>
    <mergeCell ref="BN59:BO59"/>
    <mergeCell ref="BN60:BO60"/>
    <mergeCell ref="BN54:BO54"/>
    <mergeCell ref="BP4:BQ4"/>
    <mergeCell ref="BP6:BQ6"/>
    <mergeCell ref="BG4:BH4"/>
    <mergeCell ref="BI4:BJ4"/>
    <mergeCell ref="BE4:BF4"/>
    <mergeCell ref="BP2:BQ2"/>
    <mergeCell ref="BI2:BJ2"/>
    <mergeCell ref="BK4:BL4"/>
    <mergeCell ref="BK26:BL26"/>
    <mergeCell ref="BK24:BL24"/>
    <mergeCell ref="BI78:BJ78"/>
    <mergeCell ref="BI74:BJ74"/>
    <mergeCell ref="BI75:BJ75"/>
    <mergeCell ref="BI73:BJ73"/>
    <mergeCell ref="BI72:BJ72"/>
    <mergeCell ref="BP71:BQ71"/>
    <mergeCell ref="BI56:BJ56"/>
    <mergeCell ref="BI62:BJ62"/>
    <mergeCell ref="BI67:BJ67"/>
    <mergeCell ref="BI54:BJ54"/>
    <mergeCell ref="BI55:BJ55"/>
    <mergeCell ref="BI64:BJ64"/>
    <mergeCell ref="BI70:BJ70"/>
    <mergeCell ref="BN23:BO23"/>
    <mergeCell ref="BP19:BQ19"/>
    <mergeCell ref="BI27:BJ27"/>
    <mergeCell ref="BI28:BJ28"/>
    <mergeCell ref="BP32:BQ32"/>
    <mergeCell ref="BP45:BQ45"/>
    <mergeCell ref="BN53:BO53"/>
    <mergeCell ref="BP58:BQ58"/>
    <mergeCell ref="BN24:BO24"/>
    <mergeCell ref="BE77:BF77"/>
    <mergeCell ref="BE78:BF78"/>
    <mergeCell ref="BE68:BF68"/>
    <mergeCell ref="BG69:BH69"/>
    <mergeCell ref="BG68:BH68"/>
    <mergeCell ref="BN76:BO76"/>
    <mergeCell ref="BN77:BO77"/>
    <mergeCell ref="BE76:BF76"/>
    <mergeCell ref="BK77:BL77"/>
    <mergeCell ref="BI77:BJ77"/>
    <mergeCell ref="BK76:BL76"/>
    <mergeCell ref="BI76:BJ76"/>
    <mergeCell ref="BE65:BF65"/>
    <mergeCell ref="BE60:BF60"/>
    <mergeCell ref="BE63:BF63"/>
    <mergeCell ref="BE62:BF62"/>
    <mergeCell ref="BE61:BF61"/>
    <mergeCell ref="BG76:BH76"/>
    <mergeCell ref="BG77:BH77"/>
    <mergeCell ref="BE52:BF52"/>
    <mergeCell ref="BG65:BH65"/>
    <mergeCell ref="BE30:BF30"/>
    <mergeCell ref="BE80:BF80"/>
    <mergeCell ref="BE53:BF53"/>
    <mergeCell ref="BG25:BH25"/>
    <mergeCell ref="BE25:BF25"/>
    <mergeCell ref="BG52:BH52"/>
    <mergeCell ref="BG53:BH53"/>
    <mergeCell ref="BE75:BF75"/>
    <mergeCell ref="BG75:BH75"/>
    <mergeCell ref="BG47:BH47"/>
    <mergeCell ref="BG48:BH48"/>
    <mergeCell ref="BG74:BH74"/>
    <mergeCell ref="BG72:BH72"/>
    <mergeCell ref="BG73:BH73"/>
    <mergeCell ref="BE74:BF74"/>
    <mergeCell ref="BE72:BF72"/>
    <mergeCell ref="BE73:BF73"/>
    <mergeCell ref="BE66:BF66"/>
    <mergeCell ref="BE67:BF67"/>
    <mergeCell ref="BU90:BV90"/>
    <mergeCell ref="BU89:BV89"/>
    <mergeCell ref="BS95:BT95"/>
    <mergeCell ref="BS93:BT93"/>
    <mergeCell ref="BS94:BT94"/>
    <mergeCell ref="BS91:BT91"/>
    <mergeCell ref="BU91:BV91"/>
    <mergeCell ref="BS89:BT89"/>
    <mergeCell ref="BS88:BT88"/>
    <mergeCell ref="BU88:BV88"/>
    <mergeCell ref="BS90:BT90"/>
    <mergeCell ref="BU95:BV95"/>
    <mergeCell ref="BU96:BV96"/>
    <mergeCell ref="BS96:BT96"/>
    <mergeCell ref="BU92:BV92"/>
    <mergeCell ref="BU2:BV2"/>
    <mergeCell ref="BU4:BV4"/>
    <mergeCell ref="BU3:BV3"/>
    <mergeCell ref="BU10:BV10"/>
    <mergeCell ref="BU9:BV9"/>
    <mergeCell ref="BS6:BT6"/>
    <mergeCell ref="BS5:BT5"/>
    <mergeCell ref="BS2:BT2"/>
    <mergeCell ref="BS3:BT3"/>
    <mergeCell ref="BW2:BX2"/>
    <mergeCell ref="BU5:BV5"/>
    <mergeCell ref="BU35:BV35"/>
    <mergeCell ref="BU36:BV36"/>
    <mergeCell ref="BU37:BV37"/>
    <mergeCell ref="BW27:BX27"/>
    <mergeCell ref="BW26:BX26"/>
    <mergeCell ref="BW33:BX33"/>
    <mergeCell ref="BW34:BX34"/>
    <mergeCell ref="BU34:BV34"/>
    <mergeCell ref="BW28:BX28"/>
    <mergeCell ref="BW29:BX29"/>
    <mergeCell ref="BS26:BT26"/>
    <mergeCell ref="BS25:BT25"/>
    <mergeCell ref="BS30:BT30"/>
    <mergeCell ref="BS31:BT31"/>
    <mergeCell ref="BN11:BO11"/>
    <mergeCell ref="BW12:BX12"/>
    <mergeCell ref="BW13:BX13"/>
    <mergeCell ref="BW15:BX15"/>
    <mergeCell ref="BW11:BX11"/>
    <mergeCell ref="BW10:BX10"/>
    <mergeCell ref="BW16:BX16"/>
    <mergeCell ref="BU16:BV16"/>
    <mergeCell ref="BU15:BV15"/>
    <mergeCell ref="BU13:BV13"/>
    <mergeCell ref="BS13:BT13"/>
    <mergeCell ref="BW23:BX23"/>
    <mergeCell ref="BW25:BX25"/>
    <mergeCell ref="BU27:BV27"/>
    <mergeCell ref="BU25:BV25"/>
    <mergeCell ref="BU26:BV26"/>
    <mergeCell ref="BU7:BV7"/>
    <mergeCell ref="BU6:BV6"/>
    <mergeCell ref="AR50:AS50"/>
    <mergeCell ref="AR51:AS51"/>
    <mergeCell ref="AP57:AQ57"/>
    <mergeCell ref="AP58:AQ58"/>
    <mergeCell ref="AP56:AQ56"/>
    <mergeCell ref="AP64:AQ64"/>
    <mergeCell ref="AP63:AQ63"/>
    <mergeCell ref="BG50:BH50"/>
    <mergeCell ref="BE50:BF50"/>
    <mergeCell ref="BG51:BH51"/>
    <mergeCell ref="BE51:BF51"/>
    <mergeCell ref="BE47:BF47"/>
    <mergeCell ref="BE46:BF46"/>
    <mergeCell ref="BI49:BJ49"/>
    <mergeCell ref="BI48:BJ48"/>
    <mergeCell ref="BK40:BL40"/>
    <mergeCell ref="BI39:BJ39"/>
    <mergeCell ref="BI40:BJ40"/>
    <mergeCell ref="BI44:BJ44"/>
    <mergeCell ref="BI37:BJ37"/>
    <mergeCell ref="BE48:BF48"/>
    <mergeCell ref="BG46:BH46"/>
    <mergeCell ref="BG41:BH41"/>
    <mergeCell ref="BG39:BH39"/>
    <mergeCell ref="BG40:BH40"/>
    <mergeCell ref="BG44:BH44"/>
    <mergeCell ref="BG43:BH43"/>
    <mergeCell ref="BG42:BH42"/>
    <mergeCell ref="BE64:BF64"/>
    <mergeCell ref="BG63:BH63"/>
    <mergeCell ref="BA58:BC58"/>
    <mergeCell ref="BW70:BX70"/>
    <mergeCell ref="BS71:BT71"/>
    <mergeCell ref="BS70:BT70"/>
    <mergeCell ref="BU71:BV71"/>
    <mergeCell ref="BU70:BV70"/>
    <mergeCell ref="BU68:BV68"/>
    <mergeCell ref="BU67:BV67"/>
    <mergeCell ref="BS69:BT69"/>
    <mergeCell ref="BU69:BV69"/>
    <mergeCell ref="AY71:AZ71"/>
    <mergeCell ref="BE70:BF70"/>
    <mergeCell ref="BG70:BH70"/>
    <mergeCell ref="BW72:BX72"/>
    <mergeCell ref="BW68:BX68"/>
    <mergeCell ref="BW69:BX69"/>
    <mergeCell ref="BW67:BX67"/>
    <mergeCell ref="BS75:BT75"/>
    <mergeCell ref="BS77:BT77"/>
    <mergeCell ref="BS76:BT76"/>
    <mergeCell ref="BW77:BX77"/>
    <mergeCell ref="BW76:BX76"/>
    <mergeCell ref="BS72:BT72"/>
    <mergeCell ref="BU72:BV72"/>
    <mergeCell ref="BS73:BT73"/>
    <mergeCell ref="BS74:BT74"/>
    <mergeCell ref="BU73:BV73"/>
    <mergeCell ref="BU74:BV74"/>
    <mergeCell ref="BU75:BV75"/>
    <mergeCell ref="BS54:BT54"/>
    <mergeCell ref="BS53:BT53"/>
    <mergeCell ref="BS57:BT57"/>
    <mergeCell ref="BS55:BT55"/>
    <mergeCell ref="BS56:BT56"/>
    <mergeCell ref="BS52:BT52"/>
    <mergeCell ref="BU52:BV52"/>
    <mergeCell ref="BU54:BV54"/>
    <mergeCell ref="BU53:BV53"/>
    <mergeCell ref="BW55:BX55"/>
    <mergeCell ref="BU55:BV55"/>
    <mergeCell ref="BI51:BJ51"/>
    <mergeCell ref="BK52:BL52"/>
    <mergeCell ref="BW56:BX56"/>
    <mergeCell ref="BW57:BX57"/>
    <mergeCell ref="BW54:BX54"/>
    <mergeCell ref="BW53:BX53"/>
    <mergeCell ref="BU57:BV57"/>
    <mergeCell ref="BU56:BV56"/>
    <mergeCell ref="BK64:BL64"/>
    <mergeCell ref="BK61:BL61"/>
    <mergeCell ref="BK62:BL62"/>
    <mergeCell ref="BK63:BL63"/>
    <mergeCell ref="BS64:BT64"/>
    <mergeCell ref="BS63:BT63"/>
    <mergeCell ref="BW65:BX65"/>
    <mergeCell ref="BS65:BT65"/>
    <mergeCell ref="BU65:BV65"/>
    <mergeCell ref="BU63:BV63"/>
    <mergeCell ref="BU62:BV62"/>
    <mergeCell ref="BW66:BX66"/>
    <mergeCell ref="BU66:BV66"/>
    <mergeCell ref="BS66:BT66"/>
    <mergeCell ref="BG61:BH61"/>
    <mergeCell ref="BG62:BH62"/>
    <mergeCell ref="BW62:BX62"/>
    <mergeCell ref="BW63:BX63"/>
    <mergeCell ref="BW64:BX64"/>
    <mergeCell ref="BU61:BV61"/>
    <mergeCell ref="BU64:BV64"/>
    <mergeCell ref="BG60:BH60"/>
    <mergeCell ref="BI61:BJ61"/>
    <mergeCell ref="BK59:BL59"/>
    <mergeCell ref="BK60:BL60"/>
    <mergeCell ref="BG64:BH64"/>
    <mergeCell ref="BG59:BH59"/>
    <mergeCell ref="BS68:BT68"/>
    <mergeCell ref="BS67:BT67"/>
    <mergeCell ref="BS59:BT59"/>
    <mergeCell ref="BS60:BT60"/>
    <mergeCell ref="BS58:BT58"/>
    <mergeCell ref="BU50:BV50"/>
    <mergeCell ref="BS50:BT50"/>
    <mergeCell ref="BS61:BT61"/>
    <mergeCell ref="BS62:BT62"/>
    <mergeCell ref="BU60:BV60"/>
    <mergeCell ref="BU59:BV59"/>
    <mergeCell ref="BU58:BV58"/>
    <mergeCell ref="BU48:BV48"/>
    <mergeCell ref="BU46:BV46"/>
    <mergeCell ref="BU47:BV47"/>
    <mergeCell ref="BW52:BX52"/>
    <mergeCell ref="BS49:BT49"/>
    <mergeCell ref="BS48:BT48"/>
    <mergeCell ref="BS47:BT47"/>
    <mergeCell ref="BS51:BT51"/>
    <mergeCell ref="BU49:BV49"/>
    <mergeCell ref="BU51:BV51"/>
    <mergeCell ref="BS46:BT46"/>
    <mergeCell ref="BS81:BT81"/>
    <mergeCell ref="BS78:BT78"/>
    <mergeCell ref="BW81:BX81"/>
    <mergeCell ref="BW82:BX82"/>
    <mergeCell ref="BU85:BV85"/>
    <mergeCell ref="BU84:BV84"/>
    <mergeCell ref="BU82:BV82"/>
    <mergeCell ref="BS82:BT82"/>
    <mergeCell ref="BW83:BX83"/>
    <mergeCell ref="BW80:BX80"/>
    <mergeCell ref="BW75:BX75"/>
    <mergeCell ref="BU83:BV83"/>
    <mergeCell ref="BU76:BV76"/>
    <mergeCell ref="BU77:BV77"/>
    <mergeCell ref="BS85:BT85"/>
    <mergeCell ref="BS84:BT84"/>
    <mergeCell ref="BS83:BT83"/>
    <mergeCell ref="BU41:BV41"/>
    <mergeCell ref="BU40:BV40"/>
    <mergeCell ref="BW49:BX49"/>
    <mergeCell ref="BW50:BX50"/>
    <mergeCell ref="BS41:BT41"/>
    <mergeCell ref="BS40:BT40"/>
    <mergeCell ref="BU42:BV42"/>
    <mergeCell ref="BS42:BT42"/>
    <mergeCell ref="BW42:BX42"/>
    <mergeCell ref="AT39:AU39"/>
    <mergeCell ref="AW39:AX39"/>
    <mergeCell ref="AT33:AU33"/>
    <mergeCell ref="AT36:AU36"/>
    <mergeCell ref="AR43:AS43"/>
    <mergeCell ref="AR40:AS40"/>
    <mergeCell ref="AR42:AS42"/>
    <mergeCell ref="AT41:AU41"/>
    <mergeCell ref="AR41:AS41"/>
    <mergeCell ref="AR39:AS39"/>
    <mergeCell ref="AW33:AX33"/>
    <mergeCell ref="AR36:AS36"/>
    <mergeCell ref="AP62:AQ62"/>
    <mergeCell ref="AP61:AQ61"/>
    <mergeCell ref="AW36:AX36"/>
    <mergeCell ref="AW37:AX37"/>
    <mergeCell ref="AW19:AX19"/>
    <mergeCell ref="AW20:AX20"/>
    <mergeCell ref="AW23:AX23"/>
    <mergeCell ref="AW21:AX21"/>
    <mergeCell ref="AR33:AS33"/>
    <mergeCell ref="AR32:AS32"/>
    <mergeCell ref="AR27:AS27"/>
    <mergeCell ref="AR26:AS26"/>
    <mergeCell ref="AT35:AU35"/>
    <mergeCell ref="AR35:AS35"/>
    <mergeCell ref="AR24:AS24"/>
    <mergeCell ref="AT23:AU23"/>
    <mergeCell ref="AR29:AS29"/>
    <mergeCell ref="AR30:AS30"/>
    <mergeCell ref="AW29:AX29"/>
    <mergeCell ref="AT29:AU29"/>
    <mergeCell ref="AT30:AU30"/>
    <mergeCell ref="AR28:AS28"/>
    <mergeCell ref="AR25:AS25"/>
    <mergeCell ref="BG10:BH10"/>
    <mergeCell ref="BG11:BH11"/>
    <mergeCell ref="BI13:BJ13"/>
    <mergeCell ref="BI14:BJ14"/>
    <mergeCell ref="BG17:BH17"/>
    <mergeCell ref="BI17:BJ17"/>
    <mergeCell ref="BG13:BH13"/>
    <mergeCell ref="BG12:BH12"/>
    <mergeCell ref="BI20:BJ20"/>
    <mergeCell ref="BG20:BH20"/>
    <mergeCell ref="BG18:BH18"/>
    <mergeCell ref="BI18:BJ18"/>
    <mergeCell ref="BK12:BL12"/>
    <mergeCell ref="BI12:BJ12"/>
    <mergeCell ref="BK13:BL13"/>
    <mergeCell ref="BK10:BL10"/>
    <mergeCell ref="BK11:BL11"/>
    <mergeCell ref="BE18:BF18"/>
    <mergeCell ref="BE20:BF20"/>
    <mergeCell ref="BE14:BF14"/>
    <mergeCell ref="BG14:BH14"/>
    <mergeCell ref="BE11:BF11"/>
    <mergeCell ref="BG23:BH23"/>
    <mergeCell ref="BE23:BF23"/>
    <mergeCell ref="BG24:BH24"/>
    <mergeCell ref="BE40:BF40"/>
    <mergeCell ref="BE41:BF41"/>
    <mergeCell ref="BE34:BF34"/>
    <mergeCell ref="BE35:BF35"/>
    <mergeCell ref="BG35:BH35"/>
    <mergeCell ref="BG36:BH36"/>
    <mergeCell ref="BG34:BH34"/>
    <mergeCell ref="BG38:BH38"/>
    <mergeCell ref="BE16:BF16"/>
    <mergeCell ref="BE17:BF17"/>
    <mergeCell ref="BE39:BF39"/>
    <mergeCell ref="BE36:BF36"/>
    <mergeCell ref="BE37:BF37"/>
    <mergeCell ref="BE38:BF38"/>
    <mergeCell ref="BE42:BF42"/>
    <mergeCell ref="BI29:BJ29"/>
    <mergeCell ref="BI34:BJ34"/>
    <mergeCell ref="BI33:BJ33"/>
    <mergeCell ref="BI38:BJ38"/>
    <mergeCell ref="BI35:BJ35"/>
    <mergeCell ref="BI36:BJ36"/>
    <mergeCell ref="BI10:BJ10"/>
    <mergeCell ref="BI11:BJ11"/>
    <mergeCell ref="BI21:BJ21"/>
    <mergeCell ref="BI7:BJ7"/>
    <mergeCell ref="BI8:BJ8"/>
    <mergeCell ref="BI42:BJ42"/>
    <mergeCell ref="BI41:BJ41"/>
    <mergeCell ref="BI82:BJ82"/>
    <mergeCell ref="BI80:BJ80"/>
    <mergeCell ref="BN82:BO82"/>
    <mergeCell ref="BN78:BO78"/>
    <mergeCell ref="BN81:BO81"/>
    <mergeCell ref="BN79:BO79"/>
    <mergeCell ref="BN80:BO80"/>
    <mergeCell ref="BK79:BL79"/>
    <mergeCell ref="BI79:BJ79"/>
    <mergeCell ref="BK83:BL83"/>
    <mergeCell ref="BI83:BJ83"/>
    <mergeCell ref="BI81:BJ81"/>
    <mergeCell ref="BK78:BL78"/>
    <mergeCell ref="BK82:BL82"/>
    <mergeCell ref="BN13:BO13"/>
    <mergeCell ref="BN36:BO36"/>
    <mergeCell ref="BN17:BO17"/>
    <mergeCell ref="BN18:BO18"/>
    <mergeCell ref="BN31:BO31"/>
    <mergeCell ref="BN30:BO30"/>
    <mergeCell ref="BN29:BO29"/>
    <mergeCell ref="BN47:BO47"/>
    <mergeCell ref="BN62:BO62"/>
    <mergeCell ref="BN48:BO48"/>
    <mergeCell ref="BN51:BO51"/>
    <mergeCell ref="BN52:BO52"/>
    <mergeCell ref="BN57:BO57"/>
    <mergeCell ref="BN56:BO56"/>
    <mergeCell ref="BN63:BO63"/>
    <mergeCell ref="BN64:BO64"/>
    <mergeCell ref="BN46:BO46"/>
    <mergeCell ref="BN44:BO44"/>
    <mergeCell ref="BK80:BL80"/>
    <mergeCell ref="BK81:BL81"/>
    <mergeCell ref="BN4:BO4"/>
    <mergeCell ref="BN12:BO12"/>
    <mergeCell ref="BN10:BO10"/>
    <mergeCell ref="BN8:BO8"/>
    <mergeCell ref="BN37:BO37"/>
    <mergeCell ref="BN7:BO7"/>
    <mergeCell ref="BN74:BO74"/>
    <mergeCell ref="BN75:BO75"/>
    <mergeCell ref="BN73:BO73"/>
    <mergeCell ref="BK72:BL72"/>
    <mergeCell ref="BK73:BL73"/>
    <mergeCell ref="BN72:BO72"/>
    <mergeCell ref="BK74:BL74"/>
    <mergeCell ref="BK75:BL75"/>
    <mergeCell ref="BN38:BO38"/>
    <mergeCell ref="BN49:BO49"/>
    <mergeCell ref="BN40:BO40"/>
    <mergeCell ref="BN39:BO39"/>
    <mergeCell ref="BN50:BO50"/>
    <mergeCell ref="BN70:BO70"/>
    <mergeCell ref="BN69:BO69"/>
    <mergeCell ref="BN67:BO67"/>
    <mergeCell ref="BN68:BO68"/>
    <mergeCell ref="BN35:BO35"/>
    <mergeCell ref="BN34:BO34"/>
    <mergeCell ref="BN33:BO33"/>
    <mergeCell ref="BN25:BO25"/>
    <mergeCell ref="BK55:BL55"/>
    <mergeCell ref="BK54:BL54"/>
    <mergeCell ref="BK42:BL42"/>
    <mergeCell ref="BK43:BL43"/>
    <mergeCell ref="BN55:BO55"/>
    <mergeCell ref="BN43:BO43"/>
    <mergeCell ref="BN42:BO42"/>
    <mergeCell ref="BN41:BO41"/>
    <mergeCell ref="BK46:BL46"/>
    <mergeCell ref="AI72:AJ72"/>
    <mergeCell ref="AI73:AJ73"/>
    <mergeCell ref="AI69:AJ69"/>
    <mergeCell ref="AI71:AJ71"/>
    <mergeCell ref="AN70:AO70"/>
    <mergeCell ref="AN71:AO71"/>
    <mergeCell ref="AN69:AO69"/>
    <mergeCell ref="AK69:AL69"/>
    <mergeCell ref="AK73:AL73"/>
    <mergeCell ref="AN72:AO72"/>
    <mergeCell ref="AN88:AO88"/>
    <mergeCell ref="AN89:AO89"/>
    <mergeCell ref="AN90:AO90"/>
    <mergeCell ref="AN93:AO93"/>
    <mergeCell ref="AN95:AO95"/>
    <mergeCell ref="AN94:AO94"/>
    <mergeCell ref="AN92:AO92"/>
    <mergeCell ref="AI95:AJ95"/>
    <mergeCell ref="AK95:AL95"/>
    <mergeCell ref="AN98:AO98"/>
    <mergeCell ref="AI98:AJ98"/>
    <mergeCell ref="AI96:AJ96"/>
    <mergeCell ref="AI97:AJ97"/>
    <mergeCell ref="AN97:AO97"/>
    <mergeCell ref="AN96:AO96"/>
    <mergeCell ref="AK96:AL96"/>
    <mergeCell ref="AI92:AJ92"/>
    <mergeCell ref="AI93:AJ93"/>
    <mergeCell ref="AI94:AJ94"/>
    <mergeCell ref="AK94:AL94"/>
    <mergeCell ref="AN102:AO102"/>
    <mergeCell ref="AN103:AO103"/>
    <mergeCell ref="AN100:AO100"/>
    <mergeCell ref="AN99:AO99"/>
    <mergeCell ref="AI100:AJ100"/>
    <mergeCell ref="AI99:AJ99"/>
    <mergeCell ref="AI101:AJ101"/>
    <mergeCell ref="AI102:AJ102"/>
    <mergeCell ref="AN101:AO101"/>
    <mergeCell ref="AK56:AL56"/>
    <mergeCell ref="AK57:AL57"/>
    <mergeCell ref="AK65:AL65"/>
    <mergeCell ref="AK66:AL66"/>
    <mergeCell ref="AK63:AL63"/>
    <mergeCell ref="AK62:AL62"/>
    <mergeCell ref="AK64:AL64"/>
    <mergeCell ref="AI54:AJ54"/>
    <mergeCell ref="AI55:AJ55"/>
    <mergeCell ref="AI77:AJ77"/>
    <mergeCell ref="AI76:AJ76"/>
    <mergeCell ref="AI75:AJ75"/>
    <mergeCell ref="AI74:AJ74"/>
    <mergeCell ref="AI83:AJ83"/>
    <mergeCell ref="AI86:AJ86"/>
    <mergeCell ref="AI87:AJ87"/>
    <mergeCell ref="AK75:AL75"/>
    <mergeCell ref="AK74:AL74"/>
    <mergeCell ref="AN61:AO61"/>
    <mergeCell ref="AN62:AO62"/>
    <mergeCell ref="AN68:AO68"/>
    <mergeCell ref="AN67:AO67"/>
    <mergeCell ref="AN66:AO66"/>
    <mergeCell ref="AN63:AO63"/>
    <mergeCell ref="AN65:AO65"/>
    <mergeCell ref="AN64:AO64"/>
    <mergeCell ref="AN60:AO60"/>
    <mergeCell ref="AN82:AO82"/>
    <mergeCell ref="AN80:AO80"/>
    <mergeCell ref="AK83:AL83"/>
    <mergeCell ref="AK86:AL86"/>
    <mergeCell ref="AK87:AL87"/>
    <mergeCell ref="AN83:AO83"/>
    <mergeCell ref="AN86:AO86"/>
    <mergeCell ref="AN87:AO87"/>
    <mergeCell ref="BU105:BV105"/>
    <mergeCell ref="BU103:BV103"/>
    <mergeCell ref="BU104:BV104"/>
    <mergeCell ref="BS109:BT109"/>
    <mergeCell ref="BS108:BT108"/>
    <mergeCell ref="BU99:BV99"/>
    <mergeCell ref="BS97:BT97"/>
    <mergeCell ref="BU97:BV97"/>
    <mergeCell ref="BS99:BT99"/>
    <mergeCell ref="BS98:BT98"/>
    <mergeCell ref="BU94:BV94"/>
    <mergeCell ref="BS107:BT107"/>
    <mergeCell ref="BW107:BX107"/>
    <mergeCell ref="BW106:BX106"/>
    <mergeCell ref="BU106:BV106"/>
    <mergeCell ref="BW98:BX98"/>
    <mergeCell ref="BS106:BT106"/>
    <mergeCell ref="BS100:BT100"/>
    <mergeCell ref="BW87:BX87"/>
    <mergeCell ref="BW90:BX90"/>
    <mergeCell ref="BW89:BX89"/>
    <mergeCell ref="BW88:BX88"/>
    <mergeCell ref="BW92:BX92"/>
    <mergeCell ref="BW93:BX93"/>
    <mergeCell ref="BU93:BV93"/>
    <mergeCell ref="BW96:BX96"/>
    <mergeCell ref="BW95:BX95"/>
    <mergeCell ref="BW94:BX94"/>
    <mergeCell ref="BU86:BV86"/>
    <mergeCell ref="BU87:BV87"/>
    <mergeCell ref="BW91:BX91"/>
    <mergeCell ref="BW100:BX100"/>
    <mergeCell ref="BW99:BX99"/>
    <mergeCell ref="BU107:BV107"/>
    <mergeCell ref="BU108:BV108"/>
    <mergeCell ref="BW108:BX108"/>
    <mergeCell ref="BW109:BX109"/>
    <mergeCell ref="BU109:BV109"/>
    <mergeCell ref="BW102:BX102"/>
    <mergeCell ref="BW101:BX101"/>
    <mergeCell ref="BW103:BX103"/>
    <mergeCell ref="BW104:BX104"/>
    <mergeCell ref="BN102:BO102"/>
    <mergeCell ref="BN103:BO103"/>
    <mergeCell ref="BN104:BO104"/>
    <mergeCell ref="BN105:BO105"/>
    <mergeCell ref="BN108:BO108"/>
    <mergeCell ref="BN109:BO109"/>
    <mergeCell ref="BN85:BO85"/>
    <mergeCell ref="BP84:BQ84"/>
    <mergeCell ref="BN99:BO99"/>
    <mergeCell ref="BN100:BO100"/>
    <mergeCell ref="BN101:BO101"/>
    <mergeCell ref="BN90:BO90"/>
    <mergeCell ref="BN107:BO107"/>
    <mergeCell ref="BN106:BO106"/>
    <mergeCell ref="BG80:BH80"/>
    <mergeCell ref="BG79:BH79"/>
    <mergeCell ref="BG86:BH86"/>
    <mergeCell ref="BG82:BH82"/>
    <mergeCell ref="BG85:BH85"/>
    <mergeCell ref="BG83:BH83"/>
    <mergeCell ref="BG78:BH78"/>
    <mergeCell ref="BG81:BH81"/>
    <mergeCell ref="BE87:BF87"/>
    <mergeCell ref="BN96:BO96"/>
    <mergeCell ref="BN91:BO91"/>
    <mergeCell ref="BN92:BO92"/>
    <mergeCell ref="BN95:BO95"/>
    <mergeCell ref="BN93:BO93"/>
    <mergeCell ref="BN94:BO94"/>
    <mergeCell ref="BS92:BT92"/>
    <mergeCell ref="BG87:BH87"/>
    <mergeCell ref="BN88:BO88"/>
    <mergeCell ref="BN87:BO87"/>
    <mergeCell ref="BK88:BL88"/>
    <mergeCell ref="BN89:BO89"/>
    <mergeCell ref="BN83:BO83"/>
    <mergeCell ref="BN86:BO86"/>
    <mergeCell ref="BW85:BX85"/>
    <mergeCell ref="BW86:BX86"/>
    <mergeCell ref="BS86:BT86"/>
    <mergeCell ref="BS87:BT87"/>
    <mergeCell ref="BN98:BO98"/>
    <mergeCell ref="BP97:BQ97"/>
    <mergeCell ref="BS102:BT102"/>
    <mergeCell ref="BU101:BV101"/>
    <mergeCell ref="BS101:BT101"/>
    <mergeCell ref="BU98:BV98"/>
    <mergeCell ref="BU100:BV100"/>
    <mergeCell ref="BG109:BH109"/>
    <mergeCell ref="BI109:BJ109"/>
    <mergeCell ref="BE109:BF109"/>
    <mergeCell ref="BE108:BF108"/>
    <mergeCell ref="BU102:BV102"/>
    <mergeCell ref="BW105:BX105"/>
    <mergeCell ref="BS105:BT105"/>
    <mergeCell ref="BS103:BT103"/>
    <mergeCell ref="BS104:BT104"/>
    <mergeCell ref="BI108:BJ108"/>
    <mergeCell ref="BG108:BH108"/>
    <mergeCell ref="BG98:BH98"/>
    <mergeCell ref="BE98:BF98"/>
    <mergeCell ref="AT97:AU97"/>
    <mergeCell ref="AT96:AU96"/>
    <mergeCell ref="BI96:BJ96"/>
    <mergeCell ref="BK96:BL96"/>
    <mergeCell ref="AW96:AX96"/>
    <mergeCell ref="AW97:AX97"/>
    <mergeCell ref="BA97:BC97"/>
    <mergeCell ref="AY97:AZ97"/>
    <mergeCell ref="BE96:BF96"/>
    <mergeCell ref="BE100:BF100"/>
    <mergeCell ref="BI100:BJ100"/>
    <mergeCell ref="BG100:BH100"/>
    <mergeCell ref="BI101:BJ101"/>
    <mergeCell ref="BG101:BH101"/>
    <mergeCell ref="BK98:BL98"/>
    <mergeCell ref="BI98:BJ98"/>
    <mergeCell ref="AT98:AU98"/>
    <mergeCell ref="AW101:AX101"/>
    <mergeCell ref="AW100:AX100"/>
    <mergeCell ref="BE101:BF101"/>
    <mergeCell ref="BE99:BF99"/>
    <mergeCell ref="BG93:BH93"/>
    <mergeCell ref="BG92:BH92"/>
    <mergeCell ref="BE93:BF93"/>
    <mergeCell ref="BE94:BF94"/>
    <mergeCell ref="BG91:BH91"/>
    <mergeCell ref="BG94:BH94"/>
    <mergeCell ref="BK91:BL91"/>
    <mergeCell ref="BI92:BJ92"/>
    <mergeCell ref="BI91:BJ91"/>
    <mergeCell ref="BI93:BJ93"/>
    <mergeCell ref="BI89:BJ89"/>
    <mergeCell ref="BK89:BL89"/>
    <mergeCell ref="BI88:BJ88"/>
    <mergeCell ref="AR89:AS89"/>
    <mergeCell ref="AR88:AS88"/>
    <mergeCell ref="AR91:AS91"/>
    <mergeCell ref="AR90:AS90"/>
    <mergeCell ref="AR94:AS94"/>
    <mergeCell ref="AR96:AS96"/>
    <mergeCell ref="AR95:AS95"/>
    <mergeCell ref="BG96:BH96"/>
    <mergeCell ref="BE95:BF95"/>
    <mergeCell ref="AW95:AX95"/>
    <mergeCell ref="AT95:AU95"/>
    <mergeCell ref="AW94:AX94"/>
    <mergeCell ref="AT94:AU94"/>
    <mergeCell ref="BG95:BH95"/>
    <mergeCell ref="BI94:BJ94"/>
    <mergeCell ref="BI95:BJ95"/>
    <mergeCell ref="AR102:AS102"/>
    <mergeCell ref="AW103:AX103"/>
    <mergeCell ref="AW104:AX104"/>
    <mergeCell ref="BK94:BL94"/>
    <mergeCell ref="BK95:BL95"/>
    <mergeCell ref="BG102:BH102"/>
    <mergeCell ref="BI102:BJ102"/>
    <mergeCell ref="BG99:BH99"/>
    <mergeCell ref="BI99:BJ99"/>
    <mergeCell ref="BE102:BF102"/>
    <mergeCell ref="BE103:BF103"/>
    <mergeCell ref="BS29:BT29"/>
    <mergeCell ref="BS28:BT28"/>
    <mergeCell ref="BS36:BT36"/>
    <mergeCell ref="BS35:BT35"/>
    <mergeCell ref="BS34:BT34"/>
    <mergeCell ref="BW35:BX35"/>
    <mergeCell ref="BW36:BX36"/>
    <mergeCell ref="BU31:BV31"/>
    <mergeCell ref="BU30:BV30"/>
    <mergeCell ref="BS24:BT24"/>
    <mergeCell ref="BS23:BT23"/>
    <mergeCell ref="BN22:BO22"/>
    <mergeCell ref="BK22:BL22"/>
    <mergeCell ref="BS33:BT33"/>
    <mergeCell ref="BS32:BT32"/>
    <mergeCell ref="BU33:BV33"/>
    <mergeCell ref="BS27:BT27"/>
    <mergeCell ref="BS22:BT22"/>
    <mergeCell ref="BS9:BT9"/>
    <mergeCell ref="BS8:BT8"/>
    <mergeCell ref="BU8:BV8"/>
    <mergeCell ref="AI1:BT1"/>
    <mergeCell ref="BU1:BX1"/>
    <mergeCell ref="BU11:BV11"/>
    <mergeCell ref="BU12:BV12"/>
    <mergeCell ref="BW14:BX14"/>
    <mergeCell ref="BU14:BV14"/>
    <mergeCell ref="BS14:BT14"/>
    <mergeCell ref="BS10:BT10"/>
    <mergeCell ref="BS11:BT11"/>
    <mergeCell ref="BS12:BT12"/>
    <mergeCell ref="BS15:BT15"/>
    <mergeCell ref="BS19:BT19"/>
    <mergeCell ref="BS20:BT20"/>
    <mergeCell ref="BU24:BV24"/>
    <mergeCell ref="BU23:BV23"/>
    <mergeCell ref="BU18:BV18"/>
    <mergeCell ref="BU17:BV17"/>
    <mergeCell ref="BU21:BV21"/>
    <mergeCell ref="BU22:BV22"/>
    <mergeCell ref="BS18:BT18"/>
    <mergeCell ref="BK16:BL16"/>
    <mergeCell ref="BN16:BO16"/>
    <mergeCell ref="BN15:BO15"/>
    <mergeCell ref="BN20:BO20"/>
    <mergeCell ref="BN14:BO14"/>
    <mergeCell ref="BN9:BO9"/>
    <mergeCell ref="BK14:BL14"/>
    <mergeCell ref="BU32:BV32"/>
    <mergeCell ref="BU28:BV28"/>
    <mergeCell ref="BU29:BV29"/>
    <mergeCell ref="BW31:BX31"/>
    <mergeCell ref="BW30:BX30"/>
    <mergeCell ref="BN21:BO21"/>
    <mergeCell ref="BS21:BT21"/>
    <mergeCell ref="BU20:BV20"/>
    <mergeCell ref="BU19:BV19"/>
    <mergeCell ref="BS17:BT17"/>
    <mergeCell ref="BS16:BT16"/>
    <mergeCell ref="BS7:BT7"/>
    <mergeCell ref="BW22:BX22"/>
    <mergeCell ref="BW21:BX21"/>
    <mergeCell ref="BW9:BX9"/>
    <mergeCell ref="BW8:BX8"/>
    <mergeCell ref="BW7:BX7"/>
    <mergeCell ref="BW20:BX20"/>
    <mergeCell ref="BW24:BX24"/>
    <mergeCell ref="BW17:BX17"/>
    <mergeCell ref="BW18:BX18"/>
    <mergeCell ref="BW60:BX60"/>
    <mergeCell ref="BW61:BX61"/>
    <mergeCell ref="BW59:BX59"/>
    <mergeCell ref="BW46:BX46"/>
    <mergeCell ref="BW47:BX47"/>
    <mergeCell ref="BW73:BX73"/>
    <mergeCell ref="BW74:BX74"/>
    <mergeCell ref="BW51:BX51"/>
    <mergeCell ref="BW48:BX48"/>
    <mergeCell ref="BS79:BT79"/>
    <mergeCell ref="BS80:BT80"/>
    <mergeCell ref="BW79:BX79"/>
    <mergeCell ref="BW78:BX78"/>
    <mergeCell ref="BU81:BV81"/>
    <mergeCell ref="BU80:BV80"/>
    <mergeCell ref="BU78:BV78"/>
    <mergeCell ref="BU79:BV79"/>
    <mergeCell ref="BS38:BT38"/>
    <mergeCell ref="BS37:BT37"/>
    <mergeCell ref="BW37:BX37"/>
    <mergeCell ref="BS39:BT39"/>
    <mergeCell ref="BU39:BV39"/>
    <mergeCell ref="BW39:BX39"/>
    <mergeCell ref="BW43:BX43"/>
    <mergeCell ref="BW44:BX44"/>
    <mergeCell ref="BS43:BT43"/>
    <mergeCell ref="BU43:BV43"/>
    <mergeCell ref="BU45:BV45"/>
    <mergeCell ref="BU44:BV44"/>
    <mergeCell ref="BS44:BT44"/>
    <mergeCell ref="BS45:BT45"/>
    <mergeCell ref="BU38:BV38"/>
    <mergeCell ref="BW38:BX38"/>
    <mergeCell ref="BW40:BX40"/>
    <mergeCell ref="BW41:BX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6" width="11.43"/>
  </cols>
  <sheetData>
    <row r="1">
      <c r="A1" s="27"/>
      <c r="B1" s="27"/>
      <c r="C1" s="27"/>
      <c r="D1" s="28"/>
      <c r="E1" s="28"/>
      <c r="F1" s="27"/>
    </row>
    <row r="2">
      <c r="A2" s="27"/>
      <c r="B2" s="41" t="s">
        <v>59</v>
      </c>
      <c r="C2" s="43"/>
      <c r="D2" s="44">
        <v>25.0</v>
      </c>
      <c r="E2" s="46" t="s">
        <v>60</v>
      </c>
      <c r="F2" s="48"/>
    </row>
    <row r="3">
      <c r="A3" s="48"/>
      <c r="B3" s="52" t="s">
        <v>63</v>
      </c>
      <c r="D3" s="53">
        <v>8.0</v>
      </c>
      <c r="E3" s="55" t="s">
        <v>60</v>
      </c>
      <c r="F3" s="48"/>
    </row>
    <row r="4">
      <c r="A4" s="48"/>
      <c r="B4" s="56" t="s">
        <v>66</v>
      </c>
      <c r="D4" s="53">
        <f>Individueel!D3</f>
        <v>252</v>
      </c>
      <c r="E4" s="61">
        <v>0.1</v>
      </c>
      <c r="F4" s="63"/>
    </row>
    <row r="5">
      <c r="A5" s="27"/>
      <c r="B5" s="52" t="s">
        <v>71</v>
      </c>
      <c r="D5" s="67">
        <f t="shared" ref="D5:D7" si="1">$D$4/(100*$E$4)*(100*E5)</f>
        <v>882</v>
      </c>
      <c r="E5" s="61">
        <v>0.35</v>
      </c>
      <c r="F5" s="48"/>
    </row>
    <row r="6">
      <c r="A6" s="48"/>
      <c r="B6" s="52" t="s">
        <v>85</v>
      </c>
      <c r="D6" s="67">
        <f t="shared" si="1"/>
        <v>630</v>
      </c>
      <c r="E6" s="61">
        <v>0.25</v>
      </c>
      <c r="F6" s="48"/>
    </row>
    <row r="7">
      <c r="A7" s="48"/>
      <c r="B7" s="56" t="s">
        <v>89</v>
      </c>
      <c r="D7" s="67">
        <f t="shared" si="1"/>
        <v>756</v>
      </c>
      <c r="E7" s="70">
        <v>0.3</v>
      </c>
      <c r="F7" s="63"/>
    </row>
    <row r="8">
      <c r="A8" s="48"/>
      <c r="B8" s="52" t="s">
        <v>101</v>
      </c>
      <c r="D8" s="67">
        <f>SUM(D4:D7)</f>
        <v>2520</v>
      </c>
      <c r="E8" s="72"/>
      <c r="F8" s="48"/>
    </row>
    <row r="9">
      <c r="A9" s="27"/>
      <c r="B9" s="74" t="s">
        <v>107</v>
      </c>
      <c r="C9" s="75"/>
      <c r="D9" s="80">
        <f>D8/D2</f>
        <v>100.8</v>
      </c>
      <c r="E9" s="28"/>
      <c r="F9" s="48"/>
    </row>
    <row r="10">
      <c r="A10" s="81"/>
      <c r="B10" s="81"/>
      <c r="C10" s="81"/>
      <c r="D10" s="83"/>
      <c r="E10" s="81"/>
      <c r="F10" s="81"/>
    </row>
    <row r="11">
      <c r="A11" s="27"/>
      <c r="B11" s="84" t="s">
        <v>48</v>
      </c>
      <c r="C11" s="27"/>
      <c r="D11" s="28"/>
      <c r="E11" s="27"/>
      <c r="F11" s="27"/>
    </row>
  </sheetData>
  <mergeCells count="8">
    <mergeCell ref="B2:C2"/>
    <mergeCell ref="B3:C3"/>
    <mergeCell ref="B4:C4"/>
    <mergeCell ref="B5:C5"/>
    <mergeCell ref="B6:C6"/>
    <mergeCell ref="B7:C7"/>
    <mergeCell ref="B8:C8"/>
    <mergeCell ref="B9:C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16" width="17.29"/>
  </cols>
  <sheetData>
    <row r="1">
      <c r="A1" s="91"/>
      <c r="B1" s="92" t="s">
        <v>109</v>
      </c>
      <c r="C1" s="92" t="s">
        <v>110</v>
      </c>
      <c r="D1" s="92" t="s">
        <v>111</v>
      </c>
      <c r="E1" s="92" t="s">
        <v>112</v>
      </c>
      <c r="F1" s="92" t="s">
        <v>113</v>
      </c>
      <c r="G1" s="92" t="s">
        <v>114</v>
      </c>
      <c r="H1" s="92" t="s">
        <v>115</v>
      </c>
      <c r="I1" s="92" t="s">
        <v>116</v>
      </c>
      <c r="J1" s="92" t="s">
        <v>117</v>
      </c>
      <c r="K1" s="92" t="s">
        <v>118</v>
      </c>
      <c r="L1" s="92" t="s">
        <v>119</v>
      </c>
      <c r="M1" s="92" t="s">
        <v>120</v>
      </c>
      <c r="N1" s="92" t="s">
        <v>121</v>
      </c>
      <c r="O1" s="92" t="s">
        <v>122</v>
      </c>
      <c r="P1" s="92" t="s">
        <v>36</v>
      </c>
    </row>
    <row r="2">
      <c r="A2" s="94" t="s">
        <v>19</v>
      </c>
      <c r="B2" s="95">
        <v>0.0</v>
      </c>
      <c r="C2" s="96">
        <v>0.0</v>
      </c>
      <c r="D2" s="96">
        <v>0.0</v>
      </c>
      <c r="E2" s="96">
        <v>0.0</v>
      </c>
      <c r="F2" s="96">
        <v>7.0</v>
      </c>
      <c r="G2" s="96">
        <v>0.0</v>
      </c>
      <c r="H2" s="96">
        <v>0.0</v>
      </c>
      <c r="I2" s="96">
        <v>2.0</v>
      </c>
      <c r="J2" s="96">
        <v>1.0</v>
      </c>
      <c r="K2" s="96">
        <v>2.0</v>
      </c>
      <c r="L2" s="96">
        <v>0.0</v>
      </c>
      <c r="M2" s="96">
        <v>4.0</v>
      </c>
      <c r="N2" s="96">
        <v>0.0</v>
      </c>
      <c r="O2" s="96">
        <v>2.0</v>
      </c>
      <c r="P2" s="97">
        <f t="shared" ref="P2:P9" si="1">SUM(B2:O2)</f>
        <v>18</v>
      </c>
    </row>
    <row r="3">
      <c r="A3" s="98" t="s">
        <v>22</v>
      </c>
      <c r="B3" s="95">
        <v>2.0</v>
      </c>
      <c r="C3" s="96">
        <v>1.0</v>
      </c>
      <c r="D3" s="96">
        <v>0.0</v>
      </c>
      <c r="E3" s="96">
        <v>1.0</v>
      </c>
      <c r="F3" s="96">
        <v>13.0</v>
      </c>
      <c r="G3" s="96">
        <v>4.0</v>
      </c>
      <c r="H3" s="96">
        <v>1.0</v>
      </c>
      <c r="I3" s="96">
        <v>10.0</v>
      </c>
      <c r="J3" s="96">
        <v>13.0</v>
      </c>
      <c r="K3" s="96">
        <v>8.0</v>
      </c>
      <c r="L3" s="96">
        <v>1.0</v>
      </c>
      <c r="M3" s="96">
        <v>6.0</v>
      </c>
      <c r="N3" s="96">
        <v>1.0</v>
      </c>
      <c r="O3" s="96">
        <v>14.0</v>
      </c>
      <c r="P3" s="97">
        <f t="shared" si="1"/>
        <v>75</v>
      </c>
    </row>
    <row r="4">
      <c r="A4" s="100" t="s">
        <v>23</v>
      </c>
      <c r="B4" s="95">
        <v>3.0</v>
      </c>
      <c r="C4" s="96">
        <v>1.0</v>
      </c>
      <c r="D4" s="96">
        <v>1.0</v>
      </c>
      <c r="E4" s="96">
        <v>3.0</v>
      </c>
      <c r="F4" s="96">
        <v>0.0</v>
      </c>
      <c r="G4" s="96">
        <v>3.0</v>
      </c>
      <c r="H4" s="96">
        <v>1.0</v>
      </c>
      <c r="I4" s="96">
        <v>9.0</v>
      </c>
      <c r="J4" s="96">
        <v>8.0</v>
      </c>
      <c r="K4" s="96">
        <v>3.0</v>
      </c>
      <c r="L4" s="96">
        <v>1.0</v>
      </c>
      <c r="M4" s="96">
        <v>7.0</v>
      </c>
      <c r="N4" s="96">
        <v>0.0</v>
      </c>
      <c r="O4" s="96">
        <v>10.0</v>
      </c>
      <c r="P4" s="97">
        <f t="shared" si="1"/>
        <v>50</v>
      </c>
    </row>
    <row r="5">
      <c r="A5" s="102" t="s">
        <v>24</v>
      </c>
      <c r="B5" s="95">
        <v>1.0</v>
      </c>
      <c r="C5" s="96">
        <v>0.0</v>
      </c>
      <c r="D5" s="96">
        <v>1.0</v>
      </c>
      <c r="E5" s="96">
        <v>0.0</v>
      </c>
      <c r="F5" s="96">
        <v>3.0</v>
      </c>
      <c r="G5" s="96">
        <v>1.0</v>
      </c>
      <c r="H5" s="96">
        <v>1.0</v>
      </c>
      <c r="I5" s="96">
        <v>2.0</v>
      </c>
      <c r="J5" s="96">
        <v>3.0</v>
      </c>
      <c r="K5" s="96">
        <v>1.0</v>
      </c>
      <c r="L5" s="96">
        <v>0.0</v>
      </c>
      <c r="M5" s="96">
        <v>6.0</v>
      </c>
      <c r="N5" s="96">
        <v>0.0</v>
      </c>
      <c r="O5" s="96">
        <v>5.0</v>
      </c>
      <c r="P5" s="97">
        <f t="shared" si="1"/>
        <v>24</v>
      </c>
    </row>
    <row r="6">
      <c r="A6" s="103" t="s">
        <v>123</v>
      </c>
      <c r="B6" s="95">
        <v>2.0</v>
      </c>
      <c r="C6" s="96">
        <v>1.0</v>
      </c>
      <c r="D6" s="96">
        <v>1.0</v>
      </c>
      <c r="E6" s="96">
        <v>1.0</v>
      </c>
      <c r="F6" s="96">
        <v>3.0</v>
      </c>
      <c r="G6" s="96">
        <v>1.0</v>
      </c>
      <c r="H6" s="96">
        <v>2.0</v>
      </c>
      <c r="I6" s="96">
        <v>9.0</v>
      </c>
      <c r="J6" s="96">
        <v>1.0</v>
      </c>
      <c r="K6" s="96">
        <v>1.0</v>
      </c>
      <c r="L6" s="96">
        <v>0.0</v>
      </c>
      <c r="M6" s="96">
        <v>7.0</v>
      </c>
      <c r="N6" s="96">
        <v>2.0</v>
      </c>
      <c r="O6" s="96">
        <v>9.0</v>
      </c>
      <c r="P6" s="97">
        <f t="shared" si="1"/>
        <v>40</v>
      </c>
    </row>
    <row r="7">
      <c r="A7" s="104" t="s">
        <v>26</v>
      </c>
      <c r="B7" s="95">
        <v>0.0</v>
      </c>
      <c r="C7" s="96">
        <v>1.0</v>
      </c>
      <c r="D7" s="96">
        <v>1.0</v>
      </c>
      <c r="E7" s="96">
        <v>5.0</v>
      </c>
      <c r="F7" s="96">
        <v>0.0</v>
      </c>
      <c r="G7" s="96">
        <v>1.0</v>
      </c>
      <c r="H7" s="96">
        <v>0.0</v>
      </c>
      <c r="I7" s="96">
        <v>0.0</v>
      </c>
      <c r="J7" s="96">
        <v>1.0</v>
      </c>
      <c r="K7" s="96">
        <v>4.0</v>
      </c>
      <c r="L7" s="96">
        <v>0.0</v>
      </c>
      <c r="M7" s="96">
        <v>0.0</v>
      </c>
      <c r="N7" s="96">
        <v>0.0</v>
      </c>
      <c r="O7" s="96">
        <v>2.0</v>
      </c>
      <c r="P7" s="97">
        <f t="shared" si="1"/>
        <v>15</v>
      </c>
    </row>
    <row r="8">
      <c r="A8" s="106" t="s">
        <v>34</v>
      </c>
      <c r="B8" s="95">
        <v>0.0</v>
      </c>
      <c r="C8" s="96">
        <v>0.0</v>
      </c>
      <c r="D8" s="96">
        <v>2.0</v>
      </c>
      <c r="E8" s="96">
        <v>1.0</v>
      </c>
      <c r="F8" s="96">
        <v>2.0</v>
      </c>
      <c r="G8" s="96">
        <v>0.0</v>
      </c>
      <c r="H8" s="96">
        <v>0.0</v>
      </c>
      <c r="I8" s="96">
        <v>2.0</v>
      </c>
      <c r="J8" s="96">
        <v>4.0</v>
      </c>
      <c r="K8" s="96">
        <v>2.0</v>
      </c>
      <c r="L8" s="96">
        <v>0.0</v>
      </c>
      <c r="M8" s="96">
        <v>5.0</v>
      </c>
      <c r="N8" s="96">
        <v>1.0</v>
      </c>
      <c r="O8" s="96">
        <v>2.0</v>
      </c>
      <c r="P8" s="97">
        <f t="shared" si="1"/>
        <v>21</v>
      </c>
    </row>
    <row r="9">
      <c r="A9" s="109" t="s">
        <v>35</v>
      </c>
      <c r="B9" s="95">
        <v>0.0</v>
      </c>
      <c r="C9" s="96">
        <v>1.0</v>
      </c>
      <c r="D9" s="96">
        <v>0.0</v>
      </c>
      <c r="E9" s="96">
        <v>0.0</v>
      </c>
      <c r="F9" s="96">
        <v>0.0</v>
      </c>
      <c r="G9" s="96">
        <v>2.0</v>
      </c>
      <c r="H9" s="96">
        <v>0.0</v>
      </c>
      <c r="I9" s="96">
        <v>2.0</v>
      </c>
      <c r="J9" s="96">
        <v>0.0</v>
      </c>
      <c r="K9" s="96">
        <v>0.0</v>
      </c>
      <c r="L9" s="96">
        <v>0.0</v>
      </c>
      <c r="M9" s="96">
        <v>1.0</v>
      </c>
      <c r="N9" s="96">
        <v>0.0</v>
      </c>
      <c r="O9" s="96">
        <v>3.0</v>
      </c>
      <c r="P9" s="97">
        <f t="shared" si="1"/>
        <v>9</v>
      </c>
    </row>
    <row r="10">
      <c r="A10" s="112" t="s">
        <v>36</v>
      </c>
      <c r="B10" s="114">
        <f t="shared" ref="B10:P10" si="2">SUM(B2:B9)</f>
        <v>8</v>
      </c>
      <c r="C10" s="114">
        <f t="shared" si="2"/>
        <v>5</v>
      </c>
      <c r="D10" s="114">
        <f t="shared" si="2"/>
        <v>6</v>
      </c>
      <c r="E10" s="114">
        <f t="shared" si="2"/>
        <v>11</v>
      </c>
      <c r="F10" s="114">
        <f t="shared" si="2"/>
        <v>28</v>
      </c>
      <c r="G10" s="114">
        <f t="shared" si="2"/>
        <v>12</v>
      </c>
      <c r="H10" s="114">
        <f t="shared" si="2"/>
        <v>5</v>
      </c>
      <c r="I10" s="114">
        <f t="shared" si="2"/>
        <v>36</v>
      </c>
      <c r="J10" s="114">
        <f t="shared" si="2"/>
        <v>31</v>
      </c>
      <c r="K10" s="114">
        <f t="shared" si="2"/>
        <v>21</v>
      </c>
      <c r="L10" s="114">
        <f t="shared" si="2"/>
        <v>2</v>
      </c>
      <c r="M10" s="114">
        <f t="shared" si="2"/>
        <v>36</v>
      </c>
      <c r="N10" s="114">
        <f t="shared" si="2"/>
        <v>4</v>
      </c>
      <c r="O10" s="114">
        <f t="shared" si="2"/>
        <v>47</v>
      </c>
      <c r="P10" s="114">
        <f t="shared" si="2"/>
        <v>252</v>
      </c>
    </row>
  </sheetData>
  <drawing r:id="rId1"/>
</worksheet>
</file>