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rblad" sheetId="1" r:id="rId3"/>
    <sheet state="visible" name="Uitslag" sheetId="2" r:id="rId4"/>
    <sheet state="visible" name="Individueel" sheetId="3" r:id="rId5"/>
    <sheet state="visible" name="Bronbestand" sheetId="4" r:id="rId6"/>
    <sheet state="visible" name="TNL Stemmen per provincie" sheetId="5" r:id="rId7"/>
    <sheet state="visible" name="Interesse in speerpunten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Cijfer tussen 0-10 voor kwalitatieve bijdrage aan het medialandschap op RMTK.</t>
      </text>
    </comment>
    <comment authorId="0" ref="G2">
      <text>
        <t xml:space="preserve">Cijfer tussen 0-10 voor de kwaliteit van de informatievoorziening vanuit de partij.</t>
      </text>
    </comment>
    <comment authorId="0" ref="M2">
      <text>
        <t xml:space="preserve">3 cijfers tussen 0-10 voor de 3 gekozen speerpunten. Cijfer wordt met randomfactor bepaald.</t>
      </text>
    </comment>
    <comment authorId="0" ref="N2">
      <text>
        <t xml:space="preserve">Cijfer tussen 0-10 voor de themathische invulling van het campagnemateriaal in relatie tot de gekozen speerpunten.</t>
      </text>
    </comment>
    <comment authorId="0" ref="O2">
      <text>
        <t xml:space="preserve">Cijfer tussen 0-10 voor de bijdrage aan de metasituatie van RMTK.</t>
      </text>
    </comment>
    <comment authorId="0" ref="V2">
      <text>
        <t xml:space="preserve">Aantal deelnames aan verkiezingsdebatten.</t>
      </text>
    </comment>
    <comment authorId="0" ref="X2">
      <text>
        <t xml:space="preserve">Cijfer tussen 0-10 voor de kwalitatieve bijdrage aan de verkiezingsdebatten.</t>
      </text>
    </comment>
    <comment authorId="0" ref="Y2">
      <text>
        <t xml:space="preserve">Cijfer tussen 0-10 voor de kwaliteit en aandacht die is besteed aan het verkiezingsprogramma.</t>
      </text>
    </comment>
    <comment authorId="0" ref="AA2">
      <text>
        <t xml:space="preserve">Wordt momenteel niet gebruikt.</t>
      </text>
    </comment>
    <comment authorId="0" ref="AC2">
      <text>
        <t xml:space="preserve">Aantal posters ingediend bij de propagandacompetitie.</t>
      </text>
    </comment>
    <comment authorId="0" ref="AD2">
      <text>
        <t xml:space="preserve">Cijfer tussen 0-10 voor de kwaliteit van de ingeleverde posters bij de propagandacompetitie.</t>
      </text>
    </comment>
    <comment authorId="0" ref="AT2">
      <text>
        <t xml:space="preserve">Absolute aantal bijgewoonde stemmingen geteld voor alle in de verkiezingen gewonnen zetels die nog steeds aan de partij toehoren.</t>
      </text>
    </comment>
    <comment authorId="0" ref="AV2">
      <text>
        <t xml:space="preserve">Absolute aantal mogelijke stemmingen geteld voor alle in de verkiezingen gewonnen zetels die nog steeds aan de partij toehoren.</t>
      </text>
    </comment>
    <comment authorId="0" ref="AX2">
      <text>
        <t xml:space="preserve">Aantal ingediende moties.</t>
      </text>
    </comment>
    <comment authorId="0" ref="AY2">
      <text>
        <t xml:space="preserve">Aantal ingediende debatten.</t>
      </text>
    </comment>
    <comment authorId="0" ref="BA2">
      <text>
        <t xml:space="preserve">Aantal ingediende kamerbrieven (excl. nota's).</t>
      </text>
    </comment>
    <comment authorId="0" ref="BC2">
      <text>
        <t xml:space="preserve">Aantal ingediende nota's.</t>
      </text>
    </comment>
    <comment authorId="0" ref="BE2">
      <text>
        <t xml:space="preserve">Aantal ingediende koninklijke besluiten.</t>
      </text>
    </comment>
    <comment authorId="0" ref="BG2">
      <text>
        <t xml:space="preserve">Aantal ingediende wetten.</t>
      </text>
    </comment>
    <comment authorId="0" ref="BH2">
      <text>
        <t xml:space="preserve">Aantal ingediende amendementen.</t>
      </text>
    </comment>
    <comment authorId="0" ref="BJ2">
      <text>
        <t xml:space="preserve">Cijfer tussen 0-10 voor de kwalitatieve bijdrage aan normale debatten.</t>
      </text>
    </comment>
  </commentList>
</comments>
</file>

<file path=xl/sharedStrings.xml><?xml version="1.0" encoding="utf-8"?>
<sst xmlns="http://schemas.openxmlformats.org/spreadsheetml/2006/main" count="300" uniqueCount="217">
  <si>
    <t>Beknopte Uitslag</t>
  </si>
  <si>
    <t>RMTK verkiezingen simulatie</t>
  </si>
  <si>
    <t>Partij</t>
  </si>
  <si>
    <t>DA'19</t>
  </si>
  <si>
    <t>SP</t>
  </si>
  <si>
    <t>BRV</t>
  </si>
  <si>
    <t>ACB</t>
  </si>
  <si>
    <t>ONF1</t>
  </si>
  <si>
    <t>LL</t>
  </si>
  <si>
    <t>PPR</t>
  </si>
  <si>
    <t>1NL</t>
  </si>
  <si>
    <t>Totaal</t>
  </si>
  <si>
    <t>Zetels</t>
  </si>
  <si>
    <t>Welkom,</t>
  </si>
  <si>
    <t>Dit document wordt gebruikt voor het bepalen van de uitslag voor de RMTK verkiezingen.</t>
  </si>
  <si>
    <t>Uitslag</t>
  </si>
  <si>
    <t>Partij 1</t>
  </si>
  <si>
    <t>Dit document berekent op basis van een aantal variabelen de uitslag van de tweede kamerverkiezingen.</t>
  </si>
  <si>
    <t>Partij 2</t>
  </si>
  <si>
    <t>Partij 3</t>
  </si>
  <si>
    <t>Partij 4</t>
  </si>
  <si>
    <t>Partij 5</t>
  </si>
  <si>
    <t>Partij 6</t>
  </si>
  <si>
    <t>Partij 7</t>
  </si>
  <si>
    <t>Om fraude te voorkomen is de volledige sheet versleuteld en bied enkel een overzicht van de gehanteerde variabelen en de daaraan verbonden uitkomsten.</t>
  </si>
  <si>
    <t>Partij 8</t>
  </si>
  <si>
    <t>Verantwoording</t>
  </si>
  <si>
    <t>Bij het samenstellen van de uitslag is met uiterste zorgvuldigheid gewerkt om geen fouten te maken.</t>
  </si>
  <si>
    <t>De sheet wordt ingevuld door de Secretaris-Generaal van RMTK en de ingevoerde variabelen worden gevalideerd door de kiesraad.</t>
  </si>
  <si>
    <t>Mochten er desondanks fouten zijn gemaakt dan kunt u dit melden bij de Secretaris-Generaal via Discord of via de Modmail.</t>
  </si>
  <si>
    <t>Aan de uitkomsten in deze sheet kunnen geen rechten worden ontleend.</t>
  </si>
  <si>
    <t>stemmen</t>
  </si>
  <si>
    <t>Was getekend,</t>
  </si>
  <si>
    <t>Uw Secretaris-Generaal</t>
  </si>
  <si>
    <t>/u/th8</t>
  </si>
  <si>
    <t>Belangrijke informatie</t>
  </si>
  <si>
    <t>Dit document is gebruikt voor de uitslag van:</t>
  </si>
  <si>
    <t>Verkiezingen X</t>
  </si>
  <si>
    <t>Aantal zetels in de tweede kamer:</t>
  </si>
  <si>
    <t>Dit document is versie:</t>
  </si>
  <si>
    <t>4.0.1</t>
  </si>
  <si>
    <t>De Secretaris-Generaal van dienst:</t>
  </si>
  <si>
    <t>De kiesraad bestaat uit:</t>
  </si>
  <si>
    <t>/u/MerijnZ1</t>
  </si>
  <si>
    <t>/u/House_of_Farts</t>
  </si>
  <si>
    <t>/u/Der_Kohl</t>
  </si>
  <si>
    <t>Verantwoording over de uitslag:</t>
  </si>
  <si>
    <t>De uitslag en het juist invullen van dit document is gecontroleerd door:</t>
  </si>
  <si>
    <t>Naam</t>
  </si>
  <si>
    <t>Functie</t>
  </si>
  <si>
    <t>Datum</t>
  </si>
  <si>
    <t>Secretaris-Generaal</t>
  </si>
  <si>
    <t>Lid Kiesraad</t>
  </si>
  <si>
    <t>Deze sheet en haar uitkomst is vergrendeld:</t>
  </si>
  <si>
    <t>Door:</t>
  </si>
  <si>
    <t>Datum:</t>
  </si>
  <si>
    <t>De leden van de kiesraad dienen in de uitslagpost te bevestigen dat de vergrendelde sheet gelijk is aan het aan hen voorgelegde document.</t>
  </si>
  <si>
    <t>End of sheet</t>
  </si>
  <si>
    <t>TNL</t>
  </si>
  <si>
    <t>Aantal zetels te verdelen</t>
  </si>
  <si>
    <t>In te vullen</t>
  </si>
  <si>
    <t>Media</t>
  </si>
  <si>
    <t>Deelnemende partijen</t>
  </si>
  <si>
    <t>Overige</t>
  </si>
  <si>
    <t>Campagne</t>
  </si>
  <si>
    <t>Politiek</t>
  </si>
  <si>
    <t>Stemmen TNL</t>
  </si>
  <si>
    <t>Stemmen</t>
  </si>
  <si>
    <t>Stemmen Campagne</t>
  </si>
  <si>
    <t>Cijfer media</t>
  </si>
  <si>
    <t>Cijfer Woordvoering</t>
  </si>
  <si>
    <t>Media Score</t>
  </si>
  <si>
    <t>Woordvoering Score</t>
  </si>
  <si>
    <t>Totaal Score</t>
  </si>
  <si>
    <t>Stemmen Media</t>
  </si>
  <si>
    <t>Cijfer Speerpunten</t>
  </si>
  <si>
    <t>Cijfer Thema</t>
  </si>
  <si>
    <t>Stemmen Politiek</t>
  </si>
  <si>
    <t>Cijfer Meta</t>
  </si>
  <si>
    <t>Speerpunten Score</t>
  </si>
  <si>
    <t>Thema Score</t>
  </si>
  <si>
    <t>Meta Score</t>
  </si>
  <si>
    <t>Aantal Debatten</t>
  </si>
  <si>
    <t>Stemmen Overig</t>
  </si>
  <si>
    <t>Debat Cijfer</t>
  </si>
  <si>
    <t>Programma Cijfer</t>
  </si>
  <si>
    <t>Pledgecard Cijfer</t>
  </si>
  <si>
    <t>Aantal Posters</t>
  </si>
  <si>
    <t>Posters Cijfer</t>
  </si>
  <si>
    <t>Aantal Debatten Score</t>
  </si>
  <si>
    <t>Debat Cijfer Score</t>
  </si>
  <si>
    <t>Programma Cijfer Score</t>
  </si>
  <si>
    <t>Pledgecard Cijfer Score</t>
  </si>
  <si>
    <t>Aantal Posters Score</t>
  </si>
  <si>
    <t>Posters Cijfer Score</t>
  </si>
  <si>
    <t>Totaal stemmen</t>
  </si>
  <si>
    <t>Stemming bijgewoond</t>
  </si>
  <si>
    <t>Kiesdeler</t>
  </si>
  <si>
    <t>Max Stemmingen</t>
  </si>
  <si>
    <t>Moties</t>
  </si>
  <si>
    <t>Debatten</t>
  </si>
  <si>
    <t>Kamerbrieven</t>
  </si>
  <si>
    <t>Nota's</t>
  </si>
  <si>
    <t>Koninklijke Besluiten</t>
  </si>
  <si>
    <t>Wetten</t>
  </si>
  <si>
    <t>Amendementen</t>
  </si>
  <si>
    <t>Cijfer Debat Deelname</t>
  </si>
  <si>
    <t>Score Stemmingen Bijgewoond</t>
  </si>
  <si>
    <t>ScoreMoties</t>
  </si>
  <si>
    <t>Score Debatten</t>
  </si>
  <si>
    <t>Score Kamerbrieven</t>
  </si>
  <si>
    <t>Score Nota's</t>
  </si>
  <si>
    <t>Score Wetten</t>
  </si>
  <si>
    <t>Score Amendementen</t>
  </si>
  <si>
    <t>Score Debatdeelname</t>
  </si>
  <si>
    <t>Totaal Stemmen</t>
  </si>
  <si>
    <t>Partijstemmen Herverdeeld</t>
  </si>
  <si>
    <t>Weging</t>
  </si>
  <si>
    <t>Ambassade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</si>
  <si>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</si>
  <si>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</si>
  <si>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</si>
  <si>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</si>
  <si>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</si>
  <si>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</si>
  <si>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</si>
  <si>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</si>
  <si>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</si>
  <si>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Overzees</t>
  </si>
  <si>
    <t>Utrecht</t>
  </si>
  <si>
    <t>Zeeland</t>
  </si>
  <si>
    <t>Zuid-Holland</t>
  </si>
  <si>
    <t>Blanco</t>
  </si>
  <si>
    <t>Democratische Alliantie'19</t>
  </si>
  <si>
    <t>Speerpunt</t>
  </si>
  <si>
    <t>Interessecijfer</t>
  </si>
  <si>
    <t>Partijen</t>
  </si>
  <si>
    <t>Aantal partijen</t>
  </si>
  <si>
    <t>Cijfer per partij</t>
  </si>
  <si>
    <t>Klimaat</t>
  </si>
  <si>
    <t>DA'19, LL</t>
  </si>
  <si>
    <t>Som punten</t>
  </si>
  <si>
    <t>Onderwijs</t>
  </si>
  <si>
    <t>SP, PPR</t>
  </si>
  <si>
    <t>Gedeeld door #</t>
  </si>
  <si>
    <t>Veiligheid</t>
  </si>
  <si>
    <t>Overheid</t>
  </si>
  <si>
    <t>BRV, ACB</t>
  </si>
  <si>
    <t>Persoonlijke vrijheden</t>
  </si>
  <si>
    <t>ACB, LL</t>
  </si>
  <si>
    <t>Seperatisme</t>
  </si>
  <si>
    <t>Corruptie</t>
  </si>
  <si>
    <t>Lonen</t>
  </si>
  <si>
    <t>MKB</t>
  </si>
  <si>
    <t>BRV, 1NL</t>
  </si>
  <si>
    <t>Economische gelijkheid</t>
  </si>
  <si>
    <t>SP, ACB, LL</t>
  </si>
  <si>
    <t>Constructivisme</t>
  </si>
  <si>
    <t>Democratie</t>
  </si>
  <si>
    <t>Diversiteit/Emancipatie</t>
  </si>
  <si>
    <t>DA'19, PPR</t>
  </si>
  <si>
    <t>Zorg</t>
  </si>
  <si>
    <t>/u/JohanCAvdM</t>
  </si>
  <si>
    <t>/u/MervrouVV</t>
  </si>
  <si>
    <t>/u/MierenKnager</t>
  </si>
  <si>
    <t>Berekende zetels</t>
  </si>
  <si>
    <t>/u/Ethiowolf</t>
  </si>
  <si>
    <t>/u/minethestickman</t>
  </si>
  <si>
    <t>Werkelijke aantal zetels</t>
  </si>
  <si>
    <t>/u/MTFD</t>
  </si>
  <si>
    <t>Uitgebrachte stemmen:</t>
  </si>
  <si>
    <t>Kiesdeler voorkeurszetels</t>
  </si>
  <si>
    <t>Verkozen</t>
  </si>
  <si>
    <t>Aantal zetels:</t>
  </si>
  <si>
    <t>Voorkeurszetel</t>
  </si>
  <si>
    <t>Socialistische Partij</t>
  </si>
  <si>
    <t>/u/7hielke</t>
  </si>
  <si>
    <t>/u/LordAverap</t>
  </si>
  <si>
    <t>/u/Xeloa</t>
  </si>
  <si>
    <t>/u/TherealJanSanono</t>
  </si>
  <si>
    <t>/u/metalfros</t>
  </si>
  <si>
    <t>/u/tarikflc</t>
  </si>
  <si>
    <t>/u/Yeblured</t>
  </si>
  <si>
    <t>/u/JorenM</t>
  </si>
  <si>
    <t>Breedrechtse Volkspartij</t>
  </si>
  <si>
    <t>/u/theguus</t>
  </si>
  <si>
    <t>/u/Blaatic</t>
  </si>
  <si>
    <t>/u/Hans-Wiegel</t>
  </si>
  <si>
    <t>/u/Mark_Usher_</t>
  </si>
  <si>
    <t>/u/TheJelleyFish</t>
  </si>
  <si>
    <t>/u/-___-__</t>
  </si>
  <si>
    <t>Anarcho-Communistische Beweging</t>
  </si>
  <si>
    <t>/u/raaf___</t>
  </si>
  <si>
    <t>/u/Sylviagony</t>
  </si>
  <si>
    <t>Lijst /u/Toukiedatak</t>
  </si>
  <si>
    <t>/u/toukiedatak</t>
  </si>
  <si>
    <t>Logisch Links</t>
  </si>
  <si>
    <t>/u/supertanno</t>
  </si>
  <si>
    <t>/u/deef204</t>
  </si>
  <si>
    <t>/u/123ricardo210</t>
  </si>
  <si>
    <t>/u/OFBult</t>
  </si>
  <si>
    <t>/u/littlemighty_</t>
  </si>
  <si>
    <t>/u/DeadmeatSubs</t>
  </si>
  <si>
    <t>/u/sushishine</t>
  </si>
  <si>
    <t>/u/klaex</t>
  </si>
  <si>
    <t>Politieke Partij Radikalen</t>
  </si>
  <si>
    <t>/u/Dutchy54</t>
  </si>
  <si>
    <t>/u/HiddeVdV96</t>
  </si>
  <si>
    <t>/u/RkRs21</t>
  </si>
  <si>
    <t>1Nederland</t>
  </si>
  <si>
    <t>/u/Alfus</t>
  </si>
  <si>
    <t>/u/timelapse00</t>
  </si>
  <si>
    <t>/u/Keijeman</t>
  </si>
  <si>
    <t>/u/LucasV98</t>
  </si>
  <si>
    <t>/u/kajtuu98</t>
  </si>
  <si>
    <t>/u/dagelijksestijl</t>
  </si>
  <si>
    <t>/u/heerhaan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</si>
</sst>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-yyyy"/>
    <numFmt numFmtId="165" formatCode="0.0"/>
    <numFmt numFmtId="166" formatCode="_ * #,##0_ ;_ * \-#,##0_ ;_ * &quot;-&quot;??_ ;_ @_ "/>
  </numFmts>
  <fonts count="23">
    <font>
      <sz val="10.0"/>
      <color rgb="FF000000"/>
      <name val="Arial"/>
    </font>
    <font>
      <name val="Ubuntu"/>
    </font>
    <font>
      <sz val="11.0"/>
      <color rgb="FF000000"/>
      <name val="Ubuntu"/>
    </font>
    <font>
      <b/>
      <sz val="11.0"/>
      <color rgb="FFFFFFFF"/>
      <name val="Ubuntu"/>
    </font>
    <font>
      <b/>
      <name val="Ubuntu"/>
    </font>
    <font>
      <b/>
      <color rgb="FFFFFFFF"/>
      <name val="Ubuntu"/>
    </font>
    <font>
      <sz val="11.0"/>
      <color rgb="FFFFFFFF"/>
      <name val="Ubuntu"/>
    </font>
    <font>
      <b/>
      <sz val="11.0"/>
      <color rgb="FF000000"/>
      <name val="Ubuntu"/>
    </font>
    <font>
      <i/>
      <sz val="11.0"/>
      <color rgb="FF000000"/>
      <name val="Ubuntu"/>
    </font>
    <font>
      <sz val="14.0"/>
      <color rgb="FF000000"/>
      <name val="Ubuntu"/>
    </font>
    <font>
      <sz val="11.0"/>
      <name val="Ubuntu"/>
    </font>
    <font>
      <b/>
      <u/>
      <sz val="11.0"/>
      <color rgb="FF000000"/>
      <name val="Ubuntu"/>
    </font>
    <font>
      <i/>
      <sz val="9.0"/>
      <color rgb="FF000000"/>
      <name val="Ubuntu"/>
    </font>
    <font/>
    <font>
      <sz val="11.0"/>
      <color rgb="FF000000"/>
      <name val="Calibri"/>
    </font>
    <font>
      <i/>
      <sz val="10.0"/>
      <color rgb="FF000000"/>
      <name val="Calibri"/>
    </font>
    <font>
      <b/>
      <color rgb="FFFFFFFF"/>
    </font>
    <font>
      <b/>
      <sz val="12.0"/>
      <color rgb="FF000000"/>
      <name val="Arial"/>
    </font>
    <font>
      <sz val="10.0"/>
      <color rgb="FF000000"/>
      <name val="Open Sans"/>
    </font>
    <font>
      <b/>
      <sz val="10.0"/>
      <color rgb="FFFFFFFF"/>
      <name val="Open Sans"/>
    </font>
    <font>
      <color rgb="FFFFFFFF"/>
    </font>
    <font>
      <i/>
      <sz val="10.0"/>
      <color rgb="FF000000"/>
      <name val="Ubuntu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171616"/>
        <bgColor rgb="FF171616"/>
      </patternFill>
    </fill>
    <fill>
      <patternFill patternType="solid">
        <fgColor rgb="FF222A35"/>
        <bgColor rgb="FF222A35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41">
    <border/>
    <border>
      <bottom/>
    </border>
    <border>
      <left/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/>
      <bottom/>
    </border>
    <border>
      <right style="thin">
        <color rgb="FF000000"/>
      </right>
      <bottom style="thin">
        <color rgb="FF000000"/>
      </bottom>
    </border>
    <border>
      <right/>
    </border>
    <border>
      <left style="thick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double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double">
        <color rgb="FFFFFFFF"/>
      </lef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FFFFFF"/>
      </left>
      <top style="thin">
        <color rgb="FF000000"/>
      </top>
    </border>
    <border>
      <left style="thin">
        <color rgb="FFFFFFFF"/>
      </left>
    </border>
    <border>
      <left style="thin">
        <color rgb="FFFFFFFF"/>
      </left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</border>
    <border>
      <right style="thin">
        <color rgb="FFFFFFFF"/>
      </right>
      <top style="thin">
        <color rgb="FF000000"/>
      </top>
    </border>
    <border>
      <left style="thin">
        <color rgb="FF000000"/>
      </left>
      <right style="thin">
        <color rgb="FFFFFFFF"/>
      </right>
    </border>
    <border>
      <right style="thin">
        <color rgb="FFFFFFFF"/>
      </right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</borders>
  <cellStyleXfs count="1">
    <xf borderId="0" fillId="0" fontId="0" numFmtId="0" applyAlignment="1" applyFont="1"/>
  </cellStyleXfs>
  <cellXfs count="2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vertical="bottom"/>
    </xf>
    <xf borderId="2" fillId="2" fontId="3" numFmtId="0" xfId="0" applyBorder="1" applyFill="1" applyFont="1"/>
    <xf borderId="3" fillId="3" fontId="1" numFmtId="0" xfId="0" applyAlignment="1" applyBorder="1" applyFill="1" applyFont="1">
      <alignment vertical="bottom"/>
    </xf>
    <xf borderId="2" fillId="2" fontId="3" numFmtId="0" xfId="0" applyAlignment="1" applyBorder="1" applyFont="1">
      <alignment readingOrder="0"/>
    </xf>
    <xf borderId="0" fillId="2" fontId="3" numFmtId="0" xfId="0" applyFont="1"/>
    <xf borderId="4" fillId="0" fontId="4" numFmtId="0" xfId="0" applyAlignment="1" applyBorder="1" applyFont="1">
      <alignment readingOrder="0"/>
    </xf>
    <xf borderId="5" fillId="2" fontId="5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6" fillId="0" fontId="4" numFmtId="0" xfId="0" applyAlignment="1" applyBorder="1" applyFont="1">
      <alignment readingOrder="0"/>
    </xf>
    <xf borderId="7" fillId="0" fontId="1" numFmtId="0" xfId="0" applyAlignment="1" applyBorder="1" applyFont="1">
      <alignment horizontal="center"/>
    </xf>
    <xf borderId="8" fillId="3" fontId="3" numFmtId="0" xfId="0" applyAlignment="1" applyBorder="1" applyFont="1">
      <alignment shrinkToFit="0" vertical="bottom" wrapText="0"/>
    </xf>
    <xf borderId="8" fillId="3" fontId="1" numFmtId="0" xfId="0" applyAlignment="1" applyBorder="1" applyFont="1">
      <alignment vertical="bottom"/>
    </xf>
    <xf borderId="2" fillId="3" fontId="6" numFmtId="0" xfId="0" applyBorder="1" applyFont="1"/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vertical="bottom"/>
    </xf>
    <xf borderId="10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7" numFmtId="0" xfId="0" applyAlignment="1" applyFont="1">
      <alignment vertical="bottom"/>
    </xf>
    <xf borderId="11" fillId="2" fontId="3" numFmtId="1" xfId="0" applyBorder="1" applyFont="1" applyNumberFormat="1"/>
    <xf borderId="10" fillId="0" fontId="8" numFmtId="0" xfId="0" applyAlignment="1" applyBorder="1" applyFont="1">
      <alignment shrinkToFit="0" vertical="bottom" wrapText="0"/>
    </xf>
    <xf borderId="0" fillId="2" fontId="3" numFmtId="1" xfId="0" applyFont="1" applyNumberFormat="1"/>
    <xf borderId="0" fillId="0" fontId="9" numFmtId="0" xfId="0" applyAlignment="1" applyFont="1">
      <alignment vertical="bottom"/>
    </xf>
    <xf borderId="3" fillId="3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2" fillId="3" fontId="3" numFmtId="0" xfId="0" applyBorder="1" applyFont="1"/>
    <xf borderId="10" fillId="0" fontId="7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horizontal="left" vertical="bottom"/>
    </xf>
    <xf borderId="12" fillId="4" fontId="2" numFmtId="1" xfId="0" applyAlignment="1" applyBorder="1" applyFill="1" applyFont="1" applyNumberFormat="1">
      <alignment readingOrder="0"/>
    </xf>
    <xf borderId="0" fillId="0" fontId="7" numFmtId="0" xfId="0" applyAlignment="1" applyFont="1">
      <alignment readingOrder="0" vertical="bottom"/>
    </xf>
    <xf borderId="13" fillId="4" fontId="2" numFmtId="1" xfId="0" applyAlignment="1" applyBorder="1" applyFont="1" applyNumberFormat="1">
      <alignment horizontal="right" vertical="bottom"/>
    </xf>
    <xf borderId="8" fillId="4" fontId="10" numFmtId="1" xfId="0" applyAlignment="1" applyBorder="1" applyFont="1" applyNumberFormat="1">
      <alignment vertical="bottom"/>
    </xf>
    <xf borderId="8" fillId="4" fontId="10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4" fontId="10" numFmtId="1" xfId="0" applyFont="1" applyNumberFormat="1"/>
    <xf borderId="10" fillId="0" fontId="11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readingOrder="0" vertical="bottom"/>
    </xf>
    <xf borderId="10" fillId="4" fontId="2" numFmtId="1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12" fillId="5" fontId="10" numFmtId="1" xfId="0" applyAlignment="1" applyBorder="1" applyFill="1" applyFont="1" applyNumberFormat="1">
      <alignment readingOrder="0"/>
    </xf>
    <xf borderId="13" fillId="5" fontId="2" numFmtId="1" xfId="0" applyAlignment="1" applyBorder="1" applyFont="1" applyNumberFormat="1">
      <alignment horizontal="right" vertical="bottom"/>
    </xf>
    <xf borderId="7" fillId="0" fontId="1" numFmtId="0" xfId="0" applyAlignment="1" applyBorder="1" applyFont="1">
      <alignment vertical="bottom"/>
    </xf>
    <xf borderId="0" fillId="4" fontId="2" numFmtId="1" xfId="0" applyAlignment="1" applyFont="1" applyNumberFormat="1">
      <alignment readingOrder="0" shrinkToFit="0" vertical="bottom" wrapText="0"/>
    </xf>
    <xf borderId="7" fillId="0" fontId="2" numFmtId="0" xfId="0" applyBorder="1" applyFont="1"/>
    <xf borderId="0" fillId="0" fontId="12" numFmtId="0" xfId="0" applyFont="1"/>
    <xf borderId="0" fillId="5" fontId="10" numFmtId="1" xfId="0" applyFont="1" applyNumberFormat="1"/>
    <xf borderId="8" fillId="5" fontId="10" numFmtId="0" xfId="0" applyAlignment="1" applyBorder="1" applyFont="1">
      <alignment vertical="bottom"/>
    </xf>
    <xf borderId="0" fillId="2" fontId="3" numFmtId="1" xfId="0" applyAlignment="1" applyFont="1" applyNumberFormat="1">
      <alignment horizontal="center" readingOrder="0" shrinkToFit="0" wrapText="1"/>
    </xf>
    <xf borderId="12" fillId="5" fontId="10" numFmtId="1" xfId="0" applyBorder="1" applyFont="1" applyNumberFormat="1"/>
    <xf borderId="0" fillId="0" fontId="13" numFmtId="1" xfId="0" applyFont="1" applyNumberFormat="1"/>
    <xf borderId="0" fillId="0" fontId="13" numFmtId="2" xfId="0" applyFont="1" applyNumberFormat="1"/>
    <xf borderId="14" fillId="0" fontId="2" numFmtId="1" xfId="0" applyBorder="1" applyFont="1" applyNumberFormat="1"/>
    <xf borderId="5" fillId="0" fontId="13" numFmtId="0" xfId="0" applyBorder="1" applyFont="1"/>
    <xf borderId="15" fillId="0" fontId="2" numFmtId="1" xfId="0" applyAlignment="1" applyBorder="1" applyFont="1" applyNumberFormat="1">
      <alignment readingOrder="0"/>
    </xf>
    <xf borderId="16" fillId="0" fontId="13" numFmtId="0" xfId="0" applyBorder="1" applyFont="1"/>
    <xf borderId="17" fillId="6" fontId="7" numFmtId="2" xfId="0" applyBorder="1" applyFill="1" applyFont="1" applyNumberFormat="1"/>
    <xf borderId="0" fillId="0" fontId="14" numFmtId="1" xfId="0" applyFont="1" applyNumberFormat="1"/>
    <xf borderId="0" fillId="2" fontId="3" numFmtId="1" xfId="0" applyAlignment="1" applyFont="1" applyNumberFormat="1">
      <alignment horizontal="center" readingOrder="0"/>
    </xf>
    <xf borderId="18" fillId="0" fontId="2" numFmtId="1" xfId="0" applyBorder="1" applyFont="1" applyNumberFormat="1"/>
    <xf borderId="19" fillId="0" fontId="2" numFmtId="1" xfId="0" applyAlignment="1" applyBorder="1" applyFont="1" applyNumberFormat="1">
      <alignment readingOrder="0"/>
    </xf>
    <xf borderId="20" fillId="2" fontId="3" numFmtId="1" xfId="0" applyAlignment="1" applyBorder="1" applyFont="1" applyNumberFormat="1">
      <alignment horizontal="center" readingOrder="0"/>
    </xf>
    <xf borderId="21" fillId="6" fontId="7" numFmtId="2" xfId="0" applyBorder="1" applyFont="1" applyNumberFormat="1"/>
    <xf borderId="20" fillId="2" fontId="3" numFmtId="1" xfId="0" applyAlignment="1" applyBorder="1" applyFont="1" applyNumberFormat="1">
      <alignment horizontal="center" vertical="bottom"/>
    </xf>
    <xf borderId="18" fillId="0" fontId="2" numFmtId="1" xfId="0" applyAlignment="1" applyBorder="1" applyFont="1" applyNumberFormat="1">
      <alignment readingOrder="0"/>
    </xf>
    <xf borderId="0" fillId="2" fontId="10" numFmtId="1" xfId="0" applyFont="1" applyNumberFormat="1"/>
    <xf borderId="0" fillId="2" fontId="3" numFmtId="1" xfId="0" applyAlignment="1" applyFont="1" applyNumberFormat="1">
      <alignment horizontal="left" readingOrder="0" shrinkToFit="0" wrapText="1"/>
    </xf>
    <xf borderId="0" fillId="7" fontId="10" numFmtId="1" xfId="0" applyFill="1" applyFont="1" applyNumberFormat="1"/>
    <xf borderId="22" fillId="0" fontId="2" numFmtId="2" xfId="0" applyAlignment="1" applyBorder="1" applyFont="1" applyNumberFormat="1">
      <alignment readingOrder="0"/>
    </xf>
    <xf borderId="8" fillId="7" fontId="10" numFmtId="0" xfId="0" applyAlignment="1" applyBorder="1" applyFont="1">
      <alignment vertical="bottom"/>
    </xf>
    <xf borderId="0" fillId="0" fontId="14" numFmtId="1" xfId="0" applyAlignment="1" applyFont="1" applyNumberFormat="1">
      <alignment readingOrder="0"/>
    </xf>
    <xf borderId="0" fillId="2" fontId="3" numFmtId="1" xfId="0" applyAlignment="1" applyFont="1" applyNumberFormat="1">
      <alignment readingOrder="0" shrinkToFit="0" wrapText="1"/>
    </xf>
    <xf borderId="13" fillId="7" fontId="2" numFmtId="0" xfId="0" applyAlignment="1" applyBorder="1" applyFont="1">
      <alignment horizontal="right" vertical="bottom"/>
    </xf>
    <xf borderId="0" fillId="2" fontId="3" numFmtId="165" xfId="0" applyAlignment="1" applyFont="1" applyNumberFormat="1">
      <alignment readingOrder="0" shrinkToFit="0" wrapText="1"/>
    </xf>
    <xf borderId="12" fillId="5" fontId="2" numFmtId="1" xfId="0" applyAlignment="1" applyBorder="1" applyFont="1" applyNumberFormat="1">
      <alignment vertical="bottom"/>
    </xf>
    <xf borderId="19" fillId="0" fontId="2" numFmtId="1" xfId="0" applyBorder="1" applyFont="1" applyNumberFormat="1"/>
    <xf borderId="0" fillId="2" fontId="5" numFmtId="1" xfId="0" applyAlignment="1" applyFont="1" applyNumberFormat="1">
      <alignment readingOrder="0" shrinkToFit="0" wrapText="1"/>
    </xf>
    <xf borderId="20" fillId="2" fontId="3" numFmtId="1" xfId="0" applyAlignment="1" applyBorder="1" applyFont="1" applyNumberFormat="1">
      <alignment readingOrder="0" shrinkToFit="0" wrapText="1"/>
    </xf>
    <xf borderId="6" fillId="0" fontId="2" numFmtId="2" xfId="0" applyAlignment="1" applyBorder="1" applyFont="1" applyNumberFormat="1">
      <alignment readingOrder="0"/>
    </xf>
    <xf borderId="12" fillId="7" fontId="10" numFmtId="1" xfId="0" applyAlignment="1" applyBorder="1" applyFont="1" applyNumberFormat="1">
      <alignment readingOrder="0"/>
    </xf>
    <xf borderId="0" fillId="0" fontId="2" numFmtId="2" xfId="0" applyFont="1" applyNumberFormat="1"/>
    <xf borderId="20" fillId="2" fontId="5" numFmtId="1" xfId="0" applyAlignment="1" applyBorder="1" applyFont="1" applyNumberFormat="1">
      <alignment shrinkToFit="0" vertical="bottom" wrapText="1"/>
    </xf>
    <xf borderId="0" fillId="2" fontId="5" numFmtId="1" xfId="0" applyAlignment="1" applyFont="1" applyNumberFormat="1">
      <alignment shrinkToFit="0" vertical="bottom" wrapText="1"/>
    </xf>
    <xf borderId="0" fillId="2" fontId="5" numFmtId="1" xfId="0" applyAlignment="1" applyFont="1" applyNumberFormat="1">
      <alignment horizontal="center" readingOrder="0" shrinkToFit="0" wrapText="1"/>
    </xf>
    <xf borderId="23" fillId="0" fontId="2" numFmtId="1" xfId="0" applyBorder="1" applyFont="1" applyNumberFormat="1"/>
    <xf borderId="7" fillId="0" fontId="13" numFmtId="0" xfId="0" applyBorder="1" applyFont="1"/>
    <xf borderId="13" fillId="7" fontId="2" numFmtId="1" xfId="0" applyAlignment="1" applyBorder="1" applyFont="1" applyNumberFormat="1">
      <alignment horizontal="right" vertical="bottom"/>
    </xf>
    <xf borderId="0" fillId="2" fontId="5" numFmtId="1" xfId="0" applyAlignment="1" applyFont="1" applyNumberFormat="1">
      <alignment horizontal="left" readingOrder="0" shrinkToFit="0" wrapText="1"/>
    </xf>
    <xf borderId="0" fillId="5" fontId="2" numFmtId="1" xfId="0" applyAlignment="1" applyFont="1" applyNumberFormat="1">
      <alignment readingOrder="0" shrinkToFit="0" vertical="bottom" wrapText="0"/>
    </xf>
    <xf borderId="9" fillId="0" fontId="2" numFmtId="1" xfId="0" applyBorder="1" applyFont="1" applyNumberFormat="1"/>
    <xf borderId="18" fillId="0" fontId="1" numFmtId="1" xfId="0" applyAlignment="1" applyBorder="1" applyFont="1" applyNumberFormat="1">
      <alignment readingOrder="0"/>
    </xf>
    <xf borderId="0" fillId="0" fontId="1" numFmtId="2" xfId="0" applyFont="1" applyNumberFormat="1"/>
    <xf borderId="12" fillId="7" fontId="10" numFmtId="1" xfId="0" applyBorder="1" applyFont="1" applyNumberFormat="1"/>
    <xf borderId="0" fillId="0" fontId="1" numFmtId="1" xfId="0" applyAlignment="1" applyFont="1" applyNumberFormat="1">
      <alignment horizontal="center"/>
    </xf>
    <xf borderId="19" fillId="0" fontId="13" numFmtId="0" xfId="0" applyBorder="1" applyFont="1"/>
    <xf borderId="7" fillId="0" fontId="14" numFmtId="1" xfId="0" applyBorder="1" applyFont="1" applyNumberFormat="1"/>
    <xf borderId="7" fillId="0" fontId="14" numFmtId="2" xfId="0" applyBorder="1" applyFont="1" applyNumberFormat="1"/>
    <xf borderId="0" fillId="0" fontId="15" numFmtId="1" xfId="0" applyFont="1" applyNumberFormat="1"/>
    <xf borderId="12" fillId="4" fontId="2" numFmtId="1" xfId="0" applyAlignment="1" applyBorder="1" applyFont="1" applyNumberFormat="1">
      <alignment vertical="bottom"/>
    </xf>
    <xf borderId="18" fillId="0" fontId="1" numFmtId="1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0" numFmtId="1" xfId="0" applyAlignment="1" applyFont="1" applyNumberFormat="1">
      <alignment horizontal="center"/>
    </xf>
    <xf borderId="0" fillId="0" fontId="1" numFmtId="1" xfId="0" applyAlignment="1" applyFont="1" applyNumberFormat="1">
      <alignment horizontal="center" vertical="bottom"/>
    </xf>
    <xf borderId="19" fillId="0" fontId="1" numFmtId="1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8" fontId="16" numFmtId="0" xfId="0" applyAlignment="1" applyFill="1" applyFont="1">
      <alignment horizontal="center"/>
    </xf>
    <xf borderId="0" fillId="0" fontId="10" numFmtId="1" xfId="0" applyAlignment="1" applyFont="1" applyNumberFormat="1">
      <alignment horizontal="center" readingOrder="0"/>
    </xf>
    <xf borderId="0" fillId="8" fontId="16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19" fillId="7" fontId="17" numFmtId="0" xfId="0" applyAlignment="1" applyBorder="1" applyFont="1">
      <alignment horizontal="center" readingOrder="0"/>
    </xf>
    <xf borderId="0" fillId="0" fontId="1" numFmtId="1" xfId="0" applyAlignment="1" applyFont="1" applyNumberFormat="1">
      <alignment horizontal="center" readingOrder="0" vertical="bottom"/>
    </xf>
    <xf borderId="19" fillId="9" fontId="18" numFmtId="0" xfId="0" applyAlignment="1" applyBorder="1" applyFill="1" applyFont="1">
      <alignment horizontal="right" readingOrder="0"/>
    </xf>
    <xf borderId="19" fillId="9" fontId="18" numFmtId="0" xfId="0" applyAlignment="1" applyBorder="1" applyFont="1">
      <alignment horizontal="right"/>
    </xf>
    <xf borderId="7" fillId="0" fontId="1" numFmtId="1" xfId="0" applyAlignment="1" applyBorder="1" applyFont="1" applyNumberFormat="1">
      <alignment horizontal="center"/>
    </xf>
    <xf borderId="22" fillId="9" fontId="18" numFmtId="0" xfId="0" applyAlignment="1" applyBorder="1" applyFont="1">
      <alignment horizontal="right"/>
    </xf>
    <xf borderId="0" fillId="7" fontId="2" numFmtId="1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center"/>
    </xf>
    <xf borderId="9" fillId="0" fontId="13" numFmtId="0" xfId="0" applyBorder="1" applyFont="1"/>
    <xf borderId="0" fillId="8" fontId="16" numFmtId="0" xfId="0" applyAlignment="1" applyFont="1">
      <alignment readingOrder="0"/>
    </xf>
    <xf borderId="12" fillId="7" fontId="2" numFmtId="1" xfId="0" applyAlignment="1" applyBorder="1" applyFont="1" applyNumberFormat="1">
      <alignment vertical="bottom"/>
    </xf>
    <xf borderId="0" fillId="8" fontId="19" numFmtId="0" xfId="0" applyAlignment="1" applyFont="1">
      <alignment horizontal="right"/>
    </xf>
    <xf borderId="7" fillId="0" fontId="1" numFmtId="1" xfId="0" applyAlignment="1" applyBorder="1" applyFont="1" applyNumberFormat="1">
      <alignment horizontal="center" vertical="bottom"/>
    </xf>
    <xf borderId="10" fillId="5" fontId="2" numFmtId="1" xfId="0" applyAlignment="1" applyBorder="1" applyFont="1" applyNumberFormat="1">
      <alignment vertical="bottom"/>
    </xf>
    <xf borderId="4" fillId="0" fontId="2" numFmtId="1" xfId="0" applyAlignment="1" applyBorder="1" applyFont="1" applyNumberFormat="1">
      <alignment readingOrder="0"/>
    </xf>
    <xf borderId="14" fillId="0" fontId="10" numFmtId="1" xfId="0" applyAlignment="1" applyBorder="1" applyFont="1" applyNumberFormat="1">
      <alignment readingOrder="0"/>
    </xf>
    <xf borderId="5" fillId="0" fontId="1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24" fillId="0" fontId="10" numFmtId="0" xfId="0" applyAlignment="1" applyBorder="1" applyFont="1">
      <alignment horizontal="center" readingOrder="0"/>
    </xf>
    <xf borderId="14" fillId="0" fontId="1" numFmtId="165" xfId="0" applyAlignment="1" applyBorder="1" applyFont="1" applyNumberFormat="1">
      <alignment horizontal="center"/>
    </xf>
    <xf borderId="0" fillId="8" fontId="20" numFmtId="0" xfId="0" applyFont="1"/>
    <xf borderId="0" fillId="0" fontId="13" numFmtId="0" xfId="0" applyAlignment="1" applyFont="1">
      <alignment readingOrder="0"/>
    </xf>
    <xf borderId="25" fillId="0" fontId="1" numFmtId="0" xfId="0" applyAlignment="1" applyBorder="1" applyFont="1">
      <alignment horizontal="center"/>
    </xf>
    <xf borderId="12" fillId="7" fontId="10" numFmtId="0" xfId="0" applyBorder="1" applyFont="1"/>
    <xf borderId="14" fillId="0" fontId="1" numFmtId="0" xfId="0" applyAlignment="1" applyBorder="1" applyFont="1">
      <alignment horizontal="center"/>
    </xf>
    <xf borderId="0" fillId="7" fontId="10" numFmtId="0" xfId="0" applyFont="1"/>
    <xf borderId="0" fillId="0" fontId="1" numFmtId="1" xfId="0" applyAlignment="1" applyFont="1" applyNumberFormat="1">
      <alignment horizontal="center"/>
    </xf>
    <xf borderId="14" fillId="0" fontId="10" numFmtId="0" xfId="0" applyAlignment="1" applyBorder="1" applyFont="1">
      <alignment horizontal="center" readingOrder="0"/>
    </xf>
    <xf borderId="5" fillId="0" fontId="10" numFmtId="165" xfId="0" applyAlignment="1" applyBorder="1" applyFont="1" applyNumberFormat="1">
      <alignment horizontal="center" readingOrder="0"/>
    </xf>
    <xf borderId="12" fillId="7" fontId="2" numFmtId="0" xfId="0" applyAlignment="1" applyBorder="1" applyFont="1">
      <alignment vertical="bottom"/>
    </xf>
    <xf borderId="15" fillId="0" fontId="10" numFmtId="0" xfId="0" applyAlignment="1" applyBorder="1" applyFont="1">
      <alignment horizontal="center"/>
    </xf>
    <xf borderId="15" fillId="0" fontId="1" numFmtId="1" xfId="0" applyAlignment="1" applyBorder="1" applyFont="1" applyNumberFormat="1">
      <alignment horizontal="center"/>
    </xf>
    <xf borderId="5" fillId="0" fontId="1" numFmtId="165" xfId="0" applyAlignment="1" applyBorder="1" applyFont="1" applyNumberFormat="1">
      <alignment horizontal="center"/>
    </xf>
    <xf borderId="5" fillId="0" fontId="1" numFmtId="1" xfId="0" applyAlignment="1" applyBorder="1" applyFont="1" applyNumberFormat="1">
      <alignment horizontal="center" readingOrder="0"/>
    </xf>
    <xf borderId="5" fillId="0" fontId="10" numFmtId="1" xfId="0" applyAlignment="1" applyBorder="1" applyFont="1" applyNumberFormat="1">
      <alignment horizontal="center" readingOrder="0"/>
    </xf>
    <xf borderId="15" fillId="0" fontId="10" numFmtId="1" xfId="0" applyAlignment="1" applyBorder="1" applyFont="1" applyNumberFormat="1">
      <alignment horizontal="center" readingOrder="0"/>
    </xf>
    <xf borderId="10" fillId="7" fontId="2" numFmtId="1" xfId="0" applyAlignment="1" applyBorder="1" applyFont="1" applyNumberFormat="1">
      <alignment vertical="bottom"/>
    </xf>
    <xf borderId="5" fillId="0" fontId="1" numFmtId="0" xfId="0" applyAlignment="1" applyBorder="1" applyFont="1">
      <alignment horizontal="center" readingOrder="0"/>
    </xf>
    <xf borderId="12" fillId="0" fontId="10" numFmtId="1" xfId="0" applyAlignment="1" applyBorder="1" applyFont="1" applyNumberFormat="1">
      <alignment readingOrder="0"/>
    </xf>
    <xf borderId="15" fillId="0" fontId="13" numFmtId="0" xfId="0" applyBorder="1" applyFont="1"/>
    <xf borderId="13" fillId="0" fontId="2" numFmtId="0" xfId="0" applyAlignment="1" applyBorder="1" applyFont="1">
      <alignment horizontal="right" vertical="bottom"/>
    </xf>
    <xf borderId="5" fillId="0" fontId="1" numFmtId="1" xfId="0" applyAlignment="1" applyBorder="1" applyFont="1" applyNumberFormat="1">
      <alignment horizontal="center"/>
    </xf>
    <xf borderId="0" fillId="0" fontId="2" numFmtId="1" xfId="0" applyAlignment="1" applyFont="1" applyNumberFormat="1">
      <alignment readingOrder="0" shrinkToFit="0" vertical="bottom" wrapText="0"/>
    </xf>
    <xf borderId="8" fillId="0" fontId="10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18" fillId="0" fontId="1" numFmtId="1" xfId="0" applyAlignment="1" applyBorder="1" applyFont="1" applyNumberFormat="1">
      <alignment horizontal="center" readingOrder="0" vertical="bottom"/>
    </xf>
    <xf borderId="5" fillId="0" fontId="1" numFmtId="1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0" fillId="0" fontId="2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/>
    </xf>
    <xf borderId="18" fillId="0" fontId="10" numFmtId="1" xfId="0" applyAlignment="1" applyBorder="1" applyFont="1" applyNumberFormat="1">
      <alignment readingOrder="0"/>
    </xf>
    <xf borderId="0" fillId="0" fontId="10" numFmtId="1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18" fillId="0" fontId="10" numFmtId="0" xfId="0" applyAlignment="1" applyBorder="1" applyFont="1">
      <alignment horizontal="center" readingOrder="0"/>
    </xf>
    <xf borderId="12" fillId="0" fontId="2" numFmtId="1" xfId="0" applyAlignment="1" applyBorder="1" applyFont="1" applyNumberFormat="1">
      <alignment vertical="bottom"/>
    </xf>
    <xf borderId="25" fillId="0" fontId="10" numFmtId="0" xfId="0" applyAlignment="1" applyBorder="1" applyFont="1">
      <alignment horizontal="center" readingOrder="0"/>
    </xf>
    <xf borderId="26" fillId="0" fontId="1" numFmtId="0" xfId="0" applyAlignment="1" applyBorder="1" applyFont="1">
      <alignment horizontal="center"/>
    </xf>
    <xf borderId="10" fillId="0" fontId="2" numFmtId="1" xfId="0" applyAlignment="1" applyBorder="1" applyFont="1" applyNumberFormat="1">
      <alignment vertical="bottom"/>
    </xf>
    <xf borderId="19" fillId="0" fontId="10" numFmtId="0" xfId="0" applyAlignment="1" applyBorder="1" applyFont="1">
      <alignment horizontal="center" readingOrder="0"/>
    </xf>
    <xf borderId="19" fillId="0" fontId="10" numFmtId="165" xfId="0" applyAlignment="1" applyBorder="1" applyFont="1" applyNumberFormat="1">
      <alignment horizontal="center" readingOrder="0"/>
    </xf>
    <xf borderId="0" fillId="0" fontId="10" numFmtId="0" xfId="0" applyAlignment="1" applyFont="1">
      <alignment horizontal="center"/>
    </xf>
    <xf borderId="11" fillId="2" fontId="2" numFmtId="0" xfId="0" applyBorder="1" applyFont="1"/>
    <xf borderId="0" fillId="2" fontId="2" numFmtId="0" xfId="0" applyFont="1"/>
    <xf borderId="12" fillId="0" fontId="2" numFmtId="0" xfId="0" applyBorder="1" applyFont="1"/>
    <xf borderId="0" fillId="0" fontId="1" numFmtId="0" xfId="0" applyAlignment="1" applyFont="1">
      <alignment horizontal="center" vertical="center"/>
    </xf>
    <xf borderId="13" fillId="0" fontId="2" numFmtId="1" xfId="0" applyBorder="1" applyFont="1" applyNumberFormat="1"/>
    <xf borderId="12" fillId="0" fontId="2" numFmtId="0" xfId="0" applyBorder="1" applyFont="1"/>
    <xf borderId="0" fillId="0" fontId="2" numFmtId="0" xfId="0" applyFont="1"/>
    <xf borderId="19" fillId="0" fontId="10" numFmtId="1" xfId="0" applyAlignment="1" applyBorder="1" applyFont="1" applyNumberFormat="1">
      <alignment horizontal="center" readingOrder="0"/>
    </xf>
    <xf borderId="18" fillId="0" fontId="1" numFmtId="0" xfId="0" applyAlignment="1" applyBorder="1" applyFont="1">
      <alignment horizontal="center"/>
    </xf>
    <xf borderId="18" fillId="0" fontId="1" numFmtId="1" xfId="0" applyAlignment="1" applyBorder="1" applyFont="1" applyNumberFormat="1">
      <alignment horizontal="center" vertical="bottom"/>
    </xf>
    <xf borderId="27" fillId="0" fontId="2" numFmtId="0" xfId="0" applyBorder="1" applyFont="1"/>
    <xf borderId="19" fillId="0" fontId="1" numFmtId="1" xfId="0" applyAlignment="1" applyBorder="1" applyFont="1" applyNumberFormat="1">
      <alignment horizontal="center" vertical="bottom"/>
    </xf>
    <xf borderId="28" fillId="0" fontId="2" numFmtId="0" xfId="0" applyBorder="1" applyFont="1"/>
    <xf borderId="29" fillId="0" fontId="2" numFmtId="1" xfId="0" applyBorder="1" applyFont="1" applyNumberFormat="1"/>
    <xf borderId="27" fillId="0" fontId="2" numFmtId="1" xfId="0" applyBorder="1" applyFont="1" applyNumberFormat="1"/>
    <xf borderId="28" fillId="0" fontId="2" numFmtId="1" xfId="0" applyBorder="1" applyFont="1" applyNumberFormat="1"/>
    <xf borderId="0" fillId="0" fontId="2" numFmtId="166" xfId="0" applyFont="1" applyNumberFormat="1"/>
    <xf borderId="30" fillId="0" fontId="7" numFmtId="0" xfId="0" applyBorder="1" applyFont="1"/>
    <xf borderId="31" fillId="0" fontId="2" numFmtId="0" xfId="0" applyBorder="1" applyFont="1"/>
    <xf borderId="32" fillId="0" fontId="2" numFmtId="0" xfId="0" applyAlignment="1" applyBorder="1" applyFont="1">
      <alignment readingOrder="0"/>
    </xf>
    <xf borderId="31" fillId="0" fontId="7" numFmtId="0" xfId="0" applyBorder="1" applyFont="1"/>
    <xf borderId="0" fillId="0" fontId="2" numFmtId="0" xfId="0" applyAlignment="1" applyFont="1">
      <alignment readingOrder="0"/>
    </xf>
    <xf borderId="0" fillId="0" fontId="7" numFmtId="0" xfId="0" applyFont="1"/>
    <xf borderId="0" fillId="0" fontId="2" numFmtId="1" xfId="0" applyFont="1" applyNumberFormat="1"/>
    <xf borderId="33" fillId="5" fontId="2" numFmtId="0" xfId="0" applyBorder="1" applyFont="1"/>
    <xf borderId="33" fillId="4" fontId="2" numFmtId="0" xfId="0" applyBorder="1" applyFont="1"/>
    <xf borderId="0" fillId="0" fontId="21" numFmtId="0" xfId="0" applyFont="1"/>
    <xf borderId="23" fillId="0" fontId="10" numFmtId="1" xfId="0" applyAlignment="1" applyBorder="1" applyFont="1" applyNumberFormat="1">
      <alignment readingOrder="0"/>
    </xf>
    <xf borderId="7" fillId="0" fontId="1" numFmtId="0" xfId="0" applyAlignment="1" applyBorder="1" applyFont="1">
      <alignment horizontal="center" readingOrder="0"/>
    </xf>
    <xf borderId="34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7" fillId="0" fontId="1" numFmtId="1" xfId="0" applyAlignment="1" applyBorder="1" applyFont="1" applyNumberFormat="1">
      <alignment horizontal="center"/>
    </xf>
    <xf borderId="23" fillId="0" fontId="10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center" readingOrder="0"/>
    </xf>
    <xf borderId="9" fillId="0" fontId="1" numFmtId="1" xfId="0" applyAlignment="1" applyBorder="1" applyFont="1" applyNumberFormat="1">
      <alignment horizontal="center"/>
    </xf>
    <xf borderId="7" fillId="0" fontId="1" numFmtId="1" xfId="0" applyAlignment="1" applyBorder="1" applyFont="1" applyNumberFormat="1">
      <alignment horizontal="center" readingOrder="0"/>
    </xf>
    <xf borderId="7" fillId="0" fontId="10" numFmtId="1" xfId="0" applyAlignment="1" applyBorder="1" applyFont="1" applyNumberFormat="1">
      <alignment horizontal="center" readingOrder="0"/>
    </xf>
    <xf borderId="7" fillId="0" fontId="10" numFmtId="1" xfId="0" applyAlignment="1" applyBorder="1" applyFont="1" applyNumberFormat="1">
      <alignment horizontal="center"/>
    </xf>
    <xf borderId="7" fillId="0" fontId="10" numFmtId="0" xfId="0" applyAlignment="1" applyBorder="1" applyFont="1">
      <alignment horizontal="center" readingOrder="0"/>
    </xf>
    <xf borderId="7" fillId="0" fontId="10" numFmtId="0" xfId="0" applyAlignment="1" applyBorder="1" applyFont="1">
      <alignment horizontal="center"/>
    </xf>
    <xf borderId="23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5" fillId="0" fontId="10" numFmtId="0" xfId="0" applyAlignment="1" applyBorder="1" applyFont="1">
      <alignment horizontal="center" readingOrder="0"/>
    </xf>
    <xf borderId="18" fillId="0" fontId="10" numFmtId="165" xfId="0" applyAlignment="1" applyBorder="1" applyFont="1" applyNumberFormat="1">
      <alignment horizontal="center" readingOrder="0"/>
    </xf>
    <xf borderId="0" fillId="0" fontId="1" numFmtId="1" xfId="0" applyAlignment="1" applyFont="1" applyNumberFormat="1">
      <alignment horizontal="center" vertical="bottom"/>
    </xf>
    <xf borderId="22" fillId="0" fontId="10" numFmtId="1" xfId="0" applyAlignment="1" applyBorder="1" applyFont="1" applyNumberFormat="1">
      <alignment horizontal="right" readingOrder="0" vertical="bottom"/>
    </xf>
    <xf borderId="0" fillId="0" fontId="10" numFmtId="1" xfId="0" applyAlignment="1" applyFont="1" applyNumberFormat="1">
      <alignment readingOrder="0" vertical="bottom"/>
    </xf>
    <xf borderId="35" fillId="0" fontId="22" numFmtId="0" xfId="0" applyAlignment="1" applyBorder="1" applyFont="1">
      <alignment vertical="bottom"/>
    </xf>
    <xf borderId="15" fillId="0" fontId="10" numFmtId="0" xfId="0" applyAlignment="1" applyBorder="1" applyFont="1">
      <alignment horizontal="center" vertical="bottom"/>
    </xf>
    <xf borderId="36" fillId="0" fontId="22" numFmtId="0" xfId="0" applyAlignment="1" applyBorder="1" applyFont="1">
      <alignment vertical="bottom"/>
    </xf>
    <xf borderId="15" fillId="0" fontId="1" numFmtId="0" xfId="0" applyAlignment="1" applyBorder="1" applyFont="1">
      <alignment horizontal="center" vertical="bottom"/>
    </xf>
    <xf borderId="5" fillId="0" fontId="22" numFmtId="0" xfId="0" applyAlignment="1" applyBorder="1" applyFont="1">
      <alignment horizontal="center" vertical="bottom"/>
    </xf>
    <xf borderId="5" fillId="0" fontId="1" numFmtId="1" xfId="0" applyAlignment="1" applyBorder="1" applyFont="1" applyNumberFormat="1">
      <alignment horizontal="center" vertical="bottom"/>
    </xf>
    <xf borderId="14" fillId="0" fontId="10" numFmtId="0" xfId="0" applyAlignment="1" applyBorder="1" applyFont="1">
      <alignment horizontal="center" readingOrder="0" vertical="bottom"/>
    </xf>
    <xf borderId="5" fillId="0" fontId="10" numFmtId="0" xfId="0" applyAlignment="1" applyBorder="1" applyFont="1">
      <alignment horizontal="center" readingOrder="0" vertical="bottom"/>
    </xf>
    <xf borderId="15" fillId="0" fontId="22" numFmtId="0" xfId="0" applyAlignment="1" applyBorder="1" applyFont="1">
      <alignment vertical="bottom"/>
    </xf>
    <xf borderId="5" fillId="0" fontId="1" numFmtId="165" xfId="0" applyAlignment="1" applyBorder="1" applyFont="1" applyNumberFormat="1">
      <alignment horizontal="center" vertical="bottom"/>
    </xf>
    <xf borderId="5" fillId="0" fontId="1" numFmtId="1" xfId="0" applyAlignment="1" applyBorder="1" applyFont="1" applyNumberFormat="1">
      <alignment horizontal="center" vertical="bottom"/>
    </xf>
    <xf borderId="15" fillId="0" fontId="22" numFmtId="1" xfId="0" applyAlignment="1" applyBorder="1" applyFont="1" applyNumberFormat="1">
      <alignment vertical="bottom"/>
    </xf>
    <xf borderId="37" fillId="0" fontId="10" numFmtId="0" xfId="0" applyAlignment="1" applyBorder="1" applyFont="1">
      <alignment horizontal="center" readingOrder="0" vertical="bottom"/>
    </xf>
    <xf borderId="19" fillId="0" fontId="22" numFmtId="0" xfId="0" applyAlignment="1" applyBorder="1" applyFont="1">
      <alignment vertical="bottom"/>
    </xf>
    <xf borderId="38" fillId="0" fontId="1" numFmtId="0" xfId="0" applyAlignment="1" applyBorder="1" applyFont="1">
      <alignment horizontal="center" vertical="bottom"/>
    </xf>
    <xf borderId="18" fillId="0" fontId="22" numFmtId="0" xfId="0" applyAlignment="1" applyBorder="1" applyFont="1">
      <alignment vertical="bottom"/>
    </xf>
    <xf borderId="0" fillId="0" fontId="22" numFmtId="0" xfId="0" applyAlignment="1" applyFont="1">
      <alignment vertical="bottom"/>
    </xf>
    <xf borderId="19" fillId="0" fontId="10" numFmtId="0" xfId="0" applyAlignment="1" applyBorder="1" applyFont="1">
      <alignment horizontal="center" readingOrder="0" vertical="bottom"/>
    </xf>
    <xf borderId="0" fillId="0" fontId="10" numFmtId="1" xfId="0" applyAlignment="1" applyFont="1" applyNumberFormat="1">
      <alignment horizontal="center" vertical="bottom"/>
    </xf>
    <xf borderId="19" fillId="0" fontId="10" numFmtId="1" xfId="0" applyAlignment="1" applyBorder="1" applyFont="1" applyNumberFormat="1">
      <alignment horizontal="center" vertical="bottom"/>
    </xf>
    <xf borderId="37" fillId="0" fontId="10" numFmtId="0" xfId="0" applyAlignment="1" applyBorder="1" applyFont="1">
      <alignment horizontal="center" vertical="bottom"/>
    </xf>
    <xf borderId="19" fillId="0" fontId="10" numFmtId="0" xfId="0" applyAlignment="1" applyBorder="1" applyFont="1">
      <alignment horizontal="center" vertical="bottom"/>
    </xf>
    <xf borderId="0" fillId="0" fontId="22" numFmtId="1" xfId="0" applyAlignment="1" applyFont="1" applyNumberFormat="1">
      <alignment vertical="bottom"/>
    </xf>
    <xf borderId="0" fillId="0" fontId="10" numFmtId="1" xfId="0" applyAlignment="1" applyFont="1" applyNumberFormat="1">
      <alignment horizontal="center" readingOrder="0" vertical="bottom"/>
    </xf>
    <xf borderId="19" fillId="0" fontId="10" numFmtId="165" xfId="0" applyAlignment="1" applyBorder="1" applyFont="1" applyNumberFormat="1">
      <alignment horizontal="center" readingOrder="0" vertical="bottom"/>
    </xf>
    <xf borderId="39" fillId="0" fontId="10" numFmtId="0" xfId="0" applyAlignment="1" applyBorder="1" applyFont="1">
      <alignment horizontal="center" vertical="bottom"/>
    </xf>
    <xf borderId="9" fillId="0" fontId="22" numFmtId="0" xfId="0" applyAlignment="1" applyBorder="1" applyFont="1">
      <alignment vertical="bottom"/>
    </xf>
    <xf borderId="40" fillId="0" fontId="1" numFmtId="0" xfId="0" applyAlignment="1" applyBorder="1" applyFont="1">
      <alignment horizontal="center" vertical="bottom"/>
    </xf>
    <xf borderId="23" fillId="0" fontId="22" numFmtId="0" xfId="0" applyAlignment="1" applyBorder="1" applyFont="1">
      <alignment vertical="bottom"/>
    </xf>
    <xf borderId="7" fillId="0" fontId="22" numFmtId="0" xfId="0" applyAlignment="1" applyBorder="1" applyFont="1">
      <alignment vertical="bottom"/>
    </xf>
    <xf borderId="9" fillId="0" fontId="10" numFmtId="0" xfId="0" applyAlignment="1" applyBorder="1" applyFont="1">
      <alignment horizontal="center" vertical="bottom"/>
    </xf>
    <xf borderId="7" fillId="0" fontId="22" numFmtId="1" xfId="0" applyAlignment="1" applyBorder="1" applyFont="1" applyNumberFormat="1">
      <alignment vertical="bottom"/>
    </xf>
    <xf borderId="9" fillId="0" fontId="1" numFmtId="1" xfId="0" applyAlignment="1" applyBorder="1" applyFont="1" applyNumberFormat="1">
      <alignment horizontal="center" vertical="bottom"/>
    </xf>
    <xf borderId="7" fillId="0" fontId="1" numFmtId="1" xfId="0" applyAlignment="1" applyBorder="1" applyFont="1" applyNumberFormat="1">
      <alignment horizontal="center" vertical="bottom"/>
    </xf>
    <xf borderId="15" fillId="0" fontId="10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7" fillId="0" fontId="1" numFmtId="0" xfId="0" applyAlignment="1" applyBorder="1" applyFont="1">
      <alignment horizontal="center" vertical="center"/>
    </xf>
    <xf borderId="15" fillId="0" fontId="10" numFmtId="165" xfId="0" applyAlignment="1" applyBorder="1" applyFont="1" applyNumberFormat="1">
      <alignment horizontal="center" readingOrder="0" vertical="bottom"/>
    </xf>
    <xf borderId="37" fillId="0" fontId="10" numFmtId="165" xfId="0" applyAlignment="1" applyBorder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2" xfId="0" applyAlignment="1" applyFont="1" applyNumberFormat="1">
      <alignment horizontal="center" readingOrder="0" vertical="bottom"/>
    </xf>
    <xf borderId="36" fillId="0" fontId="22" numFmtId="0" xfId="0" applyAlignment="1" applyBorder="1" applyFont="1">
      <alignment horizontal="center" vertical="bottom"/>
    </xf>
    <xf borderId="19" fillId="0" fontId="10" numFmtId="1" xfId="0" applyAlignment="1" applyBorder="1" applyFont="1" applyNumberFormat="1">
      <alignment horizontal="center" readingOrder="0" vertical="bottom"/>
    </xf>
    <xf borderId="0" fillId="0" fontId="1" numFmtId="1" xfId="0" applyAlignment="1" applyFont="1" applyNumberFormat="1">
      <alignment vertical="bottom"/>
    </xf>
    <xf borderId="9" fillId="0" fontId="10" numFmtId="1" xfId="0" applyAlignment="1" applyBorder="1" applyFont="1" applyNumberFormat="1">
      <alignment horizontal="center" readingOrder="0"/>
    </xf>
    <xf borderId="7" fillId="0" fontId="1" numFmtId="1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3.14"/>
    <col customWidth="1" min="2" max="2" width="19.43"/>
    <col customWidth="1" min="3" max="3" width="3.14"/>
    <col customWidth="1" min="4" max="4" width="19.57"/>
    <col customWidth="1" min="5" max="5" width="3.29"/>
    <col customWidth="1" min="6" max="6" width="20.43"/>
    <col customWidth="1" min="7" max="26" width="8.71"/>
  </cols>
  <sheetData>
    <row r="1">
      <c r="A1" s="3"/>
      <c r="B1" s="3"/>
      <c r="C1" s="3"/>
      <c r="D1" s="3"/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/>
      <c r="B2" s="13" t="s">
        <v>1</v>
      </c>
      <c r="C2" s="14"/>
      <c r="D2" s="14"/>
      <c r="E2" s="14"/>
      <c r="F2" s="14"/>
      <c r="G2" s="14"/>
      <c r="H2" s="14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0"/>
      <c r="B3" s="10"/>
      <c r="C3" s="10"/>
      <c r="D3" s="10"/>
      <c r="E3" s="10"/>
      <c r="F3" s="10"/>
      <c r="G3" s="10"/>
      <c r="H3" s="10"/>
      <c r="I3" s="1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0"/>
      <c r="B4" s="10" t="s">
        <v>13</v>
      </c>
      <c r="C4" s="10"/>
      <c r="D4" s="10"/>
      <c r="E4" s="10"/>
      <c r="F4" s="10"/>
      <c r="G4" s="10"/>
      <c r="H4" s="10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0"/>
      <c r="B5" s="10"/>
      <c r="C5" s="10"/>
      <c r="D5" s="10"/>
      <c r="E5" s="10"/>
      <c r="F5" s="10"/>
      <c r="G5" s="10"/>
      <c r="H5" s="10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0"/>
      <c r="B6" s="17" t="s">
        <v>14</v>
      </c>
      <c r="C6" s="18"/>
      <c r="D6" s="18"/>
      <c r="E6" s="18"/>
      <c r="F6" s="18"/>
      <c r="G6" s="18"/>
      <c r="H6" s="10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0"/>
      <c r="B7" s="19" t="s">
        <v>17</v>
      </c>
      <c r="C7" s="18"/>
      <c r="D7" s="18"/>
      <c r="E7" s="18"/>
      <c r="F7" s="18"/>
      <c r="G7" s="18"/>
      <c r="H7" s="18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/>
      <c r="B8" s="17" t="s">
        <v>24</v>
      </c>
      <c r="C8" s="18"/>
      <c r="D8" s="18"/>
      <c r="E8" s="18"/>
      <c r="F8" s="18"/>
      <c r="G8" s="18"/>
      <c r="H8" s="18"/>
      <c r="I8" s="1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0"/>
      <c r="B9" s="10"/>
      <c r="C9" s="10"/>
      <c r="D9" s="10"/>
      <c r="E9" s="10"/>
      <c r="F9" s="10"/>
      <c r="G9" s="10"/>
      <c r="H9" s="10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0"/>
      <c r="B10" s="21" t="s">
        <v>26</v>
      </c>
      <c r="C10" s="10"/>
      <c r="D10" s="10"/>
      <c r="E10" s="10"/>
      <c r="F10" s="10"/>
      <c r="G10" s="10"/>
      <c r="H10" s="10"/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0"/>
      <c r="B11" s="17" t="s">
        <v>27</v>
      </c>
      <c r="C11" s="18"/>
      <c r="D11" s="18"/>
      <c r="E11" s="18"/>
      <c r="F11" s="18"/>
      <c r="G11" s="18"/>
      <c r="H11" s="18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/>
      <c r="B12" s="17" t="s">
        <v>28</v>
      </c>
      <c r="C12" s="18"/>
      <c r="D12" s="18"/>
      <c r="E12" s="18"/>
      <c r="F12" s="18"/>
      <c r="G12" s="18"/>
      <c r="H12" s="18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0"/>
      <c r="B13" s="17" t="s">
        <v>29</v>
      </c>
      <c r="C13" s="18"/>
      <c r="D13" s="18"/>
      <c r="E13" s="18"/>
      <c r="F13" s="18"/>
      <c r="G13" s="18"/>
      <c r="H13" s="18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0"/>
      <c r="B14" s="17" t="s">
        <v>30</v>
      </c>
      <c r="C14" s="18"/>
      <c r="D14" s="18"/>
      <c r="E14" s="18"/>
      <c r="F14" s="10"/>
      <c r="G14" s="10"/>
      <c r="H14" s="10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0"/>
      <c r="B16" s="10" t="s">
        <v>32</v>
      </c>
      <c r="C16" s="10"/>
      <c r="D16" s="10"/>
      <c r="E16" s="10"/>
      <c r="F16" s="10"/>
      <c r="G16" s="10"/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"/>
      <c r="B17" s="23" t="s">
        <v>33</v>
      </c>
      <c r="C17" s="10"/>
      <c r="D17" s="10"/>
      <c r="E17" s="10"/>
      <c r="F17" s="10"/>
      <c r="G17" s="10"/>
      <c r="H17" s="10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0"/>
      <c r="B18" s="25" t="s">
        <v>34</v>
      </c>
      <c r="C18" s="10"/>
      <c r="D18" s="10"/>
      <c r="E18" s="10"/>
      <c r="F18" s="10"/>
      <c r="G18" s="10"/>
      <c r="H18" s="10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3"/>
      <c r="C19" s="3"/>
      <c r="D19" s="3"/>
      <c r="E19" s="3"/>
      <c r="F19" s="3"/>
      <c r="G19" s="3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6"/>
      <c r="B20" s="13" t="s">
        <v>35</v>
      </c>
      <c r="C20" s="27"/>
      <c r="D20" s="27"/>
      <c r="E20" s="27"/>
      <c r="F20" s="27"/>
      <c r="G20" s="27"/>
      <c r="H20" s="27"/>
      <c r="I20" s="27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0"/>
      <c r="B22" s="17" t="s">
        <v>36</v>
      </c>
      <c r="C22" s="18"/>
      <c r="D22" s="10"/>
      <c r="E22" s="10"/>
      <c r="F22" s="29" t="s">
        <v>37</v>
      </c>
      <c r="G22" s="10"/>
      <c r="H22" s="10"/>
      <c r="I22" s="1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0"/>
      <c r="B23" s="17" t="s">
        <v>38</v>
      </c>
      <c r="C23" s="18"/>
      <c r="D23" s="10"/>
      <c r="E23" s="10"/>
      <c r="F23" s="30">
        <v>25.0</v>
      </c>
      <c r="G23" s="10"/>
      <c r="H23" s="10"/>
      <c r="I23" s="1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0"/>
      <c r="B24" s="17" t="s">
        <v>39</v>
      </c>
      <c r="C24" s="10"/>
      <c r="D24" s="10"/>
      <c r="E24" s="10"/>
      <c r="F24" s="32" t="s">
        <v>40</v>
      </c>
      <c r="G24" s="10"/>
      <c r="H24" s="10"/>
      <c r="I24" s="1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0"/>
      <c r="B25" s="17" t="s">
        <v>41</v>
      </c>
      <c r="C25" s="18"/>
      <c r="D25" s="10"/>
      <c r="E25" s="10"/>
      <c r="F25" s="32" t="s">
        <v>34</v>
      </c>
      <c r="G25" s="10"/>
      <c r="H25" s="10"/>
      <c r="I25" s="1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0"/>
      <c r="B26" s="17" t="s">
        <v>42</v>
      </c>
      <c r="C26" s="10"/>
      <c r="D26" s="10"/>
      <c r="E26" s="10"/>
      <c r="F26" s="32" t="s">
        <v>43</v>
      </c>
      <c r="G26" s="10"/>
      <c r="H26" s="10"/>
      <c r="I26" s="1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0"/>
      <c r="B27" s="10"/>
      <c r="C27" s="10"/>
      <c r="D27" s="10"/>
      <c r="E27" s="10"/>
      <c r="F27" s="32" t="s">
        <v>44</v>
      </c>
      <c r="G27" s="10"/>
      <c r="H27" s="10"/>
      <c r="I27" s="1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0"/>
      <c r="B28" s="10"/>
      <c r="C28" s="10"/>
      <c r="D28" s="10"/>
      <c r="E28" s="10"/>
      <c r="F28" s="32" t="s">
        <v>45</v>
      </c>
      <c r="G28" s="10"/>
      <c r="H28" s="10"/>
      <c r="I28" s="1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0"/>
      <c r="B29" s="10"/>
      <c r="C29" s="10"/>
      <c r="D29" s="10"/>
      <c r="E29" s="10"/>
      <c r="F29" s="36"/>
      <c r="G29" s="10"/>
      <c r="H29" s="10"/>
      <c r="I29" s="1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0"/>
      <c r="B30" s="10"/>
      <c r="C30" s="10"/>
      <c r="D30" s="10"/>
      <c r="E30" s="10"/>
      <c r="F30" s="21"/>
      <c r="G30" s="10"/>
      <c r="H30" s="10"/>
      <c r="I30" s="1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0"/>
      <c r="B32" s="38" t="s">
        <v>46</v>
      </c>
      <c r="C32" s="18"/>
      <c r="D32" s="10"/>
      <c r="E32" s="10"/>
      <c r="F32" s="10"/>
      <c r="G32" s="10"/>
      <c r="H32" s="10"/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0"/>
      <c r="B34" s="17" t="s">
        <v>47</v>
      </c>
      <c r="C34" s="18"/>
      <c r="D34" s="18"/>
      <c r="E34" s="18"/>
      <c r="F34" s="10"/>
      <c r="G34" s="10"/>
      <c r="H34" s="10"/>
      <c r="I34" s="1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0"/>
      <c r="B36" s="21" t="s">
        <v>48</v>
      </c>
      <c r="C36" s="10"/>
      <c r="D36" s="21" t="s">
        <v>49</v>
      </c>
      <c r="E36" s="10"/>
      <c r="F36" s="21" t="s">
        <v>50</v>
      </c>
      <c r="G36" s="10"/>
      <c r="H36" s="10"/>
      <c r="I36" s="1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0"/>
      <c r="B37" s="10" t="str">
        <f t="shared" ref="B37:B41" si="1">F25</f>
        <v>/u/th8</v>
      </c>
      <c r="C37" s="10"/>
      <c r="D37" s="10" t="s">
        <v>51</v>
      </c>
      <c r="E37" s="10"/>
      <c r="F37" s="39">
        <v>43746.0</v>
      </c>
      <c r="G37" s="10"/>
      <c r="H37" s="10"/>
      <c r="I37" s="1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0"/>
      <c r="B38" s="10" t="str">
        <f t="shared" si="1"/>
        <v>/u/MerijnZ1</v>
      </c>
      <c r="C38" s="10"/>
      <c r="D38" s="40" t="s">
        <v>52</v>
      </c>
      <c r="E38" s="10"/>
      <c r="F38" s="39">
        <v>43746.0</v>
      </c>
      <c r="G38" s="10"/>
      <c r="H38" s="10"/>
      <c r="I38" s="1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0"/>
      <c r="B39" s="10" t="str">
        <f t="shared" si="1"/>
        <v>/u/House_of_Farts</v>
      </c>
      <c r="C39" s="10"/>
      <c r="D39" s="10" t="s">
        <v>52</v>
      </c>
      <c r="E39" s="10"/>
      <c r="F39" s="39">
        <v>43746.0</v>
      </c>
      <c r="G39" s="10"/>
      <c r="H39" s="10"/>
      <c r="I39" s="1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0"/>
      <c r="B40" s="10" t="str">
        <f t="shared" si="1"/>
        <v>/u/Der_Kohl</v>
      </c>
      <c r="C40" s="10"/>
      <c r="D40" s="10" t="s">
        <v>52</v>
      </c>
      <c r="E40" s="10"/>
      <c r="F40" s="39">
        <v>43746.0</v>
      </c>
      <c r="G40" s="10"/>
      <c r="H40" s="10"/>
      <c r="I40" s="1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0"/>
      <c r="B41" s="42" t="str">
        <f t="shared" si="1"/>
        <v/>
      </c>
      <c r="C41" s="10"/>
      <c r="D41" s="42"/>
      <c r="E41" s="10"/>
      <c r="F41" s="39"/>
      <c r="G41" s="10"/>
      <c r="H41" s="10"/>
      <c r="I41" s="1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0"/>
      <c r="B43" s="17" t="s">
        <v>53</v>
      </c>
      <c r="C43" s="18"/>
      <c r="D43" s="10"/>
      <c r="E43" s="10"/>
      <c r="F43" s="10"/>
      <c r="G43" s="10"/>
      <c r="H43" s="10"/>
      <c r="I43" s="1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0"/>
      <c r="B44" s="10" t="s">
        <v>54</v>
      </c>
      <c r="C44" s="10"/>
      <c r="D44" s="10" t="str">
        <f>F25</f>
        <v>/u/th8</v>
      </c>
      <c r="E44" s="10"/>
      <c r="F44" s="10"/>
      <c r="G44" s="10"/>
      <c r="H44" s="10"/>
      <c r="I44" s="1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0"/>
      <c r="B45" s="10" t="s">
        <v>55</v>
      </c>
      <c r="C45" s="10"/>
      <c r="D45" s="39">
        <v>43746.0</v>
      </c>
      <c r="E45" s="10"/>
      <c r="F45" s="10"/>
      <c r="G45" s="10"/>
      <c r="H45" s="10"/>
      <c r="I45" s="1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0"/>
      <c r="B47" s="17" t="s">
        <v>56</v>
      </c>
      <c r="C47" s="18"/>
      <c r="D47" s="18"/>
      <c r="E47" s="18"/>
      <c r="F47" s="18"/>
      <c r="G47" s="18"/>
      <c r="H47" s="18"/>
      <c r="I47" s="1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1"/>
      <c r="B50" s="48" t="s">
        <v>57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2" width="11.14"/>
    <col customWidth="1" min="3" max="3" width="16.86"/>
    <col customWidth="1" min="4" max="5" width="11.14"/>
    <col customWidth="1" min="6" max="6" width="15.0"/>
    <col customWidth="1" min="7" max="8" width="11.14"/>
    <col customWidth="1" min="9" max="9" width="15.29"/>
    <col customWidth="1" min="10" max="11" width="11.14"/>
    <col customWidth="1" min="12" max="12" width="24.86"/>
    <col customWidth="1" min="13" max="20" width="11.14"/>
    <col customWidth="1" min="21" max="21" width="15.86"/>
    <col customWidth="1" min="22" max="26" width="11.14"/>
  </cols>
  <sheetData>
    <row r="1">
      <c r="A1" s="1"/>
      <c r="B1" s="1"/>
      <c r="C1" s="2"/>
      <c r="D1" s="1"/>
      <c r="E1" s="1"/>
      <c r="F1" s="2"/>
      <c r="G1" s="1"/>
      <c r="H1" s="1"/>
      <c r="I1" s="2"/>
      <c r="J1" s="1"/>
      <c r="K1" s="1"/>
      <c r="L1" s="2"/>
      <c r="M1" s="1"/>
      <c r="N1" s="1"/>
      <c r="O1" s="2"/>
      <c r="P1" s="1"/>
      <c r="Q1" s="1"/>
      <c r="R1" s="2"/>
      <c r="S1" s="1"/>
      <c r="T1" s="1"/>
      <c r="U1" s="1"/>
      <c r="V1" s="1"/>
      <c r="W1" s="1"/>
      <c r="X1" s="1"/>
      <c r="Y1" s="1"/>
      <c r="Z1" s="1"/>
    </row>
    <row r="2">
      <c r="A2" s="4"/>
      <c r="B2" s="6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7"/>
      <c r="W2" s="7"/>
      <c r="X2" s="7"/>
      <c r="Y2" s="7"/>
      <c r="Z2" s="7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0"/>
      <c r="X4" s="10"/>
      <c r="Y4" s="10"/>
      <c r="Z4" s="10"/>
    </row>
    <row r="5">
      <c r="A5" s="1"/>
      <c r="B5" s="11" t="s">
        <v>12</v>
      </c>
      <c r="C5" s="12">
        <f>D27</f>
        <v>2</v>
      </c>
      <c r="D5" s="12">
        <f>G27</f>
        <v>4</v>
      </c>
      <c r="E5" s="12">
        <f>J27</f>
        <v>2</v>
      </c>
      <c r="F5" s="12">
        <f>M27</f>
        <v>2</v>
      </c>
      <c r="G5" s="12">
        <f>P27</f>
        <v>1</v>
      </c>
      <c r="H5" s="12">
        <f>S27</f>
        <v>4</v>
      </c>
      <c r="I5" s="12">
        <f>V27</f>
        <v>4</v>
      </c>
      <c r="J5" s="16">
        <f>Y27</f>
        <v>6</v>
      </c>
      <c r="K5" s="16">
        <f>SUM(C5:J5)</f>
        <v>25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/>
      <c r="B7" s="7" t="s">
        <v>15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1"/>
      <c r="C8" s="2"/>
      <c r="D8" s="1"/>
      <c r="E8" s="1"/>
      <c r="F8" s="1"/>
      <c r="G8" s="1"/>
      <c r="H8" s="1"/>
      <c r="I8" s="2"/>
      <c r="J8" s="1"/>
      <c r="K8" s="1"/>
      <c r="L8" s="2"/>
      <c r="M8" s="1"/>
      <c r="N8" s="1"/>
      <c r="O8" s="2"/>
      <c r="P8" s="1"/>
      <c r="Q8" s="1"/>
      <c r="R8" s="2"/>
      <c r="S8" s="1"/>
      <c r="T8" s="1"/>
      <c r="U8" s="1"/>
      <c r="V8" s="1"/>
      <c r="W8" s="1"/>
      <c r="X8" s="1"/>
      <c r="Y8" s="1"/>
      <c r="Z8" s="1"/>
    </row>
    <row r="9">
      <c r="A9" s="1"/>
      <c r="B9" s="1" t="s">
        <v>16</v>
      </c>
      <c r="C9" s="2"/>
      <c r="D9" s="1"/>
      <c r="E9" s="1" t="s">
        <v>18</v>
      </c>
      <c r="F9" s="2"/>
      <c r="G9" s="1"/>
      <c r="H9" s="1" t="s">
        <v>19</v>
      </c>
      <c r="I9" s="2"/>
      <c r="J9" s="1"/>
      <c r="K9" s="1" t="s">
        <v>20</v>
      </c>
      <c r="L9" s="2"/>
      <c r="M9" s="1"/>
      <c r="N9" s="1" t="s">
        <v>21</v>
      </c>
      <c r="O9" s="2"/>
      <c r="P9" s="1"/>
      <c r="Q9" s="1" t="s">
        <v>22</v>
      </c>
      <c r="R9" s="2"/>
      <c r="S9" s="1"/>
      <c r="T9" s="20" t="s">
        <v>23</v>
      </c>
      <c r="U9" s="2"/>
      <c r="V9" s="1"/>
      <c r="W9" s="20" t="s">
        <v>25</v>
      </c>
      <c r="X9" s="2"/>
      <c r="Y9" s="1"/>
      <c r="Z9" s="1"/>
    </row>
    <row r="10">
      <c r="A10" s="1"/>
      <c r="B10" s="22" t="str">
        <f>VLOOKUP(B$9,Individueel!$A$6:$C34,2,FALSE)</f>
        <v>Democratische Alliantie'19</v>
      </c>
      <c r="C10" s="7"/>
      <c r="D10" s="7" t="s">
        <v>31</v>
      </c>
      <c r="E10" s="24" t="str">
        <f>VLOOKUP(E$9,Individueel!$A$6:$C34,2,FALSE)</f>
        <v>Socialistische Partij</v>
      </c>
      <c r="F10" s="7"/>
      <c r="G10" s="7" t="s">
        <v>31</v>
      </c>
      <c r="H10" s="24" t="str">
        <f>VLOOKUP(H$9,Individueel!$A$6:$C34,2,FALSE)</f>
        <v>Breedrechtse Volkspartij</v>
      </c>
      <c r="I10" s="7"/>
      <c r="J10" s="7" t="s">
        <v>31</v>
      </c>
      <c r="K10" s="24" t="str">
        <f>VLOOKUP(K$9,Individueel!$A$6:$C34,2,FALSE)</f>
        <v>Anarcho-Communistische Beweging</v>
      </c>
      <c r="L10" s="7"/>
      <c r="M10" s="7" t="s">
        <v>31</v>
      </c>
      <c r="N10" s="24" t="str">
        <f>VLOOKUP(N$9,Individueel!$A$6:$C34,2,FALSE)</f>
        <v>Lijst /u/Toukiedatak</v>
      </c>
      <c r="O10" s="7"/>
      <c r="P10" s="7" t="s">
        <v>31</v>
      </c>
      <c r="Q10" s="24" t="str">
        <f>VLOOKUP(Q$9,Individueel!$A$6:$C34,2,FALSE)</f>
        <v>Logisch Links</v>
      </c>
      <c r="R10" s="7"/>
      <c r="S10" s="7" t="s">
        <v>31</v>
      </c>
      <c r="T10" s="24" t="str">
        <f>VLOOKUP(T$9,Individueel!$A$6:$C34,2,FALSE)</f>
        <v>Politieke Partij Radikalen</v>
      </c>
      <c r="U10" s="7"/>
      <c r="V10" s="7" t="s">
        <v>31</v>
      </c>
      <c r="W10" s="24" t="str">
        <f>VLOOKUP(W$9,Individueel!$A$6:$C34,2,FALSE)</f>
        <v>1Nederland</v>
      </c>
      <c r="X10" s="7"/>
      <c r="Y10" s="7" t="s">
        <v>31</v>
      </c>
      <c r="Z10" s="1"/>
    </row>
    <row r="11">
      <c r="A11" s="1"/>
      <c r="B11" s="31" t="str">
        <f>Individueel!B7</f>
        <v>/u/JohanCAvdM</v>
      </c>
      <c r="D11" s="33">
        <f>Individueel!$CH7</f>
        <v>31.98823766</v>
      </c>
      <c r="E11" s="34" t="str">
        <f>Individueel!B20</f>
        <v>/u/7hielke</v>
      </c>
      <c r="F11" s="35"/>
      <c r="G11" s="33">
        <f>Individueel!$CH20</f>
        <v>45.13460795</v>
      </c>
      <c r="H11" s="37" t="str">
        <f>Individueel!B33</f>
        <v>/u/theguus</v>
      </c>
      <c r="I11" s="35"/>
      <c r="J11" s="33">
        <f>Individueel!$CH33</f>
        <v>37.52221196</v>
      </c>
      <c r="K11" s="37" t="str">
        <f>Individueel!B46</f>
        <v>/u/MerijnZ1</v>
      </c>
      <c r="L11" s="35"/>
      <c r="M11" s="33">
        <f>Individueel!$CH46</f>
        <v>53.68394212</v>
      </c>
      <c r="N11" s="37" t="str">
        <f>Individueel!B59</f>
        <v>/u/toukiedatak</v>
      </c>
      <c r="O11" s="35"/>
      <c r="P11" s="33">
        <f>Individueel!$CH59</f>
        <v>35.73125482</v>
      </c>
      <c r="Q11" s="41" t="str">
        <f>Individueel!B72</f>
        <v>/u/supertanno</v>
      </c>
      <c r="R11" s="35"/>
      <c r="S11" s="33">
        <f>Individueel!$CH72</f>
        <v>72.67591326</v>
      </c>
      <c r="T11" s="34" t="str">
        <f>Individueel!B85</f>
        <v>/u/House_of_Farts</v>
      </c>
      <c r="U11" s="35"/>
      <c r="V11" s="33">
        <f>Individueel!$CH85</f>
        <v>81.4735484</v>
      </c>
      <c r="W11" s="34" t="str">
        <f>Individueel!B98</f>
        <v>/u/Der_Kohl</v>
      </c>
      <c r="X11" s="35"/>
      <c r="Y11" s="33">
        <f>Individueel!$CH98</f>
        <v>74.37047539</v>
      </c>
      <c r="Z11" s="1"/>
    </row>
    <row r="12">
      <c r="A12" s="1"/>
      <c r="B12" s="43" t="str">
        <f>Individueel!B8</f>
        <v>/u/MervrouVV</v>
      </c>
      <c r="D12" s="44">
        <f>Individueel!$CH8</f>
        <v>10.41065024</v>
      </c>
      <c r="E12" s="46" t="str">
        <f>Individueel!B21</f>
        <v>/u/LordAverap</v>
      </c>
      <c r="F12" s="35"/>
      <c r="G12" s="33">
        <f>Individueel!$CH21</f>
        <v>33.35206122</v>
      </c>
      <c r="H12" s="49" t="str">
        <f>Individueel!B34</f>
        <v>/u/Blaatic</v>
      </c>
      <c r="I12" s="50"/>
      <c r="J12" s="44">
        <f>Individueel!$CH34</f>
        <v>7.067380961</v>
      </c>
      <c r="K12" s="52" t="str">
        <f>Individueel!B47</f>
        <v>/u/raaf___</v>
      </c>
      <c r="L12" s="50"/>
      <c r="M12" s="44">
        <f>Individueel!$CH47</f>
        <v>19.69262865</v>
      </c>
      <c r="N12" s="70" t="str">
        <f>Individueel!B60</f>
        <v/>
      </c>
      <c r="O12" s="72"/>
      <c r="P12" s="75" t="str">
        <f>Individueel!$CH60</f>
        <v/>
      </c>
      <c r="Q12" s="77" t="str">
        <f>Individueel!B73</f>
        <v>/u/deef204</v>
      </c>
      <c r="R12" s="50"/>
      <c r="S12" s="44">
        <f>Individueel!$CH73</f>
        <v>20.19975494</v>
      </c>
      <c r="T12" s="77" t="str">
        <f>Individueel!B86</f>
        <v>/u/Dutchy54</v>
      </c>
      <c r="U12" s="50"/>
      <c r="V12" s="44">
        <f>Individueel!$CH86</f>
        <v>16.80121988</v>
      </c>
      <c r="W12" s="34" t="str">
        <f>Individueel!B99</f>
        <v>/u/Alfus</v>
      </c>
      <c r="X12" s="35"/>
      <c r="Y12" s="33">
        <f>Individueel!$CH99</f>
        <v>56.50138099</v>
      </c>
      <c r="Z12" s="1"/>
    </row>
    <row r="13">
      <c r="A13" s="1"/>
      <c r="B13" s="82" t="str">
        <f>Individueel!B9</f>
        <v>/u/MierenKnager</v>
      </c>
      <c r="D13" s="89">
        <f>Individueel!$CH9</f>
        <v>9.410650236</v>
      </c>
      <c r="E13" s="91" t="str">
        <f>Individueel!B22</f>
        <v>/u/Xeloa</v>
      </c>
      <c r="F13" s="50"/>
      <c r="G13" s="44">
        <f>Individueel!$CH22</f>
        <v>8.413286539</v>
      </c>
      <c r="H13" s="70" t="str">
        <f>Individueel!B35</f>
        <v>/u/Hans-Wiegel</v>
      </c>
      <c r="I13" s="72"/>
      <c r="J13" s="89">
        <f>Individueel!$CH35</f>
        <v>10.06738096</v>
      </c>
      <c r="K13" s="95" t="str">
        <f>Individueel!B48</f>
        <v>/u/Sylviagony</v>
      </c>
      <c r="L13" s="72"/>
      <c r="M13" s="89">
        <f>Individueel!$CH48</f>
        <v>19.69262865</v>
      </c>
      <c r="N13" s="70" t="str">
        <f>Individueel!B61</f>
        <v/>
      </c>
      <c r="O13" s="72"/>
      <c r="P13" s="75" t="str">
        <f>Individueel!$CH61</f>
        <v/>
      </c>
      <c r="Q13" s="101" t="str">
        <f>Individueel!B74</f>
        <v>/u/123ricardo210</v>
      </c>
      <c r="R13" s="35"/>
      <c r="S13" s="33">
        <f>Individueel!$CH74</f>
        <v>66.75620922</v>
      </c>
      <c r="T13" s="34" t="str">
        <f>Individueel!B87</f>
        <v>/u/HiddeVdV96</v>
      </c>
      <c r="U13" s="35"/>
      <c r="V13" s="33">
        <f>Individueel!$CH87</f>
        <v>75.61294317</v>
      </c>
      <c r="W13" s="41" t="str">
        <f>Individueel!B100</f>
        <v>/u/timelapse00</v>
      </c>
      <c r="X13" s="35"/>
      <c r="Y13" s="33">
        <f>Individueel!$CH100</f>
        <v>42.20576878</v>
      </c>
      <c r="Z13" s="1"/>
    </row>
    <row r="14">
      <c r="A14" s="1"/>
      <c r="B14" s="82" t="str">
        <f>Individueel!B10</f>
        <v>/u/Ethiowolf</v>
      </c>
      <c r="D14" s="89">
        <f>Individueel!$CH10</f>
        <v>9.410650236</v>
      </c>
      <c r="E14" s="91" t="str">
        <f>Individueel!B23</f>
        <v>/u/TherealJanSanono</v>
      </c>
      <c r="F14" s="50"/>
      <c r="G14" s="44">
        <f>Individueel!$CH23</f>
        <v>15.79019462</v>
      </c>
      <c r="H14" s="70" t="str">
        <f>Individueel!B36</f>
        <v>/u/Mark_Usher_</v>
      </c>
      <c r="I14" s="72"/>
      <c r="J14" s="89">
        <f>Individueel!$CH36</f>
        <v>12.0885648</v>
      </c>
      <c r="K14" s="95" t="str">
        <f>Individueel!B49</f>
        <v/>
      </c>
      <c r="L14" s="72"/>
      <c r="M14" s="75" t="str">
        <f>Individueel!$CH49</f>
        <v/>
      </c>
      <c r="N14" s="70" t="str">
        <f>Individueel!B62</f>
        <v/>
      </c>
      <c r="O14" s="72"/>
      <c r="P14" s="75" t="str">
        <f>Individueel!$CH62</f>
        <v/>
      </c>
      <c r="Q14" s="77" t="str">
        <f>Individueel!B75</f>
        <v>/u/OFBult</v>
      </c>
      <c r="R14" s="50"/>
      <c r="S14" s="44">
        <f>Individueel!$CH75</f>
        <v>6.662446929</v>
      </c>
      <c r="T14" s="34" t="str">
        <f>Individueel!B88</f>
        <v>/u/RkRs21</v>
      </c>
      <c r="U14" s="35"/>
      <c r="V14" s="33">
        <f>Individueel!$CH88</f>
        <v>50.94105966</v>
      </c>
      <c r="W14" s="41" t="str">
        <f>Individueel!B101</f>
        <v>/u/Keijeman</v>
      </c>
      <c r="X14" s="35"/>
      <c r="Y14" s="33">
        <f>Individueel!$CH101</f>
        <v>33.84823215</v>
      </c>
      <c r="Z14" s="1"/>
    </row>
    <row r="15">
      <c r="A15" s="1"/>
      <c r="B15" s="82" t="str">
        <f>Individueel!B11</f>
        <v>/u/minethestickman</v>
      </c>
      <c r="D15" s="89">
        <f>Individueel!$CH11</f>
        <v>10.41065024</v>
      </c>
      <c r="E15" s="119" t="str">
        <f>Individueel!B24</f>
        <v>/u/metalfros</v>
      </c>
      <c r="F15" s="72"/>
      <c r="G15" s="89">
        <f>Individueel!$CH24</f>
        <v>8.413286539</v>
      </c>
      <c r="H15" s="70" t="str">
        <f>Individueel!B37</f>
        <v>/u/TheJelleyFish</v>
      </c>
      <c r="I15" s="72"/>
      <c r="J15" s="89">
        <f>Individueel!$CH37</f>
        <v>12.60920516</v>
      </c>
      <c r="K15" s="95" t="str">
        <f>Individueel!B50</f>
        <v/>
      </c>
      <c r="L15" s="72"/>
      <c r="M15" s="75" t="str">
        <f>Individueel!$CH50</f>
        <v/>
      </c>
      <c r="N15" s="70" t="str">
        <f>Individueel!B63</f>
        <v/>
      </c>
      <c r="O15" s="72"/>
      <c r="P15" s="75" t="str">
        <f>Individueel!$CH63</f>
        <v/>
      </c>
      <c r="Q15" s="123" t="str">
        <f>Individueel!B76</f>
        <v>/u/littlemighty_</v>
      </c>
      <c r="R15" s="72"/>
      <c r="S15" s="89">
        <f>Individueel!$CH76</f>
        <v>7.662446929</v>
      </c>
      <c r="T15" s="123" t="str">
        <f>Individueel!B89</f>
        <v/>
      </c>
      <c r="U15" s="72"/>
      <c r="V15" s="75" t="str">
        <f>Individueel!$CH89</f>
        <v/>
      </c>
      <c r="W15" s="126" t="str">
        <f>Individueel!B102</f>
        <v>/u/LucasV98</v>
      </c>
      <c r="X15" s="50"/>
      <c r="Y15" s="44">
        <f>Individueel!$CH102</f>
        <v>7.778124701</v>
      </c>
      <c r="Z15" s="1"/>
    </row>
    <row r="16">
      <c r="A16" s="1"/>
      <c r="B16" s="82" t="str">
        <f>Individueel!B12</f>
        <v>/u/MTFD</v>
      </c>
      <c r="D16" s="89">
        <f>Individueel!$CH12</f>
        <v>18.59033774</v>
      </c>
      <c r="E16" s="119" t="str">
        <f>Individueel!B25</f>
        <v>/u/tarikflc</v>
      </c>
      <c r="F16" s="72"/>
      <c r="G16" s="89">
        <f>Individueel!$CH25</f>
        <v>19.78786863</v>
      </c>
      <c r="H16" s="70" t="str">
        <f>Individueel!B38</f>
        <v>/u/-___-__</v>
      </c>
      <c r="I16" s="72"/>
      <c r="J16" s="89">
        <f>Individueel!$CH38</f>
        <v>17.15346332</v>
      </c>
      <c r="K16" s="136"/>
      <c r="L16" s="72"/>
      <c r="M16" s="75"/>
      <c r="N16" s="138"/>
      <c r="O16" s="72"/>
      <c r="P16" s="75"/>
      <c r="Q16" s="123" t="str">
        <f>Individueel!B77</f>
        <v>/u/DeadmeatSubs</v>
      </c>
      <c r="R16" s="72"/>
      <c r="S16" s="89">
        <f>Individueel!$CH77</f>
        <v>7.662446929</v>
      </c>
      <c r="T16" s="142"/>
      <c r="U16" s="72"/>
      <c r="V16" s="75"/>
      <c r="W16" s="126" t="str">
        <f>Individueel!B103</f>
        <v>/u/kajtuu98</v>
      </c>
      <c r="X16" s="50"/>
      <c r="Y16" s="44">
        <f>Individueel!$CH103</f>
        <v>11.4469574</v>
      </c>
      <c r="Z16" s="1"/>
    </row>
    <row r="17">
      <c r="A17" s="1"/>
      <c r="B17" s="82" t="str">
        <f>Individueel!B13</f>
        <v/>
      </c>
      <c r="D17" s="75" t="str">
        <f>Individueel!$CH13</f>
        <v/>
      </c>
      <c r="E17" s="119" t="str">
        <f>Individueel!B26</f>
        <v>/u/Yeblured</v>
      </c>
      <c r="F17" s="72"/>
      <c r="G17" s="89">
        <f>Individueel!$CH26</f>
        <v>7.413286539</v>
      </c>
      <c r="H17" s="70" t="str">
        <f>Individueel!B39</f>
        <v/>
      </c>
      <c r="I17" s="72"/>
      <c r="J17" s="75"/>
      <c r="K17" s="136"/>
      <c r="L17" s="72"/>
      <c r="M17" s="75"/>
      <c r="N17" s="138"/>
      <c r="O17" s="72"/>
      <c r="P17" s="75"/>
      <c r="Q17" s="123" t="str">
        <f>Individueel!B78</f>
        <v>/u/sushishine</v>
      </c>
      <c r="R17" s="72"/>
      <c r="S17" s="89">
        <f>Individueel!$CH78</f>
        <v>6.662446929</v>
      </c>
      <c r="T17" s="142"/>
      <c r="U17" s="72"/>
      <c r="V17" s="75"/>
      <c r="W17" s="149" t="str">
        <f>Individueel!B104</f>
        <v>/u/dagelijksestijl</v>
      </c>
      <c r="X17" s="72"/>
      <c r="Y17" s="89">
        <f>Individueel!$CH104</f>
        <v>8.778124701</v>
      </c>
      <c r="Z17" s="1"/>
    </row>
    <row r="18">
      <c r="A18" s="1"/>
      <c r="B18" s="151" t="str">
        <f>Individueel!B14</f>
        <v/>
      </c>
      <c r="D18" s="153" t="str">
        <f>Individueel!$CH14</f>
        <v/>
      </c>
      <c r="E18" s="155" t="str">
        <f>Individueel!B27</f>
        <v>/u/JorenM</v>
      </c>
      <c r="F18" s="156"/>
      <c r="G18" s="89">
        <f>Individueel!$CH27</f>
        <v>11.68549826</v>
      </c>
      <c r="H18" s="138"/>
      <c r="I18" s="156"/>
      <c r="J18" s="153"/>
      <c r="K18" s="136"/>
      <c r="L18" s="156"/>
      <c r="M18" s="153"/>
      <c r="N18" s="138"/>
      <c r="O18" s="156"/>
      <c r="P18" s="153"/>
      <c r="Q18" s="123" t="str">
        <f>Individueel!B79</f>
        <v>/u/klaex</v>
      </c>
      <c r="R18" s="156"/>
      <c r="S18" s="89">
        <f>Individueel!$CH79</f>
        <v>6.662446929</v>
      </c>
      <c r="T18" s="157"/>
      <c r="U18" s="156"/>
      <c r="V18" s="153"/>
      <c r="W18" s="149" t="str">
        <f>Individueel!B105</f>
        <v>/u/heerhaan</v>
      </c>
      <c r="X18" s="156"/>
      <c r="Y18" s="89">
        <f>Individueel!$CH105</f>
        <v>9.778124701</v>
      </c>
      <c r="Z18" s="1"/>
    </row>
    <row r="19">
      <c r="A19" s="2"/>
      <c r="B19" s="151" t="str">
        <f>Individueel!B15</f>
        <v/>
      </c>
      <c r="D19" s="153" t="str">
        <f>Individueel!$CH15</f>
        <v/>
      </c>
      <c r="E19" s="155" t="str">
        <f>Individueel!B28</f>
        <v/>
      </c>
      <c r="F19" s="156"/>
      <c r="G19" s="153"/>
      <c r="H19" s="138"/>
      <c r="I19" s="156"/>
      <c r="J19" s="153"/>
      <c r="K19" s="136"/>
      <c r="L19" s="156"/>
      <c r="M19" s="153"/>
      <c r="N19" s="138"/>
      <c r="O19" s="156"/>
      <c r="P19" s="153"/>
      <c r="Q19" s="123" t="str">
        <f>Individueel!B80</f>
        <v/>
      </c>
      <c r="R19" s="156"/>
      <c r="S19" s="153"/>
      <c r="T19" s="157"/>
      <c r="U19" s="156"/>
      <c r="V19" s="153"/>
      <c r="W19" s="149" t="str">
        <f>Individueel!B106</f>
        <v/>
      </c>
      <c r="X19" s="156"/>
      <c r="Y19" s="153"/>
      <c r="Z19" s="1"/>
    </row>
    <row r="20">
      <c r="A20" s="2"/>
      <c r="B20" s="151" t="str">
        <f>Individueel!B16</f>
        <v/>
      </c>
      <c r="D20" s="153" t="str">
        <f>Individueel!$CH16</f>
        <v/>
      </c>
      <c r="E20" s="155" t="str">
        <f>Individueel!B29</f>
        <v/>
      </c>
      <c r="F20" s="161"/>
      <c r="G20" s="153"/>
      <c r="H20" s="138"/>
      <c r="I20" s="161"/>
      <c r="J20" s="153"/>
      <c r="K20" s="136"/>
      <c r="L20" s="161"/>
      <c r="M20" s="153"/>
      <c r="N20" s="138"/>
      <c r="O20" s="161"/>
      <c r="P20" s="153"/>
      <c r="Q20" s="157"/>
      <c r="R20" s="161"/>
      <c r="S20" s="153"/>
      <c r="T20" s="157"/>
      <c r="U20" s="161"/>
      <c r="V20" s="153"/>
      <c r="W20" s="163"/>
      <c r="X20" s="161"/>
      <c r="Y20" s="153"/>
      <c r="Z20" s="1"/>
    </row>
    <row r="21">
      <c r="A21" s="2"/>
      <c r="B21" s="151" t="str">
        <f>Individueel!B17</f>
        <v/>
      </c>
      <c r="D21" s="153" t="str">
        <f>Individueel!$CH17</f>
        <v/>
      </c>
      <c r="E21" s="155" t="str">
        <f>Individueel!B30</f>
        <v/>
      </c>
      <c r="F21" s="161"/>
      <c r="G21" s="153" t="str">
        <f>Individueel!$CH17</f>
        <v/>
      </c>
      <c r="H21" s="70" t="str">
        <f>Individueel!B43</f>
        <v/>
      </c>
      <c r="I21" s="161"/>
      <c r="J21" s="153" t="str">
        <f>Individueel!$CH30</f>
        <v/>
      </c>
      <c r="K21" s="95" t="str">
        <f>Individueel!B56</f>
        <v/>
      </c>
      <c r="L21" s="161"/>
      <c r="M21" s="153" t="str">
        <f>Individueel!$CH43</f>
        <v/>
      </c>
      <c r="N21" s="70" t="str">
        <f>Individueel!B69</f>
        <v/>
      </c>
      <c r="O21" s="161"/>
      <c r="P21" s="153" t="str">
        <f>Individueel!$CH69</f>
        <v/>
      </c>
      <c r="Q21" s="170" t="str">
        <f>Individueel!B82</f>
        <v/>
      </c>
      <c r="R21" s="161"/>
      <c r="S21" s="153" t="str">
        <f>Individueel!$CH82</f>
        <v/>
      </c>
      <c r="T21" s="170" t="str">
        <f>Individueel!B95</f>
        <v/>
      </c>
      <c r="U21" s="161"/>
      <c r="V21" s="153" t="str">
        <f>Individueel!$CH95</f>
        <v/>
      </c>
      <c r="W21" s="173" t="str">
        <f>Individueel!B108</f>
        <v/>
      </c>
      <c r="X21" s="161"/>
      <c r="Y21" s="153" t="str">
        <f>Individueel!$CH108</f>
        <v/>
      </c>
      <c r="Z21" s="1"/>
    </row>
    <row r="22">
      <c r="A22" s="2"/>
      <c r="B22" s="151" t="str">
        <f>Individueel!B18</f>
        <v/>
      </c>
      <c r="D22" s="153" t="str">
        <f>Individueel!$CH18</f>
        <v/>
      </c>
      <c r="E22" s="155" t="str">
        <f>Individueel!B31</f>
        <v/>
      </c>
      <c r="F22" s="161"/>
      <c r="G22" s="153" t="str">
        <f>Individueel!$CH18</f>
        <v/>
      </c>
      <c r="H22" s="70" t="str">
        <f>Individueel!B44</f>
        <v/>
      </c>
      <c r="I22" s="161"/>
      <c r="J22" s="153" t="str">
        <f>Individueel!$CH31</f>
        <v/>
      </c>
      <c r="K22" s="70" t="str">
        <f>Individueel!B57</f>
        <v/>
      </c>
      <c r="L22" s="161"/>
      <c r="M22" s="153" t="str">
        <f>Individueel!$CH44</f>
        <v/>
      </c>
      <c r="N22" s="70" t="str">
        <f>Individueel!B70</f>
        <v/>
      </c>
      <c r="O22" s="161"/>
      <c r="P22" s="153" t="str">
        <f>Individueel!$CH70</f>
        <v/>
      </c>
      <c r="Q22" s="173" t="str">
        <f>Individueel!B83</f>
        <v/>
      </c>
      <c r="R22" s="161"/>
      <c r="S22" s="153" t="str">
        <f>Individueel!$CH83</f>
        <v/>
      </c>
      <c r="T22" s="173" t="str">
        <f>Individueel!B96</f>
        <v/>
      </c>
      <c r="U22" s="161"/>
      <c r="V22" s="153" t="str">
        <f>Individueel!$CH96</f>
        <v/>
      </c>
      <c r="W22" s="173" t="str">
        <f>Individueel!B109</f>
        <v/>
      </c>
      <c r="X22" s="161"/>
      <c r="Y22" s="153" t="str">
        <f>Individueel!$CH109</f>
        <v/>
      </c>
      <c r="Z22" s="1"/>
    </row>
    <row r="23">
      <c r="A23" s="2"/>
      <c r="B23" s="177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"/>
    </row>
    <row r="24">
      <c r="A24" s="2"/>
      <c r="B24" s="179" t="s">
        <v>95</v>
      </c>
      <c r="C24" s="2"/>
      <c r="D24" s="181">
        <f>ROUND(SUM(D11:D22),0)</f>
        <v>90</v>
      </c>
      <c r="E24" s="182" t="s">
        <v>95</v>
      </c>
      <c r="F24" s="183"/>
      <c r="G24" s="181">
        <f>ROUND(SUM(G11:G22),0)</f>
        <v>150</v>
      </c>
      <c r="H24" s="182" t="s">
        <v>95</v>
      </c>
      <c r="I24" s="183"/>
      <c r="J24" s="181">
        <f>ROUND(SUM(J11:J22),0)</f>
        <v>97</v>
      </c>
      <c r="K24" s="182" t="s">
        <v>95</v>
      </c>
      <c r="L24" s="183"/>
      <c r="M24" s="181">
        <f>ROUND(SUM(M11:M22),0)</f>
        <v>93</v>
      </c>
      <c r="N24" s="182" t="s">
        <v>95</v>
      </c>
      <c r="O24" s="183"/>
      <c r="P24" s="181">
        <f>ROUND(SUM(P11:P22),0)</f>
        <v>36</v>
      </c>
      <c r="Q24" s="182" t="s">
        <v>95</v>
      </c>
      <c r="R24" s="183"/>
      <c r="S24" s="181">
        <f>ROUND(SUM(S11:S22),0)</f>
        <v>195</v>
      </c>
      <c r="T24" s="182" t="s">
        <v>95</v>
      </c>
      <c r="U24" s="183"/>
      <c r="V24" s="181">
        <f>ROUND(SUM(V11:V22),0)</f>
        <v>225</v>
      </c>
      <c r="W24" s="182" t="s">
        <v>95</v>
      </c>
      <c r="X24" s="183"/>
      <c r="Y24" s="181">
        <f>ROUND(SUM(Y11:Y22),0)</f>
        <v>245</v>
      </c>
      <c r="Z24" s="1"/>
    </row>
    <row r="25">
      <c r="A25" s="2"/>
      <c r="B25" s="187" t="s">
        <v>165</v>
      </c>
      <c r="C25" s="189"/>
      <c r="D25" s="190">
        <f>IFERROR(D24/$D$31,0)</f>
        <v>1.991150442</v>
      </c>
      <c r="E25" s="191" t="s">
        <v>165</v>
      </c>
      <c r="F25" s="192"/>
      <c r="G25" s="190">
        <f>IFERROR(G24/$D$31,0)</f>
        <v>3.318584071</v>
      </c>
      <c r="H25" s="191" t="s">
        <v>165</v>
      </c>
      <c r="I25" s="192"/>
      <c r="J25" s="190">
        <f>IFERROR(J24/$D$31,0)</f>
        <v>2.146017699</v>
      </c>
      <c r="K25" s="191" t="s">
        <v>165</v>
      </c>
      <c r="L25" s="192"/>
      <c r="M25" s="190">
        <f>IFERROR(M24/$D$31,0)</f>
        <v>2.057522124</v>
      </c>
      <c r="N25" s="191" t="s">
        <v>165</v>
      </c>
      <c r="O25" s="192"/>
      <c r="P25" s="190">
        <f>IFERROR(P24/$D$31,0)</f>
        <v>0.796460177</v>
      </c>
      <c r="Q25" s="191" t="s">
        <v>165</v>
      </c>
      <c r="R25" s="192"/>
      <c r="S25" s="190">
        <f>IFERROR(S24/$D$31,0)</f>
        <v>4.314159292</v>
      </c>
      <c r="T25" s="191" t="s">
        <v>165</v>
      </c>
      <c r="U25" s="192"/>
      <c r="V25" s="190">
        <f>IFERROR(V24/$D$31,0)</f>
        <v>4.977876106</v>
      </c>
      <c r="W25" s="191" t="s">
        <v>165</v>
      </c>
      <c r="X25" s="192"/>
      <c r="Y25" s="190">
        <f>IFERROR(Y24/$D$31,0)</f>
        <v>5.420353982</v>
      </c>
      <c r="Z25" s="193"/>
    </row>
    <row r="26">
      <c r="A26" s="1"/>
      <c r="B26" s="1"/>
      <c r="C26" s="2"/>
      <c r="D26" s="1"/>
      <c r="E26" s="1"/>
      <c r="F26" s="2"/>
      <c r="G26" s="1"/>
      <c r="H26" s="1"/>
      <c r="I26" s="2"/>
      <c r="J26" s="1"/>
      <c r="K26" s="1"/>
      <c r="L26" s="2"/>
      <c r="M26" s="1"/>
      <c r="N26" s="1"/>
      <c r="O26" s="2"/>
      <c r="P26" s="1"/>
      <c r="Q26" s="1"/>
      <c r="R26" s="2"/>
      <c r="S26" s="1"/>
      <c r="T26" s="1"/>
      <c r="U26" s="2"/>
      <c r="V26" s="1"/>
      <c r="W26" s="1"/>
      <c r="X26" s="2"/>
      <c r="Y26" s="1"/>
      <c r="Z26" s="1"/>
    </row>
    <row r="27">
      <c r="A27" s="2"/>
      <c r="B27" s="194" t="s">
        <v>168</v>
      </c>
      <c r="C27" s="195"/>
      <c r="D27" s="196">
        <v>2.0</v>
      </c>
      <c r="E27" s="197" t="s">
        <v>168</v>
      </c>
      <c r="F27" s="195"/>
      <c r="G27" s="196">
        <v>4.0</v>
      </c>
      <c r="H27" s="197" t="s">
        <v>168</v>
      </c>
      <c r="I27" s="195"/>
      <c r="J27" s="196">
        <v>2.0</v>
      </c>
      <c r="K27" s="197" t="s">
        <v>168</v>
      </c>
      <c r="L27" s="195"/>
      <c r="M27" s="196">
        <v>2.0</v>
      </c>
      <c r="N27" s="197" t="s">
        <v>168</v>
      </c>
      <c r="O27" s="195"/>
      <c r="P27" s="196">
        <v>1.0</v>
      </c>
      <c r="Q27" s="197" t="s">
        <v>168</v>
      </c>
      <c r="R27" s="195"/>
      <c r="S27" s="196">
        <v>4.0</v>
      </c>
      <c r="T27" s="197" t="s">
        <v>168</v>
      </c>
      <c r="U27" s="195"/>
      <c r="V27" s="196">
        <v>4.0</v>
      </c>
      <c r="W27" s="197" t="s">
        <v>168</v>
      </c>
      <c r="X27" s="195"/>
      <c r="Y27" s="196">
        <v>6.0</v>
      </c>
      <c r="Z27" s="2"/>
    </row>
    <row r="28">
      <c r="A28" s="2"/>
      <c r="B28" s="2"/>
      <c r="C28" s="2"/>
      <c r="D28" s="198"/>
      <c r="E28" s="2"/>
      <c r="F28" s="2"/>
      <c r="G28" s="2"/>
      <c r="H28" s="2"/>
      <c r="I28" s="2"/>
      <c r="J28" s="2"/>
      <c r="K28" s="199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 t="s">
        <v>170</v>
      </c>
      <c r="C29" s="2"/>
      <c r="D29" s="200">
        <f>Bronbestand!D4</f>
        <v>113</v>
      </c>
      <c r="E29" s="200" t="s">
        <v>171</v>
      </c>
      <c r="F29" s="193"/>
      <c r="G29" s="200">
        <f>ROUNDUP((D31)/2,0)</f>
        <v>23</v>
      </c>
      <c r="H29" s="2"/>
      <c r="I29" s="2" t="s">
        <v>172</v>
      </c>
      <c r="K29" s="20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 t="s">
        <v>173</v>
      </c>
      <c r="C30" s="2"/>
      <c r="D30" s="200">
        <f>Bronbestand!D2</f>
        <v>25</v>
      </c>
      <c r="E30" s="2"/>
      <c r="F30" s="193"/>
      <c r="G30" s="2"/>
      <c r="H30" s="2"/>
      <c r="I30" s="2" t="s">
        <v>174</v>
      </c>
      <c r="K30" s="20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 t="s">
        <v>97</v>
      </c>
      <c r="C31" s="2"/>
      <c r="D31" s="200">
        <f>Bronbestand!D10</f>
        <v>45.2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/>
      <c r="B32" s="1"/>
      <c r="C32" s="2"/>
      <c r="D32" s="1"/>
      <c r="E32" s="1"/>
      <c r="F32" s="200"/>
      <c r="G32" s="2"/>
      <c r="H32" s="1"/>
      <c r="I32" s="2"/>
      <c r="J32" s="1"/>
      <c r="K32" s="1"/>
      <c r="L32" s="2"/>
      <c r="M32" s="1"/>
      <c r="N32" s="1"/>
      <c r="O32" s="2"/>
      <c r="P32" s="1"/>
      <c r="Q32" s="1"/>
      <c r="R32" s="2"/>
      <c r="S32" s="1"/>
      <c r="T32" s="1"/>
      <c r="U32" s="1"/>
      <c r="V32" s="1"/>
      <c r="W32" s="1"/>
      <c r="X32" s="1"/>
      <c r="Y32" s="1"/>
      <c r="Z32" s="1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1"/>
      <c r="B34" s="203" t="s">
        <v>57</v>
      </c>
      <c r="C34" s="2"/>
      <c r="D34" s="1"/>
      <c r="E34" s="1"/>
      <c r="F34" s="2"/>
      <c r="G34" s="1"/>
      <c r="H34" s="1"/>
      <c r="I34" s="2"/>
      <c r="J34" s="1"/>
      <c r="K34" s="1"/>
      <c r="L34" s="2"/>
      <c r="M34" s="1"/>
      <c r="N34" s="1"/>
      <c r="O34" s="2"/>
      <c r="P34" s="1"/>
      <c r="Q34" s="1"/>
      <c r="R34" s="2"/>
      <c r="S34" s="1"/>
      <c r="T34" s="1"/>
      <c r="U34" s="1"/>
      <c r="V34" s="1"/>
      <c r="W34" s="1"/>
      <c r="X34" s="1"/>
      <c r="Y34" s="1"/>
      <c r="Z34" s="1"/>
    </row>
  </sheetData>
  <mergeCells count="14">
    <mergeCell ref="B22:C22"/>
    <mergeCell ref="I29:J29"/>
    <mergeCell ref="I30:J30"/>
    <mergeCell ref="B17:C17"/>
    <mergeCell ref="B16:C16"/>
    <mergeCell ref="B20:C20"/>
    <mergeCell ref="B21:C21"/>
    <mergeCell ref="B11:C11"/>
    <mergeCell ref="B12:C12"/>
    <mergeCell ref="B13:C13"/>
    <mergeCell ref="B15:C15"/>
    <mergeCell ref="B14:C14"/>
    <mergeCell ref="B19:C19"/>
    <mergeCell ref="B18:C1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75" outlineLevelCol="1" outlineLevelRow="1"/>
  <cols>
    <col customWidth="1" min="1" max="2" width="7.57"/>
    <col customWidth="1" min="3" max="3" width="19.29"/>
    <col customWidth="1" min="4" max="5" width="7.57"/>
    <col customWidth="1" min="6" max="6" width="7.57" outlineLevel="1"/>
    <col customWidth="1" min="7" max="7" width="15.43" outlineLevel="1"/>
    <col customWidth="1" min="8" max="8" width="7.57" outlineLevel="1"/>
    <col customWidth="1" min="9" max="9" width="15.14" outlineLevel="1"/>
    <col customWidth="1" min="10" max="12" width="7.57"/>
    <col customWidth="1" min="13" max="13" width="14.0" outlineLevel="1"/>
    <col customWidth="1" min="14" max="15" width="7.57" outlineLevel="1"/>
    <col customWidth="1" min="16" max="16" width="13.43" outlineLevel="1"/>
    <col customWidth="1" min="17" max="18" width="7.57" outlineLevel="1"/>
    <col customWidth="1" min="19" max="21" width="7.57"/>
    <col customWidth="1" min="22" max="28" width="7.57" outlineLevel="1"/>
    <col customWidth="1" min="29" max="30" width="8.57" outlineLevel="1"/>
    <col customWidth="1" min="31" max="42" width="7.57" outlineLevel="1"/>
    <col customWidth="1" min="43" max="45" width="7.57"/>
    <col customWidth="1" min="46" max="58" width="7.57" outlineLevel="1"/>
    <col customWidth="1" min="59" max="59" width="8.29" outlineLevel="1"/>
    <col customWidth="1" min="60" max="60" width="8.14" outlineLevel="1"/>
    <col customWidth="1" min="61" max="80" width="7.57" outlineLevel="1"/>
    <col customWidth="1" min="81" max="87" width="7.57"/>
  </cols>
  <sheetData>
    <row r="1">
      <c r="A1" s="51"/>
      <c r="D1" s="51" t="s">
        <v>58</v>
      </c>
      <c r="E1" s="58"/>
      <c r="F1" s="61" t="s">
        <v>61</v>
      </c>
      <c r="M1" s="64" t="s">
        <v>63</v>
      </c>
      <c r="V1" s="64" t="s">
        <v>64</v>
      </c>
      <c r="AS1" s="58"/>
      <c r="AT1" s="66" t="s">
        <v>65</v>
      </c>
      <c r="CE1" s="58"/>
      <c r="CF1" s="61" t="s">
        <v>11</v>
      </c>
    </row>
    <row r="2">
      <c r="A2" s="68"/>
      <c r="B2" s="69"/>
      <c r="D2" s="74" t="s">
        <v>67</v>
      </c>
      <c r="E2" s="58"/>
      <c r="F2" s="74" t="s">
        <v>69</v>
      </c>
      <c r="G2" s="74" t="s">
        <v>70</v>
      </c>
      <c r="H2" s="76" t="s">
        <v>71</v>
      </c>
      <c r="I2" s="74" t="s">
        <v>72</v>
      </c>
      <c r="J2" s="79" t="s">
        <v>73</v>
      </c>
      <c r="K2" s="79" t="s">
        <v>67</v>
      </c>
      <c r="L2" s="58"/>
      <c r="M2" s="74" t="s">
        <v>75</v>
      </c>
      <c r="N2" s="74" t="s">
        <v>76</v>
      </c>
      <c r="O2" s="74" t="s">
        <v>78</v>
      </c>
      <c r="P2" s="74" t="s">
        <v>79</v>
      </c>
      <c r="Q2" s="74" t="s">
        <v>80</v>
      </c>
      <c r="R2" s="74" t="s">
        <v>81</v>
      </c>
      <c r="S2" s="79" t="s">
        <v>73</v>
      </c>
      <c r="T2" s="79" t="s">
        <v>67</v>
      </c>
      <c r="U2" s="58"/>
      <c r="V2" s="80" t="s">
        <v>82</v>
      </c>
      <c r="X2" s="74" t="s">
        <v>84</v>
      </c>
      <c r="Y2" s="74" t="s">
        <v>85</v>
      </c>
      <c r="AA2" s="74" t="s">
        <v>86</v>
      </c>
      <c r="AC2" s="74" t="s">
        <v>87</v>
      </c>
      <c r="AD2" s="74" t="s">
        <v>88</v>
      </c>
      <c r="AE2" s="74" t="s">
        <v>89</v>
      </c>
      <c r="AG2" s="74" t="s">
        <v>90</v>
      </c>
      <c r="AI2" s="74" t="s">
        <v>91</v>
      </c>
      <c r="AK2" s="74" t="s">
        <v>92</v>
      </c>
      <c r="AM2" s="74" t="s">
        <v>93</v>
      </c>
      <c r="AO2" s="74" t="s">
        <v>94</v>
      </c>
      <c r="AQ2" s="79" t="s">
        <v>73</v>
      </c>
      <c r="AR2" s="79" t="s">
        <v>67</v>
      </c>
      <c r="AS2" s="58"/>
      <c r="AT2" s="84" t="s">
        <v>96</v>
      </c>
      <c r="AV2" s="85" t="s">
        <v>98</v>
      </c>
      <c r="AX2" s="79" t="s">
        <v>99</v>
      </c>
      <c r="AY2" s="86" t="s">
        <v>100</v>
      </c>
      <c r="BA2" s="79" t="s">
        <v>101</v>
      </c>
      <c r="BC2" s="90" t="s">
        <v>102</v>
      </c>
      <c r="BE2" s="85" t="s">
        <v>103</v>
      </c>
      <c r="BG2" s="79" t="s">
        <v>104</v>
      </c>
      <c r="BH2" s="79" t="s">
        <v>105</v>
      </c>
      <c r="BJ2" s="79" t="s">
        <v>106</v>
      </c>
      <c r="BL2" s="85" t="s">
        <v>107</v>
      </c>
      <c r="BO2" s="79" t="s">
        <v>108</v>
      </c>
      <c r="BP2" s="79" t="s">
        <v>109</v>
      </c>
      <c r="BR2" s="79" t="s">
        <v>110</v>
      </c>
      <c r="BT2" s="79" t="s">
        <v>111</v>
      </c>
      <c r="BV2" s="85" t="s">
        <v>103</v>
      </c>
      <c r="BX2" s="79" t="s">
        <v>112</v>
      </c>
      <c r="BY2" s="79" t="s">
        <v>113</v>
      </c>
      <c r="CA2" s="79" t="s">
        <v>114</v>
      </c>
      <c r="CC2" s="79" t="s">
        <v>73</v>
      </c>
      <c r="CD2" s="79" t="s">
        <v>67</v>
      </c>
      <c r="CE2" s="58"/>
      <c r="CF2" s="79" t="s">
        <v>115</v>
      </c>
      <c r="CH2" s="79" t="s">
        <v>116</v>
      </c>
    </row>
    <row r="3" outlineLevel="1">
      <c r="A3" s="93" t="s">
        <v>67</v>
      </c>
      <c r="D3" s="96">
        <f>SUM(D6:D109)</f>
        <v>113</v>
      </c>
      <c r="E3" s="97"/>
      <c r="F3" s="102"/>
      <c r="G3" s="96"/>
      <c r="H3" s="103"/>
      <c r="I3" s="96"/>
      <c r="J3" s="96"/>
      <c r="K3" s="96">
        <f>Bronbestand!D6</f>
        <v>226</v>
      </c>
      <c r="L3" s="97"/>
      <c r="M3" s="102"/>
      <c r="N3" s="96"/>
      <c r="O3" s="96"/>
      <c r="P3" s="96"/>
      <c r="Q3" s="96"/>
      <c r="R3" s="96"/>
      <c r="S3" s="96"/>
      <c r="T3" s="96">
        <f>Bronbestand!D8</f>
        <v>169.5</v>
      </c>
      <c r="U3" s="97"/>
      <c r="V3" s="96"/>
      <c r="X3" s="96"/>
      <c r="Y3" s="96"/>
      <c r="Z3" s="96"/>
      <c r="AA3" s="104"/>
      <c r="AB3" s="104"/>
      <c r="AC3" s="104"/>
      <c r="AD3" s="104"/>
      <c r="AE3" s="96"/>
      <c r="AG3" s="96"/>
      <c r="AI3" s="96"/>
      <c r="AK3" s="104"/>
      <c r="AM3" s="104"/>
      <c r="AO3" s="104"/>
      <c r="AQ3" s="96"/>
      <c r="AR3" s="96">
        <f>Bronbestand!D5</f>
        <v>339</v>
      </c>
      <c r="AS3" s="97"/>
      <c r="AT3" s="96"/>
      <c r="AV3" s="96"/>
      <c r="AX3" s="96"/>
      <c r="AY3" s="96"/>
      <c r="AZ3" s="96"/>
      <c r="BA3" s="96"/>
      <c r="BB3" s="96"/>
      <c r="BC3" s="96"/>
      <c r="BD3" s="96"/>
      <c r="BE3" s="105"/>
      <c r="BF3" s="105"/>
      <c r="BG3" s="96"/>
      <c r="BH3" s="96"/>
      <c r="BI3" s="96"/>
      <c r="BJ3" s="96"/>
      <c r="BK3" s="96"/>
      <c r="BL3" s="105"/>
      <c r="BM3" s="105"/>
      <c r="BN3" s="105"/>
      <c r="BO3" s="96"/>
      <c r="BP3" s="96"/>
      <c r="BQ3" s="96"/>
      <c r="BR3" s="96"/>
      <c r="BS3" s="96"/>
      <c r="BT3" s="96"/>
      <c r="BU3" s="96"/>
      <c r="BV3" s="105"/>
      <c r="BW3" s="105"/>
      <c r="BX3" s="96"/>
      <c r="BY3" s="96"/>
      <c r="BZ3" s="96"/>
      <c r="CA3" s="96"/>
      <c r="CB3" s="96"/>
      <c r="CC3" s="96"/>
      <c r="CD3" s="96">
        <f>Bronbestand!D7</f>
        <v>282.5</v>
      </c>
      <c r="CE3" s="97"/>
      <c r="CF3" s="96">
        <f>Bronbestand!D9</f>
        <v>1130</v>
      </c>
      <c r="CH3" s="96"/>
      <c r="CI3" s="106"/>
    </row>
    <row r="4" outlineLevel="1">
      <c r="A4" s="93" t="s">
        <v>117</v>
      </c>
      <c r="D4" s="96"/>
      <c r="E4" s="106"/>
      <c r="F4" s="102"/>
      <c r="G4" s="96"/>
      <c r="H4" s="107">
        <v>3.0</v>
      </c>
      <c r="I4" s="108">
        <v>1.0</v>
      </c>
      <c r="J4" s="96"/>
      <c r="K4" s="96"/>
      <c r="L4" s="97"/>
      <c r="M4" s="102"/>
      <c r="N4" s="96"/>
      <c r="O4" s="96"/>
      <c r="P4" s="108">
        <v>1.0</v>
      </c>
      <c r="Q4" s="108">
        <v>1.0</v>
      </c>
      <c r="R4" s="108">
        <v>1.0</v>
      </c>
      <c r="S4" s="96"/>
      <c r="T4" s="96"/>
      <c r="U4" s="97"/>
      <c r="V4" s="96"/>
      <c r="X4" s="96"/>
      <c r="Y4" s="96"/>
      <c r="Z4" s="96"/>
      <c r="AA4" s="104"/>
      <c r="AB4" s="104"/>
      <c r="AC4" s="104"/>
      <c r="AD4" s="104"/>
      <c r="AE4" s="108">
        <v>2.0</v>
      </c>
      <c r="AG4" s="108">
        <v>3.0</v>
      </c>
      <c r="AI4" s="108">
        <v>4.0</v>
      </c>
      <c r="AK4" s="110">
        <v>0.0</v>
      </c>
      <c r="AM4" s="112">
        <v>0.25</v>
      </c>
      <c r="AO4" s="110">
        <v>1.0</v>
      </c>
      <c r="AQ4" s="96"/>
      <c r="AR4" s="96"/>
      <c r="AS4" s="106"/>
      <c r="AT4" s="96"/>
      <c r="AV4" s="96"/>
      <c r="AX4" s="96"/>
      <c r="AY4" s="96"/>
      <c r="AZ4" s="96"/>
      <c r="BA4" s="96"/>
      <c r="BB4" s="96"/>
      <c r="BC4" s="96"/>
      <c r="BD4" s="96"/>
      <c r="BE4" s="105"/>
      <c r="BF4" s="105"/>
      <c r="BG4" s="96"/>
      <c r="BH4" s="96"/>
      <c r="BI4" s="96"/>
      <c r="BJ4" s="96"/>
      <c r="BK4" s="96"/>
      <c r="BL4" s="105">
        <v>1.0</v>
      </c>
      <c r="BO4" s="114">
        <v>5.0</v>
      </c>
      <c r="BP4" s="114">
        <v>6.0</v>
      </c>
      <c r="BR4" s="114">
        <v>4.0</v>
      </c>
      <c r="BT4" s="114">
        <v>10.0</v>
      </c>
      <c r="BV4" s="114">
        <v>5.0</v>
      </c>
      <c r="BX4" s="114">
        <v>10.0</v>
      </c>
      <c r="BY4" s="114">
        <v>5.0</v>
      </c>
      <c r="CA4" s="114">
        <v>10.0</v>
      </c>
      <c r="CC4" s="96"/>
      <c r="CD4" s="96"/>
      <c r="CE4" s="106"/>
      <c r="CF4" s="96"/>
      <c r="CH4" s="96"/>
      <c r="CI4" s="106"/>
    </row>
    <row r="5" outlineLevel="1">
      <c r="A5" s="93" t="s">
        <v>11</v>
      </c>
      <c r="D5" s="96">
        <f>SUM(D6:D109)</f>
        <v>113</v>
      </c>
      <c r="E5" s="97"/>
      <c r="F5" s="96"/>
      <c r="G5" s="96"/>
      <c r="H5" s="103"/>
      <c r="I5" s="117"/>
      <c r="J5" s="120">
        <f t="shared" ref="J5:K5" si="1">SUM(J6:J109)</f>
        <v>248.5</v>
      </c>
      <c r="K5" s="117">
        <f t="shared" si="1"/>
        <v>226</v>
      </c>
      <c r="L5" s="121"/>
      <c r="M5" s="96"/>
      <c r="N5" s="96"/>
      <c r="O5" s="96"/>
      <c r="P5" s="117"/>
      <c r="Q5" s="117"/>
      <c r="R5" s="96"/>
      <c r="S5" s="103">
        <f t="shared" ref="S5:T5" si="2">SUM(S6:S109)</f>
        <v>116.99</v>
      </c>
      <c r="T5" s="117">
        <f t="shared" si="2"/>
        <v>169.5</v>
      </c>
      <c r="U5" s="121"/>
      <c r="V5" s="96"/>
      <c r="X5" s="96"/>
      <c r="Y5" s="96"/>
      <c r="Z5" s="96"/>
      <c r="AA5" s="104"/>
      <c r="AB5" s="104"/>
      <c r="AC5" s="104"/>
      <c r="AD5" s="104"/>
      <c r="AE5" s="96"/>
      <c r="AG5" s="96"/>
      <c r="AI5" s="96"/>
      <c r="AK5" s="104"/>
      <c r="AM5" s="104"/>
      <c r="AO5" s="104"/>
      <c r="AQ5" s="96">
        <f t="shared" ref="AQ5:AR5" si="3">SUM(AQ6:AQ109)</f>
        <v>480</v>
      </c>
      <c r="AR5" s="96">
        <f t="shared" si="3"/>
        <v>339</v>
      </c>
      <c r="AS5" s="97"/>
      <c r="AT5" s="117"/>
      <c r="AU5" s="88"/>
      <c r="AV5" s="117"/>
      <c r="AW5" s="88"/>
      <c r="AX5" s="96"/>
      <c r="AY5" s="96"/>
      <c r="AZ5" s="96"/>
      <c r="BA5" s="96"/>
      <c r="BB5" s="96"/>
      <c r="BC5" s="96"/>
      <c r="BD5" s="96"/>
      <c r="BE5" s="125"/>
      <c r="BF5" s="125"/>
      <c r="BG5" s="96"/>
      <c r="BH5" s="96"/>
      <c r="BI5" s="96"/>
      <c r="BJ5" s="96"/>
      <c r="BK5" s="96"/>
      <c r="BL5" s="125"/>
      <c r="BM5" s="125"/>
      <c r="BN5" s="125"/>
      <c r="BO5" s="96"/>
      <c r="BP5" s="96"/>
      <c r="BQ5" s="96"/>
      <c r="BR5" s="96"/>
      <c r="BS5" s="96"/>
      <c r="BT5" s="96"/>
      <c r="BU5" s="96"/>
      <c r="BV5" s="125"/>
      <c r="BW5" s="125"/>
      <c r="BX5" s="96"/>
      <c r="BY5" s="96"/>
      <c r="BZ5" s="96"/>
      <c r="CA5" s="96"/>
      <c r="CB5" s="96"/>
      <c r="CC5" s="120">
        <f t="shared" ref="CC5:CD5" si="4">SUM(CC6:CC109)</f>
        <v>2116</v>
      </c>
      <c r="CD5" s="96">
        <f t="shared" si="4"/>
        <v>282.5</v>
      </c>
      <c r="CE5" s="97"/>
      <c r="CF5" s="120">
        <f>SUM(CH:CI)</f>
        <v>1130</v>
      </c>
      <c r="CH5" s="96"/>
      <c r="CI5" s="106"/>
    </row>
    <row r="6">
      <c r="A6" s="127" t="s">
        <v>16</v>
      </c>
      <c r="B6" s="128" t="s">
        <v>133</v>
      </c>
      <c r="C6" s="56"/>
      <c r="D6" s="129"/>
      <c r="E6" s="129"/>
      <c r="F6" s="130"/>
      <c r="G6" s="131">
        <v>2.0</v>
      </c>
      <c r="H6" s="132"/>
      <c r="I6" s="135">
        <f>G6*I$4</f>
        <v>2</v>
      </c>
      <c r="J6" s="137">
        <f>SUM(I6)</f>
        <v>2</v>
      </c>
      <c r="K6" s="139">
        <f t="shared" ref="K6:K109" si="6">IFERROR(K$3/(J$5/J6),0)</f>
        <v>1.818913481</v>
      </c>
      <c r="L6" s="97"/>
      <c r="M6" s="140">
        <v>2.5</v>
      </c>
      <c r="N6" s="141">
        <v>4.5</v>
      </c>
      <c r="O6" s="143"/>
      <c r="P6" s="103">
        <f t="shared" ref="P6:Q6" si="5">M6*P$4</f>
        <v>2.5</v>
      </c>
      <c r="Q6" s="120">
        <f t="shared" si="5"/>
        <v>4.5</v>
      </c>
      <c r="R6" s="144"/>
      <c r="S6" s="145">
        <f>SUM(P6:Q6)</f>
        <v>7</v>
      </c>
      <c r="T6" s="139">
        <f t="shared" ref="T6:T109" si="7">IFERROR(T$3/(S$5/S6),0)</f>
        <v>10.14189247</v>
      </c>
      <c r="U6" s="97"/>
      <c r="V6" s="146">
        <v>3.0</v>
      </c>
      <c r="W6" s="56"/>
      <c r="X6" s="147">
        <v>6.0</v>
      </c>
      <c r="Y6" s="141">
        <v>5.5</v>
      </c>
      <c r="Z6" s="56"/>
      <c r="AA6" s="147">
        <v>0.0</v>
      </c>
      <c r="AB6" s="56"/>
      <c r="AC6" s="147"/>
      <c r="AD6" s="148"/>
      <c r="AE6" s="150">
        <f>V6*AE$4</f>
        <v>6</v>
      </c>
      <c r="AF6" s="56"/>
      <c r="AG6" s="150">
        <f>X6*AG$4</f>
        <v>18</v>
      </c>
      <c r="AH6" s="56"/>
      <c r="AI6" s="150">
        <f>Y6*AI$4</f>
        <v>22</v>
      </c>
      <c r="AJ6" s="56"/>
      <c r="AK6" s="150">
        <f>AA6*AK$4</f>
        <v>0</v>
      </c>
      <c r="AL6" s="56"/>
      <c r="AM6" s="150"/>
      <c r="AN6" s="56"/>
      <c r="AO6" s="150"/>
      <c r="AP6" s="152"/>
      <c r="AQ6" s="129">
        <f t="shared" ref="AQ6:AQ109" si="8">SUM(AE6:AP6)</f>
        <v>46</v>
      </c>
      <c r="AR6" s="154">
        <f t="shared" ref="AR6:AR109" si="9">IFERROR(AR$3/(AQ$5/AQ6),0)</f>
        <v>32.4875</v>
      </c>
      <c r="AS6" s="152"/>
      <c r="AT6" s="158">
        <v>661.0</v>
      </c>
      <c r="AV6" s="114">
        <v>736.0</v>
      </c>
      <c r="AX6" s="159"/>
      <c r="AY6" s="146"/>
      <c r="AZ6" s="56"/>
      <c r="BA6" s="146"/>
      <c r="BB6" s="56"/>
      <c r="BC6" s="146"/>
      <c r="BD6" s="56"/>
      <c r="BE6" s="146"/>
      <c r="BF6" s="56"/>
      <c r="BG6" s="146"/>
      <c r="BH6" s="146"/>
      <c r="BI6" s="56"/>
      <c r="BJ6" s="146"/>
      <c r="BK6" s="152"/>
      <c r="BL6" s="160">
        <f>ROUND(IFERROR(((AT6/AV6)*100)*BL$4,0),0)</f>
        <v>90</v>
      </c>
      <c r="BO6" s="129"/>
      <c r="BP6" s="129"/>
      <c r="BQ6" s="129"/>
      <c r="BR6" s="129"/>
      <c r="BS6" s="129"/>
      <c r="BT6" s="129"/>
      <c r="BU6" s="129"/>
      <c r="BV6" s="162"/>
      <c r="BW6" s="162"/>
      <c r="BX6" s="129"/>
      <c r="BY6" s="129"/>
      <c r="BZ6" s="129"/>
      <c r="CA6" s="164"/>
      <c r="CB6" s="152"/>
      <c r="CC6" s="129">
        <f t="shared" ref="CC6:CC109" si="12">SUM(BL6:CB6)</f>
        <v>90</v>
      </c>
      <c r="CD6" s="154">
        <f t="shared" ref="CD6:CD109" si="13">IFERROR(CD$3/(CC$5/CC6),0)</f>
        <v>12.01559546</v>
      </c>
      <c r="CE6" s="152"/>
      <c r="CF6" s="154">
        <f>CD6+AR6+T6+K6</f>
        <v>56.46390141</v>
      </c>
      <c r="CG6" s="56"/>
      <c r="CH6" s="129"/>
      <c r="CI6" s="165"/>
    </row>
    <row r="7">
      <c r="A7" s="166">
        <v>1.0</v>
      </c>
      <c r="B7" s="166" t="s">
        <v>162</v>
      </c>
      <c r="C7" s="167"/>
      <c r="D7" s="168">
        <v>8.0</v>
      </c>
      <c r="E7" s="97"/>
      <c r="F7" s="169">
        <v>0.0</v>
      </c>
      <c r="G7" s="171"/>
      <c r="H7" s="102">
        <f t="shared" ref="H7:H18" si="14">F7*H$4</f>
        <v>0</v>
      </c>
      <c r="I7" s="172"/>
      <c r="J7" s="96">
        <f t="shared" ref="J7:J18" si="15">SUM(H7)</f>
        <v>0</v>
      </c>
      <c r="K7" s="139">
        <f t="shared" si="6"/>
        <v>0</v>
      </c>
      <c r="L7" s="97"/>
      <c r="M7" s="169"/>
      <c r="N7" s="112"/>
      <c r="O7" s="174">
        <v>0.0</v>
      </c>
      <c r="P7" s="96"/>
      <c r="Q7" s="96"/>
      <c r="R7" s="106">
        <f t="shared" ref="R7:R11" si="16">O7*R$4</f>
        <v>0</v>
      </c>
      <c r="S7" s="96">
        <f t="shared" ref="S7:S18" si="17">SUM(R7)</f>
        <v>0</v>
      </c>
      <c r="T7" s="139">
        <f t="shared" si="7"/>
        <v>0</v>
      </c>
      <c r="U7" s="97"/>
      <c r="V7" s="108"/>
      <c r="X7" s="110"/>
      <c r="Y7" s="96"/>
      <c r="Z7" s="104"/>
      <c r="AA7" s="104"/>
      <c r="AB7" s="104"/>
      <c r="AC7" s="110">
        <v>18.0</v>
      </c>
      <c r="AD7" s="175">
        <v>6.5</v>
      </c>
      <c r="AE7" s="168"/>
      <c r="AG7" s="112"/>
      <c r="AI7" s="120"/>
      <c r="AJ7" s="176"/>
      <c r="AK7" s="176"/>
      <c r="AL7" s="176"/>
      <c r="AM7" s="168">
        <f t="shared" ref="AM7:AM18" si="18">AC7*AM$4</f>
        <v>4.5</v>
      </c>
      <c r="AO7" s="168">
        <f t="shared" ref="AO7:AO18" si="19">AD7*AO$4</f>
        <v>6.5</v>
      </c>
      <c r="AP7" s="97"/>
      <c r="AQ7" s="120">
        <f t="shared" si="8"/>
        <v>11</v>
      </c>
      <c r="AR7" s="139">
        <f t="shared" si="9"/>
        <v>7.76875</v>
      </c>
      <c r="AS7" s="97"/>
      <c r="AT7" s="96"/>
      <c r="AV7" s="96"/>
      <c r="AX7" s="108">
        <v>1.0</v>
      </c>
      <c r="AY7" s="108">
        <v>1.0</v>
      </c>
      <c r="BA7" s="108">
        <v>0.0</v>
      </c>
      <c r="BC7" s="108">
        <v>0.0</v>
      </c>
      <c r="BE7" s="105">
        <v>0.0</v>
      </c>
      <c r="BG7" s="108">
        <v>0.0</v>
      </c>
      <c r="BH7" s="108">
        <v>0.0</v>
      </c>
      <c r="BJ7" s="108">
        <v>4.0</v>
      </c>
      <c r="BK7" s="97"/>
      <c r="BL7" s="160"/>
      <c r="BM7" s="162"/>
      <c r="BN7" s="162"/>
      <c r="BO7" s="120">
        <f t="shared" ref="BO7:BP7" si="10">AX7*BO$4</f>
        <v>5</v>
      </c>
      <c r="BP7" s="120">
        <f t="shared" si="10"/>
        <v>6</v>
      </c>
      <c r="BR7" s="120">
        <f t="shared" ref="BR7:BR18" si="21">BA7*BR$4</f>
        <v>0</v>
      </c>
      <c r="BT7" s="120">
        <f t="shared" ref="BT7:BT18" si="22">BC7*BT$4</f>
        <v>0</v>
      </c>
      <c r="BV7" s="162">
        <f t="shared" ref="BV7:BV18" si="23">BD7*BW$4</f>
        <v>0</v>
      </c>
      <c r="BX7" s="120">
        <f t="shared" ref="BX7:BY7" si="11">BG7*BX$4</f>
        <v>0</v>
      </c>
      <c r="BY7" s="120">
        <f t="shared" si="11"/>
        <v>0</v>
      </c>
      <c r="CA7" s="180">
        <f t="shared" ref="CA7:CA18" si="25">BJ7*CA$4</f>
        <v>40</v>
      </c>
      <c r="CB7" s="97"/>
      <c r="CC7" s="120">
        <f t="shared" si="12"/>
        <v>51</v>
      </c>
      <c r="CD7" s="139">
        <f t="shared" si="13"/>
        <v>6.808837429</v>
      </c>
      <c r="CE7" s="97"/>
      <c r="CF7" s="139">
        <f t="shared" ref="CF7:CF12" si="26">CD7+AR7+T7+K7+D7</f>
        <v>22.57758743</v>
      </c>
      <c r="CH7" s="139">
        <f t="shared" ref="CH7:CH12" si="27">CF7+(CF$6/COUNT(CF$7:CF$18))</f>
        <v>31.98823766</v>
      </c>
      <c r="CI7" s="97"/>
    </row>
    <row r="8">
      <c r="A8" s="166">
        <v>2.0</v>
      </c>
      <c r="B8" s="166" t="s">
        <v>163</v>
      </c>
      <c r="D8" s="168">
        <v>1.0</v>
      </c>
      <c r="E8" s="97"/>
      <c r="F8" s="169">
        <v>0.0</v>
      </c>
      <c r="G8" s="171"/>
      <c r="H8" s="102">
        <f t="shared" si="14"/>
        <v>0</v>
      </c>
      <c r="I8" s="172"/>
      <c r="J8" s="96">
        <f t="shared" si="15"/>
        <v>0</v>
      </c>
      <c r="K8" s="139">
        <f t="shared" si="6"/>
        <v>0</v>
      </c>
      <c r="L8" s="97"/>
      <c r="M8" s="169"/>
      <c r="N8" s="112"/>
      <c r="O8" s="174">
        <v>0.0</v>
      </c>
      <c r="P8" s="96"/>
      <c r="Q8" s="96"/>
      <c r="R8" s="106">
        <f t="shared" si="16"/>
        <v>0</v>
      </c>
      <c r="S8" s="96">
        <f t="shared" si="17"/>
        <v>0</v>
      </c>
      <c r="T8" s="139">
        <f t="shared" si="7"/>
        <v>0</v>
      </c>
      <c r="U8" s="97"/>
      <c r="V8" s="108"/>
      <c r="X8" s="110"/>
      <c r="Y8" s="96"/>
      <c r="Z8" s="104"/>
      <c r="AA8" s="104"/>
      <c r="AB8" s="104"/>
      <c r="AC8" s="110">
        <v>0.0</v>
      </c>
      <c r="AD8" s="184">
        <v>0.0</v>
      </c>
      <c r="AE8" s="168"/>
      <c r="AG8" s="112"/>
      <c r="AI8" s="120"/>
      <c r="AJ8" s="176"/>
      <c r="AK8" s="176"/>
      <c r="AL8" s="176"/>
      <c r="AM8" s="168">
        <f t="shared" si="18"/>
        <v>0</v>
      </c>
      <c r="AO8" s="168">
        <f t="shared" si="19"/>
        <v>0</v>
      </c>
      <c r="AP8" s="97"/>
      <c r="AQ8" s="120">
        <f t="shared" si="8"/>
        <v>0</v>
      </c>
      <c r="AR8" s="139">
        <f t="shared" si="9"/>
        <v>0</v>
      </c>
      <c r="AS8" s="97"/>
      <c r="AT8" s="96"/>
      <c r="AV8" s="96"/>
      <c r="AX8" s="108">
        <v>0.0</v>
      </c>
      <c r="AY8" s="108">
        <v>0.0</v>
      </c>
      <c r="BA8" s="108">
        <v>0.0</v>
      </c>
      <c r="BC8" s="108">
        <v>0.0</v>
      </c>
      <c r="BE8" s="105">
        <v>0.0</v>
      </c>
      <c r="BG8" s="108">
        <v>0.0</v>
      </c>
      <c r="BH8" s="108">
        <v>0.0</v>
      </c>
      <c r="BJ8" s="108">
        <v>0.0</v>
      </c>
      <c r="BK8" s="97"/>
      <c r="BL8" s="160"/>
      <c r="BM8" s="162"/>
      <c r="BN8" s="162"/>
      <c r="BO8" s="120">
        <f t="shared" ref="BO8:BP8" si="20">AX8*BO$4</f>
        <v>0</v>
      </c>
      <c r="BP8" s="120">
        <f t="shared" si="20"/>
        <v>0</v>
      </c>
      <c r="BR8" s="120">
        <f t="shared" si="21"/>
        <v>0</v>
      </c>
      <c r="BT8" s="120">
        <f t="shared" si="22"/>
        <v>0</v>
      </c>
      <c r="BV8" s="162">
        <f t="shared" si="23"/>
        <v>0</v>
      </c>
      <c r="BX8" s="120">
        <f t="shared" ref="BX8:BY8" si="24">BG8*BX$4</f>
        <v>0</v>
      </c>
      <c r="BY8" s="120">
        <f t="shared" si="24"/>
        <v>0</v>
      </c>
      <c r="CA8" s="180">
        <f t="shared" si="25"/>
        <v>0</v>
      </c>
      <c r="CB8" s="97"/>
      <c r="CC8" s="120">
        <f t="shared" si="12"/>
        <v>0</v>
      </c>
      <c r="CD8" s="139">
        <f t="shared" si="13"/>
        <v>0</v>
      </c>
      <c r="CE8" s="97"/>
      <c r="CF8" s="139">
        <f t="shared" si="26"/>
        <v>1</v>
      </c>
      <c r="CH8" s="139">
        <f t="shared" si="27"/>
        <v>10.41065024</v>
      </c>
      <c r="CI8" s="97"/>
    </row>
    <row r="9">
      <c r="A9" s="166">
        <v>3.0</v>
      </c>
      <c r="B9" s="166" t="s">
        <v>164</v>
      </c>
      <c r="D9" s="168">
        <v>0.0</v>
      </c>
      <c r="E9" s="97"/>
      <c r="F9" s="169">
        <v>0.0</v>
      </c>
      <c r="G9" s="171"/>
      <c r="H9" s="185">
        <f t="shared" si="14"/>
        <v>0</v>
      </c>
      <c r="I9" s="172"/>
      <c r="J9" s="120">
        <f t="shared" si="15"/>
        <v>0</v>
      </c>
      <c r="K9" s="139">
        <f t="shared" si="6"/>
        <v>0</v>
      </c>
      <c r="L9" s="97"/>
      <c r="M9" s="169"/>
      <c r="N9" s="112"/>
      <c r="O9" s="174">
        <v>0.0</v>
      </c>
      <c r="P9" s="186"/>
      <c r="Q9" s="105"/>
      <c r="R9" s="188">
        <f t="shared" si="16"/>
        <v>0</v>
      </c>
      <c r="S9" s="96">
        <f t="shared" si="17"/>
        <v>0</v>
      </c>
      <c r="T9" s="139">
        <f t="shared" si="7"/>
        <v>0</v>
      </c>
      <c r="U9" s="97"/>
      <c r="V9" s="108"/>
      <c r="X9" s="110"/>
      <c r="Y9" s="96"/>
      <c r="Z9" s="104"/>
      <c r="AA9" s="104"/>
      <c r="AB9" s="104"/>
      <c r="AC9" s="110">
        <v>0.0</v>
      </c>
      <c r="AD9" s="184">
        <v>0.0</v>
      </c>
      <c r="AE9" s="168"/>
      <c r="AG9" s="112"/>
      <c r="AI9" s="120"/>
      <c r="AJ9" s="176"/>
      <c r="AK9" s="176"/>
      <c r="AL9" s="176"/>
      <c r="AM9" s="168">
        <f t="shared" si="18"/>
        <v>0</v>
      </c>
      <c r="AO9" s="168">
        <f t="shared" si="19"/>
        <v>0</v>
      </c>
      <c r="AP9" s="97"/>
      <c r="AQ9" s="120">
        <f t="shared" si="8"/>
        <v>0</v>
      </c>
      <c r="AR9" s="139">
        <f t="shared" si="9"/>
        <v>0</v>
      </c>
      <c r="AS9" s="97"/>
      <c r="AT9" s="96"/>
      <c r="AV9" s="96"/>
      <c r="AX9" s="108">
        <v>0.0</v>
      </c>
      <c r="AY9" s="108">
        <v>0.0</v>
      </c>
      <c r="BA9" s="108">
        <v>0.0</v>
      </c>
      <c r="BC9" s="108">
        <v>0.0</v>
      </c>
      <c r="BE9" s="105">
        <v>0.0</v>
      </c>
      <c r="BG9" s="108">
        <v>0.0</v>
      </c>
      <c r="BH9" s="108">
        <v>0.0</v>
      </c>
      <c r="BJ9" s="108">
        <v>0.0</v>
      </c>
      <c r="BK9" s="97"/>
      <c r="BL9" s="160"/>
      <c r="BM9" s="162"/>
      <c r="BN9" s="162"/>
      <c r="BO9" s="120">
        <f t="shared" ref="BO9:BP9" si="28">AX9*BO$4</f>
        <v>0</v>
      </c>
      <c r="BP9" s="120">
        <f t="shared" si="28"/>
        <v>0</v>
      </c>
      <c r="BR9" s="120">
        <f t="shared" si="21"/>
        <v>0</v>
      </c>
      <c r="BT9" s="120">
        <f t="shared" si="22"/>
        <v>0</v>
      </c>
      <c r="BV9" s="162">
        <f t="shared" si="23"/>
        <v>0</v>
      </c>
      <c r="BX9" s="120">
        <f t="shared" ref="BX9:BY9" si="29">BG9*BX$4</f>
        <v>0</v>
      </c>
      <c r="BY9" s="120">
        <f t="shared" si="29"/>
        <v>0</v>
      </c>
      <c r="CA9" s="180">
        <f t="shared" si="25"/>
        <v>0</v>
      </c>
      <c r="CB9" s="97"/>
      <c r="CC9" s="120">
        <f t="shared" si="12"/>
        <v>0</v>
      </c>
      <c r="CD9" s="139">
        <f t="shared" si="13"/>
        <v>0</v>
      </c>
      <c r="CE9" s="97"/>
      <c r="CF9" s="139">
        <f t="shared" si="26"/>
        <v>0</v>
      </c>
      <c r="CH9" s="139">
        <f t="shared" si="27"/>
        <v>9.410650236</v>
      </c>
      <c r="CI9" s="97"/>
    </row>
    <row r="10">
      <c r="A10" s="166">
        <v>4.0</v>
      </c>
      <c r="B10" s="166" t="s">
        <v>166</v>
      </c>
      <c r="D10" s="168">
        <v>0.0</v>
      </c>
      <c r="E10" s="97"/>
      <c r="F10" s="169">
        <v>0.0</v>
      </c>
      <c r="G10" s="171"/>
      <c r="H10" s="185">
        <f t="shared" si="14"/>
        <v>0</v>
      </c>
      <c r="I10" s="172"/>
      <c r="J10" s="120">
        <f t="shared" si="15"/>
        <v>0</v>
      </c>
      <c r="K10" s="139">
        <f t="shared" si="6"/>
        <v>0</v>
      </c>
      <c r="L10" s="97"/>
      <c r="M10" s="169"/>
      <c r="N10" s="112"/>
      <c r="O10" s="174">
        <v>0.0</v>
      </c>
      <c r="P10" s="186"/>
      <c r="Q10" s="105"/>
      <c r="R10" s="188">
        <f t="shared" si="16"/>
        <v>0</v>
      </c>
      <c r="S10" s="96">
        <f t="shared" si="17"/>
        <v>0</v>
      </c>
      <c r="T10" s="139">
        <f t="shared" si="7"/>
        <v>0</v>
      </c>
      <c r="U10" s="97"/>
      <c r="V10" s="108"/>
      <c r="X10" s="110"/>
      <c r="Y10" s="96"/>
      <c r="Z10" s="104"/>
      <c r="AA10" s="104"/>
      <c r="AB10" s="104"/>
      <c r="AC10" s="110">
        <v>0.0</v>
      </c>
      <c r="AD10" s="184">
        <v>0.0</v>
      </c>
      <c r="AE10" s="168"/>
      <c r="AG10" s="112"/>
      <c r="AI10" s="120"/>
      <c r="AJ10" s="176"/>
      <c r="AK10" s="176"/>
      <c r="AL10" s="176"/>
      <c r="AM10" s="168">
        <f t="shared" si="18"/>
        <v>0</v>
      </c>
      <c r="AO10" s="168">
        <f t="shared" si="19"/>
        <v>0</v>
      </c>
      <c r="AP10" s="97"/>
      <c r="AQ10" s="120">
        <f t="shared" si="8"/>
        <v>0</v>
      </c>
      <c r="AR10" s="139">
        <f t="shared" si="9"/>
        <v>0</v>
      </c>
      <c r="AS10" s="97"/>
      <c r="AT10" s="96"/>
      <c r="AV10" s="96"/>
      <c r="AX10" s="108">
        <v>0.0</v>
      </c>
      <c r="AY10" s="108">
        <v>0.0</v>
      </c>
      <c r="BA10" s="108">
        <v>0.0</v>
      </c>
      <c r="BC10" s="108">
        <v>0.0</v>
      </c>
      <c r="BE10" s="105">
        <v>0.0</v>
      </c>
      <c r="BG10" s="108">
        <v>0.0</v>
      </c>
      <c r="BH10" s="108">
        <v>0.0</v>
      </c>
      <c r="BJ10" s="108">
        <v>0.0</v>
      </c>
      <c r="BK10" s="97"/>
      <c r="BL10" s="160"/>
      <c r="BM10" s="162"/>
      <c r="BN10" s="162"/>
      <c r="BO10" s="120">
        <f t="shared" ref="BO10:BP10" si="30">AX10*BO$4</f>
        <v>0</v>
      </c>
      <c r="BP10" s="120">
        <f t="shared" si="30"/>
        <v>0</v>
      </c>
      <c r="BR10" s="120">
        <f t="shared" si="21"/>
        <v>0</v>
      </c>
      <c r="BT10" s="120">
        <f t="shared" si="22"/>
        <v>0</v>
      </c>
      <c r="BV10" s="162">
        <f t="shared" si="23"/>
        <v>0</v>
      </c>
      <c r="BX10" s="120">
        <f t="shared" ref="BX10:BY10" si="31">BG10*BX$4</f>
        <v>0</v>
      </c>
      <c r="BY10" s="120">
        <f t="shared" si="31"/>
        <v>0</v>
      </c>
      <c r="CA10" s="180">
        <f t="shared" si="25"/>
        <v>0</v>
      </c>
      <c r="CB10" s="97"/>
      <c r="CC10" s="120">
        <f t="shared" si="12"/>
        <v>0</v>
      </c>
      <c r="CD10" s="139">
        <f t="shared" si="13"/>
        <v>0</v>
      </c>
      <c r="CE10" s="97"/>
      <c r="CF10" s="139">
        <f t="shared" si="26"/>
        <v>0</v>
      </c>
      <c r="CH10" s="139">
        <f t="shared" si="27"/>
        <v>9.410650236</v>
      </c>
      <c r="CI10" s="97"/>
    </row>
    <row r="11">
      <c r="A11" s="166">
        <v>5.0</v>
      </c>
      <c r="B11" s="166" t="s">
        <v>167</v>
      </c>
      <c r="D11" s="168">
        <v>1.0</v>
      </c>
      <c r="E11" s="97"/>
      <c r="F11" s="169">
        <v>0.0</v>
      </c>
      <c r="G11" s="171"/>
      <c r="H11" s="185">
        <f t="shared" si="14"/>
        <v>0</v>
      </c>
      <c r="I11" s="172"/>
      <c r="J11" s="120">
        <f t="shared" si="15"/>
        <v>0</v>
      </c>
      <c r="K11" s="139">
        <f t="shared" si="6"/>
        <v>0</v>
      </c>
      <c r="L11" s="97"/>
      <c r="M11" s="169"/>
      <c r="N11" s="112"/>
      <c r="O11" s="174">
        <v>0.0</v>
      </c>
      <c r="P11" s="186"/>
      <c r="Q11" s="105"/>
      <c r="R11" s="188">
        <f t="shared" si="16"/>
        <v>0</v>
      </c>
      <c r="S11" s="96">
        <f t="shared" si="17"/>
        <v>0</v>
      </c>
      <c r="T11" s="139">
        <f t="shared" si="7"/>
        <v>0</v>
      </c>
      <c r="U11" s="97"/>
      <c r="V11" s="108"/>
      <c r="X11" s="110"/>
      <c r="Y11" s="96"/>
      <c r="Z11" s="104"/>
      <c r="AA11" s="104"/>
      <c r="AB11" s="104"/>
      <c r="AC11" s="110">
        <v>0.0</v>
      </c>
      <c r="AD11" s="184">
        <v>0.0</v>
      </c>
      <c r="AE11" s="168"/>
      <c r="AG11" s="112"/>
      <c r="AI11" s="120"/>
      <c r="AJ11" s="176"/>
      <c r="AK11" s="176"/>
      <c r="AL11" s="176"/>
      <c r="AM11" s="168">
        <f t="shared" si="18"/>
        <v>0</v>
      </c>
      <c r="AO11" s="168">
        <f t="shared" si="19"/>
        <v>0</v>
      </c>
      <c r="AP11" s="97"/>
      <c r="AQ11" s="120">
        <f t="shared" si="8"/>
        <v>0</v>
      </c>
      <c r="AR11" s="139">
        <f t="shared" si="9"/>
        <v>0</v>
      </c>
      <c r="AS11" s="97"/>
      <c r="AT11" s="96"/>
      <c r="AV11" s="96"/>
      <c r="AX11" s="108">
        <v>0.0</v>
      </c>
      <c r="AY11" s="108">
        <v>0.0</v>
      </c>
      <c r="BA11" s="108">
        <v>0.0</v>
      </c>
      <c r="BC11" s="108">
        <v>0.0</v>
      </c>
      <c r="BE11" s="105">
        <v>0.0</v>
      </c>
      <c r="BG11" s="108">
        <v>0.0</v>
      </c>
      <c r="BH11" s="108">
        <v>0.0</v>
      </c>
      <c r="BJ11" s="108">
        <v>0.0</v>
      </c>
      <c r="BK11" s="97"/>
      <c r="BL11" s="162"/>
      <c r="BM11" s="162"/>
      <c r="BN11" s="162"/>
      <c r="BO11" s="120">
        <f t="shared" ref="BO11:BP11" si="32">AX11*BO$4</f>
        <v>0</v>
      </c>
      <c r="BP11" s="120">
        <f t="shared" si="32"/>
        <v>0</v>
      </c>
      <c r="BR11" s="120">
        <f t="shared" si="21"/>
        <v>0</v>
      </c>
      <c r="BT11" s="120">
        <f t="shared" si="22"/>
        <v>0</v>
      </c>
      <c r="BV11" s="162">
        <f t="shared" si="23"/>
        <v>0</v>
      </c>
      <c r="BX11" s="120">
        <f t="shared" ref="BX11:BY11" si="33">BG11*BX$4</f>
        <v>0</v>
      </c>
      <c r="BY11" s="120">
        <f t="shared" si="33"/>
        <v>0</v>
      </c>
      <c r="CA11" s="180">
        <f t="shared" si="25"/>
        <v>0</v>
      </c>
      <c r="CB11" s="97"/>
      <c r="CC11" s="120">
        <f t="shared" si="12"/>
        <v>0</v>
      </c>
      <c r="CD11" s="139">
        <f t="shared" si="13"/>
        <v>0</v>
      </c>
      <c r="CE11" s="97"/>
      <c r="CF11" s="139">
        <f t="shared" si="26"/>
        <v>1</v>
      </c>
      <c r="CH11" s="139">
        <f t="shared" si="27"/>
        <v>10.41065024</v>
      </c>
      <c r="CI11" s="97"/>
    </row>
    <row r="12">
      <c r="A12" s="166">
        <v>6.0</v>
      </c>
      <c r="B12" s="166" t="s">
        <v>169</v>
      </c>
      <c r="D12" s="168">
        <v>3.0</v>
      </c>
      <c r="E12" s="97"/>
      <c r="F12" s="169">
        <v>0.0</v>
      </c>
      <c r="G12" s="171"/>
      <c r="H12" s="185">
        <f t="shared" si="14"/>
        <v>0</v>
      </c>
      <c r="I12" s="172"/>
      <c r="J12" s="120">
        <f t="shared" si="15"/>
        <v>0</v>
      </c>
      <c r="K12" s="139">
        <f t="shared" si="6"/>
        <v>0</v>
      </c>
      <c r="L12" s="97"/>
      <c r="M12" s="169"/>
      <c r="N12" s="112"/>
      <c r="O12" s="174">
        <v>0.0</v>
      </c>
      <c r="P12" s="96"/>
      <c r="Q12" s="96"/>
      <c r="R12" s="106">
        <f t="shared" ref="R12:R18" si="36">M12*R$4</f>
        <v>0</v>
      </c>
      <c r="S12" s="96">
        <f t="shared" si="17"/>
        <v>0</v>
      </c>
      <c r="T12" s="139">
        <f t="shared" si="7"/>
        <v>0</v>
      </c>
      <c r="U12" s="97"/>
      <c r="V12" s="108"/>
      <c r="X12" s="110"/>
      <c r="Y12" s="96"/>
      <c r="Z12" s="104"/>
      <c r="AA12" s="104"/>
      <c r="AB12" s="104"/>
      <c r="AC12" s="110">
        <v>11.0</v>
      </c>
      <c r="AD12" s="184">
        <v>6.0</v>
      </c>
      <c r="AE12" s="168"/>
      <c r="AG12" s="112"/>
      <c r="AI12" s="120"/>
      <c r="AJ12" s="176"/>
      <c r="AK12" s="176"/>
      <c r="AL12" s="176"/>
      <c r="AM12" s="168">
        <f t="shared" si="18"/>
        <v>2.75</v>
      </c>
      <c r="AO12" s="168">
        <f t="shared" si="19"/>
        <v>6</v>
      </c>
      <c r="AP12" s="97"/>
      <c r="AQ12" s="120">
        <f t="shared" si="8"/>
        <v>8.75</v>
      </c>
      <c r="AR12" s="139">
        <f t="shared" si="9"/>
        <v>6.1796875</v>
      </c>
      <c r="AS12" s="97"/>
      <c r="AT12" s="96"/>
      <c r="AV12" s="96"/>
      <c r="AX12" s="108">
        <v>0.0</v>
      </c>
      <c r="AY12" s="108">
        <v>0.0</v>
      </c>
      <c r="BA12" s="108">
        <v>0.0</v>
      </c>
      <c r="BC12" s="108">
        <v>0.0</v>
      </c>
      <c r="BE12" s="105">
        <v>0.0</v>
      </c>
      <c r="BG12" s="108">
        <v>0.0</v>
      </c>
      <c r="BH12" s="108">
        <v>0.0</v>
      </c>
      <c r="BJ12" s="108">
        <v>0.0</v>
      </c>
      <c r="BK12" s="97"/>
      <c r="BL12" s="162"/>
      <c r="BM12" s="162"/>
      <c r="BN12" s="162"/>
      <c r="BO12" s="120">
        <f t="shared" ref="BO12:BP12" si="34">AX12*BO$4</f>
        <v>0</v>
      </c>
      <c r="BP12" s="120">
        <f t="shared" si="34"/>
        <v>0</v>
      </c>
      <c r="BR12" s="120">
        <f t="shared" si="21"/>
        <v>0</v>
      </c>
      <c r="BT12" s="120">
        <f t="shared" si="22"/>
        <v>0</v>
      </c>
      <c r="BV12" s="162">
        <f t="shared" si="23"/>
        <v>0</v>
      </c>
      <c r="BX12" s="120">
        <f t="shared" ref="BX12:BY12" si="35">BG12*BX$4</f>
        <v>0</v>
      </c>
      <c r="BY12" s="120">
        <f t="shared" si="35"/>
        <v>0</v>
      </c>
      <c r="CA12" s="180">
        <f t="shared" si="25"/>
        <v>0</v>
      </c>
      <c r="CB12" s="97"/>
      <c r="CC12" s="120">
        <f t="shared" si="12"/>
        <v>0</v>
      </c>
      <c r="CD12" s="139">
        <f t="shared" si="13"/>
        <v>0</v>
      </c>
      <c r="CE12" s="97"/>
      <c r="CF12" s="139">
        <f t="shared" si="26"/>
        <v>9.1796875</v>
      </c>
      <c r="CH12" s="139">
        <f t="shared" si="27"/>
        <v>18.59033774</v>
      </c>
      <c r="CI12" s="97"/>
    </row>
    <row r="13">
      <c r="A13" s="166"/>
      <c r="B13" s="166"/>
      <c r="D13" s="168"/>
      <c r="E13" s="97"/>
      <c r="F13" s="169">
        <v>0.0</v>
      </c>
      <c r="G13" s="171"/>
      <c r="H13" s="185">
        <f t="shared" si="14"/>
        <v>0</v>
      </c>
      <c r="I13" s="172"/>
      <c r="J13" s="120">
        <f t="shared" si="15"/>
        <v>0</v>
      </c>
      <c r="K13" s="139">
        <f t="shared" si="6"/>
        <v>0</v>
      </c>
      <c r="L13" s="97"/>
      <c r="M13" s="169"/>
      <c r="N13" s="112"/>
      <c r="O13" s="174">
        <v>0.0</v>
      </c>
      <c r="P13" s="96"/>
      <c r="Q13" s="96"/>
      <c r="R13" s="106">
        <f t="shared" si="36"/>
        <v>0</v>
      </c>
      <c r="S13" s="96">
        <f t="shared" si="17"/>
        <v>0</v>
      </c>
      <c r="T13" s="139">
        <f t="shared" si="7"/>
        <v>0</v>
      </c>
      <c r="U13" s="97"/>
      <c r="V13" s="108"/>
      <c r="X13" s="110"/>
      <c r="Y13" s="96"/>
      <c r="Z13" s="104"/>
      <c r="AA13" s="104"/>
      <c r="AB13" s="104"/>
      <c r="AC13" s="110">
        <v>0.0</v>
      </c>
      <c r="AD13" s="184">
        <v>0.0</v>
      </c>
      <c r="AE13" s="168"/>
      <c r="AG13" s="112"/>
      <c r="AI13" s="120"/>
      <c r="AJ13" s="176"/>
      <c r="AK13" s="176"/>
      <c r="AL13" s="176"/>
      <c r="AM13" s="168">
        <f t="shared" si="18"/>
        <v>0</v>
      </c>
      <c r="AO13" s="168">
        <f t="shared" si="19"/>
        <v>0</v>
      </c>
      <c r="AP13" s="97"/>
      <c r="AQ13" s="120">
        <f t="shared" si="8"/>
        <v>0</v>
      </c>
      <c r="AR13" s="139">
        <f t="shared" si="9"/>
        <v>0</v>
      </c>
      <c r="AS13" s="97"/>
      <c r="AT13" s="96"/>
      <c r="AV13" s="96"/>
      <c r="AX13" s="108">
        <v>0.0</v>
      </c>
      <c r="AY13" s="108">
        <v>0.0</v>
      </c>
      <c r="BA13" s="108">
        <v>0.0</v>
      </c>
      <c r="BC13" s="108">
        <v>0.0</v>
      </c>
      <c r="BE13" s="105">
        <v>0.0</v>
      </c>
      <c r="BG13" s="108">
        <v>0.0</v>
      </c>
      <c r="BH13" s="108">
        <v>0.0</v>
      </c>
      <c r="BJ13" s="108">
        <v>0.0</v>
      </c>
      <c r="BK13" s="97"/>
      <c r="BL13" s="160"/>
      <c r="BM13" s="162"/>
      <c r="BN13" s="162"/>
      <c r="BO13" s="120">
        <f t="shared" ref="BO13:BP13" si="37">AX13*BO$4</f>
        <v>0</v>
      </c>
      <c r="BP13" s="120">
        <f t="shared" si="37"/>
        <v>0</v>
      </c>
      <c r="BR13" s="120">
        <f t="shared" si="21"/>
        <v>0</v>
      </c>
      <c r="BT13" s="120">
        <f t="shared" si="22"/>
        <v>0</v>
      </c>
      <c r="BV13" s="162">
        <f t="shared" si="23"/>
        <v>0</v>
      </c>
      <c r="BX13" s="120">
        <f t="shared" ref="BX13:BY13" si="38">BG13*BX$4</f>
        <v>0</v>
      </c>
      <c r="BY13" s="120">
        <f t="shared" si="38"/>
        <v>0</v>
      </c>
      <c r="CA13" s="180">
        <f t="shared" si="25"/>
        <v>0</v>
      </c>
      <c r="CB13" s="97"/>
      <c r="CC13" s="120">
        <f t="shared" si="12"/>
        <v>0</v>
      </c>
      <c r="CD13" s="139">
        <f t="shared" si="13"/>
        <v>0</v>
      </c>
      <c r="CE13" s="97"/>
      <c r="CF13" s="120"/>
      <c r="CH13" s="120"/>
      <c r="CI13" s="97"/>
    </row>
    <row r="14">
      <c r="A14" s="166"/>
      <c r="B14" s="166"/>
      <c r="D14" s="168"/>
      <c r="E14" s="97"/>
      <c r="F14" s="169">
        <v>0.0</v>
      </c>
      <c r="G14" s="171"/>
      <c r="H14" s="185">
        <f t="shared" si="14"/>
        <v>0</v>
      </c>
      <c r="I14" s="172"/>
      <c r="J14" s="120">
        <f t="shared" si="15"/>
        <v>0</v>
      </c>
      <c r="K14" s="139">
        <f t="shared" si="6"/>
        <v>0</v>
      </c>
      <c r="L14" s="97"/>
      <c r="M14" s="169"/>
      <c r="N14" s="112"/>
      <c r="O14" s="174">
        <v>0.0</v>
      </c>
      <c r="P14" s="96"/>
      <c r="Q14" s="96"/>
      <c r="R14" s="106">
        <f t="shared" si="36"/>
        <v>0</v>
      </c>
      <c r="S14" s="96">
        <f t="shared" si="17"/>
        <v>0</v>
      </c>
      <c r="T14" s="139">
        <f t="shared" si="7"/>
        <v>0</v>
      </c>
      <c r="U14" s="97"/>
      <c r="V14" s="108"/>
      <c r="X14" s="110"/>
      <c r="Y14" s="96"/>
      <c r="Z14" s="104"/>
      <c r="AA14" s="104"/>
      <c r="AB14" s="104"/>
      <c r="AC14" s="110">
        <v>0.0</v>
      </c>
      <c r="AD14" s="184">
        <v>0.0</v>
      </c>
      <c r="AE14" s="168"/>
      <c r="AG14" s="112"/>
      <c r="AI14" s="120"/>
      <c r="AJ14" s="176"/>
      <c r="AK14" s="176"/>
      <c r="AL14" s="176"/>
      <c r="AM14" s="168">
        <f t="shared" si="18"/>
        <v>0</v>
      </c>
      <c r="AO14" s="168">
        <f t="shared" si="19"/>
        <v>0</v>
      </c>
      <c r="AP14" s="97"/>
      <c r="AQ14" s="120">
        <f t="shared" si="8"/>
        <v>0</v>
      </c>
      <c r="AR14" s="139">
        <f t="shared" si="9"/>
        <v>0</v>
      </c>
      <c r="AS14" s="97"/>
      <c r="AT14" s="96"/>
      <c r="AV14" s="96"/>
      <c r="AX14" s="108">
        <v>0.0</v>
      </c>
      <c r="AY14" s="108">
        <v>0.0</v>
      </c>
      <c r="BA14" s="108">
        <v>0.0</v>
      </c>
      <c r="BC14" s="108">
        <v>0.0</v>
      </c>
      <c r="BE14" s="105">
        <v>0.0</v>
      </c>
      <c r="BG14" s="108">
        <v>0.0</v>
      </c>
      <c r="BH14" s="108">
        <v>0.0</v>
      </c>
      <c r="BJ14" s="108">
        <v>0.0</v>
      </c>
      <c r="BK14" s="97"/>
      <c r="BL14" s="160"/>
      <c r="BM14" s="162"/>
      <c r="BN14" s="162"/>
      <c r="BO14" s="120">
        <f t="shared" ref="BO14:BP14" si="39">AX14*BO$4</f>
        <v>0</v>
      </c>
      <c r="BP14" s="120">
        <f t="shared" si="39"/>
        <v>0</v>
      </c>
      <c r="BR14" s="120">
        <f t="shared" si="21"/>
        <v>0</v>
      </c>
      <c r="BT14" s="120">
        <f t="shared" si="22"/>
        <v>0</v>
      </c>
      <c r="BV14" s="162">
        <f t="shared" si="23"/>
        <v>0</v>
      </c>
      <c r="BX14" s="120">
        <f t="shared" ref="BX14:BY14" si="40">BG14*BX$4</f>
        <v>0</v>
      </c>
      <c r="BY14" s="120">
        <f t="shared" si="40"/>
        <v>0</v>
      </c>
      <c r="CA14" s="180">
        <f t="shared" si="25"/>
        <v>0</v>
      </c>
      <c r="CB14" s="97"/>
      <c r="CC14" s="120">
        <f t="shared" si="12"/>
        <v>0</v>
      </c>
      <c r="CD14" s="139">
        <f t="shared" si="13"/>
        <v>0</v>
      </c>
      <c r="CE14" s="97"/>
      <c r="CF14" s="120"/>
      <c r="CH14" s="120"/>
      <c r="CI14" s="97"/>
    </row>
    <row r="15">
      <c r="A15" s="166"/>
      <c r="B15" s="166"/>
      <c r="D15" s="168"/>
      <c r="E15" s="97"/>
      <c r="F15" s="169">
        <v>0.0</v>
      </c>
      <c r="G15" s="171"/>
      <c r="H15" s="185">
        <f t="shared" si="14"/>
        <v>0</v>
      </c>
      <c r="I15" s="172"/>
      <c r="J15" s="120">
        <f t="shared" si="15"/>
        <v>0</v>
      </c>
      <c r="K15" s="139">
        <f t="shared" si="6"/>
        <v>0</v>
      </c>
      <c r="L15" s="97"/>
      <c r="M15" s="169"/>
      <c r="N15" s="112"/>
      <c r="O15" s="174">
        <v>0.0</v>
      </c>
      <c r="P15" s="96"/>
      <c r="Q15" s="96"/>
      <c r="R15" s="106">
        <f t="shared" si="36"/>
        <v>0</v>
      </c>
      <c r="S15" s="96">
        <f t="shared" si="17"/>
        <v>0</v>
      </c>
      <c r="T15" s="139">
        <f t="shared" si="7"/>
        <v>0</v>
      </c>
      <c r="U15" s="97"/>
      <c r="V15" s="108"/>
      <c r="X15" s="110"/>
      <c r="Y15" s="96"/>
      <c r="Z15" s="104"/>
      <c r="AA15" s="104"/>
      <c r="AB15" s="104"/>
      <c r="AC15" s="110">
        <v>0.0</v>
      </c>
      <c r="AD15" s="184">
        <v>0.0</v>
      </c>
      <c r="AE15" s="168"/>
      <c r="AG15" s="112"/>
      <c r="AI15" s="120"/>
      <c r="AJ15" s="176"/>
      <c r="AK15" s="176"/>
      <c r="AL15" s="176"/>
      <c r="AM15" s="168">
        <f t="shared" si="18"/>
        <v>0</v>
      </c>
      <c r="AO15" s="168">
        <f t="shared" si="19"/>
        <v>0</v>
      </c>
      <c r="AP15" s="97"/>
      <c r="AQ15" s="120">
        <f t="shared" si="8"/>
        <v>0</v>
      </c>
      <c r="AR15" s="139">
        <f t="shared" si="9"/>
        <v>0</v>
      </c>
      <c r="AS15" s="97"/>
      <c r="AT15" s="96"/>
      <c r="AV15" s="96"/>
      <c r="AX15" s="108">
        <v>0.0</v>
      </c>
      <c r="AY15" s="108">
        <v>0.0</v>
      </c>
      <c r="BA15" s="108">
        <v>0.0</v>
      </c>
      <c r="BC15" s="108">
        <v>0.0</v>
      </c>
      <c r="BE15" s="105">
        <v>0.0</v>
      </c>
      <c r="BG15" s="108">
        <v>0.0</v>
      </c>
      <c r="BH15" s="108">
        <v>0.0</v>
      </c>
      <c r="BJ15" s="108">
        <v>0.0</v>
      </c>
      <c r="BK15" s="97"/>
      <c r="BL15" s="160"/>
      <c r="BM15" s="162"/>
      <c r="BN15" s="162"/>
      <c r="BO15" s="120">
        <f t="shared" ref="BO15:BP15" si="41">AX15*BO$4</f>
        <v>0</v>
      </c>
      <c r="BP15" s="120">
        <f t="shared" si="41"/>
        <v>0</v>
      </c>
      <c r="BR15" s="120">
        <f t="shared" si="21"/>
        <v>0</v>
      </c>
      <c r="BT15" s="120">
        <f t="shared" si="22"/>
        <v>0</v>
      </c>
      <c r="BV15" s="162">
        <f t="shared" si="23"/>
        <v>0</v>
      </c>
      <c r="BX15" s="120">
        <f t="shared" ref="BX15:BY15" si="42">BG15*BX$4</f>
        <v>0</v>
      </c>
      <c r="BY15" s="120">
        <f t="shared" si="42"/>
        <v>0</v>
      </c>
      <c r="CA15" s="180">
        <f t="shared" si="25"/>
        <v>0</v>
      </c>
      <c r="CB15" s="97"/>
      <c r="CC15" s="120">
        <f t="shared" si="12"/>
        <v>0</v>
      </c>
      <c r="CD15" s="139">
        <f t="shared" si="13"/>
        <v>0</v>
      </c>
      <c r="CE15" s="97"/>
      <c r="CF15" s="120"/>
      <c r="CH15" s="120"/>
      <c r="CI15" s="97"/>
    </row>
    <row r="16">
      <c r="A16" s="166"/>
      <c r="B16" s="166"/>
      <c r="D16" s="168"/>
      <c r="E16" s="97"/>
      <c r="F16" s="169">
        <v>0.0</v>
      </c>
      <c r="G16" s="171"/>
      <c r="H16" s="185">
        <f t="shared" si="14"/>
        <v>0</v>
      </c>
      <c r="I16" s="172"/>
      <c r="J16" s="120">
        <f t="shared" si="15"/>
        <v>0</v>
      </c>
      <c r="K16" s="139">
        <f t="shared" si="6"/>
        <v>0</v>
      </c>
      <c r="L16" s="97"/>
      <c r="M16" s="169"/>
      <c r="N16" s="112"/>
      <c r="O16" s="174">
        <v>0.0</v>
      </c>
      <c r="P16" s="96"/>
      <c r="Q16" s="96"/>
      <c r="R16" s="106">
        <f t="shared" si="36"/>
        <v>0</v>
      </c>
      <c r="S16" s="96">
        <f t="shared" si="17"/>
        <v>0</v>
      </c>
      <c r="T16" s="139">
        <f t="shared" si="7"/>
        <v>0</v>
      </c>
      <c r="U16" s="97"/>
      <c r="V16" s="108"/>
      <c r="X16" s="110"/>
      <c r="Y16" s="96"/>
      <c r="Z16" s="104"/>
      <c r="AA16" s="104"/>
      <c r="AB16" s="104"/>
      <c r="AC16" s="110">
        <v>0.0</v>
      </c>
      <c r="AD16" s="184">
        <v>0.0</v>
      </c>
      <c r="AE16" s="168"/>
      <c r="AG16" s="112"/>
      <c r="AI16" s="120"/>
      <c r="AJ16" s="176"/>
      <c r="AK16" s="176"/>
      <c r="AL16" s="176"/>
      <c r="AM16" s="168">
        <f t="shared" si="18"/>
        <v>0</v>
      </c>
      <c r="AO16" s="168">
        <f t="shared" si="19"/>
        <v>0</v>
      </c>
      <c r="AP16" s="97"/>
      <c r="AQ16" s="120">
        <f t="shared" si="8"/>
        <v>0</v>
      </c>
      <c r="AR16" s="139">
        <f t="shared" si="9"/>
        <v>0</v>
      </c>
      <c r="AS16" s="97"/>
      <c r="AT16" s="96"/>
      <c r="AV16" s="96"/>
      <c r="AX16" s="108">
        <v>0.0</v>
      </c>
      <c r="AY16" s="108">
        <v>0.0</v>
      </c>
      <c r="BA16" s="108">
        <v>0.0</v>
      </c>
      <c r="BC16" s="108">
        <v>0.0</v>
      </c>
      <c r="BE16" s="105">
        <v>0.0</v>
      </c>
      <c r="BG16" s="108">
        <v>0.0</v>
      </c>
      <c r="BH16" s="108">
        <v>0.0</v>
      </c>
      <c r="BJ16" s="108">
        <v>0.0</v>
      </c>
      <c r="BK16" s="97"/>
      <c r="BL16" s="160"/>
      <c r="BM16" s="162"/>
      <c r="BN16" s="162"/>
      <c r="BO16" s="120">
        <f t="shared" ref="BO16:BP16" si="43">AX16*BO$4</f>
        <v>0</v>
      </c>
      <c r="BP16" s="120">
        <f t="shared" si="43"/>
        <v>0</v>
      </c>
      <c r="BR16" s="120">
        <f t="shared" si="21"/>
        <v>0</v>
      </c>
      <c r="BT16" s="120">
        <f t="shared" si="22"/>
        <v>0</v>
      </c>
      <c r="BV16" s="162">
        <f t="shared" si="23"/>
        <v>0</v>
      </c>
      <c r="BX16" s="120">
        <f t="shared" ref="BX16:BY16" si="44">BG16*BX$4</f>
        <v>0</v>
      </c>
      <c r="BY16" s="120">
        <f t="shared" si="44"/>
        <v>0</v>
      </c>
      <c r="CA16" s="180">
        <f t="shared" si="25"/>
        <v>0</v>
      </c>
      <c r="CB16" s="97"/>
      <c r="CC16" s="120">
        <f t="shared" si="12"/>
        <v>0</v>
      </c>
      <c r="CD16" s="139">
        <f t="shared" si="13"/>
        <v>0</v>
      </c>
      <c r="CE16" s="97"/>
      <c r="CF16" s="120"/>
      <c r="CH16" s="120"/>
      <c r="CI16" s="97"/>
    </row>
    <row r="17">
      <c r="A17" s="166"/>
      <c r="B17" s="166"/>
      <c r="D17" s="168"/>
      <c r="E17" s="97"/>
      <c r="F17" s="169">
        <v>0.0</v>
      </c>
      <c r="G17" s="171"/>
      <c r="H17" s="185">
        <f t="shared" si="14"/>
        <v>0</v>
      </c>
      <c r="I17" s="172"/>
      <c r="J17" s="120">
        <f t="shared" si="15"/>
        <v>0</v>
      </c>
      <c r="K17" s="139">
        <f t="shared" si="6"/>
        <v>0</v>
      </c>
      <c r="L17" s="97"/>
      <c r="M17" s="169"/>
      <c r="N17" s="112"/>
      <c r="O17" s="174">
        <v>0.0</v>
      </c>
      <c r="P17" s="96"/>
      <c r="Q17" s="96"/>
      <c r="R17" s="106">
        <f t="shared" si="36"/>
        <v>0</v>
      </c>
      <c r="S17" s="96">
        <f t="shared" si="17"/>
        <v>0</v>
      </c>
      <c r="T17" s="139">
        <f t="shared" si="7"/>
        <v>0</v>
      </c>
      <c r="U17" s="97"/>
      <c r="V17" s="108"/>
      <c r="X17" s="110"/>
      <c r="Y17" s="96"/>
      <c r="Z17" s="104"/>
      <c r="AA17" s="104"/>
      <c r="AB17" s="104"/>
      <c r="AC17" s="110">
        <v>0.0</v>
      </c>
      <c r="AD17" s="184">
        <v>0.0</v>
      </c>
      <c r="AE17" s="168"/>
      <c r="AG17" s="112"/>
      <c r="AI17" s="120"/>
      <c r="AJ17" s="176"/>
      <c r="AK17" s="176"/>
      <c r="AL17" s="176"/>
      <c r="AM17" s="168">
        <f t="shared" si="18"/>
        <v>0</v>
      </c>
      <c r="AO17" s="168">
        <f t="shared" si="19"/>
        <v>0</v>
      </c>
      <c r="AP17" s="97"/>
      <c r="AQ17" s="120">
        <f t="shared" si="8"/>
        <v>0</v>
      </c>
      <c r="AR17" s="139">
        <f t="shared" si="9"/>
        <v>0</v>
      </c>
      <c r="AS17" s="97"/>
      <c r="AT17" s="96"/>
      <c r="AV17" s="96"/>
      <c r="AX17" s="108">
        <v>0.0</v>
      </c>
      <c r="AY17" s="108">
        <v>0.0</v>
      </c>
      <c r="BA17" s="108">
        <v>0.0</v>
      </c>
      <c r="BC17" s="108">
        <v>0.0</v>
      </c>
      <c r="BE17" s="105">
        <v>0.0</v>
      </c>
      <c r="BG17" s="108">
        <v>0.0</v>
      </c>
      <c r="BH17" s="108">
        <v>0.0</v>
      </c>
      <c r="BJ17" s="108">
        <v>0.0</v>
      </c>
      <c r="BK17" s="97"/>
      <c r="BL17" s="160"/>
      <c r="BM17" s="162"/>
      <c r="BN17" s="162"/>
      <c r="BO17" s="120">
        <f t="shared" ref="BO17:BP17" si="45">AX17*BO$4</f>
        <v>0</v>
      </c>
      <c r="BP17" s="120">
        <f t="shared" si="45"/>
        <v>0</v>
      </c>
      <c r="BR17" s="120">
        <f t="shared" si="21"/>
        <v>0</v>
      </c>
      <c r="BT17" s="120">
        <f t="shared" si="22"/>
        <v>0</v>
      </c>
      <c r="BV17" s="162">
        <f t="shared" si="23"/>
        <v>0</v>
      </c>
      <c r="BX17" s="120">
        <f t="shared" ref="BX17:BY17" si="46">BG17*BX$4</f>
        <v>0</v>
      </c>
      <c r="BY17" s="120">
        <f t="shared" si="46"/>
        <v>0</v>
      </c>
      <c r="CA17" s="180">
        <f t="shared" si="25"/>
        <v>0</v>
      </c>
      <c r="CB17" s="97"/>
      <c r="CC17" s="120">
        <f t="shared" si="12"/>
        <v>0</v>
      </c>
      <c r="CD17" s="139">
        <f t="shared" si="13"/>
        <v>0</v>
      </c>
      <c r="CE17" s="97"/>
      <c r="CF17" s="120"/>
      <c r="CH17" s="120"/>
      <c r="CI17" s="97"/>
    </row>
    <row r="18">
      <c r="A18" s="204"/>
      <c r="B18" s="204"/>
      <c r="C18" s="88"/>
      <c r="D18" s="205"/>
      <c r="E18" s="121"/>
      <c r="F18" s="169">
        <v>0.0</v>
      </c>
      <c r="G18" s="171"/>
      <c r="H18" s="185">
        <f t="shared" si="14"/>
        <v>0</v>
      </c>
      <c r="I18" s="206"/>
      <c r="J18" s="207">
        <f t="shared" si="15"/>
        <v>0</v>
      </c>
      <c r="K18" s="208">
        <f t="shared" si="6"/>
        <v>0</v>
      </c>
      <c r="L18" s="121"/>
      <c r="M18" s="209"/>
      <c r="N18" s="112"/>
      <c r="O18" s="210">
        <v>0.0</v>
      </c>
      <c r="P18" s="117"/>
      <c r="Q18" s="117"/>
      <c r="R18" s="211">
        <f t="shared" si="36"/>
        <v>0</v>
      </c>
      <c r="S18" s="96">
        <f t="shared" si="17"/>
        <v>0</v>
      </c>
      <c r="T18" s="208">
        <f t="shared" si="7"/>
        <v>0</v>
      </c>
      <c r="U18" s="121"/>
      <c r="V18" s="212"/>
      <c r="W18" s="88"/>
      <c r="X18" s="213"/>
      <c r="Y18" s="117"/>
      <c r="Z18" s="214"/>
      <c r="AA18" s="214"/>
      <c r="AB18" s="214"/>
      <c r="AC18" s="110">
        <v>0.0</v>
      </c>
      <c r="AD18" s="184">
        <v>0.0</v>
      </c>
      <c r="AE18" s="205"/>
      <c r="AF18" s="88"/>
      <c r="AG18" s="215"/>
      <c r="AH18" s="88"/>
      <c r="AI18" s="207"/>
      <c r="AJ18" s="216"/>
      <c r="AK18" s="216"/>
      <c r="AL18" s="216"/>
      <c r="AM18" s="168">
        <f t="shared" si="18"/>
        <v>0</v>
      </c>
      <c r="AO18" s="168">
        <f t="shared" si="19"/>
        <v>0</v>
      </c>
      <c r="AP18" s="97"/>
      <c r="AQ18" s="120">
        <f t="shared" si="8"/>
        <v>0</v>
      </c>
      <c r="AR18" s="139">
        <f t="shared" si="9"/>
        <v>0</v>
      </c>
      <c r="AS18" s="97"/>
      <c r="AT18" s="117"/>
      <c r="AU18" s="88"/>
      <c r="AV18" s="117"/>
      <c r="AW18" s="88"/>
      <c r="AX18" s="108">
        <v>0.0</v>
      </c>
      <c r="AY18" s="108">
        <v>0.0</v>
      </c>
      <c r="BA18" s="108">
        <v>0.0</v>
      </c>
      <c r="BC18" s="108">
        <v>0.0</v>
      </c>
      <c r="BE18" s="105">
        <v>0.0</v>
      </c>
      <c r="BG18" s="108">
        <v>0.0</v>
      </c>
      <c r="BH18" s="108">
        <v>0.0</v>
      </c>
      <c r="BJ18" s="108">
        <v>0.0</v>
      </c>
      <c r="BK18" s="97"/>
      <c r="BL18" s="217"/>
      <c r="BM18" s="218"/>
      <c r="BN18" s="218"/>
      <c r="BO18" s="120">
        <f t="shared" ref="BO18:BP18" si="47">AX18*BO$4</f>
        <v>0</v>
      </c>
      <c r="BP18" s="120">
        <f t="shared" si="47"/>
        <v>0</v>
      </c>
      <c r="BR18" s="120">
        <f t="shared" si="21"/>
        <v>0</v>
      </c>
      <c r="BT18" s="120">
        <f t="shared" si="22"/>
        <v>0</v>
      </c>
      <c r="BV18" s="218">
        <f t="shared" si="23"/>
        <v>0</v>
      </c>
      <c r="BW18" s="88"/>
      <c r="BX18" s="120">
        <f t="shared" ref="BX18:BY18" si="48">BG18*BX$4</f>
        <v>0</v>
      </c>
      <c r="BY18" s="120">
        <f t="shared" si="48"/>
        <v>0</v>
      </c>
      <c r="CA18" s="180">
        <f t="shared" si="25"/>
        <v>0</v>
      </c>
      <c r="CB18" s="97"/>
      <c r="CC18" s="120">
        <f t="shared" si="12"/>
        <v>0</v>
      </c>
      <c r="CD18" s="139">
        <f t="shared" si="13"/>
        <v>0</v>
      </c>
      <c r="CE18" s="97"/>
      <c r="CF18" s="120"/>
      <c r="CH18" s="120"/>
      <c r="CI18" s="97"/>
    </row>
    <row r="19">
      <c r="A19" s="127" t="s">
        <v>18</v>
      </c>
      <c r="B19" s="128" t="s">
        <v>175</v>
      </c>
      <c r="C19" s="56"/>
      <c r="D19" s="129"/>
      <c r="E19" s="129"/>
      <c r="F19" s="130"/>
      <c r="G19" s="131">
        <v>3.0</v>
      </c>
      <c r="H19" s="137"/>
      <c r="I19" s="135">
        <f>G19*I$4</f>
        <v>3</v>
      </c>
      <c r="J19" s="137">
        <f>SUM(I19)</f>
        <v>3</v>
      </c>
      <c r="K19" s="139">
        <f t="shared" si="6"/>
        <v>2.728370221</v>
      </c>
      <c r="L19" s="97"/>
      <c r="M19" s="140">
        <v>1.67</v>
      </c>
      <c r="N19" s="219">
        <v>7.0</v>
      </c>
      <c r="O19" s="143"/>
      <c r="P19" s="103">
        <f t="shared" ref="P19:Q19" si="49">M19*P$4</f>
        <v>1.67</v>
      </c>
      <c r="Q19" s="96">
        <f t="shared" si="49"/>
        <v>7</v>
      </c>
      <c r="R19" s="144"/>
      <c r="S19" s="145">
        <f>SUM(P19:Q19)</f>
        <v>8.67</v>
      </c>
      <c r="T19" s="139">
        <f t="shared" si="7"/>
        <v>12.56145824</v>
      </c>
      <c r="U19" s="97"/>
      <c r="V19" s="146">
        <v>3.0</v>
      </c>
      <c r="W19" s="56"/>
      <c r="X19" s="141">
        <v>6.5</v>
      </c>
      <c r="Y19" s="147">
        <v>5.0</v>
      </c>
      <c r="Z19" s="56"/>
      <c r="AA19" s="147">
        <v>0.0</v>
      </c>
      <c r="AB19" s="56"/>
      <c r="AC19" s="147"/>
      <c r="AD19" s="148"/>
      <c r="AE19" s="150">
        <f>V19*AE$4</f>
        <v>6</v>
      </c>
      <c r="AF19" s="56"/>
      <c r="AG19" s="150">
        <f>X19*AG$4</f>
        <v>19.5</v>
      </c>
      <c r="AH19" s="56"/>
      <c r="AI19" s="150">
        <f>Y19*AI$4</f>
        <v>20</v>
      </c>
      <c r="AJ19" s="56"/>
      <c r="AK19" s="150">
        <f>AA19*AK$4</f>
        <v>0</v>
      </c>
      <c r="AL19" s="56"/>
      <c r="AM19" s="150"/>
      <c r="AN19" s="56"/>
      <c r="AO19" s="150"/>
      <c r="AP19" s="152"/>
      <c r="AQ19" s="129">
        <f t="shared" si="8"/>
        <v>45.5</v>
      </c>
      <c r="AR19" s="154">
        <f t="shared" si="9"/>
        <v>32.134375</v>
      </c>
      <c r="AS19" s="152"/>
      <c r="AT19" s="158">
        <v>567.0</v>
      </c>
      <c r="AV19" s="114">
        <v>634.0</v>
      </c>
      <c r="AX19" s="159"/>
      <c r="AY19" s="146"/>
      <c r="AZ19" s="56"/>
      <c r="BA19" s="146"/>
      <c r="BB19" s="56"/>
      <c r="BC19" s="146"/>
      <c r="BD19" s="56"/>
      <c r="BE19" s="146"/>
      <c r="BF19" s="56"/>
      <c r="BG19" s="146"/>
      <c r="BH19" s="146"/>
      <c r="BI19" s="56"/>
      <c r="BJ19" s="146"/>
      <c r="BK19" s="152"/>
      <c r="BL19" s="160">
        <f>ROUND(IFERROR(((AT19/AV19)*100)*BL$4,0),0)</f>
        <v>89</v>
      </c>
      <c r="BO19" s="129"/>
      <c r="BP19" s="129"/>
      <c r="BQ19" s="129"/>
      <c r="BR19" s="129"/>
      <c r="BS19" s="129"/>
      <c r="BT19" s="129"/>
      <c r="BU19" s="129"/>
      <c r="BV19" s="162"/>
      <c r="BW19" s="162"/>
      <c r="BX19" s="129"/>
      <c r="BY19" s="129"/>
      <c r="BZ19" s="129"/>
      <c r="CA19" s="164"/>
      <c r="CB19" s="152"/>
      <c r="CC19" s="129">
        <f t="shared" si="12"/>
        <v>89</v>
      </c>
      <c r="CD19" s="154">
        <f t="shared" si="13"/>
        <v>11.88208885</v>
      </c>
      <c r="CE19" s="152"/>
      <c r="CF19" s="154">
        <f>CD19+AR19+T19+K19</f>
        <v>59.30629231</v>
      </c>
      <c r="CG19" s="56"/>
      <c r="CH19" s="129"/>
      <c r="CI19" s="165"/>
    </row>
    <row r="20">
      <c r="A20" s="166">
        <v>1.0</v>
      </c>
      <c r="B20" s="166" t="s">
        <v>176</v>
      </c>
      <c r="C20" s="167"/>
      <c r="D20" s="168">
        <v>13.0</v>
      </c>
      <c r="E20" s="97"/>
      <c r="F20" s="220">
        <v>3.5</v>
      </c>
      <c r="G20" s="171"/>
      <c r="H20" s="185">
        <f t="shared" ref="H20:H31" si="52">F20*H$4</f>
        <v>10.5</v>
      </c>
      <c r="I20" s="172"/>
      <c r="J20" s="120">
        <f t="shared" ref="J20:J31" si="53">SUM(H20)</f>
        <v>10.5</v>
      </c>
      <c r="K20" s="139">
        <f t="shared" si="6"/>
        <v>9.549295775</v>
      </c>
      <c r="L20" s="97"/>
      <c r="M20" s="169"/>
      <c r="N20" s="112"/>
      <c r="O20" s="174">
        <v>0.0</v>
      </c>
      <c r="P20" s="96"/>
      <c r="Q20" s="96"/>
      <c r="R20" s="106">
        <f t="shared" ref="R20:R24" si="54">O20*R$4</f>
        <v>0</v>
      </c>
      <c r="S20" s="96">
        <f t="shared" ref="S20:S31" si="55">SUM(R20)</f>
        <v>0</v>
      </c>
      <c r="T20" s="139">
        <f t="shared" si="7"/>
        <v>0</v>
      </c>
      <c r="U20" s="97"/>
      <c r="V20" s="108"/>
      <c r="X20" s="110"/>
      <c r="Y20" s="96"/>
      <c r="Z20" s="104"/>
      <c r="AA20" s="104"/>
      <c r="AB20" s="104"/>
      <c r="AC20" s="110">
        <v>1.0</v>
      </c>
      <c r="AD20" s="184">
        <v>8.0</v>
      </c>
      <c r="AE20" s="168"/>
      <c r="AG20" s="112"/>
      <c r="AI20" s="120"/>
      <c r="AJ20" s="176"/>
      <c r="AK20" s="176"/>
      <c r="AL20" s="176"/>
      <c r="AM20" s="168">
        <f t="shared" ref="AM20:AM31" si="56">AC20*AM$4</f>
        <v>0.25</v>
      </c>
      <c r="AO20" s="168">
        <f t="shared" ref="AO20:AO31" si="57">AD20*AO$4</f>
        <v>8</v>
      </c>
      <c r="AP20" s="97"/>
      <c r="AQ20" s="120">
        <f t="shared" si="8"/>
        <v>8.25</v>
      </c>
      <c r="AR20" s="139">
        <f t="shared" si="9"/>
        <v>5.8265625</v>
      </c>
      <c r="AS20" s="97"/>
      <c r="AT20" s="96"/>
      <c r="AV20" s="96"/>
      <c r="AX20" s="108">
        <v>6.0</v>
      </c>
      <c r="AY20" s="108">
        <v>0.0</v>
      </c>
      <c r="BA20" s="108">
        <v>0.0</v>
      </c>
      <c r="BC20" s="108">
        <v>0.0</v>
      </c>
      <c r="BE20" s="105">
        <v>0.0</v>
      </c>
      <c r="BG20" s="108">
        <v>0.0</v>
      </c>
      <c r="BH20" s="108">
        <v>1.0</v>
      </c>
      <c r="BJ20" s="107">
        <v>3.5</v>
      </c>
      <c r="BK20" s="97"/>
      <c r="BL20" s="160"/>
      <c r="BM20" s="162"/>
      <c r="BN20" s="162"/>
      <c r="BO20" s="120">
        <f t="shared" ref="BO20:BP20" si="50">AX20*BO$4</f>
        <v>30</v>
      </c>
      <c r="BP20" s="120">
        <f t="shared" si="50"/>
        <v>0</v>
      </c>
      <c r="BR20" s="120">
        <f t="shared" ref="BR20:BR31" si="59">BA20*BR$4</f>
        <v>0</v>
      </c>
      <c r="BT20" s="120">
        <f t="shared" ref="BT20:BT31" si="60">BC20*BT$4</f>
        <v>0</v>
      </c>
      <c r="BV20" s="162">
        <f t="shared" ref="BV20:BV31" si="61">BD20*BW$4</f>
        <v>0</v>
      </c>
      <c r="BX20" s="120">
        <f t="shared" ref="BX20:BY20" si="51">BG20*BX$4</f>
        <v>0</v>
      </c>
      <c r="BY20" s="120">
        <f t="shared" si="51"/>
        <v>5</v>
      </c>
      <c r="CA20" s="180">
        <f t="shared" ref="CA20:CA31" si="63">BJ20*CA$4</f>
        <v>35</v>
      </c>
      <c r="CB20" s="97"/>
      <c r="CC20" s="160">
        <f t="shared" si="12"/>
        <v>70</v>
      </c>
      <c r="CD20" s="221">
        <f t="shared" si="13"/>
        <v>9.345463138</v>
      </c>
      <c r="CE20" s="97"/>
      <c r="CF20" s="139">
        <f t="shared" ref="CF20:CF27" si="64">CD20+AR20+T20+K20+D20</f>
        <v>37.72132141</v>
      </c>
      <c r="CH20" s="139">
        <f t="shared" ref="CH20:CH27" si="65">CF20+(CF$19/COUNT(CF$20:CF$31))</f>
        <v>45.13460795</v>
      </c>
      <c r="CI20" s="97"/>
    </row>
    <row r="21">
      <c r="A21" s="166">
        <v>2.0</v>
      </c>
      <c r="B21" s="166" t="s">
        <v>177</v>
      </c>
      <c r="D21" s="168">
        <v>1.0</v>
      </c>
      <c r="E21" s="97"/>
      <c r="F21" s="169">
        <v>2.5</v>
      </c>
      <c r="G21" s="171"/>
      <c r="H21" s="185">
        <f t="shared" si="52"/>
        <v>7.5</v>
      </c>
      <c r="I21" s="172"/>
      <c r="J21" s="120">
        <f t="shared" si="53"/>
        <v>7.5</v>
      </c>
      <c r="K21" s="139">
        <f t="shared" si="6"/>
        <v>6.820925553</v>
      </c>
      <c r="L21" s="97"/>
      <c r="M21" s="169"/>
      <c r="N21" s="112"/>
      <c r="O21" s="174">
        <v>0.0</v>
      </c>
      <c r="P21" s="96"/>
      <c r="Q21" s="96"/>
      <c r="R21" s="106">
        <f t="shared" si="54"/>
        <v>0</v>
      </c>
      <c r="S21" s="96">
        <f t="shared" si="55"/>
        <v>0</v>
      </c>
      <c r="T21" s="139">
        <f t="shared" si="7"/>
        <v>0</v>
      </c>
      <c r="U21" s="97"/>
      <c r="V21" s="108"/>
      <c r="X21" s="110"/>
      <c r="Y21" s="96"/>
      <c r="Z21" s="104"/>
      <c r="AA21" s="104"/>
      <c r="AB21" s="104"/>
      <c r="AC21" s="110">
        <v>7.0</v>
      </c>
      <c r="AD21" s="175">
        <v>5.0</v>
      </c>
      <c r="AE21" s="168"/>
      <c r="AG21" s="112"/>
      <c r="AI21" s="120"/>
      <c r="AJ21" s="176"/>
      <c r="AK21" s="176"/>
      <c r="AL21" s="176"/>
      <c r="AM21" s="168">
        <f t="shared" si="56"/>
        <v>1.75</v>
      </c>
      <c r="AO21" s="168">
        <f t="shared" si="57"/>
        <v>5</v>
      </c>
      <c r="AP21" s="97"/>
      <c r="AQ21" s="120">
        <f t="shared" si="8"/>
        <v>6.75</v>
      </c>
      <c r="AR21" s="139">
        <f t="shared" si="9"/>
        <v>4.7671875</v>
      </c>
      <c r="AS21" s="97"/>
      <c r="AT21" s="96"/>
      <c r="AV21" s="96"/>
      <c r="AX21" s="108">
        <v>3.0</v>
      </c>
      <c r="AY21" s="108">
        <v>0.0</v>
      </c>
      <c r="BA21" s="108">
        <v>0.0</v>
      </c>
      <c r="BC21" s="108">
        <v>0.0</v>
      </c>
      <c r="BE21" s="105">
        <v>0.0</v>
      </c>
      <c r="BG21" s="108">
        <v>0.0</v>
      </c>
      <c r="BH21" s="108">
        <v>0.0</v>
      </c>
      <c r="BJ21" s="107">
        <v>8.5</v>
      </c>
      <c r="BK21" s="97"/>
      <c r="BL21" s="160"/>
      <c r="BM21" s="162"/>
      <c r="BN21" s="162"/>
      <c r="BO21" s="120">
        <f t="shared" ref="BO21:BP21" si="58">AX21*BO$4</f>
        <v>15</v>
      </c>
      <c r="BP21" s="120">
        <f t="shared" si="58"/>
        <v>0</v>
      </c>
      <c r="BR21" s="120">
        <f t="shared" si="59"/>
        <v>0</v>
      </c>
      <c r="BT21" s="120">
        <f t="shared" si="60"/>
        <v>0</v>
      </c>
      <c r="BV21" s="162">
        <f t="shared" si="61"/>
        <v>0</v>
      </c>
      <c r="BX21" s="120">
        <f t="shared" ref="BX21:BY21" si="62">BG21*BX$4</f>
        <v>0</v>
      </c>
      <c r="BY21" s="120">
        <f t="shared" si="62"/>
        <v>0</v>
      </c>
      <c r="CA21" s="180">
        <f t="shared" si="63"/>
        <v>85</v>
      </c>
      <c r="CB21" s="97"/>
      <c r="CC21" s="160">
        <f t="shared" si="12"/>
        <v>100</v>
      </c>
      <c r="CD21" s="221">
        <f t="shared" si="13"/>
        <v>13.35066163</v>
      </c>
      <c r="CE21" s="97"/>
      <c r="CF21" s="139">
        <f t="shared" si="64"/>
        <v>25.93877468</v>
      </c>
      <c r="CH21" s="139">
        <f t="shared" si="65"/>
        <v>33.35206122</v>
      </c>
      <c r="CI21" s="97"/>
    </row>
    <row r="22">
      <c r="A22" s="166">
        <v>3.0</v>
      </c>
      <c r="B22" s="166" t="s">
        <v>178</v>
      </c>
      <c r="D22" s="168">
        <v>1.0</v>
      </c>
      <c r="E22" s="97"/>
      <c r="F22" s="169">
        <v>0.0</v>
      </c>
      <c r="G22" s="171"/>
      <c r="H22" s="185">
        <f t="shared" si="52"/>
        <v>0</v>
      </c>
      <c r="I22" s="172"/>
      <c r="J22" s="120">
        <f t="shared" si="53"/>
        <v>0</v>
      </c>
      <c r="K22" s="139">
        <f t="shared" si="6"/>
        <v>0</v>
      </c>
      <c r="L22" s="97"/>
      <c r="M22" s="169"/>
      <c r="N22" s="112"/>
      <c r="O22" s="174">
        <v>0.0</v>
      </c>
      <c r="P22" s="186"/>
      <c r="Q22" s="105"/>
      <c r="R22" s="188">
        <f t="shared" si="54"/>
        <v>0</v>
      </c>
      <c r="S22" s="96">
        <f t="shared" si="55"/>
        <v>0</v>
      </c>
      <c r="T22" s="139">
        <f t="shared" si="7"/>
        <v>0</v>
      </c>
      <c r="U22" s="97"/>
      <c r="V22" s="108"/>
      <c r="X22" s="110"/>
      <c r="Y22" s="96"/>
      <c r="Z22" s="104"/>
      <c r="AA22" s="104"/>
      <c r="AB22" s="104"/>
      <c r="AC22" s="110">
        <v>0.0</v>
      </c>
      <c r="AD22" s="184">
        <v>0.0</v>
      </c>
      <c r="AE22" s="168"/>
      <c r="AG22" s="112"/>
      <c r="AI22" s="120"/>
      <c r="AJ22" s="176"/>
      <c r="AK22" s="176"/>
      <c r="AL22" s="176"/>
      <c r="AM22" s="168">
        <f t="shared" si="56"/>
        <v>0</v>
      </c>
      <c r="AO22" s="168">
        <f t="shared" si="57"/>
        <v>0</v>
      </c>
      <c r="AP22" s="97"/>
      <c r="AQ22" s="120">
        <f t="shared" si="8"/>
        <v>0</v>
      </c>
      <c r="AR22" s="139">
        <f t="shared" si="9"/>
        <v>0</v>
      </c>
      <c r="AS22" s="97"/>
      <c r="AT22" s="96"/>
      <c r="AV22" s="96"/>
      <c r="AX22" s="108">
        <v>0.0</v>
      </c>
      <c r="AY22" s="108">
        <v>0.0</v>
      </c>
      <c r="BA22" s="108">
        <v>0.0</v>
      </c>
      <c r="BC22" s="108">
        <v>0.0</v>
      </c>
      <c r="BE22" s="105">
        <v>0.0</v>
      </c>
      <c r="BG22" s="108">
        <v>0.0</v>
      </c>
      <c r="BH22" s="108">
        <v>0.0</v>
      </c>
      <c r="BJ22" s="108">
        <v>0.0</v>
      </c>
      <c r="BK22" s="97"/>
      <c r="BL22" s="160"/>
      <c r="BM22" s="162"/>
      <c r="BN22" s="162"/>
      <c r="BO22" s="120">
        <f t="shared" ref="BO22:BP22" si="66">AX22*BO$4</f>
        <v>0</v>
      </c>
      <c r="BP22" s="120">
        <f t="shared" si="66"/>
        <v>0</v>
      </c>
      <c r="BR22" s="120">
        <f t="shared" si="59"/>
        <v>0</v>
      </c>
      <c r="BT22" s="120">
        <f t="shared" si="60"/>
        <v>0</v>
      </c>
      <c r="BV22" s="162">
        <f t="shared" si="61"/>
        <v>0</v>
      </c>
      <c r="BX22" s="120">
        <f t="shared" ref="BX22:BY22" si="67">BG22*BX$4</f>
        <v>0</v>
      </c>
      <c r="BY22" s="120">
        <f t="shared" si="67"/>
        <v>0</v>
      </c>
      <c r="CA22" s="180">
        <f t="shared" si="63"/>
        <v>0</v>
      </c>
      <c r="CB22" s="97"/>
      <c r="CC22" s="160">
        <f t="shared" si="12"/>
        <v>0</v>
      </c>
      <c r="CD22" s="221">
        <f t="shared" si="13"/>
        <v>0</v>
      </c>
      <c r="CE22" s="97"/>
      <c r="CF22" s="139">
        <f t="shared" si="64"/>
        <v>1</v>
      </c>
      <c r="CH22" s="139">
        <f t="shared" si="65"/>
        <v>8.413286539</v>
      </c>
      <c r="CI22" s="97"/>
    </row>
    <row r="23">
      <c r="A23" s="222">
        <v>4.0</v>
      </c>
      <c r="B23" s="166" t="s">
        <v>179</v>
      </c>
      <c r="D23" s="168">
        <v>1.0</v>
      </c>
      <c r="E23" s="97"/>
      <c r="F23" s="169">
        <v>0.0</v>
      </c>
      <c r="G23" s="171"/>
      <c r="H23" s="185">
        <f t="shared" si="52"/>
        <v>0</v>
      </c>
      <c r="I23" s="172"/>
      <c r="J23" s="120">
        <f t="shared" si="53"/>
        <v>0</v>
      </c>
      <c r="K23" s="139">
        <f t="shared" si="6"/>
        <v>0</v>
      </c>
      <c r="L23" s="97"/>
      <c r="M23" s="169"/>
      <c r="N23" s="112"/>
      <c r="O23" s="174">
        <v>0.0</v>
      </c>
      <c r="P23" s="186"/>
      <c r="Q23" s="105"/>
      <c r="R23" s="188">
        <f t="shared" si="54"/>
        <v>0</v>
      </c>
      <c r="S23" s="96">
        <f t="shared" si="55"/>
        <v>0</v>
      </c>
      <c r="T23" s="139">
        <f t="shared" si="7"/>
        <v>0</v>
      </c>
      <c r="U23" s="97"/>
      <c r="V23" s="108"/>
      <c r="X23" s="110"/>
      <c r="Y23" s="96"/>
      <c r="Z23" s="104"/>
      <c r="AA23" s="104"/>
      <c r="AB23" s="104"/>
      <c r="AC23" s="110">
        <v>12.0</v>
      </c>
      <c r="AD23" s="175">
        <v>6.5</v>
      </c>
      <c r="AE23" s="168"/>
      <c r="AG23" s="112"/>
      <c r="AI23" s="120"/>
      <c r="AJ23" s="176"/>
      <c r="AK23" s="176"/>
      <c r="AL23" s="176"/>
      <c r="AM23" s="168">
        <f t="shared" si="56"/>
        <v>3</v>
      </c>
      <c r="AO23" s="168">
        <f t="shared" si="57"/>
        <v>6.5</v>
      </c>
      <c r="AP23" s="97"/>
      <c r="AQ23" s="120">
        <f t="shared" si="8"/>
        <v>9.5</v>
      </c>
      <c r="AR23" s="139">
        <f t="shared" si="9"/>
        <v>6.709375</v>
      </c>
      <c r="AS23" s="97"/>
      <c r="AT23" s="96"/>
      <c r="AV23" s="96"/>
      <c r="AX23" s="108">
        <v>1.0</v>
      </c>
      <c r="AY23" s="108">
        <v>0.0</v>
      </c>
      <c r="BA23" s="108">
        <v>0.0</v>
      </c>
      <c r="BC23" s="108">
        <v>0.0</v>
      </c>
      <c r="BE23" s="105">
        <v>0.0</v>
      </c>
      <c r="BG23" s="108">
        <v>0.0</v>
      </c>
      <c r="BH23" s="108">
        <v>0.0</v>
      </c>
      <c r="BJ23" s="108">
        <v>0.0</v>
      </c>
      <c r="BK23" s="97"/>
      <c r="BL23" s="160"/>
      <c r="BM23" s="162"/>
      <c r="BN23" s="162"/>
      <c r="BO23" s="120">
        <f t="shared" ref="BO23:BP23" si="68">AX23*BO$4</f>
        <v>5</v>
      </c>
      <c r="BP23" s="120">
        <f t="shared" si="68"/>
        <v>0</v>
      </c>
      <c r="BR23" s="120">
        <f t="shared" si="59"/>
        <v>0</v>
      </c>
      <c r="BT23" s="120">
        <f t="shared" si="60"/>
        <v>0</v>
      </c>
      <c r="BV23" s="162">
        <f t="shared" si="61"/>
        <v>0</v>
      </c>
      <c r="BX23" s="120">
        <f t="shared" ref="BX23:BY23" si="69">BG23*BX$4</f>
        <v>0</v>
      </c>
      <c r="BY23" s="120">
        <f t="shared" si="69"/>
        <v>0</v>
      </c>
      <c r="CA23" s="180">
        <f t="shared" si="63"/>
        <v>0</v>
      </c>
      <c r="CB23" s="97"/>
      <c r="CC23" s="160">
        <f t="shared" si="12"/>
        <v>5</v>
      </c>
      <c r="CD23" s="221">
        <f t="shared" si="13"/>
        <v>0.6675330813</v>
      </c>
      <c r="CE23" s="97"/>
      <c r="CF23" s="139">
        <f t="shared" si="64"/>
        <v>8.376908081</v>
      </c>
      <c r="CH23" s="139">
        <f t="shared" si="65"/>
        <v>15.79019462</v>
      </c>
      <c r="CI23" s="97"/>
    </row>
    <row r="24">
      <c r="A24" s="222">
        <v>5.0</v>
      </c>
      <c r="B24" s="166" t="s">
        <v>180</v>
      </c>
      <c r="D24" s="168">
        <v>1.0</v>
      </c>
      <c r="E24" s="97"/>
      <c r="F24" s="169">
        <v>0.0</v>
      </c>
      <c r="G24" s="171"/>
      <c r="H24" s="185">
        <f t="shared" si="52"/>
        <v>0</v>
      </c>
      <c r="I24" s="172"/>
      <c r="J24" s="120">
        <f t="shared" si="53"/>
        <v>0</v>
      </c>
      <c r="K24" s="139">
        <f t="shared" si="6"/>
        <v>0</v>
      </c>
      <c r="L24" s="97"/>
      <c r="M24" s="169"/>
      <c r="N24" s="112"/>
      <c r="O24" s="174">
        <v>0.0</v>
      </c>
      <c r="P24" s="186"/>
      <c r="Q24" s="105"/>
      <c r="R24" s="188">
        <f t="shared" si="54"/>
        <v>0</v>
      </c>
      <c r="S24" s="96">
        <f t="shared" si="55"/>
        <v>0</v>
      </c>
      <c r="T24" s="139">
        <f t="shared" si="7"/>
        <v>0</v>
      </c>
      <c r="U24" s="97"/>
      <c r="V24" s="108"/>
      <c r="X24" s="110"/>
      <c r="Y24" s="96"/>
      <c r="Z24" s="104"/>
      <c r="AA24" s="104"/>
      <c r="AB24" s="104"/>
      <c r="AC24" s="110">
        <v>0.0</v>
      </c>
      <c r="AD24" s="184">
        <v>0.0</v>
      </c>
      <c r="AE24" s="168"/>
      <c r="AG24" s="112"/>
      <c r="AI24" s="120"/>
      <c r="AJ24" s="176"/>
      <c r="AK24" s="176"/>
      <c r="AL24" s="176"/>
      <c r="AM24" s="168">
        <f t="shared" si="56"/>
        <v>0</v>
      </c>
      <c r="AO24" s="168">
        <f t="shared" si="57"/>
        <v>0</v>
      </c>
      <c r="AP24" s="97"/>
      <c r="AQ24" s="120">
        <f t="shared" si="8"/>
        <v>0</v>
      </c>
      <c r="AR24" s="139">
        <f t="shared" si="9"/>
        <v>0</v>
      </c>
      <c r="AS24" s="97"/>
      <c r="AT24" s="96"/>
      <c r="AV24" s="96"/>
      <c r="AX24" s="108">
        <v>0.0</v>
      </c>
      <c r="AY24" s="108">
        <v>0.0</v>
      </c>
      <c r="BA24" s="108">
        <v>0.0</v>
      </c>
      <c r="BC24" s="108">
        <v>0.0</v>
      </c>
      <c r="BE24" s="105">
        <v>0.0</v>
      </c>
      <c r="BG24" s="108">
        <v>0.0</v>
      </c>
      <c r="BH24" s="108">
        <v>0.0</v>
      </c>
      <c r="BJ24" s="108">
        <v>0.0</v>
      </c>
      <c r="BK24" s="97"/>
      <c r="BL24" s="160"/>
      <c r="BM24" s="162"/>
      <c r="BN24" s="162"/>
      <c r="BO24" s="120">
        <f t="shared" ref="BO24:BP24" si="70">AX24*BO$4</f>
        <v>0</v>
      </c>
      <c r="BP24" s="120">
        <f t="shared" si="70"/>
        <v>0</v>
      </c>
      <c r="BR24" s="120">
        <f t="shared" si="59"/>
        <v>0</v>
      </c>
      <c r="BT24" s="120">
        <f t="shared" si="60"/>
        <v>0</v>
      </c>
      <c r="BV24" s="162">
        <f t="shared" si="61"/>
        <v>0</v>
      </c>
      <c r="BX24" s="120">
        <f t="shared" ref="BX24:BY24" si="71">BG24*BX$4</f>
        <v>0</v>
      </c>
      <c r="BY24" s="120">
        <f t="shared" si="71"/>
        <v>0</v>
      </c>
      <c r="CA24" s="180">
        <f t="shared" si="63"/>
        <v>0</v>
      </c>
      <c r="CB24" s="97"/>
      <c r="CC24" s="160">
        <f t="shared" si="12"/>
        <v>0</v>
      </c>
      <c r="CD24" s="221">
        <f t="shared" si="13"/>
        <v>0</v>
      </c>
      <c r="CE24" s="97"/>
      <c r="CF24" s="139">
        <f t="shared" si="64"/>
        <v>1</v>
      </c>
      <c r="CH24" s="139">
        <f t="shared" si="65"/>
        <v>8.413286539</v>
      </c>
      <c r="CI24" s="97"/>
    </row>
    <row r="25">
      <c r="A25" s="222">
        <v>6.0</v>
      </c>
      <c r="B25" s="223" t="s">
        <v>181</v>
      </c>
      <c r="D25" s="168">
        <v>3.0</v>
      </c>
      <c r="E25" s="97"/>
      <c r="F25" s="220">
        <v>0.5</v>
      </c>
      <c r="G25" s="171"/>
      <c r="H25" s="185">
        <f t="shared" si="52"/>
        <v>1.5</v>
      </c>
      <c r="I25" s="172"/>
      <c r="J25" s="120">
        <f t="shared" si="53"/>
        <v>1.5</v>
      </c>
      <c r="K25" s="139">
        <f t="shared" si="6"/>
        <v>1.364185111</v>
      </c>
      <c r="L25" s="97"/>
      <c r="M25" s="169"/>
      <c r="N25" s="112"/>
      <c r="O25" s="174">
        <v>0.0</v>
      </c>
      <c r="P25" s="96"/>
      <c r="Q25" s="96"/>
      <c r="R25" s="106">
        <f t="shared" ref="R25:R31" si="74">M25*R$4</f>
        <v>0</v>
      </c>
      <c r="S25" s="96">
        <f t="shared" si="55"/>
        <v>0</v>
      </c>
      <c r="T25" s="139">
        <f t="shared" si="7"/>
        <v>0</v>
      </c>
      <c r="U25" s="97"/>
      <c r="V25" s="108"/>
      <c r="X25" s="110"/>
      <c r="Y25" s="96"/>
      <c r="Z25" s="104"/>
      <c r="AA25" s="104"/>
      <c r="AB25" s="104"/>
      <c r="AC25" s="110">
        <v>0.0</v>
      </c>
      <c r="AD25" s="184">
        <v>0.0</v>
      </c>
      <c r="AE25" s="168"/>
      <c r="AG25" s="112"/>
      <c r="AI25" s="120"/>
      <c r="AJ25" s="176"/>
      <c r="AK25" s="176"/>
      <c r="AL25" s="176"/>
      <c r="AM25" s="168">
        <f t="shared" si="56"/>
        <v>0</v>
      </c>
      <c r="AO25" s="168">
        <f t="shared" si="57"/>
        <v>0</v>
      </c>
      <c r="AP25" s="97"/>
      <c r="AQ25" s="120">
        <f t="shared" si="8"/>
        <v>0</v>
      </c>
      <c r="AR25" s="139">
        <f t="shared" si="9"/>
        <v>0</v>
      </c>
      <c r="AS25" s="97"/>
      <c r="AT25" s="96"/>
      <c r="AV25" s="96"/>
      <c r="AX25" s="108">
        <v>1.0</v>
      </c>
      <c r="AY25" s="108">
        <v>0.0</v>
      </c>
      <c r="BA25" s="108">
        <v>0.0</v>
      </c>
      <c r="BC25" s="108">
        <v>1.0</v>
      </c>
      <c r="BE25" s="114">
        <v>1.0</v>
      </c>
      <c r="BG25" s="108">
        <v>1.0</v>
      </c>
      <c r="BH25" s="108">
        <v>0.0</v>
      </c>
      <c r="BJ25" s="107">
        <v>3.5</v>
      </c>
      <c r="BK25" s="97"/>
      <c r="BL25" s="162"/>
      <c r="BM25" s="162"/>
      <c r="BN25" s="162"/>
      <c r="BO25" s="120">
        <f t="shared" ref="BO25:BP25" si="72">AX25*BO$4</f>
        <v>5</v>
      </c>
      <c r="BP25" s="120">
        <f t="shared" si="72"/>
        <v>0</v>
      </c>
      <c r="BR25" s="120">
        <f t="shared" si="59"/>
        <v>0</v>
      </c>
      <c r="BT25" s="120">
        <f t="shared" si="60"/>
        <v>10</v>
      </c>
      <c r="BV25" s="162">
        <f t="shared" si="61"/>
        <v>0</v>
      </c>
      <c r="BX25" s="120">
        <f t="shared" ref="BX25:BY25" si="73">BG25*BX$4</f>
        <v>10</v>
      </c>
      <c r="BY25" s="120">
        <f t="shared" si="73"/>
        <v>0</v>
      </c>
      <c r="CA25" s="180">
        <f t="shared" si="63"/>
        <v>35</v>
      </c>
      <c r="CB25" s="97"/>
      <c r="CC25" s="160">
        <f t="shared" si="12"/>
        <v>60</v>
      </c>
      <c r="CD25" s="221">
        <f t="shared" si="13"/>
        <v>8.010396975</v>
      </c>
      <c r="CE25" s="97"/>
      <c r="CF25" s="139">
        <f t="shared" si="64"/>
        <v>12.37458209</v>
      </c>
      <c r="CH25" s="139">
        <f t="shared" si="65"/>
        <v>19.78786863</v>
      </c>
      <c r="CI25" s="97"/>
    </row>
    <row r="26">
      <c r="A26" s="166">
        <v>7.0</v>
      </c>
      <c r="B26" s="166" t="s">
        <v>182</v>
      </c>
      <c r="D26" s="168">
        <v>0.0</v>
      </c>
      <c r="E26" s="97"/>
      <c r="F26" s="169">
        <v>0.0</v>
      </c>
      <c r="G26" s="171"/>
      <c r="H26" s="185">
        <f t="shared" si="52"/>
        <v>0</v>
      </c>
      <c r="I26" s="172"/>
      <c r="J26" s="120">
        <f t="shared" si="53"/>
        <v>0</v>
      </c>
      <c r="K26" s="139">
        <f t="shared" si="6"/>
        <v>0</v>
      </c>
      <c r="L26" s="97"/>
      <c r="M26" s="169"/>
      <c r="N26" s="112"/>
      <c r="O26" s="174">
        <v>0.0</v>
      </c>
      <c r="P26" s="96"/>
      <c r="Q26" s="96"/>
      <c r="R26" s="106">
        <f t="shared" si="74"/>
        <v>0</v>
      </c>
      <c r="S26" s="96">
        <f t="shared" si="55"/>
        <v>0</v>
      </c>
      <c r="T26" s="139">
        <f t="shared" si="7"/>
        <v>0</v>
      </c>
      <c r="U26" s="97"/>
      <c r="V26" s="108"/>
      <c r="X26" s="110"/>
      <c r="Y26" s="96"/>
      <c r="Z26" s="104"/>
      <c r="AA26" s="104"/>
      <c r="AB26" s="104"/>
      <c r="AC26" s="110">
        <v>0.0</v>
      </c>
      <c r="AD26" s="184">
        <v>0.0</v>
      </c>
      <c r="AE26" s="168"/>
      <c r="AG26" s="112"/>
      <c r="AI26" s="120"/>
      <c r="AJ26" s="176"/>
      <c r="AK26" s="176"/>
      <c r="AL26" s="176"/>
      <c r="AM26" s="168">
        <f t="shared" si="56"/>
        <v>0</v>
      </c>
      <c r="AO26" s="168">
        <f t="shared" si="57"/>
        <v>0</v>
      </c>
      <c r="AP26" s="97"/>
      <c r="AQ26" s="120">
        <f t="shared" si="8"/>
        <v>0</v>
      </c>
      <c r="AR26" s="139">
        <f t="shared" si="9"/>
        <v>0</v>
      </c>
      <c r="AS26" s="97"/>
      <c r="AT26" s="96"/>
      <c r="AV26" s="96"/>
      <c r="AX26" s="108">
        <v>0.0</v>
      </c>
      <c r="AY26" s="108">
        <v>0.0</v>
      </c>
      <c r="BA26" s="108">
        <v>0.0</v>
      </c>
      <c r="BC26" s="108">
        <v>0.0</v>
      </c>
      <c r="BE26" s="105">
        <v>0.0</v>
      </c>
      <c r="BG26" s="108">
        <v>0.0</v>
      </c>
      <c r="BH26" s="108">
        <v>0.0</v>
      </c>
      <c r="BJ26" s="108">
        <v>0.0</v>
      </c>
      <c r="BK26" s="97"/>
      <c r="BL26" s="162"/>
      <c r="BM26" s="162"/>
      <c r="BN26" s="162"/>
      <c r="BO26" s="120">
        <f t="shared" ref="BO26:BP26" si="75">AX26*BO$4</f>
        <v>0</v>
      </c>
      <c r="BP26" s="120">
        <f t="shared" si="75"/>
        <v>0</v>
      </c>
      <c r="BR26" s="120">
        <f t="shared" si="59"/>
        <v>0</v>
      </c>
      <c r="BT26" s="120">
        <f t="shared" si="60"/>
        <v>0</v>
      </c>
      <c r="BV26" s="162">
        <f t="shared" si="61"/>
        <v>0</v>
      </c>
      <c r="BX26" s="120">
        <f t="shared" ref="BX26:BY26" si="76">BG26*BX$4</f>
        <v>0</v>
      </c>
      <c r="BY26" s="120">
        <f t="shared" si="76"/>
        <v>0</v>
      </c>
      <c r="CA26" s="180">
        <f t="shared" si="63"/>
        <v>0</v>
      </c>
      <c r="CB26" s="97"/>
      <c r="CC26" s="160">
        <f t="shared" si="12"/>
        <v>0</v>
      </c>
      <c r="CD26" s="221">
        <f t="shared" si="13"/>
        <v>0</v>
      </c>
      <c r="CE26" s="97"/>
      <c r="CF26" s="139">
        <f t="shared" si="64"/>
        <v>0</v>
      </c>
      <c r="CH26" s="139">
        <f t="shared" si="65"/>
        <v>7.413286539</v>
      </c>
      <c r="CI26" s="97"/>
    </row>
    <row r="27">
      <c r="A27" s="166">
        <v>8.0</v>
      </c>
      <c r="B27" s="166" t="s">
        <v>183</v>
      </c>
      <c r="D27" s="168">
        <v>0.0</v>
      </c>
      <c r="E27" s="97"/>
      <c r="F27" s="169">
        <v>0.0</v>
      </c>
      <c r="G27" s="171"/>
      <c r="H27" s="185">
        <f t="shared" si="52"/>
        <v>0</v>
      </c>
      <c r="I27" s="172"/>
      <c r="J27" s="120">
        <f t="shared" si="53"/>
        <v>0</v>
      </c>
      <c r="K27" s="139">
        <f t="shared" si="6"/>
        <v>0</v>
      </c>
      <c r="L27" s="97"/>
      <c r="M27" s="169"/>
      <c r="N27" s="112"/>
      <c r="O27" s="174">
        <v>0.0</v>
      </c>
      <c r="P27" s="96"/>
      <c r="Q27" s="96"/>
      <c r="R27" s="106">
        <f t="shared" si="74"/>
        <v>0</v>
      </c>
      <c r="S27" s="96">
        <f t="shared" si="55"/>
        <v>0</v>
      </c>
      <c r="T27" s="139">
        <f t="shared" si="7"/>
        <v>0</v>
      </c>
      <c r="U27" s="97"/>
      <c r="V27" s="108"/>
      <c r="X27" s="110"/>
      <c r="Y27" s="96"/>
      <c r="Z27" s="104"/>
      <c r="AA27" s="104"/>
      <c r="AB27" s="104"/>
      <c r="AC27" s="110">
        <v>0.0</v>
      </c>
      <c r="AD27" s="184">
        <v>0.0</v>
      </c>
      <c r="AE27" s="168"/>
      <c r="AG27" s="112"/>
      <c r="AI27" s="120"/>
      <c r="AJ27" s="176"/>
      <c r="AK27" s="176"/>
      <c r="AL27" s="176"/>
      <c r="AM27" s="168">
        <f t="shared" si="56"/>
        <v>0</v>
      </c>
      <c r="AO27" s="168">
        <f t="shared" si="57"/>
        <v>0</v>
      </c>
      <c r="AP27" s="97"/>
      <c r="AQ27" s="120">
        <f t="shared" si="8"/>
        <v>0</v>
      </c>
      <c r="AR27" s="139">
        <f t="shared" si="9"/>
        <v>0</v>
      </c>
      <c r="AS27" s="97"/>
      <c r="AT27" s="96"/>
      <c r="AV27" s="96"/>
      <c r="AX27" s="108">
        <v>1.0</v>
      </c>
      <c r="AY27" s="108">
        <v>0.0</v>
      </c>
      <c r="BA27" s="108">
        <v>3.0</v>
      </c>
      <c r="BC27" s="108">
        <v>0.0</v>
      </c>
      <c r="BE27" s="105">
        <v>0.0</v>
      </c>
      <c r="BG27" s="108">
        <v>0.0</v>
      </c>
      <c r="BH27" s="108">
        <v>0.0</v>
      </c>
      <c r="BJ27" s="107">
        <v>1.5</v>
      </c>
      <c r="BK27" s="97"/>
      <c r="BL27" s="160"/>
      <c r="BM27" s="162"/>
      <c r="BN27" s="162"/>
      <c r="BO27" s="120">
        <f t="shared" ref="BO27:BP27" si="77">AX27*BO$4</f>
        <v>5</v>
      </c>
      <c r="BP27" s="120">
        <f t="shared" si="77"/>
        <v>0</v>
      </c>
      <c r="BR27" s="120">
        <f t="shared" si="59"/>
        <v>12</v>
      </c>
      <c r="BT27" s="120">
        <f t="shared" si="60"/>
        <v>0</v>
      </c>
      <c r="BV27" s="162">
        <f t="shared" si="61"/>
        <v>0</v>
      </c>
      <c r="BX27" s="120">
        <f t="shared" ref="BX27:BY27" si="78">BG27*BX$4</f>
        <v>0</v>
      </c>
      <c r="BY27" s="120">
        <f t="shared" si="78"/>
        <v>0</v>
      </c>
      <c r="CA27" s="180">
        <f t="shared" si="63"/>
        <v>15</v>
      </c>
      <c r="CB27" s="97"/>
      <c r="CC27" s="160">
        <f t="shared" si="12"/>
        <v>32</v>
      </c>
      <c r="CD27" s="221">
        <f t="shared" si="13"/>
        <v>4.27221172</v>
      </c>
      <c r="CE27" s="97"/>
      <c r="CF27" s="139">
        <f t="shared" si="64"/>
        <v>4.27221172</v>
      </c>
      <c r="CH27" s="139">
        <f t="shared" si="65"/>
        <v>11.68549826</v>
      </c>
      <c r="CI27" s="97"/>
    </row>
    <row r="28">
      <c r="A28" s="166"/>
      <c r="B28" s="166"/>
      <c r="D28" s="168"/>
      <c r="E28" s="97"/>
      <c r="F28" s="169">
        <v>0.0</v>
      </c>
      <c r="G28" s="171"/>
      <c r="H28" s="185">
        <f t="shared" si="52"/>
        <v>0</v>
      </c>
      <c r="I28" s="172"/>
      <c r="J28" s="120">
        <f t="shared" si="53"/>
        <v>0</v>
      </c>
      <c r="K28" s="139">
        <f t="shared" si="6"/>
        <v>0</v>
      </c>
      <c r="L28" s="97"/>
      <c r="M28" s="169"/>
      <c r="N28" s="112"/>
      <c r="O28" s="174">
        <v>0.0</v>
      </c>
      <c r="P28" s="96"/>
      <c r="Q28" s="96"/>
      <c r="R28" s="106">
        <f t="shared" si="74"/>
        <v>0</v>
      </c>
      <c r="S28" s="96">
        <f t="shared" si="55"/>
        <v>0</v>
      </c>
      <c r="T28" s="139">
        <f t="shared" si="7"/>
        <v>0</v>
      </c>
      <c r="U28" s="97"/>
      <c r="V28" s="108"/>
      <c r="X28" s="110"/>
      <c r="Y28" s="96"/>
      <c r="Z28" s="104"/>
      <c r="AA28" s="104"/>
      <c r="AB28" s="104"/>
      <c r="AC28" s="110">
        <v>0.0</v>
      </c>
      <c r="AD28" s="184">
        <v>0.0</v>
      </c>
      <c r="AE28" s="168"/>
      <c r="AG28" s="112"/>
      <c r="AI28" s="120"/>
      <c r="AJ28" s="176"/>
      <c r="AK28" s="176"/>
      <c r="AL28" s="176"/>
      <c r="AM28" s="168">
        <f t="shared" si="56"/>
        <v>0</v>
      </c>
      <c r="AO28" s="168">
        <f t="shared" si="57"/>
        <v>0</v>
      </c>
      <c r="AP28" s="97"/>
      <c r="AQ28" s="120">
        <f t="shared" si="8"/>
        <v>0</v>
      </c>
      <c r="AR28" s="139">
        <f t="shared" si="9"/>
        <v>0</v>
      </c>
      <c r="AS28" s="97"/>
      <c r="AT28" s="96"/>
      <c r="AV28" s="96"/>
      <c r="AX28" s="108">
        <v>0.0</v>
      </c>
      <c r="AY28" s="108">
        <v>0.0</v>
      </c>
      <c r="BA28" s="108">
        <v>0.0</v>
      </c>
      <c r="BC28" s="108">
        <v>0.0</v>
      </c>
      <c r="BE28" s="105">
        <v>0.0</v>
      </c>
      <c r="BG28" s="108">
        <v>0.0</v>
      </c>
      <c r="BH28" s="108">
        <v>0.0</v>
      </c>
      <c r="BJ28" s="108">
        <v>0.0</v>
      </c>
      <c r="BK28" s="97"/>
      <c r="BL28" s="160"/>
      <c r="BM28" s="162"/>
      <c r="BN28" s="162"/>
      <c r="BO28" s="120">
        <f t="shared" ref="BO28:BP28" si="79">AX28*BO$4</f>
        <v>0</v>
      </c>
      <c r="BP28" s="120">
        <f t="shared" si="79"/>
        <v>0</v>
      </c>
      <c r="BR28" s="120">
        <f t="shared" si="59"/>
        <v>0</v>
      </c>
      <c r="BT28" s="120">
        <f t="shared" si="60"/>
        <v>0</v>
      </c>
      <c r="BV28" s="162">
        <f t="shared" si="61"/>
        <v>0</v>
      </c>
      <c r="BX28" s="120">
        <f t="shared" ref="BX28:BY28" si="80">BG28*BX$4</f>
        <v>0</v>
      </c>
      <c r="BY28" s="120">
        <f t="shared" si="80"/>
        <v>0</v>
      </c>
      <c r="CA28" s="180">
        <f t="shared" si="63"/>
        <v>0</v>
      </c>
      <c r="CB28" s="97"/>
      <c r="CC28" s="160">
        <f t="shared" si="12"/>
        <v>0</v>
      </c>
      <c r="CD28" s="221">
        <f t="shared" si="13"/>
        <v>0</v>
      </c>
      <c r="CE28" s="97"/>
      <c r="CF28" s="120"/>
      <c r="CH28" s="120"/>
      <c r="CI28" s="97"/>
    </row>
    <row r="29">
      <c r="A29" s="166"/>
      <c r="B29" s="166"/>
      <c r="D29" s="168"/>
      <c r="E29" s="97"/>
      <c r="F29" s="169">
        <v>0.0</v>
      </c>
      <c r="G29" s="171"/>
      <c r="H29" s="185">
        <f t="shared" si="52"/>
        <v>0</v>
      </c>
      <c r="I29" s="172"/>
      <c r="J29" s="120">
        <f t="shared" si="53"/>
        <v>0</v>
      </c>
      <c r="K29" s="139">
        <f t="shared" si="6"/>
        <v>0</v>
      </c>
      <c r="L29" s="97"/>
      <c r="M29" s="169"/>
      <c r="N29" s="112"/>
      <c r="O29" s="174">
        <v>0.0</v>
      </c>
      <c r="P29" s="96"/>
      <c r="Q29" s="96"/>
      <c r="R29" s="106">
        <f t="shared" si="74"/>
        <v>0</v>
      </c>
      <c r="S29" s="96">
        <f t="shared" si="55"/>
        <v>0</v>
      </c>
      <c r="T29" s="139">
        <f t="shared" si="7"/>
        <v>0</v>
      </c>
      <c r="U29" s="97"/>
      <c r="V29" s="108"/>
      <c r="X29" s="110"/>
      <c r="Y29" s="96"/>
      <c r="Z29" s="104"/>
      <c r="AA29" s="104"/>
      <c r="AB29" s="104"/>
      <c r="AC29" s="110">
        <v>0.0</v>
      </c>
      <c r="AD29" s="184">
        <v>0.0</v>
      </c>
      <c r="AE29" s="168"/>
      <c r="AG29" s="112"/>
      <c r="AI29" s="120"/>
      <c r="AJ29" s="176"/>
      <c r="AK29" s="176"/>
      <c r="AL29" s="176"/>
      <c r="AM29" s="168">
        <f t="shared" si="56"/>
        <v>0</v>
      </c>
      <c r="AO29" s="168">
        <f t="shared" si="57"/>
        <v>0</v>
      </c>
      <c r="AP29" s="97"/>
      <c r="AQ29" s="120">
        <f t="shared" si="8"/>
        <v>0</v>
      </c>
      <c r="AR29" s="139">
        <f t="shared" si="9"/>
        <v>0</v>
      </c>
      <c r="AS29" s="97"/>
      <c r="AT29" s="96"/>
      <c r="AV29" s="96"/>
      <c r="AX29" s="108">
        <v>0.0</v>
      </c>
      <c r="AY29" s="108">
        <v>0.0</v>
      </c>
      <c r="BA29" s="108">
        <v>0.0</v>
      </c>
      <c r="BC29" s="108">
        <v>0.0</v>
      </c>
      <c r="BE29" s="105">
        <v>0.0</v>
      </c>
      <c r="BG29" s="108">
        <v>0.0</v>
      </c>
      <c r="BH29" s="108">
        <v>0.0</v>
      </c>
      <c r="BJ29" s="108">
        <v>0.0</v>
      </c>
      <c r="BK29" s="97"/>
      <c r="BL29" s="160"/>
      <c r="BM29" s="162"/>
      <c r="BN29" s="162"/>
      <c r="BO29" s="120">
        <f t="shared" ref="BO29:BP29" si="81">AX29*BO$4</f>
        <v>0</v>
      </c>
      <c r="BP29" s="120">
        <f t="shared" si="81"/>
        <v>0</v>
      </c>
      <c r="BR29" s="120">
        <f t="shared" si="59"/>
        <v>0</v>
      </c>
      <c r="BT29" s="120">
        <f t="shared" si="60"/>
        <v>0</v>
      </c>
      <c r="BV29" s="162">
        <f t="shared" si="61"/>
        <v>0</v>
      </c>
      <c r="BX29" s="120">
        <f t="shared" ref="BX29:BY29" si="82">BG29*BX$4</f>
        <v>0</v>
      </c>
      <c r="BY29" s="120">
        <f t="shared" si="82"/>
        <v>0</v>
      </c>
      <c r="CA29" s="180">
        <f t="shared" si="63"/>
        <v>0</v>
      </c>
      <c r="CB29" s="97"/>
      <c r="CC29" s="160">
        <f t="shared" si="12"/>
        <v>0</v>
      </c>
      <c r="CD29" s="221">
        <f t="shared" si="13"/>
        <v>0</v>
      </c>
      <c r="CE29" s="97"/>
      <c r="CF29" s="120"/>
      <c r="CH29" s="120"/>
      <c r="CI29" s="97"/>
    </row>
    <row r="30">
      <c r="A30" s="166"/>
      <c r="B30" s="166"/>
      <c r="D30" s="168"/>
      <c r="E30" s="97"/>
      <c r="F30" s="169">
        <v>0.0</v>
      </c>
      <c r="G30" s="171"/>
      <c r="H30" s="185">
        <f t="shared" si="52"/>
        <v>0</v>
      </c>
      <c r="I30" s="172"/>
      <c r="J30" s="120">
        <f t="shared" si="53"/>
        <v>0</v>
      </c>
      <c r="K30" s="139">
        <f t="shared" si="6"/>
        <v>0</v>
      </c>
      <c r="L30" s="97"/>
      <c r="M30" s="169"/>
      <c r="N30" s="112"/>
      <c r="O30" s="174">
        <v>0.0</v>
      </c>
      <c r="P30" s="96"/>
      <c r="Q30" s="96"/>
      <c r="R30" s="106">
        <f t="shared" si="74"/>
        <v>0</v>
      </c>
      <c r="S30" s="96">
        <f t="shared" si="55"/>
        <v>0</v>
      </c>
      <c r="T30" s="139">
        <f t="shared" si="7"/>
        <v>0</v>
      </c>
      <c r="U30" s="97"/>
      <c r="V30" s="108"/>
      <c r="X30" s="110"/>
      <c r="Y30" s="96"/>
      <c r="Z30" s="104"/>
      <c r="AA30" s="104"/>
      <c r="AB30" s="104"/>
      <c r="AC30" s="110">
        <v>0.0</v>
      </c>
      <c r="AD30" s="184">
        <v>0.0</v>
      </c>
      <c r="AE30" s="168"/>
      <c r="AG30" s="112"/>
      <c r="AI30" s="120"/>
      <c r="AJ30" s="176"/>
      <c r="AK30" s="176"/>
      <c r="AL30" s="176"/>
      <c r="AM30" s="168">
        <f t="shared" si="56"/>
        <v>0</v>
      </c>
      <c r="AO30" s="168">
        <f t="shared" si="57"/>
        <v>0</v>
      </c>
      <c r="AP30" s="97"/>
      <c r="AQ30" s="120">
        <f t="shared" si="8"/>
        <v>0</v>
      </c>
      <c r="AR30" s="139">
        <f t="shared" si="9"/>
        <v>0</v>
      </c>
      <c r="AS30" s="97"/>
      <c r="AT30" s="96"/>
      <c r="AV30" s="96"/>
      <c r="AX30" s="108">
        <v>0.0</v>
      </c>
      <c r="AY30" s="108">
        <v>0.0</v>
      </c>
      <c r="BA30" s="108">
        <v>0.0</v>
      </c>
      <c r="BC30" s="108">
        <v>0.0</v>
      </c>
      <c r="BE30" s="105">
        <v>0.0</v>
      </c>
      <c r="BG30" s="108">
        <v>0.0</v>
      </c>
      <c r="BH30" s="108">
        <v>0.0</v>
      </c>
      <c r="BJ30" s="108">
        <v>0.0</v>
      </c>
      <c r="BK30" s="97"/>
      <c r="BL30" s="160"/>
      <c r="BM30" s="162"/>
      <c r="BN30" s="162"/>
      <c r="BO30" s="120">
        <f t="shared" ref="BO30:BP30" si="83">AX30*BO$4</f>
        <v>0</v>
      </c>
      <c r="BP30" s="120">
        <f t="shared" si="83"/>
        <v>0</v>
      </c>
      <c r="BR30" s="120">
        <f t="shared" si="59"/>
        <v>0</v>
      </c>
      <c r="BT30" s="120">
        <f t="shared" si="60"/>
        <v>0</v>
      </c>
      <c r="BV30" s="162">
        <f t="shared" si="61"/>
        <v>0</v>
      </c>
      <c r="BX30" s="120">
        <f t="shared" ref="BX30:BY30" si="84">BG30*BX$4</f>
        <v>0</v>
      </c>
      <c r="BY30" s="120">
        <f t="shared" si="84"/>
        <v>0</v>
      </c>
      <c r="CA30" s="180">
        <f t="shared" si="63"/>
        <v>0</v>
      </c>
      <c r="CB30" s="97"/>
      <c r="CC30" s="160">
        <f t="shared" si="12"/>
        <v>0</v>
      </c>
      <c r="CD30" s="221">
        <f t="shared" si="13"/>
        <v>0</v>
      </c>
      <c r="CE30" s="97"/>
      <c r="CF30" s="120"/>
      <c r="CH30" s="120"/>
      <c r="CI30" s="97"/>
    </row>
    <row r="31">
      <c r="A31" s="204"/>
      <c r="B31" s="204"/>
      <c r="C31" s="88"/>
      <c r="D31" s="205"/>
      <c r="E31" s="121"/>
      <c r="F31" s="169">
        <v>0.0</v>
      </c>
      <c r="G31" s="171"/>
      <c r="H31" s="185">
        <f t="shared" si="52"/>
        <v>0</v>
      </c>
      <c r="I31" s="172"/>
      <c r="J31" s="120">
        <f t="shared" si="53"/>
        <v>0</v>
      </c>
      <c r="K31" s="139">
        <f t="shared" si="6"/>
        <v>0</v>
      </c>
      <c r="L31" s="97"/>
      <c r="M31" s="209"/>
      <c r="N31" s="112"/>
      <c r="O31" s="210">
        <v>0.0</v>
      </c>
      <c r="P31" s="117"/>
      <c r="Q31" s="96"/>
      <c r="R31" s="211">
        <f t="shared" si="74"/>
        <v>0</v>
      </c>
      <c r="S31" s="96">
        <f t="shared" si="55"/>
        <v>0</v>
      </c>
      <c r="T31" s="139">
        <f t="shared" si="7"/>
        <v>0</v>
      </c>
      <c r="U31" s="97"/>
      <c r="V31" s="212"/>
      <c r="W31" s="88"/>
      <c r="X31" s="213"/>
      <c r="Y31" s="117"/>
      <c r="Z31" s="214"/>
      <c r="AA31" s="214"/>
      <c r="AB31" s="214"/>
      <c r="AC31" s="110">
        <v>0.0</v>
      </c>
      <c r="AD31" s="184">
        <v>0.0</v>
      </c>
      <c r="AE31" s="205"/>
      <c r="AF31" s="88"/>
      <c r="AG31" s="215"/>
      <c r="AH31" s="88"/>
      <c r="AI31" s="207"/>
      <c r="AJ31" s="216"/>
      <c r="AK31" s="216"/>
      <c r="AL31" s="216"/>
      <c r="AM31" s="168">
        <f t="shared" si="56"/>
        <v>0</v>
      </c>
      <c r="AO31" s="168">
        <f t="shared" si="57"/>
        <v>0</v>
      </c>
      <c r="AP31" s="97"/>
      <c r="AQ31" s="120">
        <f t="shared" si="8"/>
        <v>0</v>
      </c>
      <c r="AR31" s="139">
        <f t="shared" si="9"/>
        <v>0</v>
      </c>
      <c r="AS31" s="97"/>
      <c r="AT31" s="117"/>
      <c r="AU31" s="88"/>
      <c r="AV31" s="117"/>
      <c r="AW31" s="88"/>
      <c r="AX31" s="108">
        <v>0.0</v>
      </c>
      <c r="AY31" s="108">
        <v>0.0</v>
      </c>
      <c r="BA31" s="108">
        <v>0.0</v>
      </c>
      <c r="BC31" s="108">
        <v>0.0</v>
      </c>
      <c r="BE31" s="105">
        <v>0.0</v>
      </c>
      <c r="BG31" s="108">
        <v>0.0</v>
      </c>
      <c r="BH31" s="108">
        <v>0.0</v>
      </c>
      <c r="BJ31" s="108">
        <v>0.0</v>
      </c>
      <c r="BK31" s="97"/>
      <c r="BL31" s="217"/>
      <c r="BM31" s="218"/>
      <c r="BN31" s="218"/>
      <c r="BO31" s="120">
        <f t="shared" ref="BO31:BP31" si="85">AX31*BO$4</f>
        <v>0</v>
      </c>
      <c r="BP31" s="120">
        <f t="shared" si="85"/>
        <v>0</v>
      </c>
      <c r="BR31" s="120">
        <f t="shared" si="59"/>
        <v>0</v>
      </c>
      <c r="BT31" s="120">
        <f t="shared" si="60"/>
        <v>0</v>
      </c>
      <c r="BV31" s="218">
        <f t="shared" si="61"/>
        <v>0</v>
      </c>
      <c r="BW31" s="88"/>
      <c r="BX31" s="120">
        <f t="shared" ref="BX31:BY31" si="86">BG31*BX$4</f>
        <v>0</v>
      </c>
      <c r="BY31" s="120">
        <f t="shared" si="86"/>
        <v>0</v>
      </c>
      <c r="CA31" s="180">
        <f t="shared" si="63"/>
        <v>0</v>
      </c>
      <c r="CB31" s="97"/>
      <c r="CC31" s="160">
        <f t="shared" si="12"/>
        <v>0</v>
      </c>
      <c r="CD31" s="221">
        <f t="shared" si="13"/>
        <v>0</v>
      </c>
      <c r="CE31" s="97"/>
      <c r="CF31" s="207"/>
      <c r="CG31" s="88"/>
      <c r="CH31" s="207"/>
      <c r="CI31" s="121"/>
    </row>
    <row r="32">
      <c r="A32" s="127" t="s">
        <v>19</v>
      </c>
      <c r="B32" s="128" t="s">
        <v>184</v>
      </c>
      <c r="C32" s="56"/>
      <c r="D32" s="129"/>
      <c r="E32" s="165"/>
      <c r="F32" s="224"/>
      <c r="G32" s="225">
        <v>0.0</v>
      </c>
      <c r="H32" s="226"/>
      <c r="I32" s="227">
        <f>G32*I$4</f>
        <v>0</v>
      </c>
      <c r="J32" s="228">
        <f>SUM(I32)</f>
        <v>0</v>
      </c>
      <c r="K32" s="229">
        <f t="shared" si="6"/>
        <v>0</v>
      </c>
      <c r="L32" s="152"/>
      <c r="M32" s="230">
        <v>3.83</v>
      </c>
      <c r="N32" s="231">
        <v>1.0</v>
      </c>
      <c r="O32" s="232"/>
      <c r="P32" s="233">
        <f t="shared" ref="P32:Q32" si="87">M32*P$4</f>
        <v>3.83</v>
      </c>
      <c r="Q32" s="234">
        <f t="shared" si="87"/>
        <v>1</v>
      </c>
      <c r="R32" s="235"/>
      <c r="S32" s="233">
        <f>SUM(P32:Q32)</f>
        <v>4.83</v>
      </c>
      <c r="T32" s="229">
        <f t="shared" si="7"/>
        <v>6.997905804</v>
      </c>
      <c r="U32" s="152"/>
      <c r="V32" s="146">
        <v>0.0</v>
      </c>
      <c r="W32" s="56"/>
      <c r="X32" s="147">
        <v>0.0</v>
      </c>
      <c r="Y32" s="219">
        <v>2.0</v>
      </c>
      <c r="Z32" s="56"/>
      <c r="AA32" s="147">
        <v>0.0</v>
      </c>
      <c r="AB32" s="56"/>
      <c r="AC32" s="147"/>
      <c r="AD32" s="148"/>
      <c r="AE32" s="150">
        <f>V32*AE$4</f>
        <v>0</v>
      </c>
      <c r="AF32" s="56"/>
      <c r="AG32" s="150">
        <f>X32*AG$4</f>
        <v>0</v>
      </c>
      <c r="AH32" s="56"/>
      <c r="AI32" s="150">
        <f>Y32*AI$4</f>
        <v>8</v>
      </c>
      <c r="AJ32" s="56"/>
      <c r="AK32" s="150">
        <f>AA32*AK$4</f>
        <v>0</v>
      </c>
      <c r="AL32" s="56"/>
      <c r="AM32" s="150"/>
      <c r="AN32" s="56"/>
      <c r="AO32" s="150"/>
      <c r="AP32" s="152"/>
      <c r="AQ32" s="129">
        <f t="shared" si="8"/>
        <v>8</v>
      </c>
      <c r="AR32" s="154">
        <f t="shared" si="9"/>
        <v>5.65</v>
      </c>
      <c r="AS32" s="152"/>
      <c r="AT32" s="158">
        <v>240.0</v>
      </c>
      <c r="AV32" s="114">
        <v>328.0</v>
      </c>
      <c r="AX32" s="159"/>
      <c r="AY32" s="146"/>
      <c r="AZ32" s="56"/>
      <c r="BA32" s="146"/>
      <c r="BB32" s="56"/>
      <c r="BC32" s="146"/>
      <c r="BD32" s="56"/>
      <c r="BE32" s="146"/>
      <c r="BF32" s="56"/>
      <c r="BG32" s="146"/>
      <c r="BH32" s="146"/>
      <c r="BI32" s="56"/>
      <c r="BJ32" s="146"/>
      <c r="BK32" s="152"/>
      <c r="BL32" s="160">
        <f>ROUND(IFERROR(((AT32/AV32)*100)*BL$4,0),0)</f>
        <v>73</v>
      </c>
      <c r="BO32" s="129"/>
      <c r="BP32" s="129"/>
      <c r="BQ32" s="129"/>
      <c r="BR32" s="129"/>
      <c r="BS32" s="129"/>
      <c r="BT32" s="129"/>
      <c r="BU32" s="129"/>
      <c r="BV32" s="162"/>
      <c r="BW32" s="162"/>
      <c r="BX32" s="129"/>
      <c r="BY32" s="129"/>
      <c r="BZ32" s="129"/>
      <c r="CA32" s="164"/>
      <c r="CB32" s="152"/>
      <c r="CC32" s="129">
        <f t="shared" si="12"/>
        <v>73</v>
      </c>
      <c r="CD32" s="154">
        <f t="shared" si="13"/>
        <v>9.745982987</v>
      </c>
      <c r="CE32" s="152"/>
      <c r="CF32" s="154">
        <f>CD32+AR32+T32+K32</f>
        <v>22.39388879</v>
      </c>
      <c r="CG32" s="56"/>
      <c r="CH32" s="129"/>
      <c r="CI32" s="165"/>
    </row>
    <row r="33">
      <c r="A33" s="166">
        <v>1.0</v>
      </c>
      <c r="B33" s="166" t="s">
        <v>185</v>
      </c>
      <c r="C33" s="167"/>
      <c r="D33" s="168">
        <v>6.0</v>
      </c>
      <c r="E33" s="97"/>
      <c r="F33" s="236">
        <v>4.0</v>
      </c>
      <c r="G33" s="237"/>
      <c r="H33" s="238">
        <f t="shared" ref="H33:H44" si="90">F33*H$4</f>
        <v>12</v>
      </c>
      <c r="I33" s="237"/>
      <c r="J33" s="162">
        <f t="shared" ref="J33:J44" si="91">SUM(H33)</f>
        <v>12</v>
      </c>
      <c r="K33" s="221">
        <f t="shared" si="6"/>
        <v>10.91348089</v>
      </c>
      <c r="L33" s="97"/>
      <c r="M33" s="239"/>
      <c r="N33" s="240"/>
      <c r="O33" s="241">
        <v>4.0</v>
      </c>
      <c r="P33" s="105"/>
      <c r="Q33" s="105"/>
      <c r="R33" s="188">
        <f t="shared" ref="R33:R37" si="92">O33*R$4</f>
        <v>4</v>
      </c>
      <c r="S33" s="105">
        <f t="shared" ref="S33:S44" si="93">SUM(R33)</f>
        <v>4</v>
      </c>
      <c r="T33" s="221">
        <f t="shared" si="7"/>
        <v>5.795367125</v>
      </c>
      <c r="U33" s="97"/>
      <c r="V33" s="108"/>
      <c r="X33" s="110"/>
      <c r="Y33" s="96"/>
      <c r="Z33" s="104"/>
      <c r="AA33" s="104"/>
      <c r="AB33" s="104"/>
      <c r="AC33" s="242">
        <v>0.0</v>
      </c>
      <c r="AD33" s="243">
        <v>0.0</v>
      </c>
      <c r="AE33" s="168"/>
      <c r="AG33" s="112"/>
      <c r="AI33" s="120"/>
      <c r="AJ33" s="176"/>
      <c r="AK33" s="176"/>
      <c r="AL33" s="176"/>
      <c r="AM33" s="168">
        <f t="shared" ref="AM33:AM44" si="94">AC33*AM$4</f>
        <v>0</v>
      </c>
      <c r="AO33" s="168">
        <f t="shared" ref="AO33:AO44" si="95">AD33*AO$4</f>
        <v>0</v>
      </c>
      <c r="AP33" s="97"/>
      <c r="AQ33" s="120">
        <f t="shared" si="8"/>
        <v>0</v>
      </c>
      <c r="AR33" s="139">
        <f t="shared" si="9"/>
        <v>0</v>
      </c>
      <c r="AS33" s="97"/>
      <c r="AT33" s="96"/>
      <c r="AV33" s="96"/>
      <c r="AX33" s="108">
        <v>0.0</v>
      </c>
      <c r="AY33" s="108">
        <v>0.0</v>
      </c>
      <c r="BA33" s="108">
        <v>2.0</v>
      </c>
      <c r="BC33" s="108">
        <v>0.0</v>
      </c>
      <c r="BE33" s="105">
        <v>0.0</v>
      </c>
      <c r="BG33" s="108">
        <v>2.0</v>
      </c>
      <c r="BH33" s="108">
        <v>1.0</v>
      </c>
      <c r="BJ33" s="108">
        <v>5.0</v>
      </c>
      <c r="BK33" s="97"/>
      <c r="BL33" s="160"/>
      <c r="BM33" s="162"/>
      <c r="BN33" s="162"/>
      <c r="BO33" s="120">
        <f t="shared" ref="BO33:BP33" si="88">AX33*BO$4</f>
        <v>0</v>
      </c>
      <c r="BP33" s="120">
        <f t="shared" si="88"/>
        <v>0</v>
      </c>
      <c r="BR33" s="120">
        <f t="shared" ref="BR33:BR44" si="97">BA33*BR$4</f>
        <v>8</v>
      </c>
      <c r="BT33" s="120">
        <f t="shared" ref="BT33:BT44" si="98">BC33*BT$4</f>
        <v>0</v>
      </c>
      <c r="BV33" s="162">
        <f t="shared" ref="BV33:BV44" si="99">BD33*BW$4</f>
        <v>0</v>
      </c>
      <c r="BX33" s="120">
        <f t="shared" ref="BX33:BY33" si="89">BG33*BX$4</f>
        <v>20</v>
      </c>
      <c r="BY33" s="120">
        <f t="shared" si="89"/>
        <v>5</v>
      </c>
      <c r="CA33" s="180">
        <f t="shared" ref="CA33:CA44" si="101">BJ33*CA$4</f>
        <v>50</v>
      </c>
      <c r="CB33" s="97"/>
      <c r="CC33" s="120">
        <f t="shared" si="12"/>
        <v>83</v>
      </c>
      <c r="CD33" s="139">
        <f t="shared" si="13"/>
        <v>11.08104915</v>
      </c>
      <c r="CE33" s="97"/>
      <c r="CF33" s="139">
        <f t="shared" ref="CF33:CF38" si="102">CD33+AR33+T33+K33+D33</f>
        <v>33.78989716</v>
      </c>
      <c r="CH33" s="139">
        <f t="shared" ref="CH33:CH38" si="103">CF33+(CF$32/COUNT(CF$33:CF$44))</f>
        <v>37.52221196</v>
      </c>
      <c r="CI33" s="97"/>
    </row>
    <row r="34">
      <c r="A34" s="166">
        <v>2.0</v>
      </c>
      <c r="B34" s="166" t="s">
        <v>186</v>
      </c>
      <c r="D34" s="168">
        <v>2.0</v>
      </c>
      <c r="E34" s="97"/>
      <c r="F34" s="244">
        <v>0.0</v>
      </c>
      <c r="G34" s="237"/>
      <c r="H34" s="238">
        <f t="shared" si="90"/>
        <v>0</v>
      </c>
      <c r="I34" s="237"/>
      <c r="J34" s="162">
        <f t="shared" si="91"/>
        <v>0</v>
      </c>
      <c r="K34" s="221">
        <f t="shared" si="6"/>
        <v>0</v>
      </c>
      <c r="L34" s="97"/>
      <c r="M34" s="239"/>
      <c r="N34" s="240"/>
      <c r="O34" s="245">
        <v>0.0</v>
      </c>
      <c r="P34" s="105"/>
      <c r="Q34" s="105"/>
      <c r="R34" s="188">
        <f t="shared" si="92"/>
        <v>0</v>
      </c>
      <c r="S34" s="105">
        <f t="shared" si="93"/>
        <v>0</v>
      </c>
      <c r="T34" s="221">
        <f t="shared" si="7"/>
        <v>0</v>
      </c>
      <c r="U34" s="97"/>
      <c r="V34" s="108"/>
      <c r="X34" s="110"/>
      <c r="Y34" s="96"/>
      <c r="Z34" s="104"/>
      <c r="AA34" s="104"/>
      <c r="AB34" s="104"/>
      <c r="AC34" s="242">
        <v>0.0</v>
      </c>
      <c r="AD34" s="243">
        <v>0.0</v>
      </c>
      <c r="AE34" s="168"/>
      <c r="AG34" s="112"/>
      <c r="AI34" s="120"/>
      <c r="AJ34" s="176"/>
      <c r="AK34" s="176"/>
      <c r="AL34" s="176"/>
      <c r="AM34" s="168">
        <f t="shared" si="94"/>
        <v>0</v>
      </c>
      <c r="AO34" s="168">
        <f t="shared" si="95"/>
        <v>0</v>
      </c>
      <c r="AP34" s="97"/>
      <c r="AQ34" s="120">
        <f t="shared" si="8"/>
        <v>0</v>
      </c>
      <c r="AR34" s="139">
        <f t="shared" si="9"/>
        <v>0</v>
      </c>
      <c r="AS34" s="97"/>
      <c r="AT34" s="96"/>
      <c r="AV34" s="96"/>
      <c r="AX34" s="108">
        <v>2.0</v>
      </c>
      <c r="AY34" s="108">
        <v>0.0</v>
      </c>
      <c r="BA34" s="108">
        <v>0.0</v>
      </c>
      <c r="BC34" s="108">
        <v>0.0</v>
      </c>
      <c r="BE34" s="105">
        <v>0.0</v>
      </c>
      <c r="BG34" s="108">
        <v>0.0</v>
      </c>
      <c r="BH34" s="108">
        <v>0.0</v>
      </c>
      <c r="BJ34" s="108">
        <v>0.0</v>
      </c>
      <c r="BK34" s="97"/>
      <c r="BL34" s="160"/>
      <c r="BM34" s="162"/>
      <c r="BN34" s="162"/>
      <c r="BO34" s="120">
        <f t="shared" ref="BO34:BP34" si="96">AX34*BO$4</f>
        <v>10</v>
      </c>
      <c r="BP34" s="120">
        <f t="shared" si="96"/>
        <v>0</v>
      </c>
      <c r="BR34" s="120">
        <f t="shared" si="97"/>
        <v>0</v>
      </c>
      <c r="BT34" s="120">
        <f t="shared" si="98"/>
        <v>0</v>
      </c>
      <c r="BV34" s="162">
        <f t="shared" si="99"/>
        <v>0</v>
      </c>
      <c r="BX34" s="120">
        <f t="shared" ref="BX34:BY34" si="100">BG34*BX$4</f>
        <v>0</v>
      </c>
      <c r="BY34" s="120">
        <f t="shared" si="100"/>
        <v>0</v>
      </c>
      <c r="CA34" s="180">
        <f t="shared" si="101"/>
        <v>0</v>
      </c>
      <c r="CB34" s="97"/>
      <c r="CC34" s="120">
        <f t="shared" si="12"/>
        <v>10</v>
      </c>
      <c r="CD34" s="139">
        <f t="shared" si="13"/>
        <v>1.335066163</v>
      </c>
      <c r="CE34" s="97"/>
      <c r="CF34" s="139">
        <f t="shared" si="102"/>
        <v>3.335066163</v>
      </c>
      <c r="CH34" s="139">
        <f t="shared" si="103"/>
        <v>7.067380961</v>
      </c>
      <c r="CI34" s="97"/>
    </row>
    <row r="35">
      <c r="A35" s="166">
        <v>3.0</v>
      </c>
      <c r="B35" s="166" t="s">
        <v>187</v>
      </c>
      <c r="D35" s="168">
        <v>5.0</v>
      </c>
      <c r="E35" s="97"/>
      <c r="F35" s="244">
        <v>0.0</v>
      </c>
      <c r="G35" s="237"/>
      <c r="H35" s="238">
        <f t="shared" si="90"/>
        <v>0</v>
      </c>
      <c r="I35" s="237"/>
      <c r="J35" s="162">
        <f t="shared" si="91"/>
        <v>0</v>
      </c>
      <c r="K35" s="221">
        <f t="shared" si="6"/>
        <v>0</v>
      </c>
      <c r="L35" s="97"/>
      <c r="M35" s="239"/>
      <c r="N35" s="240"/>
      <c r="O35" s="245">
        <v>0.0</v>
      </c>
      <c r="P35" s="246"/>
      <c r="Q35" s="246"/>
      <c r="R35" s="188">
        <f t="shared" si="92"/>
        <v>0</v>
      </c>
      <c r="S35" s="105">
        <f t="shared" si="93"/>
        <v>0</v>
      </c>
      <c r="T35" s="221">
        <f t="shared" si="7"/>
        <v>0</v>
      </c>
      <c r="U35" s="97"/>
      <c r="V35" s="108"/>
      <c r="X35" s="110"/>
      <c r="Y35" s="96"/>
      <c r="Z35" s="104"/>
      <c r="AA35" s="104"/>
      <c r="AB35" s="104"/>
      <c r="AC35" s="242">
        <v>0.0</v>
      </c>
      <c r="AD35" s="243">
        <v>0.0</v>
      </c>
      <c r="AE35" s="168"/>
      <c r="AG35" s="112"/>
      <c r="AI35" s="120"/>
      <c r="AJ35" s="176"/>
      <c r="AK35" s="176"/>
      <c r="AL35" s="176"/>
      <c r="AM35" s="168">
        <f t="shared" si="94"/>
        <v>0</v>
      </c>
      <c r="AO35" s="168">
        <f t="shared" si="95"/>
        <v>0</v>
      </c>
      <c r="AP35" s="97"/>
      <c r="AQ35" s="120">
        <f t="shared" si="8"/>
        <v>0</v>
      </c>
      <c r="AR35" s="139">
        <f t="shared" si="9"/>
        <v>0</v>
      </c>
      <c r="AS35" s="97"/>
      <c r="AT35" s="96"/>
      <c r="AV35" s="96"/>
      <c r="AX35" s="108">
        <v>2.0</v>
      </c>
      <c r="AY35" s="108">
        <v>0.0</v>
      </c>
      <c r="BA35" s="108">
        <v>0.0</v>
      </c>
      <c r="BC35" s="108">
        <v>0.0</v>
      </c>
      <c r="BE35" s="105">
        <v>0.0</v>
      </c>
      <c r="BG35" s="108">
        <v>0.0</v>
      </c>
      <c r="BH35" s="108">
        <v>0.0</v>
      </c>
      <c r="BJ35" s="108">
        <v>0.0</v>
      </c>
      <c r="BK35" s="97"/>
      <c r="BL35" s="160"/>
      <c r="BM35" s="162"/>
      <c r="BN35" s="162"/>
      <c r="BO35" s="120">
        <f t="shared" ref="BO35:BP35" si="104">AX35*BO$4</f>
        <v>10</v>
      </c>
      <c r="BP35" s="120">
        <f t="shared" si="104"/>
        <v>0</v>
      </c>
      <c r="BR35" s="120">
        <f t="shared" si="97"/>
        <v>0</v>
      </c>
      <c r="BT35" s="120">
        <f t="shared" si="98"/>
        <v>0</v>
      </c>
      <c r="BV35" s="162">
        <f t="shared" si="99"/>
        <v>0</v>
      </c>
      <c r="BX35" s="120">
        <f t="shared" ref="BX35:BY35" si="105">BG35*BX$4</f>
        <v>0</v>
      </c>
      <c r="BY35" s="120">
        <f t="shared" si="105"/>
        <v>0</v>
      </c>
      <c r="CA35" s="180">
        <f t="shared" si="101"/>
        <v>0</v>
      </c>
      <c r="CB35" s="97"/>
      <c r="CC35" s="120">
        <f t="shared" si="12"/>
        <v>10</v>
      </c>
      <c r="CD35" s="139">
        <f t="shared" si="13"/>
        <v>1.335066163</v>
      </c>
      <c r="CE35" s="97"/>
      <c r="CF35" s="139">
        <f t="shared" si="102"/>
        <v>6.335066163</v>
      </c>
      <c r="CH35" s="139">
        <f t="shared" si="103"/>
        <v>10.06738096</v>
      </c>
      <c r="CI35" s="97"/>
    </row>
    <row r="36">
      <c r="A36" s="222">
        <v>4.0</v>
      </c>
      <c r="B36" s="166" t="s">
        <v>188</v>
      </c>
      <c r="D36" s="168">
        <v>2.0</v>
      </c>
      <c r="E36" s="97"/>
      <c r="F36" s="244">
        <v>0.0</v>
      </c>
      <c r="G36" s="237"/>
      <c r="H36" s="238">
        <f t="shared" si="90"/>
        <v>0</v>
      </c>
      <c r="I36" s="237"/>
      <c r="J36" s="162">
        <f t="shared" si="91"/>
        <v>0</v>
      </c>
      <c r="K36" s="221">
        <f t="shared" si="6"/>
        <v>0</v>
      </c>
      <c r="L36" s="97"/>
      <c r="M36" s="239"/>
      <c r="N36" s="240"/>
      <c r="O36" s="245">
        <v>0.0</v>
      </c>
      <c r="P36" s="246"/>
      <c r="Q36" s="246"/>
      <c r="R36" s="188">
        <f t="shared" si="92"/>
        <v>0</v>
      </c>
      <c r="S36" s="105">
        <f t="shared" si="93"/>
        <v>0</v>
      </c>
      <c r="T36" s="221">
        <f t="shared" si="7"/>
        <v>0</v>
      </c>
      <c r="U36" s="97"/>
      <c r="V36" s="108"/>
      <c r="X36" s="110"/>
      <c r="Y36" s="96"/>
      <c r="Z36" s="104"/>
      <c r="AA36" s="104"/>
      <c r="AB36" s="104"/>
      <c r="AC36" s="247">
        <v>6.0</v>
      </c>
      <c r="AD36" s="248">
        <v>7.5</v>
      </c>
      <c r="AE36" s="168"/>
      <c r="AG36" s="112"/>
      <c r="AI36" s="120"/>
      <c r="AJ36" s="176"/>
      <c r="AK36" s="176"/>
      <c r="AL36" s="176"/>
      <c r="AM36" s="168">
        <f t="shared" si="94"/>
        <v>1.5</v>
      </c>
      <c r="AO36" s="168">
        <f t="shared" si="95"/>
        <v>7.5</v>
      </c>
      <c r="AP36" s="97"/>
      <c r="AQ36" s="120">
        <f t="shared" si="8"/>
        <v>9</v>
      </c>
      <c r="AR36" s="139">
        <f t="shared" si="9"/>
        <v>6.35625</v>
      </c>
      <c r="AS36" s="97"/>
      <c r="AT36" s="96"/>
      <c r="AV36" s="96"/>
      <c r="AX36" s="108">
        <v>0.0</v>
      </c>
      <c r="AY36" s="108">
        <v>0.0</v>
      </c>
      <c r="BA36" s="108">
        <v>0.0</v>
      </c>
      <c r="BC36" s="108">
        <v>0.0</v>
      </c>
      <c r="BE36" s="105">
        <v>0.0</v>
      </c>
      <c r="BG36" s="108">
        <v>0.0</v>
      </c>
      <c r="BH36" s="108">
        <v>0.0</v>
      </c>
      <c r="BJ36" s="108">
        <v>0.0</v>
      </c>
      <c r="BK36" s="97"/>
      <c r="BL36" s="160"/>
      <c r="BM36" s="162"/>
      <c r="BN36" s="162"/>
      <c r="BO36" s="120">
        <f t="shared" ref="BO36:BP36" si="106">AX36*BO$4</f>
        <v>0</v>
      </c>
      <c r="BP36" s="120">
        <f t="shared" si="106"/>
        <v>0</v>
      </c>
      <c r="BR36" s="120">
        <f t="shared" si="97"/>
        <v>0</v>
      </c>
      <c r="BT36" s="120">
        <f t="shared" si="98"/>
        <v>0</v>
      </c>
      <c r="BV36" s="162">
        <f t="shared" si="99"/>
        <v>0</v>
      </c>
      <c r="BX36" s="120">
        <f t="shared" ref="BX36:BY36" si="107">BG36*BX$4</f>
        <v>0</v>
      </c>
      <c r="BY36" s="120">
        <f t="shared" si="107"/>
        <v>0</v>
      </c>
      <c r="CA36" s="180">
        <f t="shared" si="101"/>
        <v>0</v>
      </c>
      <c r="CB36" s="97"/>
      <c r="CC36" s="120">
        <f t="shared" si="12"/>
        <v>0</v>
      </c>
      <c r="CD36" s="139">
        <f t="shared" si="13"/>
        <v>0</v>
      </c>
      <c r="CE36" s="97"/>
      <c r="CF36" s="139">
        <f t="shared" si="102"/>
        <v>8.35625</v>
      </c>
      <c r="CH36" s="139">
        <f t="shared" si="103"/>
        <v>12.0885648</v>
      </c>
      <c r="CI36" s="97"/>
    </row>
    <row r="37">
      <c r="A37" s="222">
        <v>5.0</v>
      </c>
      <c r="B37" s="166" t="s">
        <v>189</v>
      </c>
      <c r="D37" s="168">
        <v>1.0</v>
      </c>
      <c r="E37" s="97"/>
      <c r="F37" s="244">
        <v>0.0</v>
      </c>
      <c r="G37" s="237"/>
      <c r="H37" s="238">
        <f t="shared" si="90"/>
        <v>0</v>
      </c>
      <c r="I37" s="237"/>
      <c r="J37" s="162">
        <f t="shared" si="91"/>
        <v>0</v>
      </c>
      <c r="K37" s="221">
        <f t="shared" si="6"/>
        <v>0</v>
      </c>
      <c r="L37" s="97"/>
      <c r="M37" s="239"/>
      <c r="N37" s="240"/>
      <c r="O37" s="245">
        <v>0.0</v>
      </c>
      <c r="P37" s="246"/>
      <c r="Q37" s="246"/>
      <c r="R37" s="188">
        <f t="shared" si="92"/>
        <v>0</v>
      </c>
      <c r="S37" s="105">
        <f t="shared" si="93"/>
        <v>0</v>
      </c>
      <c r="T37" s="221">
        <f t="shared" si="7"/>
        <v>0</v>
      </c>
      <c r="U37" s="97"/>
      <c r="V37" s="108"/>
      <c r="X37" s="110"/>
      <c r="Y37" s="96"/>
      <c r="Z37" s="104"/>
      <c r="AA37" s="104"/>
      <c r="AB37" s="104"/>
      <c r="AC37" s="242">
        <v>0.0</v>
      </c>
      <c r="AD37" s="243">
        <v>0.0</v>
      </c>
      <c r="AE37" s="168"/>
      <c r="AG37" s="112"/>
      <c r="AI37" s="120"/>
      <c r="AJ37" s="176"/>
      <c r="AK37" s="176"/>
      <c r="AL37" s="176"/>
      <c r="AM37" s="168">
        <f t="shared" si="94"/>
        <v>0</v>
      </c>
      <c r="AO37" s="168">
        <f t="shared" si="95"/>
        <v>0</v>
      </c>
      <c r="AP37" s="97"/>
      <c r="AQ37" s="120">
        <f t="shared" si="8"/>
        <v>0</v>
      </c>
      <c r="AR37" s="139">
        <f t="shared" si="9"/>
        <v>0</v>
      </c>
      <c r="AS37" s="97"/>
      <c r="AT37" s="96"/>
      <c r="AV37" s="96"/>
      <c r="AX37" s="108">
        <v>1.0</v>
      </c>
      <c r="AY37" s="108">
        <v>0.0</v>
      </c>
      <c r="BA37" s="108">
        <v>1.0</v>
      </c>
      <c r="BC37" s="108">
        <v>0.0</v>
      </c>
      <c r="BE37" s="105">
        <v>0.0</v>
      </c>
      <c r="BG37" s="108">
        <v>0.0</v>
      </c>
      <c r="BH37" s="108">
        <v>1.0</v>
      </c>
      <c r="BJ37" s="107">
        <v>4.5</v>
      </c>
      <c r="BK37" s="97"/>
      <c r="BL37" s="160"/>
      <c r="BM37" s="162"/>
      <c r="BN37" s="162"/>
      <c r="BO37" s="120">
        <f t="shared" ref="BO37:BP37" si="108">AX37*BO$4</f>
        <v>5</v>
      </c>
      <c r="BP37" s="120">
        <f t="shared" si="108"/>
        <v>0</v>
      </c>
      <c r="BR37" s="120">
        <f t="shared" si="97"/>
        <v>4</v>
      </c>
      <c r="BT37" s="120">
        <f t="shared" si="98"/>
        <v>0</v>
      </c>
      <c r="BV37" s="162">
        <f t="shared" si="99"/>
        <v>0</v>
      </c>
      <c r="BX37" s="120">
        <f t="shared" ref="BX37:BY37" si="109">BG37*BX$4</f>
        <v>0</v>
      </c>
      <c r="BY37" s="120">
        <f t="shared" si="109"/>
        <v>5</v>
      </c>
      <c r="CA37" s="180">
        <f t="shared" si="101"/>
        <v>45</v>
      </c>
      <c r="CB37" s="97"/>
      <c r="CC37" s="120">
        <f t="shared" si="12"/>
        <v>59</v>
      </c>
      <c r="CD37" s="139">
        <f t="shared" si="13"/>
        <v>7.876890359</v>
      </c>
      <c r="CE37" s="97"/>
      <c r="CF37" s="139">
        <f t="shared" si="102"/>
        <v>8.876890359</v>
      </c>
      <c r="CH37" s="139">
        <f t="shared" si="103"/>
        <v>12.60920516</v>
      </c>
      <c r="CI37" s="97"/>
    </row>
    <row r="38">
      <c r="A38" s="222">
        <v>6.0</v>
      </c>
      <c r="B38" s="223" t="s">
        <v>190</v>
      </c>
      <c r="D38" s="168">
        <v>2.0</v>
      </c>
      <c r="E38" s="97"/>
      <c r="F38" s="236">
        <v>2.0</v>
      </c>
      <c r="G38" s="237"/>
      <c r="H38" s="238">
        <f t="shared" si="90"/>
        <v>6</v>
      </c>
      <c r="I38" s="237"/>
      <c r="J38" s="162">
        <f t="shared" si="91"/>
        <v>6</v>
      </c>
      <c r="K38" s="221">
        <f t="shared" si="6"/>
        <v>5.456740443</v>
      </c>
      <c r="L38" s="97"/>
      <c r="M38" s="239"/>
      <c r="N38" s="240"/>
      <c r="O38" s="245">
        <v>0.0</v>
      </c>
      <c r="P38" s="105"/>
      <c r="Q38" s="105"/>
      <c r="R38" s="188">
        <f t="shared" ref="R38:R44" si="112">M38*R$4</f>
        <v>0</v>
      </c>
      <c r="S38" s="105">
        <f t="shared" si="93"/>
        <v>0</v>
      </c>
      <c r="T38" s="221">
        <f t="shared" si="7"/>
        <v>0</v>
      </c>
      <c r="U38" s="97"/>
      <c r="V38" s="108"/>
      <c r="X38" s="110"/>
      <c r="Y38" s="96"/>
      <c r="Z38" s="104"/>
      <c r="AA38" s="104"/>
      <c r="AB38" s="104"/>
      <c r="AC38" s="247">
        <v>4.0</v>
      </c>
      <c r="AD38" s="248">
        <v>6.5</v>
      </c>
      <c r="AE38" s="168"/>
      <c r="AG38" s="112"/>
      <c r="AI38" s="120"/>
      <c r="AJ38" s="176"/>
      <c r="AK38" s="176"/>
      <c r="AL38" s="176"/>
      <c r="AM38" s="168">
        <f t="shared" si="94"/>
        <v>1</v>
      </c>
      <c r="AO38" s="168">
        <f t="shared" si="95"/>
        <v>6.5</v>
      </c>
      <c r="AP38" s="97"/>
      <c r="AQ38" s="120">
        <f t="shared" si="8"/>
        <v>7.5</v>
      </c>
      <c r="AR38" s="139">
        <f t="shared" si="9"/>
        <v>5.296875</v>
      </c>
      <c r="AS38" s="97"/>
      <c r="AT38" s="96"/>
      <c r="AV38" s="96"/>
      <c r="AX38" s="108">
        <v>1.0</v>
      </c>
      <c r="AY38" s="108">
        <v>0.0</v>
      </c>
      <c r="BA38" s="108">
        <v>0.0</v>
      </c>
      <c r="BC38" s="108">
        <v>0.0</v>
      </c>
      <c r="BE38" s="105">
        <v>0.0</v>
      </c>
      <c r="BG38" s="108">
        <v>0.0</v>
      </c>
      <c r="BH38" s="108">
        <v>0.0</v>
      </c>
      <c r="BJ38" s="108">
        <v>0.0</v>
      </c>
      <c r="BK38" s="97"/>
      <c r="BL38" s="162"/>
      <c r="BM38" s="162"/>
      <c r="BN38" s="162"/>
      <c r="BO38" s="120">
        <f t="shared" ref="BO38:BP38" si="110">AX38*BO$4</f>
        <v>5</v>
      </c>
      <c r="BP38" s="120">
        <f t="shared" si="110"/>
        <v>0</v>
      </c>
      <c r="BR38" s="120">
        <f t="shared" si="97"/>
        <v>0</v>
      </c>
      <c r="BT38" s="120">
        <f t="shared" si="98"/>
        <v>0</v>
      </c>
      <c r="BV38" s="162">
        <f t="shared" si="99"/>
        <v>0</v>
      </c>
      <c r="BX38" s="120">
        <f t="shared" ref="BX38:BY38" si="111">BG38*BX$4</f>
        <v>0</v>
      </c>
      <c r="BY38" s="120">
        <f t="shared" si="111"/>
        <v>0</v>
      </c>
      <c r="CA38" s="180">
        <f t="shared" si="101"/>
        <v>0</v>
      </c>
      <c r="CB38" s="97"/>
      <c r="CC38" s="120">
        <f t="shared" si="12"/>
        <v>5</v>
      </c>
      <c r="CD38" s="139">
        <f t="shared" si="13"/>
        <v>0.6675330813</v>
      </c>
      <c r="CE38" s="97"/>
      <c r="CF38" s="139">
        <f t="shared" si="102"/>
        <v>13.42114852</v>
      </c>
      <c r="CH38" s="139">
        <f t="shared" si="103"/>
        <v>17.15346332</v>
      </c>
      <c r="CI38" s="97"/>
    </row>
    <row r="39">
      <c r="A39" s="222"/>
      <c r="B39" s="223"/>
      <c r="D39" s="168"/>
      <c r="E39" s="97"/>
      <c r="F39" s="244">
        <v>0.0</v>
      </c>
      <c r="G39" s="237"/>
      <c r="H39" s="238">
        <f t="shared" si="90"/>
        <v>0</v>
      </c>
      <c r="I39" s="237"/>
      <c r="J39" s="162">
        <f t="shared" si="91"/>
        <v>0</v>
      </c>
      <c r="K39" s="221">
        <f t="shared" si="6"/>
        <v>0</v>
      </c>
      <c r="L39" s="97"/>
      <c r="M39" s="239"/>
      <c r="N39" s="240"/>
      <c r="O39" s="245">
        <v>0.0</v>
      </c>
      <c r="P39" s="105"/>
      <c r="Q39" s="105"/>
      <c r="R39" s="188">
        <f t="shared" si="112"/>
        <v>0</v>
      </c>
      <c r="S39" s="105">
        <f t="shared" si="93"/>
        <v>0</v>
      </c>
      <c r="T39" s="221">
        <f t="shared" si="7"/>
        <v>0</v>
      </c>
      <c r="U39" s="97"/>
      <c r="V39" s="108"/>
      <c r="X39" s="110"/>
      <c r="Y39" s="96"/>
      <c r="Z39" s="104"/>
      <c r="AA39" s="104"/>
      <c r="AB39" s="104"/>
      <c r="AC39" s="242">
        <v>0.0</v>
      </c>
      <c r="AD39" s="243">
        <v>0.0</v>
      </c>
      <c r="AE39" s="168"/>
      <c r="AG39" s="112"/>
      <c r="AI39" s="120"/>
      <c r="AJ39" s="176"/>
      <c r="AK39" s="176"/>
      <c r="AL39" s="176"/>
      <c r="AM39" s="168">
        <f t="shared" si="94"/>
        <v>0</v>
      </c>
      <c r="AO39" s="168">
        <f t="shared" si="95"/>
        <v>0</v>
      </c>
      <c r="AP39" s="97"/>
      <c r="AQ39" s="120">
        <f t="shared" si="8"/>
        <v>0</v>
      </c>
      <c r="AR39" s="139">
        <f t="shared" si="9"/>
        <v>0</v>
      </c>
      <c r="AS39" s="97"/>
      <c r="AT39" s="96"/>
      <c r="AV39" s="96"/>
      <c r="AX39" s="108">
        <v>0.0</v>
      </c>
      <c r="AY39" s="108">
        <v>0.0</v>
      </c>
      <c r="BA39" s="108">
        <v>0.0</v>
      </c>
      <c r="BC39" s="108">
        <v>0.0</v>
      </c>
      <c r="BE39" s="105">
        <v>0.0</v>
      </c>
      <c r="BG39" s="108">
        <v>0.0</v>
      </c>
      <c r="BH39" s="108">
        <v>0.0</v>
      </c>
      <c r="BJ39" s="108">
        <v>0.0</v>
      </c>
      <c r="BK39" s="97"/>
      <c r="BL39" s="162"/>
      <c r="BM39" s="162"/>
      <c r="BN39" s="162"/>
      <c r="BO39" s="120">
        <f t="shared" ref="BO39:BP39" si="113">AX39*BO$4</f>
        <v>0</v>
      </c>
      <c r="BP39" s="120">
        <f t="shared" si="113"/>
        <v>0</v>
      </c>
      <c r="BR39" s="120">
        <f t="shared" si="97"/>
        <v>0</v>
      </c>
      <c r="BT39" s="120">
        <f t="shared" si="98"/>
        <v>0</v>
      </c>
      <c r="BV39" s="162">
        <f t="shared" si="99"/>
        <v>0</v>
      </c>
      <c r="BX39" s="120">
        <f t="shared" ref="BX39:BY39" si="114">BG39*BX$4</f>
        <v>0</v>
      </c>
      <c r="BY39" s="120">
        <f t="shared" si="114"/>
        <v>0</v>
      </c>
      <c r="CA39" s="180">
        <f t="shared" si="101"/>
        <v>0</v>
      </c>
      <c r="CB39" s="97"/>
      <c r="CC39" s="120">
        <f t="shared" si="12"/>
        <v>0</v>
      </c>
      <c r="CD39" s="139">
        <f t="shared" si="13"/>
        <v>0</v>
      </c>
      <c r="CE39" s="97"/>
      <c r="CF39" s="120"/>
      <c r="CH39" s="120"/>
      <c r="CI39" s="97"/>
    </row>
    <row r="40">
      <c r="A40" s="166"/>
      <c r="B40" s="166"/>
      <c r="D40" s="168"/>
      <c r="E40" s="97"/>
      <c r="F40" s="244">
        <v>0.0</v>
      </c>
      <c r="G40" s="237"/>
      <c r="H40" s="238">
        <f t="shared" si="90"/>
        <v>0</v>
      </c>
      <c r="I40" s="237"/>
      <c r="J40" s="162">
        <f t="shared" si="91"/>
        <v>0</v>
      </c>
      <c r="K40" s="221">
        <f t="shared" si="6"/>
        <v>0</v>
      </c>
      <c r="L40" s="97"/>
      <c r="M40" s="239"/>
      <c r="N40" s="240"/>
      <c r="O40" s="245">
        <v>0.0</v>
      </c>
      <c r="P40" s="105"/>
      <c r="Q40" s="105"/>
      <c r="R40" s="188">
        <f t="shared" si="112"/>
        <v>0</v>
      </c>
      <c r="S40" s="105">
        <f t="shared" si="93"/>
        <v>0</v>
      </c>
      <c r="T40" s="221">
        <f t="shared" si="7"/>
        <v>0</v>
      </c>
      <c r="U40" s="97"/>
      <c r="V40" s="108"/>
      <c r="X40" s="110"/>
      <c r="Y40" s="96"/>
      <c r="Z40" s="104"/>
      <c r="AA40" s="104"/>
      <c r="AB40" s="104"/>
      <c r="AC40" s="242">
        <v>0.0</v>
      </c>
      <c r="AD40" s="243">
        <v>0.0</v>
      </c>
      <c r="AE40" s="168"/>
      <c r="AG40" s="112"/>
      <c r="AI40" s="120"/>
      <c r="AJ40" s="176"/>
      <c r="AK40" s="176"/>
      <c r="AL40" s="176"/>
      <c r="AM40" s="168">
        <f t="shared" si="94"/>
        <v>0</v>
      </c>
      <c r="AO40" s="168">
        <f t="shared" si="95"/>
        <v>0</v>
      </c>
      <c r="AP40" s="97"/>
      <c r="AQ40" s="120">
        <f t="shared" si="8"/>
        <v>0</v>
      </c>
      <c r="AR40" s="139">
        <f t="shared" si="9"/>
        <v>0</v>
      </c>
      <c r="AS40" s="97"/>
      <c r="AT40" s="96"/>
      <c r="AV40" s="96"/>
      <c r="AX40" s="108">
        <v>0.0</v>
      </c>
      <c r="AY40" s="108">
        <v>0.0</v>
      </c>
      <c r="BA40" s="108">
        <v>0.0</v>
      </c>
      <c r="BC40" s="108">
        <v>0.0</v>
      </c>
      <c r="BE40" s="105">
        <v>0.0</v>
      </c>
      <c r="BG40" s="108">
        <v>0.0</v>
      </c>
      <c r="BH40" s="108">
        <v>0.0</v>
      </c>
      <c r="BJ40" s="108">
        <v>0.0</v>
      </c>
      <c r="BK40" s="97"/>
      <c r="BL40" s="162"/>
      <c r="BM40" s="162"/>
      <c r="BN40" s="162"/>
      <c r="BO40" s="120">
        <f t="shared" ref="BO40:BP40" si="115">AX40*BO$4</f>
        <v>0</v>
      </c>
      <c r="BP40" s="120">
        <f t="shared" si="115"/>
        <v>0</v>
      </c>
      <c r="BR40" s="120">
        <f t="shared" si="97"/>
        <v>0</v>
      </c>
      <c r="BT40" s="120">
        <f t="shared" si="98"/>
        <v>0</v>
      </c>
      <c r="BV40" s="162">
        <f t="shared" si="99"/>
        <v>0</v>
      </c>
      <c r="BX40" s="120">
        <f t="shared" ref="BX40:BY40" si="116">BG40*BX$4</f>
        <v>0</v>
      </c>
      <c r="BY40" s="120">
        <f t="shared" si="116"/>
        <v>0</v>
      </c>
      <c r="CA40" s="180">
        <f t="shared" si="101"/>
        <v>0</v>
      </c>
      <c r="CB40" s="97"/>
      <c r="CC40" s="120">
        <f t="shared" si="12"/>
        <v>0</v>
      </c>
      <c r="CD40" s="139">
        <f t="shared" si="13"/>
        <v>0</v>
      </c>
      <c r="CE40" s="97"/>
      <c r="CF40" s="120"/>
      <c r="CH40" s="120"/>
      <c r="CI40" s="97"/>
    </row>
    <row r="41">
      <c r="A41" s="166"/>
      <c r="B41" s="166"/>
      <c r="D41" s="168"/>
      <c r="E41" s="97"/>
      <c r="F41" s="244">
        <v>0.0</v>
      </c>
      <c r="G41" s="237"/>
      <c r="H41" s="238">
        <f t="shared" si="90"/>
        <v>0</v>
      </c>
      <c r="I41" s="237"/>
      <c r="J41" s="162">
        <f t="shared" si="91"/>
        <v>0</v>
      </c>
      <c r="K41" s="221">
        <f t="shared" si="6"/>
        <v>0</v>
      </c>
      <c r="L41" s="97"/>
      <c r="M41" s="239"/>
      <c r="N41" s="240"/>
      <c r="O41" s="245">
        <v>0.0</v>
      </c>
      <c r="P41" s="105"/>
      <c r="Q41" s="105"/>
      <c r="R41" s="188">
        <f t="shared" si="112"/>
        <v>0</v>
      </c>
      <c r="S41" s="105">
        <f t="shared" si="93"/>
        <v>0</v>
      </c>
      <c r="T41" s="221">
        <f t="shared" si="7"/>
        <v>0</v>
      </c>
      <c r="U41" s="97"/>
      <c r="V41" s="108"/>
      <c r="X41" s="110"/>
      <c r="Y41" s="96"/>
      <c r="Z41" s="104"/>
      <c r="AA41" s="104"/>
      <c r="AB41" s="104"/>
      <c r="AC41" s="242">
        <v>0.0</v>
      </c>
      <c r="AD41" s="243">
        <v>0.0</v>
      </c>
      <c r="AE41" s="168"/>
      <c r="AG41" s="112"/>
      <c r="AI41" s="120"/>
      <c r="AJ41" s="176"/>
      <c r="AK41" s="176"/>
      <c r="AL41" s="176"/>
      <c r="AM41" s="168">
        <f t="shared" si="94"/>
        <v>0</v>
      </c>
      <c r="AO41" s="168">
        <f t="shared" si="95"/>
        <v>0</v>
      </c>
      <c r="AP41" s="97"/>
      <c r="AQ41" s="120">
        <f t="shared" si="8"/>
        <v>0</v>
      </c>
      <c r="AR41" s="139">
        <f t="shared" si="9"/>
        <v>0</v>
      </c>
      <c r="AS41" s="97"/>
      <c r="AT41" s="96"/>
      <c r="AV41" s="96"/>
      <c r="AX41" s="108">
        <v>0.0</v>
      </c>
      <c r="AY41" s="108">
        <v>0.0</v>
      </c>
      <c r="BA41" s="108">
        <v>0.0</v>
      </c>
      <c r="BC41" s="108">
        <v>0.0</v>
      </c>
      <c r="BE41" s="105">
        <v>0.0</v>
      </c>
      <c r="BG41" s="108">
        <v>0.0</v>
      </c>
      <c r="BH41" s="108">
        <v>0.0</v>
      </c>
      <c r="BJ41" s="108">
        <v>0.0</v>
      </c>
      <c r="BK41" s="97"/>
      <c r="BL41" s="160"/>
      <c r="BM41" s="162"/>
      <c r="BN41" s="162"/>
      <c r="BO41" s="120">
        <f t="shared" ref="BO41:BP41" si="117">AX41*BO$4</f>
        <v>0</v>
      </c>
      <c r="BP41" s="120">
        <f t="shared" si="117"/>
        <v>0</v>
      </c>
      <c r="BR41" s="120">
        <f t="shared" si="97"/>
        <v>0</v>
      </c>
      <c r="BT41" s="120">
        <f t="shared" si="98"/>
        <v>0</v>
      </c>
      <c r="BV41" s="162">
        <f t="shared" si="99"/>
        <v>0</v>
      </c>
      <c r="BX41" s="120">
        <f t="shared" ref="BX41:BY41" si="118">BG41*BX$4</f>
        <v>0</v>
      </c>
      <c r="BY41" s="120">
        <f t="shared" si="118"/>
        <v>0</v>
      </c>
      <c r="CA41" s="180">
        <f t="shared" si="101"/>
        <v>0</v>
      </c>
      <c r="CB41" s="97"/>
      <c r="CC41" s="120">
        <f t="shared" si="12"/>
        <v>0</v>
      </c>
      <c r="CD41" s="139">
        <f t="shared" si="13"/>
        <v>0</v>
      </c>
      <c r="CE41" s="97"/>
      <c r="CF41" s="120"/>
      <c r="CH41" s="120"/>
      <c r="CI41" s="97"/>
    </row>
    <row r="42">
      <c r="A42" s="166"/>
      <c r="B42" s="166"/>
      <c r="D42" s="168"/>
      <c r="E42" s="97"/>
      <c r="F42" s="244">
        <v>0.0</v>
      </c>
      <c r="G42" s="237"/>
      <c r="H42" s="238">
        <f t="shared" si="90"/>
        <v>0</v>
      </c>
      <c r="I42" s="237"/>
      <c r="J42" s="162">
        <f t="shared" si="91"/>
        <v>0</v>
      </c>
      <c r="K42" s="221">
        <f t="shared" si="6"/>
        <v>0</v>
      </c>
      <c r="L42" s="97"/>
      <c r="M42" s="239"/>
      <c r="N42" s="240"/>
      <c r="O42" s="245">
        <v>0.0</v>
      </c>
      <c r="P42" s="105"/>
      <c r="Q42" s="105"/>
      <c r="R42" s="188">
        <f t="shared" si="112"/>
        <v>0</v>
      </c>
      <c r="S42" s="105">
        <f t="shared" si="93"/>
        <v>0</v>
      </c>
      <c r="T42" s="221">
        <f t="shared" si="7"/>
        <v>0</v>
      </c>
      <c r="U42" s="97"/>
      <c r="V42" s="108"/>
      <c r="X42" s="110"/>
      <c r="Y42" s="96"/>
      <c r="Z42" s="104"/>
      <c r="AA42" s="104"/>
      <c r="AB42" s="104"/>
      <c r="AC42" s="242">
        <v>0.0</v>
      </c>
      <c r="AD42" s="243">
        <v>0.0</v>
      </c>
      <c r="AE42" s="168"/>
      <c r="AG42" s="112"/>
      <c r="AI42" s="120"/>
      <c r="AJ42" s="176"/>
      <c r="AK42" s="176"/>
      <c r="AL42" s="176"/>
      <c r="AM42" s="168">
        <f t="shared" si="94"/>
        <v>0</v>
      </c>
      <c r="AO42" s="168">
        <f t="shared" si="95"/>
        <v>0</v>
      </c>
      <c r="AP42" s="97"/>
      <c r="AQ42" s="120">
        <f t="shared" si="8"/>
        <v>0</v>
      </c>
      <c r="AR42" s="139">
        <f t="shared" si="9"/>
        <v>0</v>
      </c>
      <c r="AS42" s="97"/>
      <c r="AT42" s="96"/>
      <c r="AV42" s="96"/>
      <c r="AX42" s="108">
        <v>0.0</v>
      </c>
      <c r="AY42" s="108">
        <v>0.0</v>
      </c>
      <c r="BA42" s="108">
        <v>0.0</v>
      </c>
      <c r="BC42" s="108">
        <v>0.0</v>
      </c>
      <c r="BE42" s="105">
        <v>0.0</v>
      </c>
      <c r="BG42" s="108">
        <v>0.0</v>
      </c>
      <c r="BH42" s="108">
        <v>0.0</v>
      </c>
      <c r="BJ42" s="108">
        <v>0.0</v>
      </c>
      <c r="BK42" s="97"/>
      <c r="BL42" s="160"/>
      <c r="BM42" s="162"/>
      <c r="BN42" s="162"/>
      <c r="BO42" s="120">
        <f t="shared" ref="BO42:BP42" si="119">AX42*BO$4</f>
        <v>0</v>
      </c>
      <c r="BP42" s="120">
        <f t="shared" si="119"/>
        <v>0</v>
      </c>
      <c r="BR42" s="120">
        <f t="shared" si="97"/>
        <v>0</v>
      </c>
      <c r="BT42" s="120">
        <f t="shared" si="98"/>
        <v>0</v>
      </c>
      <c r="BV42" s="162">
        <f t="shared" si="99"/>
        <v>0</v>
      </c>
      <c r="BX42" s="120">
        <f t="shared" ref="BX42:BY42" si="120">BG42*BX$4</f>
        <v>0</v>
      </c>
      <c r="BY42" s="120">
        <f t="shared" si="120"/>
        <v>0</v>
      </c>
      <c r="CA42" s="180">
        <f t="shared" si="101"/>
        <v>0</v>
      </c>
      <c r="CB42" s="97"/>
      <c r="CC42" s="120">
        <f t="shared" si="12"/>
        <v>0</v>
      </c>
      <c r="CD42" s="139">
        <f t="shared" si="13"/>
        <v>0</v>
      </c>
      <c r="CE42" s="97"/>
      <c r="CF42" s="120"/>
      <c r="CH42" s="120"/>
      <c r="CI42" s="97"/>
    </row>
    <row r="43">
      <c r="A43" s="166"/>
      <c r="B43" s="166"/>
      <c r="D43" s="168"/>
      <c r="E43" s="97"/>
      <c r="F43" s="244">
        <v>0.0</v>
      </c>
      <c r="G43" s="237"/>
      <c r="H43" s="238">
        <f t="shared" si="90"/>
        <v>0</v>
      </c>
      <c r="I43" s="237"/>
      <c r="J43" s="162">
        <f t="shared" si="91"/>
        <v>0</v>
      </c>
      <c r="K43" s="221">
        <f t="shared" si="6"/>
        <v>0</v>
      </c>
      <c r="L43" s="97"/>
      <c r="M43" s="239"/>
      <c r="N43" s="240"/>
      <c r="O43" s="245">
        <v>0.0</v>
      </c>
      <c r="P43" s="105"/>
      <c r="Q43" s="105"/>
      <c r="R43" s="188">
        <f t="shared" si="112"/>
        <v>0</v>
      </c>
      <c r="S43" s="105">
        <f t="shared" si="93"/>
        <v>0</v>
      </c>
      <c r="T43" s="221">
        <f t="shared" si="7"/>
        <v>0</v>
      </c>
      <c r="U43" s="97"/>
      <c r="V43" s="108"/>
      <c r="X43" s="110"/>
      <c r="Y43" s="96"/>
      <c r="Z43" s="104"/>
      <c r="AA43" s="104"/>
      <c r="AB43" s="104"/>
      <c r="AC43" s="242">
        <v>0.0</v>
      </c>
      <c r="AD43" s="243">
        <v>0.0</v>
      </c>
      <c r="AE43" s="168"/>
      <c r="AG43" s="112"/>
      <c r="AI43" s="120"/>
      <c r="AJ43" s="176"/>
      <c r="AK43" s="176"/>
      <c r="AL43" s="176"/>
      <c r="AM43" s="168">
        <f t="shared" si="94"/>
        <v>0</v>
      </c>
      <c r="AO43" s="168">
        <f t="shared" si="95"/>
        <v>0</v>
      </c>
      <c r="AP43" s="97"/>
      <c r="AQ43" s="120">
        <f t="shared" si="8"/>
        <v>0</v>
      </c>
      <c r="AR43" s="139">
        <f t="shared" si="9"/>
        <v>0</v>
      </c>
      <c r="AS43" s="97"/>
      <c r="AT43" s="96"/>
      <c r="AV43" s="96"/>
      <c r="AX43" s="108">
        <v>0.0</v>
      </c>
      <c r="AY43" s="108">
        <v>0.0</v>
      </c>
      <c r="BA43" s="108">
        <v>0.0</v>
      </c>
      <c r="BC43" s="108">
        <v>0.0</v>
      </c>
      <c r="BE43" s="105">
        <v>0.0</v>
      </c>
      <c r="BG43" s="108">
        <v>0.0</v>
      </c>
      <c r="BH43" s="108">
        <v>0.0</v>
      </c>
      <c r="BJ43" s="108">
        <v>0.0</v>
      </c>
      <c r="BK43" s="97"/>
      <c r="BL43" s="160"/>
      <c r="BM43" s="162"/>
      <c r="BN43" s="162"/>
      <c r="BO43" s="120">
        <f t="shared" ref="BO43:BP43" si="121">AX43*BO$4</f>
        <v>0</v>
      </c>
      <c r="BP43" s="120">
        <f t="shared" si="121"/>
        <v>0</v>
      </c>
      <c r="BR43" s="120">
        <f t="shared" si="97"/>
        <v>0</v>
      </c>
      <c r="BT43" s="120">
        <f t="shared" si="98"/>
        <v>0</v>
      </c>
      <c r="BV43" s="162">
        <f t="shared" si="99"/>
        <v>0</v>
      </c>
      <c r="BX43" s="120">
        <f t="shared" ref="BX43:BY43" si="122">BG43*BX$4</f>
        <v>0</v>
      </c>
      <c r="BY43" s="120">
        <f t="shared" si="122"/>
        <v>0</v>
      </c>
      <c r="CA43" s="180">
        <f t="shared" si="101"/>
        <v>0</v>
      </c>
      <c r="CB43" s="97"/>
      <c r="CC43" s="120">
        <f t="shared" si="12"/>
        <v>0</v>
      </c>
      <c r="CD43" s="139">
        <f t="shared" si="13"/>
        <v>0</v>
      </c>
      <c r="CE43" s="97"/>
      <c r="CF43" s="120"/>
      <c r="CH43" s="120"/>
      <c r="CI43" s="97"/>
    </row>
    <row r="44">
      <c r="A44" s="204"/>
      <c r="B44" s="204"/>
      <c r="C44" s="88"/>
      <c r="D44" s="205"/>
      <c r="E44" s="121"/>
      <c r="F44" s="249">
        <v>0.0</v>
      </c>
      <c r="G44" s="250"/>
      <c r="H44" s="251">
        <f t="shared" si="90"/>
        <v>0</v>
      </c>
      <c r="I44" s="250"/>
      <c r="J44" s="218">
        <f t="shared" si="91"/>
        <v>0</v>
      </c>
      <c r="K44" s="221">
        <f t="shared" si="6"/>
        <v>0</v>
      </c>
      <c r="L44" s="97"/>
      <c r="M44" s="252"/>
      <c r="N44" s="253"/>
      <c r="O44" s="254">
        <v>0.0</v>
      </c>
      <c r="P44" s="255"/>
      <c r="Q44" s="125"/>
      <c r="R44" s="256">
        <f t="shared" si="112"/>
        <v>0</v>
      </c>
      <c r="S44" s="125">
        <f t="shared" si="93"/>
        <v>0</v>
      </c>
      <c r="T44" s="257">
        <f t="shared" si="7"/>
        <v>0</v>
      </c>
      <c r="U44" s="121"/>
      <c r="V44" s="212"/>
      <c r="W44" s="88"/>
      <c r="X44" s="213"/>
      <c r="Y44" s="117"/>
      <c r="Z44" s="214"/>
      <c r="AA44" s="214"/>
      <c r="AB44" s="214"/>
      <c r="AC44" s="242">
        <v>0.0</v>
      </c>
      <c r="AD44" s="243">
        <v>0.0</v>
      </c>
      <c r="AE44" s="205"/>
      <c r="AF44" s="88"/>
      <c r="AG44" s="215"/>
      <c r="AH44" s="88"/>
      <c r="AI44" s="207"/>
      <c r="AJ44" s="216"/>
      <c r="AK44" s="216"/>
      <c r="AL44" s="216"/>
      <c r="AM44" s="168">
        <f t="shared" si="94"/>
        <v>0</v>
      </c>
      <c r="AO44" s="168">
        <f t="shared" si="95"/>
        <v>0</v>
      </c>
      <c r="AP44" s="97"/>
      <c r="AQ44" s="120">
        <f t="shared" si="8"/>
        <v>0</v>
      </c>
      <c r="AR44" s="139">
        <f t="shared" si="9"/>
        <v>0</v>
      </c>
      <c r="AS44" s="97"/>
      <c r="AT44" s="117"/>
      <c r="AU44" s="88"/>
      <c r="AV44" s="117"/>
      <c r="AW44" s="88"/>
      <c r="AX44" s="108">
        <v>0.0</v>
      </c>
      <c r="AY44" s="108">
        <v>0.0</v>
      </c>
      <c r="BA44" s="108">
        <v>0.0</v>
      </c>
      <c r="BC44" s="108">
        <v>0.0</v>
      </c>
      <c r="BE44" s="105">
        <v>0.0</v>
      </c>
      <c r="BG44" s="108">
        <v>0.0</v>
      </c>
      <c r="BH44" s="108">
        <v>0.0</v>
      </c>
      <c r="BJ44" s="108">
        <v>0.0</v>
      </c>
      <c r="BK44" s="97"/>
      <c r="BL44" s="217"/>
      <c r="BM44" s="218"/>
      <c r="BN44" s="218"/>
      <c r="BO44" s="120">
        <f t="shared" ref="BO44:BP44" si="123">AX44*BO$4</f>
        <v>0</v>
      </c>
      <c r="BP44" s="120">
        <f t="shared" si="123"/>
        <v>0</v>
      </c>
      <c r="BR44" s="120">
        <f t="shared" si="97"/>
        <v>0</v>
      </c>
      <c r="BT44" s="120">
        <f t="shared" si="98"/>
        <v>0</v>
      </c>
      <c r="BV44" s="218">
        <f t="shared" si="99"/>
        <v>0</v>
      </c>
      <c r="BW44" s="88"/>
      <c r="BX44" s="120">
        <f t="shared" ref="BX44:BY44" si="124">BG44*BX$4</f>
        <v>0</v>
      </c>
      <c r="BY44" s="120">
        <f t="shared" si="124"/>
        <v>0</v>
      </c>
      <c r="CA44" s="180">
        <f t="shared" si="101"/>
        <v>0</v>
      </c>
      <c r="CB44" s="97"/>
      <c r="CC44" s="120">
        <f t="shared" si="12"/>
        <v>0</v>
      </c>
      <c r="CD44" s="139">
        <f t="shared" si="13"/>
        <v>0</v>
      </c>
      <c r="CE44" s="97"/>
      <c r="CF44" s="207"/>
      <c r="CG44" s="88"/>
      <c r="CH44" s="207"/>
      <c r="CI44" s="121"/>
    </row>
    <row r="45">
      <c r="A45" s="127" t="s">
        <v>20</v>
      </c>
      <c r="B45" s="128" t="s">
        <v>191</v>
      </c>
      <c r="C45" s="56"/>
      <c r="D45" s="129"/>
      <c r="E45" s="165"/>
      <c r="F45" s="224"/>
      <c r="G45" s="258">
        <v>3.0</v>
      </c>
      <c r="H45" s="226"/>
      <c r="I45" s="227">
        <f>G45*I$4</f>
        <v>3</v>
      </c>
      <c r="J45" s="228">
        <f>SUM(I45)</f>
        <v>3</v>
      </c>
      <c r="K45" s="229">
        <f t="shared" si="6"/>
        <v>2.728370221</v>
      </c>
      <c r="L45" s="152"/>
      <c r="M45" s="230">
        <v>2.16</v>
      </c>
      <c r="N45" s="231">
        <v>7.0</v>
      </c>
      <c r="O45" s="232"/>
      <c r="P45" s="233">
        <f t="shared" ref="P45:Q45" si="125">M45*P$4</f>
        <v>2.16</v>
      </c>
      <c r="Q45" s="234">
        <f t="shared" si="125"/>
        <v>7</v>
      </c>
      <c r="R45" s="235"/>
      <c r="S45" s="233">
        <f>SUM(P45:Q45)</f>
        <v>9.16</v>
      </c>
      <c r="T45" s="229">
        <f t="shared" si="7"/>
        <v>13.27139072</v>
      </c>
      <c r="U45" s="152"/>
      <c r="V45" s="146">
        <v>1.0</v>
      </c>
      <c r="W45" s="56"/>
      <c r="X45" s="141">
        <v>5.5</v>
      </c>
      <c r="Y45" s="141">
        <v>8.5</v>
      </c>
      <c r="Z45" s="56"/>
      <c r="AA45" s="147">
        <v>0.0</v>
      </c>
      <c r="AB45" s="56"/>
      <c r="AC45" s="147"/>
      <c r="AD45" s="148"/>
      <c r="AE45" s="150">
        <f>V45*AE$4</f>
        <v>2</v>
      </c>
      <c r="AF45" s="56"/>
      <c r="AG45" s="150">
        <f>X45*AG$4</f>
        <v>16.5</v>
      </c>
      <c r="AH45" s="56"/>
      <c r="AI45" s="150">
        <f>Y45*AI$4</f>
        <v>34</v>
      </c>
      <c r="AJ45" s="56"/>
      <c r="AK45" s="150">
        <f>AA45*AK$4</f>
        <v>0</v>
      </c>
      <c r="AL45" s="56"/>
      <c r="AM45" s="150"/>
      <c r="AN45" s="56"/>
      <c r="AO45" s="150"/>
      <c r="AP45" s="152"/>
      <c r="AQ45" s="129">
        <f t="shared" si="8"/>
        <v>52.5</v>
      </c>
      <c r="AR45" s="154">
        <f t="shared" si="9"/>
        <v>37.078125</v>
      </c>
      <c r="AS45" s="152"/>
      <c r="AT45" s="158">
        <v>0.0</v>
      </c>
      <c r="AV45" s="114">
        <v>0.0</v>
      </c>
      <c r="AX45" s="159"/>
      <c r="AY45" s="146"/>
      <c r="AZ45" s="56"/>
      <c r="BA45" s="146"/>
      <c r="BB45" s="56"/>
      <c r="BC45" s="146"/>
      <c r="BD45" s="56"/>
      <c r="BE45" s="146"/>
      <c r="BF45" s="56"/>
      <c r="BG45" s="146"/>
      <c r="BH45" s="146"/>
      <c r="BI45" s="56"/>
      <c r="BJ45" s="146"/>
      <c r="BK45" s="152"/>
      <c r="BL45" s="160">
        <f>ROUND(IFERROR(((AT45/AV45)*100)*BL$4,0),0)</f>
        <v>0</v>
      </c>
      <c r="BO45" s="129"/>
      <c r="BP45" s="129"/>
      <c r="BQ45" s="129"/>
      <c r="BR45" s="129"/>
      <c r="BS45" s="129"/>
      <c r="BT45" s="129"/>
      <c r="BU45" s="129"/>
      <c r="BV45" s="162"/>
      <c r="BW45" s="162"/>
      <c r="BX45" s="129"/>
      <c r="BY45" s="129"/>
      <c r="BZ45" s="129"/>
      <c r="CA45" s="164"/>
      <c r="CB45" s="152"/>
      <c r="CC45" s="129">
        <f t="shared" si="12"/>
        <v>0</v>
      </c>
      <c r="CD45" s="154">
        <f t="shared" si="13"/>
        <v>0</v>
      </c>
      <c r="CE45" s="152"/>
      <c r="CF45" s="154">
        <f>CD45+AR45+T45+K45</f>
        <v>53.07788594</v>
      </c>
      <c r="CG45" s="56"/>
      <c r="CH45" s="129"/>
      <c r="CI45" s="165"/>
    </row>
    <row r="46">
      <c r="A46" s="166">
        <v>1.0</v>
      </c>
      <c r="B46" s="166" t="s">
        <v>43</v>
      </c>
      <c r="C46" s="167"/>
      <c r="D46" s="168">
        <v>8.0</v>
      </c>
      <c r="E46" s="97"/>
      <c r="F46" s="236">
        <v>4.0</v>
      </c>
      <c r="G46" s="237"/>
      <c r="H46" s="238">
        <f t="shared" ref="H46:H57" si="128">F46*H$4</f>
        <v>12</v>
      </c>
      <c r="I46" s="237"/>
      <c r="J46" s="162">
        <f t="shared" ref="J46:J57" si="129">SUM(H46)</f>
        <v>12</v>
      </c>
      <c r="K46" s="221">
        <f t="shared" si="6"/>
        <v>10.91348089</v>
      </c>
      <c r="L46" s="97"/>
      <c r="M46" s="239"/>
      <c r="N46" s="240"/>
      <c r="O46" s="245">
        <v>0.0</v>
      </c>
      <c r="P46" s="105"/>
      <c r="Q46" s="105"/>
      <c r="R46" s="188">
        <f t="shared" ref="R46:R50" si="130">O46*R$4</f>
        <v>0</v>
      </c>
      <c r="S46" s="105">
        <f t="shared" ref="S46:S57" si="131">SUM(R46)</f>
        <v>0</v>
      </c>
      <c r="T46" s="221">
        <f t="shared" si="7"/>
        <v>0</v>
      </c>
      <c r="U46" s="97"/>
      <c r="V46" s="108"/>
      <c r="X46" s="110"/>
      <c r="Y46" s="96"/>
      <c r="Z46" s="104"/>
      <c r="AA46" s="104"/>
      <c r="AB46" s="104"/>
      <c r="AC46" s="110">
        <v>5.0</v>
      </c>
      <c r="AD46" s="175">
        <v>4.5</v>
      </c>
      <c r="AE46" s="168"/>
      <c r="AG46" s="112"/>
      <c r="AI46" s="120"/>
      <c r="AJ46" s="176"/>
      <c r="AK46" s="176"/>
      <c r="AL46" s="176"/>
      <c r="AM46" s="168">
        <f t="shared" ref="AM46:AM57" si="132">AC46*AM$4</f>
        <v>1.25</v>
      </c>
      <c r="AO46" s="168">
        <f t="shared" ref="AO46:AO57" si="133">AD46*AO$4</f>
        <v>4.5</v>
      </c>
      <c r="AP46" s="97"/>
      <c r="AQ46" s="120">
        <f t="shared" si="8"/>
        <v>5.75</v>
      </c>
      <c r="AR46" s="139">
        <f t="shared" si="9"/>
        <v>4.0609375</v>
      </c>
      <c r="AS46" s="97"/>
      <c r="AT46" s="96"/>
      <c r="AV46" s="96"/>
      <c r="AX46" s="114">
        <v>2.0</v>
      </c>
      <c r="AY46" s="105">
        <v>0.0</v>
      </c>
      <c r="BA46" s="105">
        <v>0.0</v>
      </c>
      <c r="BC46" s="105">
        <v>0.0</v>
      </c>
      <c r="BE46" s="105">
        <v>0.0</v>
      </c>
      <c r="BG46" s="259">
        <v>1.75</v>
      </c>
      <c r="BH46" s="105">
        <v>0.0</v>
      </c>
      <c r="BJ46" s="114">
        <v>7.0</v>
      </c>
      <c r="BK46" s="97"/>
      <c r="BL46" s="160"/>
      <c r="BM46" s="162"/>
      <c r="BN46" s="162"/>
      <c r="BO46" s="120">
        <f t="shared" ref="BO46:BP46" si="126">AX46*BO$4</f>
        <v>10</v>
      </c>
      <c r="BP46" s="120">
        <f t="shared" si="126"/>
        <v>0</v>
      </c>
      <c r="BR46" s="120">
        <f t="shared" ref="BR46:BR57" si="135">BA46*BR$4</f>
        <v>0</v>
      </c>
      <c r="BT46" s="120">
        <f t="shared" ref="BT46:BT57" si="136">BC46*BT$4</f>
        <v>0</v>
      </c>
      <c r="BV46" s="162">
        <f t="shared" ref="BV46:BV57" si="137">BD46*BW$4</f>
        <v>0</v>
      </c>
      <c r="BX46" s="120">
        <f t="shared" ref="BX46:BY46" si="127">BG46*BX$4</f>
        <v>17.5</v>
      </c>
      <c r="BY46" s="120">
        <f t="shared" si="127"/>
        <v>0</v>
      </c>
      <c r="CA46" s="180">
        <f t="shared" ref="CA46:CA57" si="139">BJ46*CA$4</f>
        <v>70</v>
      </c>
      <c r="CB46" s="97"/>
      <c r="CC46" s="120">
        <f t="shared" si="12"/>
        <v>97.5</v>
      </c>
      <c r="CD46" s="139">
        <f t="shared" si="13"/>
        <v>13.01689509</v>
      </c>
      <c r="CE46" s="97"/>
      <c r="CF46" s="139">
        <f t="shared" ref="CF46:CF48" si="140">CD46+AR46+T46+K46+D46</f>
        <v>35.99131347</v>
      </c>
      <c r="CH46" s="139">
        <f t="shared" ref="CH46:CH48" si="141">CF46+(CF$45/COUNT(CF$46:CF$57))</f>
        <v>53.68394212</v>
      </c>
      <c r="CI46" s="97"/>
    </row>
    <row r="47">
      <c r="A47" s="166">
        <v>2.0</v>
      </c>
      <c r="B47" s="166" t="s">
        <v>192</v>
      </c>
      <c r="D47" s="168">
        <v>2.0</v>
      </c>
      <c r="E47" s="97"/>
      <c r="F47" s="244">
        <v>0.0</v>
      </c>
      <c r="G47" s="237"/>
      <c r="H47" s="238">
        <f t="shared" si="128"/>
        <v>0</v>
      </c>
      <c r="I47" s="237"/>
      <c r="J47" s="162">
        <f t="shared" si="129"/>
        <v>0</v>
      </c>
      <c r="K47" s="221">
        <f t="shared" si="6"/>
        <v>0</v>
      </c>
      <c r="L47" s="97"/>
      <c r="M47" s="239"/>
      <c r="N47" s="240"/>
      <c r="O47" s="245">
        <v>0.0</v>
      </c>
      <c r="P47" s="105"/>
      <c r="Q47" s="105"/>
      <c r="R47" s="188">
        <f t="shared" si="130"/>
        <v>0</v>
      </c>
      <c r="S47" s="105">
        <f t="shared" si="131"/>
        <v>0</v>
      </c>
      <c r="T47" s="221">
        <f t="shared" si="7"/>
        <v>0</v>
      </c>
      <c r="U47" s="97"/>
      <c r="V47" s="108"/>
      <c r="X47" s="110"/>
      <c r="Y47" s="96"/>
      <c r="Z47" s="104"/>
      <c r="AA47" s="104"/>
      <c r="AB47" s="104"/>
      <c r="AC47" s="110">
        <v>0.0</v>
      </c>
      <c r="AD47" s="184">
        <v>0.0</v>
      </c>
      <c r="AE47" s="168"/>
      <c r="AG47" s="112"/>
      <c r="AI47" s="120"/>
      <c r="AJ47" s="176"/>
      <c r="AK47" s="176"/>
      <c r="AL47" s="176"/>
      <c r="AM47" s="168">
        <f t="shared" si="132"/>
        <v>0</v>
      </c>
      <c r="AO47" s="168">
        <f t="shared" si="133"/>
        <v>0</v>
      </c>
      <c r="AP47" s="97"/>
      <c r="AQ47" s="120">
        <f t="shared" si="8"/>
        <v>0</v>
      </c>
      <c r="AR47" s="139">
        <f t="shared" si="9"/>
        <v>0</v>
      </c>
      <c r="AS47" s="97"/>
      <c r="AT47" s="96"/>
      <c r="AV47" s="96"/>
      <c r="AX47" s="105">
        <v>0.0</v>
      </c>
      <c r="AY47" s="105">
        <v>0.0</v>
      </c>
      <c r="BA47" s="105">
        <v>0.0</v>
      </c>
      <c r="BC47" s="105">
        <v>0.0</v>
      </c>
      <c r="BE47" s="105">
        <v>0.0</v>
      </c>
      <c r="BG47" s="105">
        <v>0.0</v>
      </c>
      <c r="BH47" s="105">
        <v>0.0</v>
      </c>
      <c r="BJ47" s="105">
        <v>0.0</v>
      </c>
      <c r="BK47" s="97"/>
      <c r="BL47" s="160"/>
      <c r="BM47" s="162"/>
      <c r="BN47" s="162"/>
      <c r="BO47" s="120">
        <f t="shared" ref="BO47:BP47" si="134">AX47*BO$4</f>
        <v>0</v>
      </c>
      <c r="BP47" s="120">
        <f t="shared" si="134"/>
        <v>0</v>
      </c>
      <c r="BR47" s="120">
        <f t="shared" si="135"/>
        <v>0</v>
      </c>
      <c r="BT47" s="120">
        <f t="shared" si="136"/>
        <v>0</v>
      </c>
      <c r="BV47" s="162">
        <f t="shared" si="137"/>
        <v>0</v>
      </c>
      <c r="BX47" s="120">
        <f t="shared" ref="BX47:BY47" si="138">BG47*BX$4</f>
        <v>0</v>
      </c>
      <c r="BY47" s="120">
        <f t="shared" si="138"/>
        <v>0</v>
      </c>
      <c r="CA47" s="180">
        <f t="shared" si="139"/>
        <v>0</v>
      </c>
      <c r="CB47" s="97"/>
      <c r="CC47" s="120">
        <f t="shared" si="12"/>
        <v>0</v>
      </c>
      <c r="CD47" s="139">
        <f t="shared" si="13"/>
        <v>0</v>
      </c>
      <c r="CE47" s="97"/>
      <c r="CF47" s="139">
        <f t="shared" si="140"/>
        <v>2</v>
      </c>
      <c r="CH47" s="139">
        <f t="shared" si="141"/>
        <v>19.69262865</v>
      </c>
      <c r="CI47" s="97"/>
    </row>
    <row r="48">
      <c r="A48" s="166">
        <v>3.0</v>
      </c>
      <c r="B48" s="166" t="s">
        <v>193</v>
      </c>
      <c r="D48" s="168">
        <v>2.0</v>
      </c>
      <c r="E48" s="97"/>
      <c r="F48" s="244">
        <v>0.0</v>
      </c>
      <c r="G48" s="237"/>
      <c r="H48" s="238">
        <f t="shared" si="128"/>
        <v>0</v>
      </c>
      <c r="I48" s="237"/>
      <c r="J48" s="162">
        <f t="shared" si="129"/>
        <v>0</v>
      </c>
      <c r="K48" s="221">
        <f t="shared" si="6"/>
        <v>0</v>
      </c>
      <c r="L48" s="97"/>
      <c r="M48" s="239"/>
      <c r="N48" s="240"/>
      <c r="O48" s="245">
        <v>0.0</v>
      </c>
      <c r="P48" s="246"/>
      <c r="Q48" s="246"/>
      <c r="R48" s="188">
        <f t="shared" si="130"/>
        <v>0</v>
      </c>
      <c r="S48" s="105">
        <f t="shared" si="131"/>
        <v>0</v>
      </c>
      <c r="T48" s="221">
        <f t="shared" si="7"/>
        <v>0</v>
      </c>
      <c r="U48" s="97"/>
      <c r="V48" s="108"/>
      <c r="X48" s="110"/>
      <c r="Y48" s="96"/>
      <c r="Z48" s="104"/>
      <c r="AA48" s="104"/>
      <c r="AB48" s="104"/>
      <c r="AC48" s="110">
        <v>0.0</v>
      </c>
      <c r="AD48" s="184">
        <v>0.0</v>
      </c>
      <c r="AE48" s="168"/>
      <c r="AG48" s="112"/>
      <c r="AI48" s="120"/>
      <c r="AJ48" s="176"/>
      <c r="AK48" s="176"/>
      <c r="AL48" s="176"/>
      <c r="AM48" s="168">
        <f t="shared" si="132"/>
        <v>0</v>
      </c>
      <c r="AO48" s="168">
        <f t="shared" si="133"/>
        <v>0</v>
      </c>
      <c r="AP48" s="97"/>
      <c r="AQ48" s="120">
        <f t="shared" si="8"/>
        <v>0</v>
      </c>
      <c r="AR48" s="139">
        <f t="shared" si="9"/>
        <v>0</v>
      </c>
      <c r="AS48" s="97"/>
      <c r="AT48" s="96"/>
      <c r="AV48" s="96"/>
      <c r="AX48" s="105">
        <v>0.0</v>
      </c>
      <c r="AY48" s="105">
        <v>0.0</v>
      </c>
      <c r="BA48" s="105">
        <v>0.0</v>
      </c>
      <c r="BC48" s="105">
        <v>0.0</v>
      </c>
      <c r="BE48" s="105">
        <v>0.0</v>
      </c>
      <c r="BG48" s="114">
        <v>0.0</v>
      </c>
      <c r="BH48" s="105">
        <v>0.0</v>
      </c>
      <c r="BJ48" s="105">
        <v>0.0</v>
      </c>
      <c r="BK48" s="97"/>
      <c r="BL48" s="160"/>
      <c r="BM48" s="162"/>
      <c r="BN48" s="162"/>
      <c r="BO48" s="120">
        <f t="shared" ref="BO48:BP48" si="142">AX48*BO$4</f>
        <v>0</v>
      </c>
      <c r="BP48" s="120">
        <f t="shared" si="142"/>
        <v>0</v>
      </c>
      <c r="BR48" s="120">
        <f t="shared" si="135"/>
        <v>0</v>
      </c>
      <c r="BT48" s="120">
        <f t="shared" si="136"/>
        <v>0</v>
      </c>
      <c r="BV48" s="162">
        <f t="shared" si="137"/>
        <v>0</v>
      </c>
      <c r="BX48" s="120">
        <f t="shared" ref="BX48:BY48" si="143">BG48*BX$4</f>
        <v>0</v>
      </c>
      <c r="BY48" s="120">
        <f t="shared" si="143"/>
        <v>0</v>
      </c>
      <c r="CA48" s="180">
        <f t="shared" si="139"/>
        <v>0</v>
      </c>
      <c r="CB48" s="97"/>
      <c r="CC48" s="120">
        <f t="shared" si="12"/>
        <v>0</v>
      </c>
      <c r="CD48" s="139">
        <f t="shared" si="13"/>
        <v>0</v>
      </c>
      <c r="CE48" s="97"/>
      <c r="CF48" s="139">
        <f t="shared" si="140"/>
        <v>2</v>
      </c>
      <c r="CH48" s="139">
        <f t="shared" si="141"/>
        <v>19.69262865</v>
      </c>
      <c r="CI48" s="97"/>
    </row>
    <row r="49">
      <c r="A49" s="222"/>
      <c r="B49" s="166"/>
      <c r="D49" s="168"/>
      <c r="E49" s="97"/>
      <c r="F49" s="244">
        <v>0.0</v>
      </c>
      <c r="G49" s="237"/>
      <c r="H49" s="238">
        <f t="shared" si="128"/>
        <v>0</v>
      </c>
      <c r="I49" s="237"/>
      <c r="J49" s="162">
        <f t="shared" si="129"/>
        <v>0</v>
      </c>
      <c r="K49" s="221">
        <f t="shared" si="6"/>
        <v>0</v>
      </c>
      <c r="L49" s="97"/>
      <c r="M49" s="239"/>
      <c r="N49" s="240"/>
      <c r="O49" s="245">
        <v>0.0</v>
      </c>
      <c r="P49" s="246"/>
      <c r="Q49" s="246"/>
      <c r="R49" s="188">
        <f t="shared" si="130"/>
        <v>0</v>
      </c>
      <c r="S49" s="105">
        <f t="shared" si="131"/>
        <v>0</v>
      </c>
      <c r="T49" s="221">
        <f t="shared" si="7"/>
        <v>0</v>
      </c>
      <c r="U49" s="97"/>
      <c r="V49" s="108"/>
      <c r="X49" s="110"/>
      <c r="Y49" s="96"/>
      <c r="Z49" s="104"/>
      <c r="AA49" s="104"/>
      <c r="AB49" s="104"/>
      <c r="AC49" s="110">
        <v>0.0</v>
      </c>
      <c r="AD49" s="184">
        <v>0.0</v>
      </c>
      <c r="AE49" s="168"/>
      <c r="AG49" s="112"/>
      <c r="AI49" s="120"/>
      <c r="AJ49" s="176"/>
      <c r="AK49" s="176"/>
      <c r="AL49" s="176"/>
      <c r="AM49" s="168">
        <f t="shared" si="132"/>
        <v>0</v>
      </c>
      <c r="AO49" s="168">
        <f t="shared" si="133"/>
        <v>0</v>
      </c>
      <c r="AP49" s="97"/>
      <c r="AQ49" s="120">
        <f t="shared" si="8"/>
        <v>0</v>
      </c>
      <c r="AR49" s="139">
        <f t="shared" si="9"/>
        <v>0</v>
      </c>
      <c r="AS49" s="97"/>
      <c r="AT49" s="96"/>
      <c r="AV49" s="96"/>
      <c r="AX49" s="105">
        <v>0.0</v>
      </c>
      <c r="AY49" s="105">
        <v>0.0</v>
      </c>
      <c r="BA49" s="105">
        <v>0.0</v>
      </c>
      <c r="BC49" s="105">
        <v>0.0</v>
      </c>
      <c r="BE49" s="105">
        <v>0.0</v>
      </c>
      <c r="BG49" s="105">
        <v>0.0</v>
      </c>
      <c r="BH49" s="105">
        <v>0.0</v>
      </c>
      <c r="BJ49" s="105">
        <v>0.0</v>
      </c>
      <c r="BK49" s="97"/>
      <c r="BL49" s="160"/>
      <c r="BM49" s="162"/>
      <c r="BN49" s="162"/>
      <c r="BO49" s="120">
        <f t="shared" ref="BO49:BP49" si="144">AX49*BO$4</f>
        <v>0</v>
      </c>
      <c r="BP49" s="120">
        <f t="shared" si="144"/>
        <v>0</v>
      </c>
      <c r="BR49" s="120">
        <f t="shared" si="135"/>
        <v>0</v>
      </c>
      <c r="BT49" s="120">
        <f t="shared" si="136"/>
        <v>0</v>
      </c>
      <c r="BV49" s="162">
        <f t="shared" si="137"/>
        <v>0</v>
      </c>
      <c r="BX49" s="120">
        <f t="shared" ref="BX49:BY49" si="145">BG49*BX$4</f>
        <v>0</v>
      </c>
      <c r="BY49" s="120">
        <f t="shared" si="145"/>
        <v>0</v>
      </c>
      <c r="CA49" s="180">
        <f t="shared" si="139"/>
        <v>0</v>
      </c>
      <c r="CB49" s="97"/>
      <c r="CC49" s="120">
        <f t="shared" si="12"/>
        <v>0</v>
      </c>
      <c r="CD49" s="139">
        <f t="shared" si="13"/>
        <v>0</v>
      </c>
      <c r="CE49" s="97"/>
      <c r="CF49" s="120"/>
      <c r="CH49" s="120"/>
      <c r="CI49" s="97"/>
    </row>
    <row r="50">
      <c r="A50" s="222"/>
      <c r="B50" s="166"/>
      <c r="D50" s="168"/>
      <c r="E50" s="97"/>
      <c r="F50" s="244">
        <v>0.0</v>
      </c>
      <c r="G50" s="237"/>
      <c r="H50" s="238">
        <f t="shared" si="128"/>
        <v>0</v>
      </c>
      <c r="I50" s="237"/>
      <c r="J50" s="162">
        <f t="shared" si="129"/>
        <v>0</v>
      </c>
      <c r="K50" s="221">
        <f t="shared" si="6"/>
        <v>0</v>
      </c>
      <c r="L50" s="97"/>
      <c r="M50" s="239"/>
      <c r="N50" s="240"/>
      <c r="O50" s="245">
        <v>0.0</v>
      </c>
      <c r="P50" s="246"/>
      <c r="Q50" s="246"/>
      <c r="R50" s="188">
        <f t="shared" si="130"/>
        <v>0</v>
      </c>
      <c r="S50" s="105">
        <f t="shared" si="131"/>
        <v>0</v>
      </c>
      <c r="T50" s="221">
        <f t="shared" si="7"/>
        <v>0</v>
      </c>
      <c r="U50" s="97"/>
      <c r="V50" s="108"/>
      <c r="X50" s="110"/>
      <c r="Y50" s="96"/>
      <c r="Z50" s="104"/>
      <c r="AA50" s="104"/>
      <c r="AB50" s="104"/>
      <c r="AC50" s="110">
        <v>0.0</v>
      </c>
      <c r="AD50" s="184">
        <v>0.0</v>
      </c>
      <c r="AE50" s="168"/>
      <c r="AG50" s="112"/>
      <c r="AI50" s="120"/>
      <c r="AJ50" s="176"/>
      <c r="AK50" s="176"/>
      <c r="AL50" s="176"/>
      <c r="AM50" s="168">
        <f t="shared" si="132"/>
        <v>0</v>
      </c>
      <c r="AO50" s="168">
        <f t="shared" si="133"/>
        <v>0</v>
      </c>
      <c r="AP50" s="97"/>
      <c r="AQ50" s="120">
        <f t="shared" si="8"/>
        <v>0</v>
      </c>
      <c r="AR50" s="139">
        <f t="shared" si="9"/>
        <v>0</v>
      </c>
      <c r="AS50" s="97"/>
      <c r="AT50" s="96"/>
      <c r="AV50" s="96"/>
      <c r="AX50" s="105">
        <v>0.0</v>
      </c>
      <c r="AY50" s="105">
        <v>0.0</v>
      </c>
      <c r="BA50" s="105">
        <v>0.0</v>
      </c>
      <c r="BC50" s="105">
        <v>0.0</v>
      </c>
      <c r="BE50" s="105">
        <v>0.0</v>
      </c>
      <c r="BG50" s="105">
        <v>0.0</v>
      </c>
      <c r="BH50" s="105">
        <v>0.0</v>
      </c>
      <c r="BJ50" s="105">
        <v>0.0</v>
      </c>
      <c r="BK50" s="97"/>
      <c r="BL50" s="160"/>
      <c r="BM50" s="162"/>
      <c r="BN50" s="162"/>
      <c r="BO50" s="120">
        <f t="shared" ref="BO50:BP50" si="146">AX50*BO$4</f>
        <v>0</v>
      </c>
      <c r="BP50" s="120">
        <f t="shared" si="146"/>
        <v>0</v>
      </c>
      <c r="BR50" s="120">
        <f t="shared" si="135"/>
        <v>0</v>
      </c>
      <c r="BT50" s="120">
        <f t="shared" si="136"/>
        <v>0</v>
      </c>
      <c r="BV50" s="162">
        <f t="shared" si="137"/>
        <v>0</v>
      </c>
      <c r="BX50" s="120">
        <f t="shared" ref="BX50:BY50" si="147">BG50*BX$4</f>
        <v>0</v>
      </c>
      <c r="BY50" s="120">
        <f t="shared" si="147"/>
        <v>0</v>
      </c>
      <c r="CA50" s="180">
        <f t="shared" si="139"/>
        <v>0</v>
      </c>
      <c r="CB50" s="97"/>
      <c r="CC50" s="120">
        <f t="shared" si="12"/>
        <v>0</v>
      </c>
      <c r="CD50" s="139">
        <f t="shared" si="13"/>
        <v>0</v>
      </c>
      <c r="CE50" s="97"/>
      <c r="CF50" s="120"/>
      <c r="CH50" s="120"/>
      <c r="CI50" s="97"/>
    </row>
    <row r="51">
      <c r="A51" s="166"/>
      <c r="B51" s="166"/>
      <c r="C51" s="167"/>
      <c r="D51" s="168"/>
      <c r="E51" s="97"/>
      <c r="F51" s="244">
        <v>0.0</v>
      </c>
      <c r="G51" s="237"/>
      <c r="H51" s="238">
        <f t="shared" si="128"/>
        <v>0</v>
      </c>
      <c r="I51" s="237"/>
      <c r="J51" s="162">
        <f t="shared" si="129"/>
        <v>0</v>
      </c>
      <c r="K51" s="221">
        <f t="shared" si="6"/>
        <v>0</v>
      </c>
      <c r="L51" s="97"/>
      <c r="M51" s="239"/>
      <c r="N51" s="240"/>
      <c r="O51" s="245">
        <v>0.0</v>
      </c>
      <c r="P51" s="105"/>
      <c r="Q51" s="105"/>
      <c r="R51" s="188">
        <f t="shared" ref="R51:R57" si="150">M51*R$4</f>
        <v>0</v>
      </c>
      <c r="S51" s="105">
        <f t="shared" si="131"/>
        <v>0</v>
      </c>
      <c r="T51" s="221">
        <f t="shared" si="7"/>
        <v>0</v>
      </c>
      <c r="U51" s="97"/>
      <c r="V51" s="108"/>
      <c r="X51" s="110"/>
      <c r="Y51" s="96"/>
      <c r="Z51" s="104"/>
      <c r="AA51" s="104"/>
      <c r="AB51" s="104"/>
      <c r="AC51" s="110">
        <v>0.0</v>
      </c>
      <c r="AD51" s="184">
        <v>0.0</v>
      </c>
      <c r="AE51" s="168"/>
      <c r="AG51" s="112"/>
      <c r="AI51" s="120"/>
      <c r="AJ51" s="176"/>
      <c r="AK51" s="176"/>
      <c r="AL51" s="176"/>
      <c r="AM51" s="168">
        <f t="shared" si="132"/>
        <v>0</v>
      </c>
      <c r="AO51" s="168">
        <f t="shared" si="133"/>
        <v>0</v>
      </c>
      <c r="AP51" s="97"/>
      <c r="AQ51" s="120">
        <f t="shared" si="8"/>
        <v>0</v>
      </c>
      <c r="AR51" s="139">
        <f t="shared" si="9"/>
        <v>0</v>
      </c>
      <c r="AS51" s="97"/>
      <c r="AT51" s="96"/>
      <c r="AV51" s="96"/>
      <c r="AX51" s="105">
        <v>0.0</v>
      </c>
      <c r="AY51" s="105">
        <v>0.0</v>
      </c>
      <c r="BA51" s="105">
        <v>0.0</v>
      </c>
      <c r="BC51" s="105">
        <v>0.0</v>
      </c>
      <c r="BE51" s="105">
        <v>0.0</v>
      </c>
      <c r="BG51" s="105">
        <v>0.0</v>
      </c>
      <c r="BH51" s="105">
        <v>0.0</v>
      </c>
      <c r="BJ51" s="105">
        <v>0.0</v>
      </c>
      <c r="BK51" s="97"/>
      <c r="BL51" s="160"/>
      <c r="BM51" s="162"/>
      <c r="BN51" s="162"/>
      <c r="BO51" s="120">
        <f t="shared" ref="BO51:BP51" si="148">AX51*BO$4</f>
        <v>0</v>
      </c>
      <c r="BP51" s="120">
        <f t="shared" si="148"/>
        <v>0</v>
      </c>
      <c r="BR51" s="120">
        <f t="shared" si="135"/>
        <v>0</v>
      </c>
      <c r="BT51" s="120">
        <f t="shared" si="136"/>
        <v>0</v>
      </c>
      <c r="BV51" s="162">
        <f t="shared" si="137"/>
        <v>0</v>
      </c>
      <c r="BX51" s="120">
        <f t="shared" ref="BX51:BY51" si="149">BG51*BX$4</f>
        <v>0</v>
      </c>
      <c r="BY51" s="120">
        <f t="shared" si="149"/>
        <v>0</v>
      </c>
      <c r="CA51" s="180">
        <f t="shared" si="139"/>
        <v>0</v>
      </c>
      <c r="CB51" s="97"/>
      <c r="CC51" s="120">
        <f t="shared" si="12"/>
        <v>0</v>
      </c>
      <c r="CD51" s="139">
        <f t="shared" si="13"/>
        <v>0</v>
      </c>
      <c r="CE51" s="97"/>
      <c r="CF51" s="120"/>
      <c r="CH51" s="120"/>
      <c r="CI51" s="97"/>
    </row>
    <row r="52">
      <c r="A52" s="166"/>
      <c r="B52" s="166"/>
      <c r="D52" s="168"/>
      <c r="E52" s="97"/>
      <c r="F52" s="244">
        <v>0.0</v>
      </c>
      <c r="G52" s="237"/>
      <c r="H52" s="238">
        <f t="shared" si="128"/>
        <v>0</v>
      </c>
      <c r="I52" s="237"/>
      <c r="J52" s="162">
        <f t="shared" si="129"/>
        <v>0</v>
      </c>
      <c r="K52" s="221">
        <f t="shared" si="6"/>
        <v>0</v>
      </c>
      <c r="L52" s="97"/>
      <c r="M52" s="239"/>
      <c r="N52" s="240"/>
      <c r="O52" s="245">
        <v>0.0</v>
      </c>
      <c r="P52" s="105"/>
      <c r="Q52" s="105"/>
      <c r="R52" s="188">
        <f t="shared" si="150"/>
        <v>0</v>
      </c>
      <c r="S52" s="105">
        <f t="shared" si="131"/>
        <v>0</v>
      </c>
      <c r="T52" s="221">
        <f t="shared" si="7"/>
        <v>0</v>
      </c>
      <c r="U52" s="97"/>
      <c r="V52" s="108"/>
      <c r="X52" s="110"/>
      <c r="Y52" s="96"/>
      <c r="Z52" s="104"/>
      <c r="AA52" s="104"/>
      <c r="AB52" s="104"/>
      <c r="AC52" s="110">
        <v>0.0</v>
      </c>
      <c r="AD52" s="184">
        <v>0.0</v>
      </c>
      <c r="AE52" s="168"/>
      <c r="AG52" s="112"/>
      <c r="AI52" s="120"/>
      <c r="AJ52" s="176"/>
      <c r="AK52" s="176"/>
      <c r="AL52" s="176"/>
      <c r="AM52" s="168">
        <f t="shared" si="132"/>
        <v>0</v>
      </c>
      <c r="AO52" s="168">
        <f t="shared" si="133"/>
        <v>0</v>
      </c>
      <c r="AP52" s="97"/>
      <c r="AQ52" s="120">
        <f t="shared" si="8"/>
        <v>0</v>
      </c>
      <c r="AR52" s="139">
        <f t="shared" si="9"/>
        <v>0</v>
      </c>
      <c r="AS52" s="97"/>
      <c r="AT52" s="96"/>
      <c r="AV52" s="96"/>
      <c r="AX52" s="105">
        <v>0.0</v>
      </c>
      <c r="AY52" s="105">
        <v>0.0</v>
      </c>
      <c r="BA52" s="105">
        <v>0.0</v>
      </c>
      <c r="BC52" s="105">
        <v>0.0</v>
      </c>
      <c r="BE52" s="105">
        <v>0.0</v>
      </c>
      <c r="BG52" s="105">
        <v>0.0</v>
      </c>
      <c r="BH52" s="105">
        <v>0.0</v>
      </c>
      <c r="BJ52" s="105">
        <v>0.0</v>
      </c>
      <c r="BK52" s="97"/>
      <c r="BL52" s="160"/>
      <c r="BM52" s="162"/>
      <c r="BN52" s="162"/>
      <c r="BO52" s="120">
        <f t="shared" ref="BO52:BP52" si="151">AX52*BO$4</f>
        <v>0</v>
      </c>
      <c r="BP52" s="120">
        <f t="shared" si="151"/>
        <v>0</v>
      </c>
      <c r="BR52" s="120">
        <f t="shared" si="135"/>
        <v>0</v>
      </c>
      <c r="BT52" s="120">
        <f t="shared" si="136"/>
        <v>0</v>
      </c>
      <c r="BV52" s="162">
        <f t="shared" si="137"/>
        <v>0</v>
      </c>
      <c r="BX52" s="120">
        <f t="shared" ref="BX52:BY52" si="152">BG52*BX$4</f>
        <v>0</v>
      </c>
      <c r="BY52" s="120">
        <f t="shared" si="152"/>
        <v>0</v>
      </c>
      <c r="CA52" s="180">
        <f t="shared" si="139"/>
        <v>0</v>
      </c>
      <c r="CB52" s="97"/>
      <c r="CC52" s="120">
        <f t="shared" si="12"/>
        <v>0</v>
      </c>
      <c r="CD52" s="139">
        <f t="shared" si="13"/>
        <v>0</v>
      </c>
      <c r="CE52" s="97"/>
      <c r="CF52" s="120"/>
      <c r="CH52" s="120"/>
      <c r="CI52" s="97"/>
    </row>
    <row r="53">
      <c r="A53" s="166"/>
      <c r="B53" s="166"/>
      <c r="D53" s="168"/>
      <c r="E53" s="97"/>
      <c r="F53" s="244">
        <v>0.0</v>
      </c>
      <c r="G53" s="237"/>
      <c r="H53" s="238">
        <f t="shared" si="128"/>
        <v>0</v>
      </c>
      <c r="I53" s="237"/>
      <c r="J53" s="162">
        <f t="shared" si="129"/>
        <v>0</v>
      </c>
      <c r="K53" s="221">
        <f t="shared" si="6"/>
        <v>0</v>
      </c>
      <c r="L53" s="97"/>
      <c r="M53" s="239"/>
      <c r="N53" s="240"/>
      <c r="O53" s="245">
        <v>0.0</v>
      </c>
      <c r="P53" s="105"/>
      <c r="Q53" s="105"/>
      <c r="R53" s="188">
        <f t="shared" si="150"/>
        <v>0</v>
      </c>
      <c r="S53" s="105">
        <f t="shared" si="131"/>
        <v>0</v>
      </c>
      <c r="T53" s="221">
        <f t="shared" si="7"/>
        <v>0</v>
      </c>
      <c r="U53" s="97"/>
      <c r="V53" s="108"/>
      <c r="X53" s="110"/>
      <c r="Y53" s="96"/>
      <c r="Z53" s="104"/>
      <c r="AA53" s="104"/>
      <c r="AB53" s="104"/>
      <c r="AC53" s="110">
        <v>0.0</v>
      </c>
      <c r="AD53" s="184">
        <v>0.0</v>
      </c>
      <c r="AE53" s="168"/>
      <c r="AG53" s="112"/>
      <c r="AI53" s="120"/>
      <c r="AJ53" s="176"/>
      <c r="AK53" s="176"/>
      <c r="AL53" s="176"/>
      <c r="AM53" s="168">
        <f t="shared" si="132"/>
        <v>0</v>
      </c>
      <c r="AO53" s="168">
        <f t="shared" si="133"/>
        <v>0</v>
      </c>
      <c r="AP53" s="97"/>
      <c r="AQ53" s="120">
        <f t="shared" si="8"/>
        <v>0</v>
      </c>
      <c r="AR53" s="139">
        <f t="shared" si="9"/>
        <v>0</v>
      </c>
      <c r="AS53" s="97"/>
      <c r="AT53" s="96"/>
      <c r="AV53" s="96"/>
      <c r="AX53" s="105">
        <v>0.0</v>
      </c>
      <c r="AY53" s="105">
        <v>0.0</v>
      </c>
      <c r="BA53" s="105">
        <v>0.0</v>
      </c>
      <c r="BC53" s="105">
        <v>0.0</v>
      </c>
      <c r="BE53" s="105">
        <v>0.0</v>
      </c>
      <c r="BG53" s="105">
        <v>0.0</v>
      </c>
      <c r="BH53" s="105">
        <v>0.0</v>
      </c>
      <c r="BJ53" s="105">
        <v>0.0</v>
      </c>
      <c r="BK53" s="97"/>
      <c r="BL53" s="160"/>
      <c r="BM53" s="162"/>
      <c r="BN53" s="162"/>
      <c r="BO53" s="120">
        <f t="shared" ref="BO53:BP53" si="153">AX53*BO$4</f>
        <v>0</v>
      </c>
      <c r="BP53" s="120">
        <f t="shared" si="153"/>
        <v>0</v>
      </c>
      <c r="BR53" s="120">
        <f t="shared" si="135"/>
        <v>0</v>
      </c>
      <c r="BT53" s="120">
        <f t="shared" si="136"/>
        <v>0</v>
      </c>
      <c r="BV53" s="162">
        <f t="shared" si="137"/>
        <v>0</v>
      </c>
      <c r="BX53" s="120">
        <f t="shared" ref="BX53:BY53" si="154">BG53*BX$4</f>
        <v>0</v>
      </c>
      <c r="BY53" s="120">
        <f t="shared" si="154"/>
        <v>0</v>
      </c>
      <c r="CA53" s="180">
        <f t="shared" si="139"/>
        <v>0</v>
      </c>
      <c r="CB53" s="97"/>
      <c r="CC53" s="120">
        <f t="shared" si="12"/>
        <v>0</v>
      </c>
      <c r="CD53" s="139">
        <f t="shared" si="13"/>
        <v>0</v>
      </c>
      <c r="CE53" s="97"/>
      <c r="CF53" s="120"/>
      <c r="CH53" s="120"/>
      <c r="CI53" s="97"/>
    </row>
    <row r="54">
      <c r="A54" s="222"/>
      <c r="B54" s="166"/>
      <c r="D54" s="168"/>
      <c r="E54" s="97"/>
      <c r="F54" s="244">
        <v>0.0</v>
      </c>
      <c r="G54" s="237"/>
      <c r="H54" s="238">
        <f t="shared" si="128"/>
        <v>0</v>
      </c>
      <c r="I54" s="237"/>
      <c r="J54" s="162">
        <f t="shared" si="129"/>
        <v>0</v>
      </c>
      <c r="K54" s="221">
        <f t="shared" si="6"/>
        <v>0</v>
      </c>
      <c r="L54" s="97"/>
      <c r="M54" s="239"/>
      <c r="N54" s="240"/>
      <c r="O54" s="245">
        <v>0.0</v>
      </c>
      <c r="P54" s="105"/>
      <c r="Q54" s="105"/>
      <c r="R54" s="188">
        <f t="shared" si="150"/>
        <v>0</v>
      </c>
      <c r="S54" s="105">
        <f t="shared" si="131"/>
        <v>0</v>
      </c>
      <c r="T54" s="221">
        <f t="shared" si="7"/>
        <v>0</v>
      </c>
      <c r="U54" s="97"/>
      <c r="V54" s="108"/>
      <c r="X54" s="110"/>
      <c r="Y54" s="96"/>
      <c r="Z54" s="104"/>
      <c r="AA54" s="104"/>
      <c r="AB54" s="104"/>
      <c r="AC54" s="110">
        <v>0.0</v>
      </c>
      <c r="AD54" s="184">
        <v>0.0</v>
      </c>
      <c r="AE54" s="168"/>
      <c r="AG54" s="112"/>
      <c r="AI54" s="120"/>
      <c r="AJ54" s="176"/>
      <c r="AK54" s="176"/>
      <c r="AL54" s="176"/>
      <c r="AM54" s="168">
        <f t="shared" si="132"/>
        <v>0</v>
      </c>
      <c r="AO54" s="168">
        <f t="shared" si="133"/>
        <v>0</v>
      </c>
      <c r="AP54" s="97"/>
      <c r="AQ54" s="120">
        <f t="shared" si="8"/>
        <v>0</v>
      </c>
      <c r="AR54" s="139">
        <f t="shared" si="9"/>
        <v>0</v>
      </c>
      <c r="AS54" s="97"/>
      <c r="AT54" s="96"/>
      <c r="AV54" s="96"/>
      <c r="AX54" s="105">
        <v>0.0</v>
      </c>
      <c r="AY54" s="105">
        <v>0.0</v>
      </c>
      <c r="BA54" s="105">
        <v>0.0</v>
      </c>
      <c r="BC54" s="105">
        <v>0.0</v>
      </c>
      <c r="BE54" s="105">
        <v>0.0</v>
      </c>
      <c r="BG54" s="105">
        <v>0.0</v>
      </c>
      <c r="BH54" s="105">
        <v>0.0</v>
      </c>
      <c r="BJ54" s="105">
        <v>0.0</v>
      </c>
      <c r="BK54" s="97"/>
      <c r="BL54" s="160"/>
      <c r="BM54" s="162"/>
      <c r="BN54" s="162"/>
      <c r="BO54" s="120">
        <f t="shared" ref="BO54:BP54" si="155">AX54*BO$4</f>
        <v>0</v>
      </c>
      <c r="BP54" s="120">
        <f t="shared" si="155"/>
        <v>0</v>
      </c>
      <c r="BR54" s="120">
        <f t="shared" si="135"/>
        <v>0</v>
      </c>
      <c r="BT54" s="120">
        <f t="shared" si="136"/>
        <v>0</v>
      </c>
      <c r="BV54" s="162">
        <f t="shared" si="137"/>
        <v>0</v>
      </c>
      <c r="BX54" s="120">
        <f t="shared" ref="BX54:BY54" si="156">BG54*BX$4</f>
        <v>0</v>
      </c>
      <c r="BY54" s="120">
        <f t="shared" si="156"/>
        <v>0</v>
      </c>
      <c r="CA54" s="180">
        <f t="shared" si="139"/>
        <v>0</v>
      </c>
      <c r="CB54" s="97"/>
      <c r="CC54" s="120">
        <f t="shared" si="12"/>
        <v>0</v>
      </c>
      <c r="CD54" s="139">
        <f t="shared" si="13"/>
        <v>0</v>
      </c>
      <c r="CE54" s="97"/>
      <c r="CF54" s="120"/>
      <c r="CH54" s="120"/>
      <c r="CI54" s="97"/>
    </row>
    <row r="55">
      <c r="A55" s="222"/>
      <c r="B55" s="166"/>
      <c r="D55" s="168"/>
      <c r="E55" s="97"/>
      <c r="F55" s="244">
        <v>0.0</v>
      </c>
      <c r="G55" s="237"/>
      <c r="H55" s="238">
        <f t="shared" si="128"/>
        <v>0</v>
      </c>
      <c r="I55" s="237"/>
      <c r="J55" s="162">
        <f t="shared" si="129"/>
        <v>0</v>
      </c>
      <c r="K55" s="221">
        <f t="shared" si="6"/>
        <v>0</v>
      </c>
      <c r="L55" s="97"/>
      <c r="M55" s="239"/>
      <c r="N55" s="240"/>
      <c r="O55" s="245">
        <v>0.0</v>
      </c>
      <c r="P55" s="105"/>
      <c r="Q55" s="105"/>
      <c r="R55" s="188">
        <f t="shared" si="150"/>
        <v>0</v>
      </c>
      <c r="S55" s="105">
        <f t="shared" si="131"/>
        <v>0</v>
      </c>
      <c r="T55" s="221">
        <f t="shared" si="7"/>
        <v>0</v>
      </c>
      <c r="U55" s="97"/>
      <c r="V55" s="108"/>
      <c r="X55" s="110"/>
      <c r="Y55" s="96"/>
      <c r="Z55" s="104"/>
      <c r="AA55" s="104"/>
      <c r="AB55" s="104"/>
      <c r="AC55" s="110">
        <v>0.0</v>
      </c>
      <c r="AD55" s="184">
        <v>0.0</v>
      </c>
      <c r="AE55" s="168"/>
      <c r="AG55" s="112"/>
      <c r="AI55" s="120"/>
      <c r="AJ55" s="176"/>
      <c r="AK55" s="176"/>
      <c r="AL55" s="176"/>
      <c r="AM55" s="168">
        <f t="shared" si="132"/>
        <v>0</v>
      </c>
      <c r="AO55" s="168">
        <f t="shared" si="133"/>
        <v>0</v>
      </c>
      <c r="AP55" s="97"/>
      <c r="AQ55" s="120">
        <f t="shared" si="8"/>
        <v>0</v>
      </c>
      <c r="AR55" s="139">
        <f t="shared" si="9"/>
        <v>0</v>
      </c>
      <c r="AS55" s="97"/>
      <c r="AT55" s="96"/>
      <c r="AV55" s="96"/>
      <c r="AX55" s="105">
        <v>0.0</v>
      </c>
      <c r="AY55" s="105">
        <v>0.0</v>
      </c>
      <c r="BA55" s="105">
        <v>0.0</v>
      </c>
      <c r="BC55" s="105">
        <v>0.0</v>
      </c>
      <c r="BE55" s="105">
        <v>0.0</v>
      </c>
      <c r="BG55" s="105">
        <v>0.0</v>
      </c>
      <c r="BH55" s="105">
        <v>0.0</v>
      </c>
      <c r="BJ55" s="105">
        <v>0.0</v>
      </c>
      <c r="BK55" s="97"/>
      <c r="BL55" s="162"/>
      <c r="BM55" s="162"/>
      <c r="BN55" s="162"/>
      <c r="BO55" s="120">
        <f t="shared" ref="BO55:BP55" si="157">AX55*BO$4</f>
        <v>0</v>
      </c>
      <c r="BP55" s="120">
        <f t="shared" si="157"/>
        <v>0</v>
      </c>
      <c r="BR55" s="120">
        <f t="shared" si="135"/>
        <v>0</v>
      </c>
      <c r="BT55" s="120">
        <f t="shared" si="136"/>
        <v>0</v>
      </c>
      <c r="BV55" s="162">
        <f t="shared" si="137"/>
        <v>0</v>
      </c>
      <c r="BX55" s="120">
        <f t="shared" ref="BX55:BY55" si="158">BG55*BX$4</f>
        <v>0</v>
      </c>
      <c r="BY55" s="120">
        <f t="shared" si="158"/>
        <v>0</v>
      </c>
      <c r="CA55" s="180">
        <f t="shared" si="139"/>
        <v>0</v>
      </c>
      <c r="CB55" s="97"/>
      <c r="CC55" s="120">
        <f t="shared" si="12"/>
        <v>0</v>
      </c>
      <c r="CD55" s="139">
        <f t="shared" si="13"/>
        <v>0</v>
      </c>
      <c r="CE55" s="97"/>
      <c r="CF55" s="120"/>
      <c r="CH55" s="120"/>
      <c r="CI55" s="97"/>
    </row>
    <row r="56">
      <c r="A56" s="166"/>
      <c r="B56" s="166"/>
      <c r="D56" s="168"/>
      <c r="E56" s="97"/>
      <c r="F56" s="244">
        <v>0.0</v>
      </c>
      <c r="G56" s="237"/>
      <c r="H56" s="238">
        <f t="shared" si="128"/>
        <v>0</v>
      </c>
      <c r="I56" s="237"/>
      <c r="J56" s="162">
        <f t="shared" si="129"/>
        <v>0</v>
      </c>
      <c r="K56" s="221">
        <f t="shared" si="6"/>
        <v>0</v>
      </c>
      <c r="L56" s="97"/>
      <c r="M56" s="239"/>
      <c r="N56" s="240"/>
      <c r="O56" s="245">
        <v>0.0</v>
      </c>
      <c r="P56" s="105"/>
      <c r="Q56" s="105"/>
      <c r="R56" s="188">
        <f t="shared" si="150"/>
        <v>0</v>
      </c>
      <c r="S56" s="105">
        <f t="shared" si="131"/>
        <v>0</v>
      </c>
      <c r="T56" s="221">
        <f t="shared" si="7"/>
        <v>0</v>
      </c>
      <c r="U56" s="97"/>
      <c r="V56" s="108"/>
      <c r="X56" s="110"/>
      <c r="Y56" s="96"/>
      <c r="Z56" s="104"/>
      <c r="AA56" s="104"/>
      <c r="AB56" s="104"/>
      <c r="AC56" s="110">
        <v>0.0</v>
      </c>
      <c r="AD56" s="184">
        <v>0.0</v>
      </c>
      <c r="AE56" s="168"/>
      <c r="AG56" s="112"/>
      <c r="AI56" s="120"/>
      <c r="AJ56" s="176"/>
      <c r="AK56" s="176"/>
      <c r="AL56" s="176"/>
      <c r="AM56" s="168">
        <f t="shared" si="132"/>
        <v>0</v>
      </c>
      <c r="AO56" s="168">
        <f t="shared" si="133"/>
        <v>0</v>
      </c>
      <c r="AP56" s="97"/>
      <c r="AQ56" s="120">
        <f t="shared" si="8"/>
        <v>0</v>
      </c>
      <c r="AR56" s="139">
        <f t="shared" si="9"/>
        <v>0</v>
      </c>
      <c r="AS56" s="97"/>
      <c r="AT56" s="96"/>
      <c r="AV56" s="96"/>
      <c r="AX56" s="105">
        <v>0.0</v>
      </c>
      <c r="AY56" s="105">
        <v>0.0</v>
      </c>
      <c r="BA56" s="105">
        <v>0.0</v>
      </c>
      <c r="BC56" s="105">
        <v>0.0</v>
      </c>
      <c r="BE56" s="105">
        <v>0.0</v>
      </c>
      <c r="BG56" s="105">
        <v>0.0</v>
      </c>
      <c r="BH56" s="105">
        <v>0.0</v>
      </c>
      <c r="BJ56" s="105">
        <v>0.0</v>
      </c>
      <c r="BK56" s="97"/>
      <c r="BL56" s="162"/>
      <c r="BM56" s="162"/>
      <c r="BN56" s="162"/>
      <c r="BO56" s="120">
        <f t="shared" ref="BO56:BP56" si="159">AX56*BO$4</f>
        <v>0</v>
      </c>
      <c r="BP56" s="120">
        <f t="shared" si="159"/>
        <v>0</v>
      </c>
      <c r="BR56" s="120">
        <f t="shared" si="135"/>
        <v>0</v>
      </c>
      <c r="BT56" s="120">
        <f t="shared" si="136"/>
        <v>0</v>
      </c>
      <c r="BV56" s="162">
        <f t="shared" si="137"/>
        <v>0</v>
      </c>
      <c r="BX56" s="120">
        <f t="shared" ref="BX56:BY56" si="160">BG56*BX$4</f>
        <v>0</v>
      </c>
      <c r="BY56" s="120">
        <f t="shared" si="160"/>
        <v>0</v>
      </c>
      <c r="CA56" s="180">
        <f t="shared" si="139"/>
        <v>0</v>
      </c>
      <c r="CB56" s="97"/>
      <c r="CC56" s="120">
        <f t="shared" si="12"/>
        <v>0</v>
      </c>
      <c r="CD56" s="139">
        <f t="shared" si="13"/>
        <v>0</v>
      </c>
      <c r="CE56" s="97"/>
      <c r="CF56" s="120"/>
      <c r="CH56" s="120"/>
      <c r="CI56" s="97"/>
    </row>
    <row r="57">
      <c r="A57" s="204"/>
      <c r="B57" s="204"/>
      <c r="C57" s="88"/>
      <c r="D57" s="205"/>
      <c r="E57" s="121"/>
      <c r="F57" s="249">
        <v>0.0</v>
      </c>
      <c r="G57" s="250"/>
      <c r="H57" s="251">
        <f t="shared" si="128"/>
        <v>0</v>
      </c>
      <c r="I57" s="250"/>
      <c r="J57" s="218">
        <f t="shared" si="129"/>
        <v>0</v>
      </c>
      <c r="K57" s="221">
        <f t="shared" si="6"/>
        <v>0</v>
      </c>
      <c r="L57" s="97"/>
      <c r="M57" s="252"/>
      <c r="N57" s="253"/>
      <c r="O57" s="254">
        <v>0.0</v>
      </c>
      <c r="P57" s="255"/>
      <c r="Q57" s="125"/>
      <c r="R57" s="256">
        <f t="shared" si="150"/>
        <v>0</v>
      </c>
      <c r="S57" s="125">
        <f t="shared" si="131"/>
        <v>0</v>
      </c>
      <c r="T57" s="257">
        <f t="shared" si="7"/>
        <v>0</v>
      </c>
      <c r="U57" s="121"/>
      <c r="V57" s="212"/>
      <c r="W57" s="88"/>
      <c r="X57" s="213"/>
      <c r="Y57" s="117"/>
      <c r="Z57" s="214"/>
      <c r="AA57" s="214"/>
      <c r="AB57" s="214"/>
      <c r="AC57" s="110">
        <v>0.0</v>
      </c>
      <c r="AD57" s="184">
        <v>0.0</v>
      </c>
      <c r="AE57" s="205"/>
      <c r="AF57" s="88"/>
      <c r="AG57" s="215"/>
      <c r="AH57" s="88"/>
      <c r="AI57" s="207"/>
      <c r="AJ57" s="216"/>
      <c r="AK57" s="216"/>
      <c r="AL57" s="216"/>
      <c r="AM57" s="168">
        <f t="shared" si="132"/>
        <v>0</v>
      </c>
      <c r="AO57" s="168">
        <f t="shared" si="133"/>
        <v>0</v>
      </c>
      <c r="AP57" s="97"/>
      <c r="AQ57" s="120">
        <f t="shared" si="8"/>
        <v>0</v>
      </c>
      <c r="AR57" s="139">
        <f t="shared" si="9"/>
        <v>0</v>
      </c>
      <c r="AS57" s="97"/>
      <c r="AT57" s="117"/>
      <c r="AU57" s="88"/>
      <c r="AV57" s="117"/>
      <c r="AW57" s="88"/>
      <c r="AX57" s="105">
        <v>0.0</v>
      </c>
      <c r="AY57" s="105">
        <v>0.0</v>
      </c>
      <c r="BA57" s="105">
        <v>0.0</v>
      </c>
      <c r="BC57" s="105">
        <v>0.0</v>
      </c>
      <c r="BE57" s="105">
        <v>0.0</v>
      </c>
      <c r="BG57" s="105">
        <v>0.0</v>
      </c>
      <c r="BH57" s="105">
        <v>0.0</v>
      </c>
      <c r="BJ57" s="105">
        <v>0.0</v>
      </c>
      <c r="BK57" s="97"/>
      <c r="BL57" s="217"/>
      <c r="BM57" s="218"/>
      <c r="BN57" s="218"/>
      <c r="BO57" s="120">
        <f t="shared" ref="BO57:BP57" si="161">AX57*BO$4</f>
        <v>0</v>
      </c>
      <c r="BP57" s="120">
        <f t="shared" si="161"/>
        <v>0</v>
      </c>
      <c r="BR57" s="120">
        <f t="shared" si="135"/>
        <v>0</v>
      </c>
      <c r="BT57" s="120">
        <f t="shared" si="136"/>
        <v>0</v>
      </c>
      <c r="BV57" s="218">
        <f t="shared" si="137"/>
        <v>0</v>
      </c>
      <c r="BW57" s="88"/>
      <c r="BX57" s="120">
        <f t="shared" ref="BX57:BY57" si="162">BG57*BX$4</f>
        <v>0</v>
      </c>
      <c r="BY57" s="120">
        <f t="shared" si="162"/>
        <v>0</v>
      </c>
      <c r="CA57" s="180">
        <f t="shared" si="139"/>
        <v>0</v>
      </c>
      <c r="CB57" s="97"/>
      <c r="CC57" s="120">
        <f t="shared" si="12"/>
        <v>0</v>
      </c>
      <c r="CD57" s="139">
        <f t="shared" si="13"/>
        <v>0</v>
      </c>
      <c r="CE57" s="97"/>
      <c r="CF57" s="207"/>
      <c r="CG57" s="88"/>
      <c r="CH57" s="207"/>
      <c r="CI57" s="121"/>
    </row>
    <row r="58">
      <c r="A58" s="127" t="s">
        <v>21</v>
      </c>
      <c r="B58" s="128" t="s">
        <v>194</v>
      </c>
      <c r="C58" s="56"/>
      <c r="D58" s="129"/>
      <c r="E58" s="165"/>
      <c r="F58" s="224"/>
      <c r="G58" s="225">
        <v>0.0</v>
      </c>
      <c r="H58" s="226"/>
      <c r="I58" s="227">
        <f>G58*I$4</f>
        <v>0</v>
      </c>
      <c r="J58" s="228">
        <f>SUM(I58)</f>
        <v>0</v>
      </c>
      <c r="K58" s="229">
        <f t="shared" si="6"/>
        <v>0</v>
      </c>
      <c r="L58" s="152"/>
      <c r="M58" s="230">
        <v>4.0</v>
      </c>
      <c r="N58" s="231">
        <v>7.0</v>
      </c>
      <c r="O58" s="232"/>
      <c r="P58" s="234">
        <f t="shared" ref="P58:Q58" si="163">M58*P$4</f>
        <v>4</v>
      </c>
      <c r="Q58" s="234">
        <f t="shared" si="163"/>
        <v>7</v>
      </c>
      <c r="R58" s="235"/>
      <c r="S58" s="234">
        <f>SUM(P58:Q58)</f>
        <v>11</v>
      </c>
      <c r="T58" s="229">
        <f t="shared" si="7"/>
        <v>15.93725959</v>
      </c>
      <c r="U58" s="152"/>
      <c r="V58" s="146">
        <v>0.0</v>
      </c>
      <c r="W58" s="56"/>
      <c r="X58" s="147">
        <v>0.0</v>
      </c>
      <c r="Y58" s="147">
        <v>3.0</v>
      </c>
      <c r="Z58" s="56"/>
      <c r="AA58" s="147">
        <v>0.0</v>
      </c>
      <c r="AB58" s="56"/>
      <c r="AC58" s="147"/>
      <c r="AD58" s="148"/>
      <c r="AE58" s="150">
        <f>V58*AE$4</f>
        <v>0</v>
      </c>
      <c r="AF58" s="56"/>
      <c r="AG58" s="150">
        <f>X58*AG$4</f>
        <v>0</v>
      </c>
      <c r="AH58" s="56"/>
      <c r="AI58" s="150">
        <f>Y58*AI$4</f>
        <v>12</v>
      </c>
      <c r="AJ58" s="56"/>
      <c r="AK58" s="150">
        <f>AA58*AK$4</f>
        <v>0</v>
      </c>
      <c r="AL58" s="56"/>
      <c r="AM58" s="150"/>
      <c r="AN58" s="56"/>
      <c r="AO58" s="150"/>
      <c r="AP58" s="152"/>
      <c r="AQ58" s="129">
        <f t="shared" si="8"/>
        <v>12</v>
      </c>
      <c r="AR58" s="154">
        <f t="shared" si="9"/>
        <v>8.475</v>
      </c>
      <c r="AS58" s="152"/>
      <c r="AT58" s="158">
        <v>0.0</v>
      </c>
      <c r="AV58" s="114">
        <v>0.0</v>
      </c>
      <c r="AX58" s="159"/>
      <c r="AY58" s="146"/>
      <c r="AZ58" s="56"/>
      <c r="BA58" s="146"/>
      <c r="BB58" s="56"/>
      <c r="BC58" s="146"/>
      <c r="BD58" s="56"/>
      <c r="BE58" s="146"/>
      <c r="BF58" s="56"/>
      <c r="BG58" s="146"/>
      <c r="BH58" s="146"/>
      <c r="BI58" s="56"/>
      <c r="BJ58" s="146"/>
      <c r="BK58" s="152"/>
      <c r="BL58" s="160">
        <f>ROUND(IFERROR(((AT58/AV58)*100)*BL$4,0),0)</f>
        <v>0</v>
      </c>
      <c r="BO58" s="129"/>
      <c r="BP58" s="129"/>
      <c r="BQ58" s="129"/>
      <c r="BR58" s="129"/>
      <c r="BS58" s="129"/>
      <c r="BT58" s="129"/>
      <c r="BU58" s="129"/>
      <c r="BV58" s="162"/>
      <c r="BW58" s="162"/>
      <c r="BX58" s="129"/>
      <c r="BY58" s="129"/>
      <c r="BZ58" s="129"/>
      <c r="CA58" s="129"/>
      <c r="CB58" s="152"/>
      <c r="CC58" s="129">
        <f t="shared" si="12"/>
        <v>0</v>
      </c>
      <c r="CD58" s="154">
        <f t="shared" si="13"/>
        <v>0</v>
      </c>
      <c r="CE58" s="152"/>
      <c r="CF58" s="154">
        <f>CD58+AR58+T58+K58</f>
        <v>24.41225959</v>
      </c>
      <c r="CG58" s="56"/>
      <c r="CH58" s="129"/>
      <c r="CI58" s="165"/>
    </row>
    <row r="59">
      <c r="A59" s="166">
        <v>1.0</v>
      </c>
      <c r="B59" s="166" t="s">
        <v>195</v>
      </c>
      <c r="C59" s="167"/>
      <c r="D59" s="168">
        <v>4.0</v>
      </c>
      <c r="E59" s="97"/>
      <c r="F59" s="236">
        <v>1.0</v>
      </c>
      <c r="G59" s="237"/>
      <c r="H59" s="238">
        <f t="shared" ref="H59:H70" si="166">F59*H$4</f>
        <v>3</v>
      </c>
      <c r="I59" s="237"/>
      <c r="J59" s="162">
        <f t="shared" ref="J59:J70" si="167">SUM(H59)</f>
        <v>3</v>
      </c>
      <c r="K59" s="221">
        <f t="shared" si="6"/>
        <v>2.728370221</v>
      </c>
      <c r="L59" s="97"/>
      <c r="M59" s="239"/>
      <c r="N59" s="240"/>
      <c r="O59" s="245">
        <v>0.0</v>
      </c>
      <c r="P59" s="105"/>
      <c r="Q59" s="105"/>
      <c r="R59" s="188">
        <f t="shared" ref="R59:R63" si="168">O59*R$4</f>
        <v>0</v>
      </c>
      <c r="S59" s="105">
        <f t="shared" ref="S59:S70" si="169">SUM(R59)</f>
        <v>0</v>
      </c>
      <c r="T59" s="221">
        <f t="shared" si="7"/>
        <v>0</v>
      </c>
      <c r="U59" s="97"/>
      <c r="V59" s="108"/>
      <c r="X59" s="110"/>
      <c r="Y59" s="96"/>
      <c r="Z59" s="104"/>
      <c r="AA59" s="104"/>
      <c r="AB59" s="104"/>
      <c r="AC59" s="110">
        <v>6.0</v>
      </c>
      <c r="AD59" s="184">
        <v>5.0</v>
      </c>
      <c r="AE59" s="168"/>
      <c r="AG59" s="112"/>
      <c r="AI59" s="120"/>
      <c r="AJ59" s="176"/>
      <c r="AK59" s="176"/>
      <c r="AL59" s="176"/>
      <c r="AM59" s="168">
        <f t="shared" ref="AM59:AM70" si="170">AC59*AM$4</f>
        <v>1.5</v>
      </c>
      <c r="AO59" s="168">
        <f t="shared" ref="AO59:AO70" si="171">AD59*AO$4</f>
        <v>5</v>
      </c>
      <c r="AP59" s="97"/>
      <c r="AQ59" s="120">
        <f t="shared" si="8"/>
        <v>6.5</v>
      </c>
      <c r="AR59" s="139">
        <f t="shared" si="9"/>
        <v>4.590625</v>
      </c>
      <c r="AS59" s="97"/>
      <c r="AT59" s="96"/>
      <c r="AV59" s="96"/>
      <c r="AX59" s="105">
        <v>0.0</v>
      </c>
      <c r="AY59" s="105">
        <v>0.0</v>
      </c>
      <c r="BA59" s="105">
        <v>0.0</v>
      </c>
      <c r="BC59" s="105">
        <v>0.0</v>
      </c>
      <c r="BE59" s="105">
        <v>0.0</v>
      </c>
      <c r="BG59" s="105">
        <v>0.0</v>
      </c>
      <c r="BH59" s="105">
        <v>0.0</v>
      </c>
      <c r="BJ59" s="105">
        <v>0.0</v>
      </c>
      <c r="BK59" s="97"/>
      <c r="BL59" s="160"/>
      <c r="BM59" s="162"/>
      <c r="BN59" s="162"/>
      <c r="BO59" s="180">
        <f t="shared" ref="BO59:BP59" si="164">AX59*BO$4</f>
        <v>0</v>
      </c>
      <c r="BP59" s="180">
        <f t="shared" si="164"/>
        <v>0</v>
      </c>
      <c r="BR59" s="180">
        <f t="shared" ref="BR59:BR70" si="173">BA59*BR$4</f>
        <v>0</v>
      </c>
      <c r="BT59" s="180">
        <f t="shared" ref="BT59:BT70" si="174">BC59*BT$4</f>
        <v>0</v>
      </c>
      <c r="BV59" s="180">
        <f t="shared" ref="BV59:BV70" si="175">BD59*BW$4</f>
        <v>0</v>
      </c>
      <c r="BX59" s="180">
        <f t="shared" ref="BX59:BY59" si="165">BG59*BX$4</f>
        <v>0</v>
      </c>
      <c r="BY59" s="180">
        <f t="shared" si="165"/>
        <v>0</v>
      </c>
      <c r="CA59" s="180">
        <f t="shared" ref="CA59:CA70" si="177">BJ59*CA$4</f>
        <v>0</v>
      </c>
      <c r="CB59" s="97"/>
      <c r="CC59" s="120">
        <f t="shared" si="12"/>
        <v>0</v>
      </c>
      <c r="CD59" s="139">
        <f t="shared" si="13"/>
        <v>0</v>
      </c>
      <c r="CE59" s="97"/>
      <c r="CF59" s="139">
        <f>CD59+AR59+T59+K59+D59</f>
        <v>11.31899522</v>
      </c>
      <c r="CH59" s="139">
        <f>CF59+(CF$58/COUNT(CF$59:CF$70))</f>
        <v>35.73125482</v>
      </c>
      <c r="CI59" s="97"/>
    </row>
    <row r="60">
      <c r="A60" s="166"/>
      <c r="B60" s="166"/>
      <c r="D60" s="168"/>
      <c r="E60" s="97"/>
      <c r="F60" s="244">
        <v>0.0</v>
      </c>
      <c r="G60" s="237"/>
      <c r="H60" s="238">
        <f t="shared" si="166"/>
        <v>0</v>
      </c>
      <c r="I60" s="237"/>
      <c r="J60" s="162">
        <f t="shared" si="167"/>
        <v>0</v>
      </c>
      <c r="K60" s="221">
        <f t="shared" si="6"/>
        <v>0</v>
      </c>
      <c r="L60" s="97"/>
      <c r="M60" s="239"/>
      <c r="N60" s="240"/>
      <c r="O60" s="245">
        <v>0.0</v>
      </c>
      <c r="P60" s="105"/>
      <c r="Q60" s="105"/>
      <c r="R60" s="188">
        <f t="shared" si="168"/>
        <v>0</v>
      </c>
      <c r="S60" s="105">
        <f t="shared" si="169"/>
        <v>0</v>
      </c>
      <c r="T60" s="221">
        <f t="shared" si="7"/>
        <v>0</v>
      </c>
      <c r="U60" s="97"/>
      <c r="V60" s="108"/>
      <c r="X60" s="110"/>
      <c r="Y60" s="96"/>
      <c r="Z60" s="104"/>
      <c r="AA60" s="104"/>
      <c r="AB60" s="104"/>
      <c r="AC60" s="110">
        <v>0.0</v>
      </c>
      <c r="AD60" s="184">
        <v>0.0</v>
      </c>
      <c r="AE60" s="168"/>
      <c r="AG60" s="112"/>
      <c r="AI60" s="120"/>
      <c r="AJ60" s="176"/>
      <c r="AK60" s="176"/>
      <c r="AL60" s="176"/>
      <c r="AM60" s="168">
        <f t="shared" si="170"/>
        <v>0</v>
      </c>
      <c r="AO60" s="168">
        <f t="shared" si="171"/>
        <v>0</v>
      </c>
      <c r="AP60" s="97"/>
      <c r="AQ60" s="120">
        <f t="shared" si="8"/>
        <v>0</v>
      </c>
      <c r="AR60" s="139">
        <f t="shared" si="9"/>
        <v>0</v>
      </c>
      <c r="AS60" s="97"/>
      <c r="AT60" s="96"/>
      <c r="AV60" s="96"/>
      <c r="AX60" s="105">
        <v>0.0</v>
      </c>
      <c r="AY60" s="105">
        <v>0.0</v>
      </c>
      <c r="BA60" s="105">
        <v>0.0</v>
      </c>
      <c r="BC60" s="105">
        <v>0.0</v>
      </c>
      <c r="BE60" s="105">
        <v>0.0</v>
      </c>
      <c r="BG60" s="105">
        <v>0.0</v>
      </c>
      <c r="BH60" s="105">
        <v>0.0</v>
      </c>
      <c r="BJ60" s="105">
        <v>0.0</v>
      </c>
      <c r="BK60" s="97"/>
      <c r="BL60" s="160"/>
      <c r="BM60" s="162"/>
      <c r="BN60" s="162"/>
      <c r="BO60" s="180">
        <f t="shared" ref="BO60:BP60" si="172">AX60*BO$4</f>
        <v>0</v>
      </c>
      <c r="BP60" s="180">
        <f t="shared" si="172"/>
        <v>0</v>
      </c>
      <c r="BR60" s="180">
        <f t="shared" si="173"/>
        <v>0</v>
      </c>
      <c r="BT60" s="180">
        <f t="shared" si="174"/>
        <v>0</v>
      </c>
      <c r="BV60" s="180">
        <f t="shared" si="175"/>
        <v>0</v>
      </c>
      <c r="BX60" s="180">
        <f t="shared" ref="BX60:BY60" si="176">BG60*BX$4</f>
        <v>0</v>
      </c>
      <c r="BY60" s="180">
        <f t="shared" si="176"/>
        <v>0</v>
      </c>
      <c r="CA60" s="180">
        <f t="shared" si="177"/>
        <v>0</v>
      </c>
      <c r="CB60" s="97"/>
      <c r="CC60" s="120">
        <f t="shared" si="12"/>
        <v>0</v>
      </c>
      <c r="CD60" s="139">
        <f t="shared" si="13"/>
        <v>0</v>
      </c>
      <c r="CE60" s="97"/>
      <c r="CF60" s="120"/>
      <c r="CH60" s="120"/>
      <c r="CI60" s="97"/>
    </row>
    <row r="61">
      <c r="A61" s="166"/>
      <c r="B61" s="166"/>
      <c r="D61" s="168"/>
      <c r="E61" s="97"/>
      <c r="F61" s="244">
        <v>0.0</v>
      </c>
      <c r="G61" s="237"/>
      <c r="H61" s="238">
        <f t="shared" si="166"/>
        <v>0</v>
      </c>
      <c r="I61" s="237"/>
      <c r="J61" s="162">
        <f t="shared" si="167"/>
        <v>0</v>
      </c>
      <c r="K61" s="221">
        <f t="shared" si="6"/>
        <v>0</v>
      </c>
      <c r="L61" s="97"/>
      <c r="M61" s="239"/>
      <c r="N61" s="240"/>
      <c r="O61" s="245">
        <v>0.0</v>
      </c>
      <c r="P61" s="246"/>
      <c r="Q61" s="246"/>
      <c r="R61" s="188">
        <f t="shared" si="168"/>
        <v>0</v>
      </c>
      <c r="S61" s="105">
        <f t="shared" si="169"/>
        <v>0</v>
      </c>
      <c r="T61" s="221">
        <f t="shared" si="7"/>
        <v>0</v>
      </c>
      <c r="U61" s="97"/>
      <c r="V61" s="108"/>
      <c r="X61" s="110"/>
      <c r="Y61" s="96"/>
      <c r="Z61" s="104"/>
      <c r="AA61" s="104"/>
      <c r="AB61" s="104"/>
      <c r="AC61" s="110">
        <v>0.0</v>
      </c>
      <c r="AD61" s="184">
        <v>0.0</v>
      </c>
      <c r="AE61" s="168"/>
      <c r="AG61" s="112"/>
      <c r="AI61" s="120"/>
      <c r="AJ61" s="176"/>
      <c r="AK61" s="176"/>
      <c r="AL61" s="176"/>
      <c r="AM61" s="168">
        <f t="shared" si="170"/>
        <v>0</v>
      </c>
      <c r="AO61" s="168">
        <f t="shared" si="171"/>
        <v>0</v>
      </c>
      <c r="AP61" s="97"/>
      <c r="AQ61" s="120">
        <f t="shared" si="8"/>
        <v>0</v>
      </c>
      <c r="AR61" s="139">
        <f t="shared" si="9"/>
        <v>0</v>
      </c>
      <c r="AS61" s="97"/>
      <c r="AT61" s="96"/>
      <c r="AV61" s="96"/>
      <c r="AX61" s="105">
        <v>0.0</v>
      </c>
      <c r="AY61" s="105">
        <v>0.0</v>
      </c>
      <c r="BA61" s="105">
        <v>0.0</v>
      </c>
      <c r="BC61" s="105">
        <v>0.0</v>
      </c>
      <c r="BE61" s="105">
        <v>0.0</v>
      </c>
      <c r="BG61" s="105">
        <v>0.0</v>
      </c>
      <c r="BH61" s="105">
        <v>0.0</v>
      </c>
      <c r="BJ61" s="105">
        <v>0.0</v>
      </c>
      <c r="BK61" s="97"/>
      <c r="BL61" s="160"/>
      <c r="BM61" s="162"/>
      <c r="BN61" s="162"/>
      <c r="BO61" s="180">
        <f t="shared" ref="BO61:BP61" si="178">AX61*BO$4</f>
        <v>0</v>
      </c>
      <c r="BP61" s="180">
        <f t="shared" si="178"/>
        <v>0</v>
      </c>
      <c r="BR61" s="180">
        <f t="shared" si="173"/>
        <v>0</v>
      </c>
      <c r="BT61" s="180">
        <f t="shared" si="174"/>
        <v>0</v>
      </c>
      <c r="BV61" s="180">
        <f t="shared" si="175"/>
        <v>0</v>
      </c>
      <c r="BX61" s="180">
        <f t="shared" ref="BX61:BY61" si="179">BG61*BX$4</f>
        <v>0</v>
      </c>
      <c r="BY61" s="180">
        <f t="shared" si="179"/>
        <v>0</v>
      </c>
      <c r="CA61" s="180">
        <f t="shared" si="177"/>
        <v>0</v>
      </c>
      <c r="CB61" s="97"/>
      <c r="CC61" s="120">
        <f t="shared" si="12"/>
        <v>0</v>
      </c>
      <c r="CD61" s="139">
        <f t="shared" si="13"/>
        <v>0</v>
      </c>
      <c r="CE61" s="97"/>
      <c r="CF61" s="120"/>
      <c r="CH61" s="120"/>
      <c r="CI61" s="97"/>
    </row>
    <row r="62">
      <c r="A62" s="222"/>
      <c r="B62" s="166"/>
      <c r="D62" s="168"/>
      <c r="E62" s="97"/>
      <c r="F62" s="244">
        <v>0.0</v>
      </c>
      <c r="G62" s="237"/>
      <c r="H62" s="238">
        <f t="shared" si="166"/>
        <v>0</v>
      </c>
      <c r="I62" s="237"/>
      <c r="J62" s="162">
        <f t="shared" si="167"/>
        <v>0</v>
      </c>
      <c r="K62" s="221">
        <f t="shared" si="6"/>
        <v>0</v>
      </c>
      <c r="L62" s="97"/>
      <c r="M62" s="239"/>
      <c r="N62" s="240"/>
      <c r="O62" s="245">
        <v>0.0</v>
      </c>
      <c r="P62" s="246"/>
      <c r="Q62" s="246"/>
      <c r="R62" s="188">
        <f t="shared" si="168"/>
        <v>0</v>
      </c>
      <c r="S62" s="105">
        <f t="shared" si="169"/>
        <v>0</v>
      </c>
      <c r="T62" s="221">
        <f t="shared" si="7"/>
        <v>0</v>
      </c>
      <c r="U62" s="97"/>
      <c r="V62" s="108"/>
      <c r="X62" s="110"/>
      <c r="Y62" s="96"/>
      <c r="Z62" s="104"/>
      <c r="AA62" s="104"/>
      <c r="AB62" s="104"/>
      <c r="AC62" s="110">
        <v>0.0</v>
      </c>
      <c r="AD62" s="184">
        <v>0.0</v>
      </c>
      <c r="AE62" s="168"/>
      <c r="AG62" s="112"/>
      <c r="AI62" s="120"/>
      <c r="AJ62" s="176"/>
      <c r="AK62" s="176"/>
      <c r="AL62" s="176"/>
      <c r="AM62" s="168">
        <f t="shared" si="170"/>
        <v>0</v>
      </c>
      <c r="AO62" s="168">
        <f t="shared" si="171"/>
        <v>0</v>
      </c>
      <c r="AP62" s="97"/>
      <c r="AQ62" s="120">
        <f t="shared" si="8"/>
        <v>0</v>
      </c>
      <c r="AR62" s="139">
        <f t="shared" si="9"/>
        <v>0</v>
      </c>
      <c r="AS62" s="97"/>
      <c r="AT62" s="96"/>
      <c r="AV62" s="96"/>
      <c r="AX62" s="105">
        <v>0.0</v>
      </c>
      <c r="AY62" s="105">
        <v>0.0</v>
      </c>
      <c r="BA62" s="105">
        <v>0.0</v>
      </c>
      <c r="BC62" s="105">
        <v>0.0</v>
      </c>
      <c r="BE62" s="105">
        <v>0.0</v>
      </c>
      <c r="BG62" s="105">
        <v>0.0</v>
      </c>
      <c r="BH62" s="105">
        <v>0.0</v>
      </c>
      <c r="BJ62" s="105">
        <v>0.0</v>
      </c>
      <c r="BK62" s="97"/>
      <c r="BL62" s="160"/>
      <c r="BM62" s="162"/>
      <c r="BN62" s="162"/>
      <c r="BO62" s="180">
        <f t="shared" ref="BO62:BP62" si="180">AX62*BO$4</f>
        <v>0</v>
      </c>
      <c r="BP62" s="180">
        <f t="shared" si="180"/>
        <v>0</v>
      </c>
      <c r="BR62" s="180">
        <f t="shared" si="173"/>
        <v>0</v>
      </c>
      <c r="BT62" s="180">
        <f t="shared" si="174"/>
        <v>0</v>
      </c>
      <c r="BV62" s="180">
        <f t="shared" si="175"/>
        <v>0</v>
      </c>
      <c r="BX62" s="180">
        <f t="shared" ref="BX62:BY62" si="181">BG62*BX$4</f>
        <v>0</v>
      </c>
      <c r="BY62" s="180">
        <f t="shared" si="181"/>
        <v>0</v>
      </c>
      <c r="CA62" s="180">
        <f t="shared" si="177"/>
        <v>0</v>
      </c>
      <c r="CB62" s="97"/>
      <c r="CC62" s="120">
        <f t="shared" si="12"/>
        <v>0</v>
      </c>
      <c r="CD62" s="139">
        <f t="shared" si="13"/>
        <v>0</v>
      </c>
      <c r="CE62" s="97"/>
      <c r="CF62" s="120"/>
      <c r="CH62" s="120"/>
      <c r="CI62" s="97"/>
    </row>
    <row r="63">
      <c r="A63" s="222"/>
      <c r="B63" s="166"/>
      <c r="D63" s="168"/>
      <c r="E63" s="97"/>
      <c r="F63" s="244">
        <v>0.0</v>
      </c>
      <c r="G63" s="237"/>
      <c r="H63" s="238">
        <f t="shared" si="166"/>
        <v>0</v>
      </c>
      <c r="I63" s="237"/>
      <c r="J63" s="162">
        <f t="shared" si="167"/>
        <v>0</v>
      </c>
      <c r="K63" s="221">
        <f t="shared" si="6"/>
        <v>0</v>
      </c>
      <c r="L63" s="97"/>
      <c r="M63" s="239"/>
      <c r="N63" s="240"/>
      <c r="O63" s="245">
        <v>0.0</v>
      </c>
      <c r="P63" s="246"/>
      <c r="Q63" s="246"/>
      <c r="R63" s="188">
        <f t="shared" si="168"/>
        <v>0</v>
      </c>
      <c r="S63" s="105">
        <f t="shared" si="169"/>
        <v>0</v>
      </c>
      <c r="T63" s="221">
        <f t="shared" si="7"/>
        <v>0</v>
      </c>
      <c r="U63" s="97"/>
      <c r="V63" s="108"/>
      <c r="X63" s="110"/>
      <c r="Y63" s="96"/>
      <c r="Z63" s="104"/>
      <c r="AA63" s="104"/>
      <c r="AB63" s="104"/>
      <c r="AC63" s="110">
        <v>0.0</v>
      </c>
      <c r="AD63" s="184">
        <v>0.0</v>
      </c>
      <c r="AE63" s="168"/>
      <c r="AG63" s="112"/>
      <c r="AI63" s="120"/>
      <c r="AJ63" s="176"/>
      <c r="AK63" s="176"/>
      <c r="AL63" s="176"/>
      <c r="AM63" s="168">
        <f t="shared" si="170"/>
        <v>0</v>
      </c>
      <c r="AO63" s="168">
        <f t="shared" si="171"/>
        <v>0</v>
      </c>
      <c r="AP63" s="97"/>
      <c r="AQ63" s="120">
        <f t="shared" si="8"/>
        <v>0</v>
      </c>
      <c r="AR63" s="139">
        <f t="shared" si="9"/>
        <v>0</v>
      </c>
      <c r="AS63" s="97"/>
      <c r="AT63" s="96"/>
      <c r="AV63" s="96"/>
      <c r="AX63" s="105">
        <v>0.0</v>
      </c>
      <c r="AY63" s="105">
        <v>0.0</v>
      </c>
      <c r="BA63" s="105">
        <v>0.0</v>
      </c>
      <c r="BC63" s="105">
        <v>0.0</v>
      </c>
      <c r="BE63" s="105">
        <v>0.0</v>
      </c>
      <c r="BG63" s="105">
        <v>0.0</v>
      </c>
      <c r="BH63" s="105">
        <v>0.0</v>
      </c>
      <c r="BJ63" s="105">
        <v>0.0</v>
      </c>
      <c r="BK63" s="97"/>
      <c r="BL63" s="162"/>
      <c r="BM63" s="162"/>
      <c r="BN63" s="162"/>
      <c r="BO63" s="180">
        <f t="shared" ref="BO63:BP63" si="182">AX63*BO$4</f>
        <v>0</v>
      </c>
      <c r="BP63" s="180">
        <f t="shared" si="182"/>
        <v>0</v>
      </c>
      <c r="BR63" s="180">
        <f t="shared" si="173"/>
        <v>0</v>
      </c>
      <c r="BT63" s="180">
        <f t="shared" si="174"/>
        <v>0</v>
      </c>
      <c r="BV63" s="180">
        <f t="shared" si="175"/>
        <v>0</v>
      </c>
      <c r="BX63" s="180">
        <f t="shared" ref="BX63:BY63" si="183">BG63*BX$4</f>
        <v>0</v>
      </c>
      <c r="BY63" s="180">
        <f t="shared" si="183"/>
        <v>0</v>
      </c>
      <c r="CA63" s="180">
        <f t="shared" si="177"/>
        <v>0</v>
      </c>
      <c r="CB63" s="97"/>
      <c r="CC63" s="120">
        <f t="shared" si="12"/>
        <v>0</v>
      </c>
      <c r="CD63" s="139">
        <f t="shared" si="13"/>
        <v>0</v>
      </c>
      <c r="CE63" s="97"/>
      <c r="CF63" s="120"/>
      <c r="CH63" s="120"/>
      <c r="CI63" s="97"/>
    </row>
    <row r="64">
      <c r="A64" s="166"/>
      <c r="B64" s="166"/>
      <c r="D64" s="168"/>
      <c r="E64" s="97"/>
      <c r="F64" s="244">
        <v>0.0</v>
      </c>
      <c r="G64" s="237"/>
      <c r="H64" s="238">
        <f t="shared" si="166"/>
        <v>0</v>
      </c>
      <c r="I64" s="237"/>
      <c r="J64" s="162">
        <f t="shared" si="167"/>
        <v>0</v>
      </c>
      <c r="K64" s="221">
        <f t="shared" si="6"/>
        <v>0</v>
      </c>
      <c r="L64" s="97"/>
      <c r="M64" s="239"/>
      <c r="N64" s="240"/>
      <c r="O64" s="245">
        <v>0.0</v>
      </c>
      <c r="P64" s="105"/>
      <c r="Q64" s="105"/>
      <c r="R64" s="188">
        <f t="shared" ref="R64:R70" si="186">M64*R$4</f>
        <v>0</v>
      </c>
      <c r="S64" s="105">
        <f t="shared" si="169"/>
        <v>0</v>
      </c>
      <c r="T64" s="221">
        <f t="shared" si="7"/>
        <v>0</v>
      </c>
      <c r="U64" s="97"/>
      <c r="V64" s="108"/>
      <c r="X64" s="110"/>
      <c r="Y64" s="96"/>
      <c r="Z64" s="104"/>
      <c r="AA64" s="104"/>
      <c r="AB64" s="104"/>
      <c r="AC64" s="110">
        <v>0.0</v>
      </c>
      <c r="AD64" s="184">
        <v>0.0</v>
      </c>
      <c r="AE64" s="168"/>
      <c r="AG64" s="112"/>
      <c r="AI64" s="120"/>
      <c r="AJ64" s="176"/>
      <c r="AK64" s="176"/>
      <c r="AL64" s="176"/>
      <c r="AM64" s="168">
        <f t="shared" si="170"/>
        <v>0</v>
      </c>
      <c r="AO64" s="168">
        <f t="shared" si="171"/>
        <v>0</v>
      </c>
      <c r="AP64" s="97"/>
      <c r="AQ64" s="120">
        <f t="shared" si="8"/>
        <v>0</v>
      </c>
      <c r="AR64" s="139">
        <f t="shared" si="9"/>
        <v>0</v>
      </c>
      <c r="AS64" s="97"/>
      <c r="AT64" s="96"/>
      <c r="AV64" s="96"/>
      <c r="AX64" s="105">
        <v>0.0</v>
      </c>
      <c r="AY64" s="105">
        <v>0.0</v>
      </c>
      <c r="BA64" s="105">
        <v>0.0</v>
      </c>
      <c r="BC64" s="105">
        <v>0.0</v>
      </c>
      <c r="BE64" s="105">
        <v>0.0</v>
      </c>
      <c r="BG64" s="105">
        <v>0.0</v>
      </c>
      <c r="BH64" s="105">
        <v>0.0</v>
      </c>
      <c r="BJ64" s="105">
        <v>0.0</v>
      </c>
      <c r="BK64" s="97"/>
      <c r="BL64" s="162"/>
      <c r="BM64" s="162"/>
      <c r="BN64" s="162"/>
      <c r="BO64" s="180">
        <f t="shared" ref="BO64:BP64" si="184">AX64*BO$4</f>
        <v>0</v>
      </c>
      <c r="BP64" s="180">
        <f t="shared" si="184"/>
        <v>0</v>
      </c>
      <c r="BR64" s="180">
        <f t="shared" si="173"/>
        <v>0</v>
      </c>
      <c r="BT64" s="180">
        <f t="shared" si="174"/>
        <v>0</v>
      </c>
      <c r="BV64" s="180">
        <f t="shared" si="175"/>
        <v>0</v>
      </c>
      <c r="BX64" s="180">
        <f t="shared" ref="BX64:BY64" si="185">BG64*BX$4</f>
        <v>0</v>
      </c>
      <c r="BY64" s="180">
        <f t="shared" si="185"/>
        <v>0</v>
      </c>
      <c r="CA64" s="180">
        <f t="shared" si="177"/>
        <v>0</v>
      </c>
      <c r="CB64" s="97"/>
      <c r="CC64" s="120">
        <f t="shared" si="12"/>
        <v>0</v>
      </c>
      <c r="CD64" s="139">
        <f t="shared" si="13"/>
        <v>0</v>
      </c>
      <c r="CE64" s="97"/>
      <c r="CF64" s="120"/>
      <c r="CH64" s="120"/>
      <c r="CI64" s="97"/>
    </row>
    <row r="65">
      <c r="A65" s="166"/>
      <c r="B65" s="166"/>
      <c r="D65" s="168"/>
      <c r="E65" s="97"/>
      <c r="F65" s="244">
        <v>0.0</v>
      </c>
      <c r="G65" s="237"/>
      <c r="H65" s="238">
        <f t="shared" si="166"/>
        <v>0</v>
      </c>
      <c r="I65" s="237"/>
      <c r="J65" s="162">
        <f t="shared" si="167"/>
        <v>0</v>
      </c>
      <c r="K65" s="221">
        <f t="shared" si="6"/>
        <v>0</v>
      </c>
      <c r="L65" s="97"/>
      <c r="M65" s="239"/>
      <c r="N65" s="240"/>
      <c r="O65" s="245">
        <v>0.0</v>
      </c>
      <c r="P65" s="105"/>
      <c r="Q65" s="105"/>
      <c r="R65" s="188">
        <f t="shared" si="186"/>
        <v>0</v>
      </c>
      <c r="S65" s="105">
        <f t="shared" si="169"/>
        <v>0</v>
      </c>
      <c r="T65" s="221">
        <f t="shared" si="7"/>
        <v>0</v>
      </c>
      <c r="U65" s="97"/>
      <c r="V65" s="108"/>
      <c r="X65" s="110"/>
      <c r="Y65" s="96"/>
      <c r="Z65" s="104"/>
      <c r="AA65" s="104"/>
      <c r="AB65" s="104"/>
      <c r="AC65" s="110">
        <v>0.0</v>
      </c>
      <c r="AD65" s="184">
        <v>0.0</v>
      </c>
      <c r="AE65" s="168"/>
      <c r="AG65" s="112"/>
      <c r="AI65" s="120"/>
      <c r="AJ65" s="176"/>
      <c r="AK65" s="176"/>
      <c r="AL65" s="176"/>
      <c r="AM65" s="168">
        <f t="shared" si="170"/>
        <v>0</v>
      </c>
      <c r="AO65" s="168">
        <f t="shared" si="171"/>
        <v>0</v>
      </c>
      <c r="AP65" s="97"/>
      <c r="AQ65" s="120">
        <f t="shared" si="8"/>
        <v>0</v>
      </c>
      <c r="AR65" s="139">
        <f t="shared" si="9"/>
        <v>0</v>
      </c>
      <c r="AS65" s="97"/>
      <c r="AT65" s="96"/>
      <c r="AV65" s="96"/>
      <c r="AX65" s="105">
        <v>0.0</v>
      </c>
      <c r="AY65" s="105">
        <v>0.0</v>
      </c>
      <c r="BA65" s="105">
        <v>0.0</v>
      </c>
      <c r="BC65" s="105">
        <v>0.0</v>
      </c>
      <c r="BE65" s="105">
        <v>0.0</v>
      </c>
      <c r="BG65" s="105">
        <v>0.0</v>
      </c>
      <c r="BH65" s="105">
        <v>0.0</v>
      </c>
      <c r="BJ65" s="105">
        <v>0.0</v>
      </c>
      <c r="BK65" s="97"/>
      <c r="BL65" s="160"/>
      <c r="BM65" s="162"/>
      <c r="BN65" s="162"/>
      <c r="BO65" s="180">
        <f t="shared" ref="BO65:BP65" si="187">AX65*BO$4</f>
        <v>0</v>
      </c>
      <c r="BP65" s="180">
        <f t="shared" si="187"/>
        <v>0</v>
      </c>
      <c r="BR65" s="180">
        <f t="shared" si="173"/>
        <v>0</v>
      </c>
      <c r="BT65" s="180">
        <f t="shared" si="174"/>
        <v>0</v>
      </c>
      <c r="BV65" s="180">
        <f t="shared" si="175"/>
        <v>0</v>
      </c>
      <c r="BX65" s="180">
        <f t="shared" ref="BX65:BY65" si="188">BG65*BX$4</f>
        <v>0</v>
      </c>
      <c r="BY65" s="180">
        <f t="shared" si="188"/>
        <v>0</v>
      </c>
      <c r="CA65" s="180">
        <f t="shared" si="177"/>
        <v>0</v>
      </c>
      <c r="CB65" s="97"/>
      <c r="CC65" s="120">
        <f t="shared" si="12"/>
        <v>0</v>
      </c>
      <c r="CD65" s="139">
        <f t="shared" si="13"/>
        <v>0</v>
      </c>
      <c r="CE65" s="97"/>
      <c r="CF65" s="120"/>
      <c r="CH65" s="120"/>
      <c r="CI65" s="97"/>
    </row>
    <row r="66">
      <c r="A66" s="166"/>
      <c r="B66" s="166"/>
      <c r="D66" s="168"/>
      <c r="E66" s="97"/>
      <c r="F66" s="244">
        <v>0.0</v>
      </c>
      <c r="G66" s="237"/>
      <c r="H66" s="238">
        <f t="shared" si="166"/>
        <v>0</v>
      </c>
      <c r="I66" s="237"/>
      <c r="J66" s="162">
        <f t="shared" si="167"/>
        <v>0</v>
      </c>
      <c r="K66" s="221">
        <f t="shared" si="6"/>
        <v>0</v>
      </c>
      <c r="L66" s="97"/>
      <c r="M66" s="239"/>
      <c r="N66" s="240"/>
      <c r="O66" s="245">
        <v>0.0</v>
      </c>
      <c r="P66" s="105"/>
      <c r="Q66" s="105"/>
      <c r="R66" s="188">
        <f t="shared" si="186"/>
        <v>0</v>
      </c>
      <c r="S66" s="105">
        <f t="shared" si="169"/>
        <v>0</v>
      </c>
      <c r="T66" s="221">
        <f t="shared" si="7"/>
        <v>0</v>
      </c>
      <c r="U66" s="97"/>
      <c r="V66" s="108"/>
      <c r="X66" s="110"/>
      <c r="Y66" s="96"/>
      <c r="Z66" s="104"/>
      <c r="AA66" s="104"/>
      <c r="AB66" s="104"/>
      <c r="AC66" s="110">
        <v>0.0</v>
      </c>
      <c r="AD66" s="184">
        <v>0.0</v>
      </c>
      <c r="AE66" s="168"/>
      <c r="AG66" s="112"/>
      <c r="AI66" s="120"/>
      <c r="AJ66" s="176"/>
      <c r="AK66" s="176"/>
      <c r="AL66" s="176"/>
      <c r="AM66" s="168">
        <f t="shared" si="170"/>
        <v>0</v>
      </c>
      <c r="AO66" s="168">
        <f t="shared" si="171"/>
        <v>0</v>
      </c>
      <c r="AP66" s="97"/>
      <c r="AQ66" s="120">
        <f t="shared" si="8"/>
        <v>0</v>
      </c>
      <c r="AR66" s="139">
        <f t="shared" si="9"/>
        <v>0</v>
      </c>
      <c r="AS66" s="97"/>
      <c r="AT66" s="96"/>
      <c r="AV66" s="96"/>
      <c r="AX66" s="105">
        <v>0.0</v>
      </c>
      <c r="AY66" s="105">
        <v>0.0</v>
      </c>
      <c r="BA66" s="105">
        <v>0.0</v>
      </c>
      <c r="BC66" s="105">
        <v>0.0</v>
      </c>
      <c r="BE66" s="105">
        <v>0.0</v>
      </c>
      <c r="BG66" s="105">
        <v>0.0</v>
      </c>
      <c r="BH66" s="105">
        <v>0.0</v>
      </c>
      <c r="BJ66" s="105">
        <v>0.0</v>
      </c>
      <c r="BK66" s="97"/>
      <c r="BL66" s="160"/>
      <c r="BM66" s="162"/>
      <c r="BN66" s="162"/>
      <c r="BO66" s="180">
        <f t="shared" ref="BO66:BP66" si="189">AX66*BO$4</f>
        <v>0</v>
      </c>
      <c r="BP66" s="180">
        <f t="shared" si="189"/>
        <v>0</v>
      </c>
      <c r="BR66" s="180">
        <f t="shared" si="173"/>
        <v>0</v>
      </c>
      <c r="BT66" s="180">
        <f t="shared" si="174"/>
        <v>0</v>
      </c>
      <c r="BV66" s="180">
        <f t="shared" si="175"/>
        <v>0</v>
      </c>
      <c r="BX66" s="180">
        <f t="shared" ref="BX66:BY66" si="190">BG66*BX$4</f>
        <v>0</v>
      </c>
      <c r="BY66" s="180">
        <f t="shared" si="190"/>
        <v>0</v>
      </c>
      <c r="CA66" s="180">
        <f t="shared" si="177"/>
        <v>0</v>
      </c>
      <c r="CB66" s="97"/>
      <c r="CC66" s="120">
        <f t="shared" si="12"/>
        <v>0</v>
      </c>
      <c r="CD66" s="139">
        <f t="shared" si="13"/>
        <v>0</v>
      </c>
      <c r="CE66" s="97"/>
      <c r="CF66" s="120"/>
      <c r="CH66" s="120"/>
      <c r="CI66" s="97"/>
    </row>
    <row r="67">
      <c r="A67" s="166"/>
      <c r="B67" s="166"/>
      <c r="D67" s="168"/>
      <c r="E67" s="97"/>
      <c r="F67" s="244">
        <v>0.0</v>
      </c>
      <c r="G67" s="237"/>
      <c r="H67" s="238">
        <f t="shared" si="166"/>
        <v>0</v>
      </c>
      <c r="I67" s="237"/>
      <c r="J67" s="162">
        <f t="shared" si="167"/>
        <v>0</v>
      </c>
      <c r="K67" s="221">
        <f t="shared" si="6"/>
        <v>0</v>
      </c>
      <c r="L67" s="97"/>
      <c r="M67" s="239"/>
      <c r="N67" s="240"/>
      <c r="O67" s="245">
        <v>0.0</v>
      </c>
      <c r="P67" s="105"/>
      <c r="Q67" s="105"/>
      <c r="R67" s="188">
        <f t="shared" si="186"/>
        <v>0</v>
      </c>
      <c r="S67" s="105">
        <f t="shared" si="169"/>
        <v>0</v>
      </c>
      <c r="T67" s="221">
        <f t="shared" si="7"/>
        <v>0</v>
      </c>
      <c r="U67" s="97"/>
      <c r="V67" s="108"/>
      <c r="X67" s="110"/>
      <c r="Y67" s="96"/>
      <c r="Z67" s="104"/>
      <c r="AA67" s="104"/>
      <c r="AB67" s="104"/>
      <c r="AC67" s="110">
        <v>0.0</v>
      </c>
      <c r="AD67" s="184">
        <v>0.0</v>
      </c>
      <c r="AE67" s="168"/>
      <c r="AG67" s="112"/>
      <c r="AI67" s="120"/>
      <c r="AJ67" s="176"/>
      <c r="AK67" s="176"/>
      <c r="AL67" s="176"/>
      <c r="AM67" s="168">
        <f t="shared" si="170"/>
        <v>0</v>
      </c>
      <c r="AO67" s="168">
        <f t="shared" si="171"/>
        <v>0</v>
      </c>
      <c r="AP67" s="97"/>
      <c r="AQ67" s="120">
        <f t="shared" si="8"/>
        <v>0</v>
      </c>
      <c r="AR67" s="139">
        <f t="shared" si="9"/>
        <v>0</v>
      </c>
      <c r="AS67" s="97"/>
      <c r="AT67" s="96"/>
      <c r="AV67" s="96"/>
      <c r="AX67" s="105">
        <v>0.0</v>
      </c>
      <c r="AY67" s="105">
        <v>0.0</v>
      </c>
      <c r="BA67" s="105">
        <v>0.0</v>
      </c>
      <c r="BC67" s="105">
        <v>0.0</v>
      </c>
      <c r="BE67" s="105">
        <v>0.0</v>
      </c>
      <c r="BG67" s="105">
        <v>0.0</v>
      </c>
      <c r="BH67" s="105">
        <v>0.0</v>
      </c>
      <c r="BJ67" s="105">
        <v>0.0</v>
      </c>
      <c r="BK67" s="97"/>
      <c r="BL67" s="160"/>
      <c r="BM67" s="162"/>
      <c r="BN67" s="162"/>
      <c r="BO67" s="180">
        <f t="shared" ref="BO67:BP67" si="191">AX67*BO$4</f>
        <v>0</v>
      </c>
      <c r="BP67" s="180">
        <f t="shared" si="191"/>
        <v>0</v>
      </c>
      <c r="BR67" s="180">
        <f t="shared" si="173"/>
        <v>0</v>
      </c>
      <c r="BT67" s="180">
        <f t="shared" si="174"/>
        <v>0</v>
      </c>
      <c r="BV67" s="180">
        <f t="shared" si="175"/>
        <v>0</v>
      </c>
      <c r="BX67" s="180">
        <f t="shared" ref="BX67:BY67" si="192">BG67*BX$4</f>
        <v>0</v>
      </c>
      <c r="BY67" s="180">
        <f t="shared" si="192"/>
        <v>0</v>
      </c>
      <c r="CA67" s="180">
        <f t="shared" si="177"/>
        <v>0</v>
      </c>
      <c r="CB67" s="97"/>
      <c r="CC67" s="120">
        <f t="shared" si="12"/>
        <v>0</v>
      </c>
      <c r="CD67" s="139">
        <f t="shared" si="13"/>
        <v>0</v>
      </c>
      <c r="CE67" s="97"/>
      <c r="CF67" s="120"/>
      <c r="CH67" s="120"/>
      <c r="CI67" s="97"/>
    </row>
    <row r="68">
      <c r="A68" s="166"/>
      <c r="B68" s="166"/>
      <c r="D68" s="168"/>
      <c r="E68" s="97"/>
      <c r="F68" s="244">
        <v>0.0</v>
      </c>
      <c r="G68" s="237"/>
      <c r="H68" s="238">
        <f t="shared" si="166"/>
        <v>0</v>
      </c>
      <c r="I68" s="237"/>
      <c r="J68" s="162">
        <f t="shared" si="167"/>
        <v>0</v>
      </c>
      <c r="K68" s="221">
        <f t="shared" si="6"/>
        <v>0</v>
      </c>
      <c r="L68" s="97"/>
      <c r="M68" s="239"/>
      <c r="N68" s="240"/>
      <c r="O68" s="245">
        <v>0.0</v>
      </c>
      <c r="P68" s="105"/>
      <c r="Q68" s="105"/>
      <c r="R68" s="188">
        <f t="shared" si="186"/>
        <v>0</v>
      </c>
      <c r="S68" s="105">
        <f t="shared" si="169"/>
        <v>0</v>
      </c>
      <c r="T68" s="221">
        <f t="shared" si="7"/>
        <v>0</v>
      </c>
      <c r="U68" s="97"/>
      <c r="V68" s="108"/>
      <c r="X68" s="110"/>
      <c r="Y68" s="96"/>
      <c r="Z68" s="104"/>
      <c r="AA68" s="104"/>
      <c r="AB68" s="104"/>
      <c r="AC68" s="110">
        <v>0.0</v>
      </c>
      <c r="AD68" s="184">
        <v>0.0</v>
      </c>
      <c r="AE68" s="168"/>
      <c r="AG68" s="112"/>
      <c r="AI68" s="120"/>
      <c r="AJ68" s="176"/>
      <c r="AK68" s="176"/>
      <c r="AL68" s="176"/>
      <c r="AM68" s="168">
        <f t="shared" si="170"/>
        <v>0</v>
      </c>
      <c r="AO68" s="168">
        <f t="shared" si="171"/>
        <v>0</v>
      </c>
      <c r="AP68" s="97"/>
      <c r="AQ68" s="120">
        <f t="shared" si="8"/>
        <v>0</v>
      </c>
      <c r="AR68" s="139">
        <f t="shared" si="9"/>
        <v>0</v>
      </c>
      <c r="AS68" s="97"/>
      <c r="AT68" s="96"/>
      <c r="AV68" s="96"/>
      <c r="AX68" s="105">
        <v>0.0</v>
      </c>
      <c r="AY68" s="105">
        <v>0.0</v>
      </c>
      <c r="BA68" s="105">
        <v>0.0</v>
      </c>
      <c r="BC68" s="105">
        <v>0.0</v>
      </c>
      <c r="BE68" s="105">
        <v>0.0</v>
      </c>
      <c r="BG68" s="105">
        <v>0.0</v>
      </c>
      <c r="BH68" s="105">
        <v>0.0</v>
      </c>
      <c r="BJ68" s="105">
        <v>0.0</v>
      </c>
      <c r="BK68" s="97"/>
      <c r="BL68" s="160"/>
      <c r="BM68" s="162"/>
      <c r="BN68" s="162"/>
      <c r="BO68" s="180">
        <f t="shared" ref="BO68:BP68" si="193">AX68*BO$4</f>
        <v>0</v>
      </c>
      <c r="BP68" s="180">
        <f t="shared" si="193"/>
        <v>0</v>
      </c>
      <c r="BR68" s="180">
        <f t="shared" si="173"/>
        <v>0</v>
      </c>
      <c r="BT68" s="180">
        <f t="shared" si="174"/>
        <v>0</v>
      </c>
      <c r="BV68" s="180">
        <f t="shared" si="175"/>
        <v>0</v>
      </c>
      <c r="BX68" s="180">
        <f t="shared" ref="BX68:BY68" si="194">BG68*BX$4</f>
        <v>0</v>
      </c>
      <c r="BY68" s="180">
        <f t="shared" si="194"/>
        <v>0</v>
      </c>
      <c r="CA68" s="180">
        <f t="shared" si="177"/>
        <v>0</v>
      </c>
      <c r="CB68" s="97"/>
      <c r="CC68" s="120">
        <f t="shared" si="12"/>
        <v>0</v>
      </c>
      <c r="CD68" s="139">
        <f t="shared" si="13"/>
        <v>0</v>
      </c>
      <c r="CE68" s="97"/>
      <c r="CF68" s="120"/>
      <c r="CH68" s="120"/>
      <c r="CI68" s="97"/>
    </row>
    <row r="69">
      <c r="A69" s="166"/>
      <c r="B69" s="166"/>
      <c r="D69" s="168"/>
      <c r="E69" s="97"/>
      <c r="F69" s="244">
        <v>0.0</v>
      </c>
      <c r="G69" s="237"/>
      <c r="H69" s="238">
        <f t="shared" si="166"/>
        <v>0</v>
      </c>
      <c r="I69" s="237"/>
      <c r="J69" s="162">
        <f t="shared" si="167"/>
        <v>0</v>
      </c>
      <c r="K69" s="221">
        <f t="shared" si="6"/>
        <v>0</v>
      </c>
      <c r="L69" s="97"/>
      <c r="M69" s="239"/>
      <c r="N69" s="240"/>
      <c r="O69" s="245">
        <v>0.0</v>
      </c>
      <c r="P69" s="105"/>
      <c r="Q69" s="105"/>
      <c r="R69" s="188">
        <f t="shared" si="186"/>
        <v>0</v>
      </c>
      <c r="S69" s="105">
        <f t="shared" si="169"/>
        <v>0</v>
      </c>
      <c r="T69" s="221">
        <f t="shared" si="7"/>
        <v>0</v>
      </c>
      <c r="U69" s="97"/>
      <c r="V69" s="108"/>
      <c r="X69" s="110"/>
      <c r="Y69" s="96"/>
      <c r="Z69" s="104"/>
      <c r="AA69" s="104"/>
      <c r="AB69" s="104"/>
      <c r="AC69" s="110">
        <v>0.0</v>
      </c>
      <c r="AD69" s="184">
        <v>0.0</v>
      </c>
      <c r="AE69" s="168"/>
      <c r="AG69" s="112"/>
      <c r="AI69" s="120"/>
      <c r="AJ69" s="176"/>
      <c r="AK69" s="176"/>
      <c r="AL69" s="176"/>
      <c r="AM69" s="168">
        <f t="shared" si="170"/>
        <v>0</v>
      </c>
      <c r="AO69" s="168">
        <f t="shared" si="171"/>
        <v>0</v>
      </c>
      <c r="AP69" s="97"/>
      <c r="AQ69" s="120">
        <f t="shared" si="8"/>
        <v>0</v>
      </c>
      <c r="AR69" s="139">
        <f t="shared" si="9"/>
        <v>0</v>
      </c>
      <c r="AS69" s="97"/>
      <c r="AT69" s="96"/>
      <c r="AV69" s="96"/>
      <c r="AX69" s="105">
        <v>0.0</v>
      </c>
      <c r="AY69" s="105">
        <v>0.0</v>
      </c>
      <c r="BA69" s="105">
        <v>0.0</v>
      </c>
      <c r="BC69" s="105">
        <v>0.0</v>
      </c>
      <c r="BE69" s="105">
        <v>0.0</v>
      </c>
      <c r="BG69" s="105">
        <v>0.0</v>
      </c>
      <c r="BH69" s="105">
        <v>0.0</v>
      </c>
      <c r="BJ69" s="105">
        <v>0.0</v>
      </c>
      <c r="BK69" s="97"/>
      <c r="BL69" s="160"/>
      <c r="BM69" s="162"/>
      <c r="BN69" s="162"/>
      <c r="BO69" s="180">
        <f t="shared" ref="BO69:BP69" si="195">AX69*BO$4</f>
        <v>0</v>
      </c>
      <c r="BP69" s="180">
        <f t="shared" si="195"/>
        <v>0</v>
      </c>
      <c r="BR69" s="180">
        <f t="shared" si="173"/>
        <v>0</v>
      </c>
      <c r="BT69" s="180">
        <f t="shared" si="174"/>
        <v>0</v>
      </c>
      <c r="BV69" s="180">
        <f t="shared" si="175"/>
        <v>0</v>
      </c>
      <c r="BX69" s="180">
        <f t="shared" ref="BX69:BY69" si="196">BG69*BX$4</f>
        <v>0</v>
      </c>
      <c r="BY69" s="180">
        <f t="shared" si="196"/>
        <v>0</v>
      </c>
      <c r="CA69" s="180">
        <f t="shared" si="177"/>
        <v>0</v>
      </c>
      <c r="CB69" s="97"/>
      <c r="CC69" s="120">
        <f t="shared" si="12"/>
        <v>0</v>
      </c>
      <c r="CD69" s="139">
        <f t="shared" si="13"/>
        <v>0</v>
      </c>
      <c r="CE69" s="97"/>
      <c r="CF69" s="120"/>
      <c r="CH69" s="120"/>
      <c r="CI69" s="97"/>
    </row>
    <row r="70">
      <c r="A70" s="204"/>
      <c r="B70" s="204"/>
      <c r="C70" s="88"/>
      <c r="D70" s="205"/>
      <c r="E70" s="121"/>
      <c r="F70" s="249">
        <v>0.0</v>
      </c>
      <c r="G70" s="250"/>
      <c r="H70" s="251">
        <f t="shared" si="166"/>
        <v>0</v>
      </c>
      <c r="I70" s="250"/>
      <c r="J70" s="218">
        <f t="shared" si="167"/>
        <v>0</v>
      </c>
      <c r="K70" s="221">
        <f t="shared" si="6"/>
        <v>0</v>
      </c>
      <c r="L70" s="97"/>
      <c r="M70" s="252"/>
      <c r="N70" s="253"/>
      <c r="O70" s="254">
        <v>0.0</v>
      </c>
      <c r="P70" s="255"/>
      <c r="Q70" s="125"/>
      <c r="R70" s="256">
        <f t="shared" si="186"/>
        <v>0</v>
      </c>
      <c r="S70" s="125">
        <f t="shared" si="169"/>
        <v>0</v>
      </c>
      <c r="T70" s="257">
        <f t="shared" si="7"/>
        <v>0</v>
      </c>
      <c r="U70" s="121"/>
      <c r="V70" s="212"/>
      <c r="W70" s="88"/>
      <c r="X70" s="213"/>
      <c r="Y70" s="117"/>
      <c r="Z70" s="214"/>
      <c r="AA70" s="214"/>
      <c r="AB70" s="214"/>
      <c r="AC70" s="110">
        <v>0.0</v>
      </c>
      <c r="AD70" s="184">
        <v>0.0</v>
      </c>
      <c r="AE70" s="205"/>
      <c r="AF70" s="88"/>
      <c r="AG70" s="215"/>
      <c r="AH70" s="88"/>
      <c r="AI70" s="207"/>
      <c r="AJ70" s="216"/>
      <c r="AK70" s="216"/>
      <c r="AL70" s="216"/>
      <c r="AM70" s="168">
        <f t="shared" si="170"/>
        <v>0</v>
      </c>
      <c r="AO70" s="168">
        <f t="shared" si="171"/>
        <v>0</v>
      </c>
      <c r="AP70" s="97"/>
      <c r="AQ70" s="120">
        <f t="shared" si="8"/>
        <v>0</v>
      </c>
      <c r="AR70" s="139">
        <f t="shared" si="9"/>
        <v>0</v>
      </c>
      <c r="AS70" s="97"/>
      <c r="AT70" s="117"/>
      <c r="AU70" s="88"/>
      <c r="AV70" s="117"/>
      <c r="AW70" s="88"/>
      <c r="AX70" s="105">
        <v>0.0</v>
      </c>
      <c r="AY70" s="105">
        <v>0.0</v>
      </c>
      <c r="BA70" s="105">
        <v>0.0</v>
      </c>
      <c r="BC70" s="105">
        <v>0.0</v>
      </c>
      <c r="BE70" s="105">
        <v>0.0</v>
      </c>
      <c r="BG70" s="105">
        <v>0.0</v>
      </c>
      <c r="BH70" s="105">
        <v>0.0</v>
      </c>
      <c r="BJ70" s="105">
        <v>0.0</v>
      </c>
      <c r="BK70" s="97"/>
      <c r="BL70" s="217"/>
      <c r="BM70" s="218"/>
      <c r="BN70" s="218"/>
      <c r="BO70" s="180">
        <f t="shared" ref="BO70:BP70" si="197">AX70*BO$4</f>
        <v>0</v>
      </c>
      <c r="BP70" s="180">
        <f t="shared" si="197"/>
        <v>0</v>
      </c>
      <c r="BR70" s="180">
        <f t="shared" si="173"/>
        <v>0</v>
      </c>
      <c r="BT70" s="180">
        <f t="shared" si="174"/>
        <v>0</v>
      </c>
      <c r="BV70" s="260">
        <f t="shared" si="175"/>
        <v>0</v>
      </c>
      <c r="BW70" s="88"/>
      <c r="BX70" s="180">
        <f t="shared" ref="BX70:BY70" si="198">BG70*BX$4</f>
        <v>0</v>
      </c>
      <c r="BY70" s="180">
        <f t="shared" si="198"/>
        <v>0</v>
      </c>
      <c r="CA70" s="180">
        <f t="shared" si="177"/>
        <v>0</v>
      </c>
      <c r="CB70" s="97"/>
      <c r="CC70" s="120">
        <f t="shared" si="12"/>
        <v>0</v>
      </c>
      <c r="CD70" s="139">
        <f t="shared" si="13"/>
        <v>0</v>
      </c>
      <c r="CE70" s="97"/>
      <c r="CF70" s="207"/>
      <c r="CG70" s="88"/>
      <c r="CH70" s="207"/>
      <c r="CI70" s="121"/>
    </row>
    <row r="71">
      <c r="A71" s="127" t="s">
        <v>22</v>
      </c>
      <c r="B71" s="128" t="s">
        <v>196</v>
      </c>
      <c r="C71" s="56"/>
      <c r="D71" s="129"/>
      <c r="E71" s="165"/>
      <c r="F71" s="224"/>
      <c r="G71" s="261">
        <v>5.5</v>
      </c>
      <c r="H71" s="226"/>
      <c r="I71" s="227">
        <f>G71*I$4</f>
        <v>5.5</v>
      </c>
      <c r="J71" s="228">
        <f>SUM(I71)</f>
        <v>5.5</v>
      </c>
      <c r="K71" s="229">
        <f t="shared" si="6"/>
        <v>5.002012072</v>
      </c>
      <c r="L71" s="152"/>
      <c r="M71" s="230">
        <v>2.5</v>
      </c>
      <c r="N71" s="231">
        <v>5.0</v>
      </c>
      <c r="O71" s="232"/>
      <c r="P71" s="233">
        <f t="shared" ref="P71:Q71" si="199">M71*P$4</f>
        <v>2.5</v>
      </c>
      <c r="Q71" s="234">
        <f t="shared" si="199"/>
        <v>5</v>
      </c>
      <c r="R71" s="235"/>
      <c r="S71" s="233">
        <f>SUM(P71:Q71)</f>
        <v>7.5</v>
      </c>
      <c r="T71" s="229">
        <f t="shared" si="7"/>
        <v>10.86631336</v>
      </c>
      <c r="U71" s="152"/>
      <c r="V71" s="146">
        <v>2.0</v>
      </c>
      <c r="W71" s="56"/>
      <c r="X71" s="147">
        <v>7.0</v>
      </c>
      <c r="Y71" s="147">
        <v>7.0</v>
      </c>
      <c r="Z71" s="56"/>
      <c r="AA71" s="147">
        <v>0.0</v>
      </c>
      <c r="AB71" s="56"/>
      <c r="AC71" s="147"/>
      <c r="AD71" s="148"/>
      <c r="AE71" s="150">
        <f>V71*AE$4</f>
        <v>4</v>
      </c>
      <c r="AF71" s="56"/>
      <c r="AG71" s="150">
        <f>X71*AG$4</f>
        <v>21</v>
      </c>
      <c r="AH71" s="56"/>
      <c r="AI71" s="150">
        <f>Y71*AI$4</f>
        <v>28</v>
      </c>
      <c r="AJ71" s="56"/>
      <c r="AK71" s="150">
        <f>AA71*AK$4</f>
        <v>0</v>
      </c>
      <c r="AL71" s="56"/>
      <c r="AM71" s="150"/>
      <c r="AN71" s="56"/>
      <c r="AO71" s="150"/>
      <c r="AP71" s="152"/>
      <c r="AQ71" s="129">
        <f t="shared" si="8"/>
        <v>53</v>
      </c>
      <c r="AR71" s="154">
        <f t="shared" si="9"/>
        <v>37.43125</v>
      </c>
      <c r="AS71" s="152"/>
      <c r="AT71" s="158">
        <v>0.0</v>
      </c>
      <c r="AV71" s="114">
        <v>0.0</v>
      </c>
      <c r="AX71" s="159"/>
      <c r="AY71" s="146"/>
      <c r="AZ71" s="56"/>
      <c r="BA71" s="146"/>
      <c r="BB71" s="56"/>
      <c r="BC71" s="146"/>
      <c r="BD71" s="56"/>
      <c r="BE71" s="146"/>
      <c r="BF71" s="56"/>
      <c r="BG71" s="146"/>
      <c r="BH71" s="146"/>
      <c r="BI71" s="56"/>
      <c r="BJ71" s="146"/>
      <c r="BK71" s="152"/>
      <c r="BL71" s="160">
        <f>ROUND(IFERROR(((AT71/AV71)*100)*BL$4,0),0)</f>
        <v>0</v>
      </c>
      <c r="BO71" s="129"/>
      <c r="BP71" s="129"/>
      <c r="BQ71" s="129"/>
      <c r="BR71" s="129"/>
      <c r="BS71" s="129"/>
      <c r="BT71" s="129"/>
      <c r="BU71" s="129"/>
      <c r="BV71" s="162"/>
      <c r="BW71" s="162"/>
      <c r="BX71" s="129"/>
      <c r="BY71" s="129"/>
      <c r="BZ71" s="129"/>
      <c r="CA71" s="129"/>
      <c r="CB71" s="152"/>
      <c r="CC71" s="129">
        <f t="shared" si="12"/>
        <v>0</v>
      </c>
      <c r="CD71" s="154">
        <f t="shared" si="13"/>
        <v>0</v>
      </c>
      <c r="CE71" s="152"/>
      <c r="CF71" s="154">
        <f>CD71+AR71+T71+K71</f>
        <v>53.29957543</v>
      </c>
      <c r="CG71" s="56"/>
      <c r="CH71" s="129"/>
      <c r="CI71" s="165"/>
    </row>
    <row r="72">
      <c r="A72" s="166">
        <v>1.0</v>
      </c>
      <c r="B72" s="166" t="s">
        <v>197</v>
      </c>
      <c r="C72" s="167"/>
      <c r="D72" s="168">
        <v>11.0</v>
      </c>
      <c r="E72" s="97"/>
      <c r="F72" s="262">
        <v>7.5</v>
      </c>
      <c r="G72" s="237"/>
      <c r="H72" s="238">
        <f t="shared" ref="H72:H83" si="202">F72*H$4</f>
        <v>22.5</v>
      </c>
      <c r="I72" s="237"/>
      <c r="J72" s="162">
        <f t="shared" ref="J72:J83" si="203">SUM(H72)</f>
        <v>22.5</v>
      </c>
      <c r="K72" s="221">
        <f t="shared" si="6"/>
        <v>20.46277666</v>
      </c>
      <c r="L72" s="97"/>
      <c r="M72" s="239"/>
      <c r="N72" s="240"/>
      <c r="O72" s="241">
        <v>4.0</v>
      </c>
      <c r="P72" s="105"/>
      <c r="Q72" s="105"/>
      <c r="R72" s="188">
        <f t="shared" ref="R72:R76" si="204">O72*R$4</f>
        <v>4</v>
      </c>
      <c r="S72" s="105">
        <f t="shared" ref="S72:S83" si="205">SUM(R72)</f>
        <v>4</v>
      </c>
      <c r="T72" s="221">
        <f t="shared" si="7"/>
        <v>5.795367125</v>
      </c>
      <c r="U72" s="97"/>
      <c r="V72" s="108"/>
      <c r="X72" s="110"/>
      <c r="Y72" s="96"/>
      <c r="Z72" s="104"/>
      <c r="AA72" s="104"/>
      <c r="AB72" s="104"/>
      <c r="AC72" s="110">
        <v>6.0</v>
      </c>
      <c r="AD72" s="174">
        <v>5.0</v>
      </c>
      <c r="AE72" s="168"/>
      <c r="AG72" s="112"/>
      <c r="AI72" s="120"/>
      <c r="AJ72" s="176"/>
      <c r="AK72" s="176"/>
      <c r="AL72" s="176"/>
      <c r="AM72" s="162">
        <f t="shared" ref="AM72:AM83" si="206">AC72*AM$4</f>
        <v>1.5</v>
      </c>
      <c r="AO72" s="162">
        <f t="shared" ref="AO72:AO83" si="207">AD72*AO$4</f>
        <v>5</v>
      </c>
      <c r="AP72" s="97"/>
      <c r="AQ72" s="120">
        <f t="shared" si="8"/>
        <v>6.5</v>
      </c>
      <c r="AR72" s="139">
        <f t="shared" si="9"/>
        <v>4.590625</v>
      </c>
      <c r="AS72" s="97"/>
      <c r="AT72" s="96"/>
      <c r="AV72" s="96"/>
      <c r="AX72" s="114">
        <v>8.0</v>
      </c>
      <c r="AY72" s="114">
        <v>1.0</v>
      </c>
      <c r="BA72" s="105">
        <v>0.0</v>
      </c>
      <c r="BC72" s="105">
        <v>0.0</v>
      </c>
      <c r="BE72" s="114">
        <v>2.0</v>
      </c>
      <c r="BG72" s="263">
        <v>5.5</v>
      </c>
      <c r="BH72" s="114">
        <v>1.0</v>
      </c>
      <c r="BJ72" s="263">
        <v>7.5</v>
      </c>
      <c r="BK72" s="97"/>
      <c r="BL72" s="160"/>
      <c r="BM72" s="162"/>
      <c r="BN72" s="162"/>
      <c r="BO72" s="180">
        <f t="shared" ref="BO72:BP72" si="200">AX72*BO$4</f>
        <v>40</v>
      </c>
      <c r="BP72" s="180">
        <f t="shared" si="200"/>
        <v>6</v>
      </c>
      <c r="BR72" s="180">
        <f t="shared" ref="BR72:BR83" si="209">BA72*BR$4</f>
        <v>0</v>
      </c>
      <c r="BT72" s="180">
        <f t="shared" ref="BT72:BT83" si="210">BC72*BT$4</f>
        <v>0</v>
      </c>
      <c r="BV72" s="180">
        <f t="shared" ref="BV72:BV83" si="211">BD72*BW$4</f>
        <v>0</v>
      </c>
      <c r="BX72" s="180">
        <f t="shared" ref="BX72:BY72" si="201">BG72*BX$4</f>
        <v>55</v>
      </c>
      <c r="BY72" s="180">
        <f t="shared" si="201"/>
        <v>5</v>
      </c>
      <c r="CA72" s="180">
        <f t="shared" ref="CA72:CA83" si="213">BJ72*CA$4</f>
        <v>75</v>
      </c>
      <c r="CB72" s="97"/>
      <c r="CC72" s="120">
        <f t="shared" si="12"/>
        <v>181</v>
      </c>
      <c r="CD72" s="139">
        <f t="shared" si="13"/>
        <v>24.16469754</v>
      </c>
      <c r="CE72" s="97"/>
      <c r="CF72" s="139">
        <f t="shared" ref="CF72:CF79" si="214">CD72+AR72+T72+K72+D72</f>
        <v>66.01346633</v>
      </c>
      <c r="CH72" s="139">
        <f t="shared" ref="CH72:CH78" si="215">CF72+(CF$71/COUNT(CF$72:CF$83))</f>
        <v>72.67591326</v>
      </c>
      <c r="CI72" s="97"/>
    </row>
    <row r="73">
      <c r="A73" s="166">
        <v>2.0</v>
      </c>
      <c r="B73" s="166" t="s">
        <v>198</v>
      </c>
      <c r="D73" s="168">
        <v>2.0</v>
      </c>
      <c r="E73" s="97"/>
      <c r="F73" s="244">
        <v>0.0</v>
      </c>
      <c r="G73" s="237"/>
      <c r="H73" s="238">
        <f t="shared" si="202"/>
        <v>0</v>
      </c>
      <c r="I73" s="237"/>
      <c r="J73" s="162">
        <f t="shared" si="203"/>
        <v>0</v>
      </c>
      <c r="K73" s="221">
        <f t="shared" si="6"/>
        <v>0</v>
      </c>
      <c r="L73" s="97"/>
      <c r="M73" s="239"/>
      <c r="N73" s="240"/>
      <c r="O73" s="245">
        <v>0.0</v>
      </c>
      <c r="P73" s="105"/>
      <c r="Q73" s="105"/>
      <c r="R73" s="188">
        <f t="shared" si="204"/>
        <v>0</v>
      </c>
      <c r="S73" s="105">
        <f t="shared" si="205"/>
        <v>0</v>
      </c>
      <c r="T73" s="221">
        <f t="shared" si="7"/>
        <v>0</v>
      </c>
      <c r="U73" s="97"/>
      <c r="V73" s="108"/>
      <c r="X73" s="110"/>
      <c r="Y73" s="96"/>
      <c r="Z73" s="104"/>
      <c r="AA73" s="104"/>
      <c r="AB73" s="104"/>
      <c r="AC73" s="110">
        <v>1.0</v>
      </c>
      <c r="AD73" s="184">
        <v>5.5</v>
      </c>
      <c r="AE73" s="168"/>
      <c r="AG73" s="112"/>
      <c r="AI73" s="120"/>
      <c r="AJ73" s="176"/>
      <c r="AK73" s="176"/>
      <c r="AL73" s="176"/>
      <c r="AM73" s="162">
        <f t="shared" si="206"/>
        <v>0.25</v>
      </c>
      <c r="AO73" s="162">
        <f t="shared" si="207"/>
        <v>5.5</v>
      </c>
      <c r="AP73" s="97"/>
      <c r="AQ73" s="120">
        <f t="shared" si="8"/>
        <v>5.75</v>
      </c>
      <c r="AR73" s="139">
        <f t="shared" si="9"/>
        <v>4.0609375</v>
      </c>
      <c r="AS73" s="97"/>
      <c r="AT73" s="96"/>
      <c r="AV73" s="96"/>
      <c r="AX73" s="114">
        <v>1.0</v>
      </c>
      <c r="AY73" s="114">
        <v>1.0</v>
      </c>
      <c r="BA73" s="105">
        <v>0.0</v>
      </c>
      <c r="BC73" s="105">
        <v>0.0</v>
      </c>
      <c r="BE73" s="105">
        <v>0.0</v>
      </c>
      <c r="BG73" s="105">
        <v>0.0</v>
      </c>
      <c r="BH73" s="114">
        <v>1.0</v>
      </c>
      <c r="BJ73" s="263">
        <v>4.0</v>
      </c>
      <c r="BK73" s="97"/>
      <c r="BL73" s="160"/>
      <c r="BM73" s="162"/>
      <c r="BN73" s="162"/>
      <c r="BO73" s="180">
        <f t="shared" ref="BO73:BP73" si="208">AX73*BO$4</f>
        <v>5</v>
      </c>
      <c r="BP73" s="180">
        <f t="shared" si="208"/>
        <v>6</v>
      </c>
      <c r="BR73" s="180">
        <f t="shared" si="209"/>
        <v>0</v>
      </c>
      <c r="BT73" s="180">
        <f t="shared" si="210"/>
        <v>0</v>
      </c>
      <c r="BV73" s="180">
        <f t="shared" si="211"/>
        <v>0</v>
      </c>
      <c r="BX73" s="180">
        <f t="shared" ref="BX73:BY73" si="212">BG73*BX$4</f>
        <v>0</v>
      </c>
      <c r="BY73" s="180">
        <f t="shared" si="212"/>
        <v>5</v>
      </c>
      <c r="CA73" s="180">
        <f t="shared" si="213"/>
        <v>40</v>
      </c>
      <c r="CB73" s="97"/>
      <c r="CC73" s="120">
        <f t="shared" si="12"/>
        <v>56</v>
      </c>
      <c r="CD73" s="139">
        <f t="shared" si="13"/>
        <v>7.47637051</v>
      </c>
      <c r="CE73" s="97"/>
      <c r="CF73" s="139">
        <f t="shared" si="214"/>
        <v>13.53730801</v>
      </c>
      <c r="CH73" s="139">
        <f t="shared" si="215"/>
        <v>20.19975494</v>
      </c>
      <c r="CI73" s="97"/>
    </row>
    <row r="74">
      <c r="A74" s="166">
        <v>3.0</v>
      </c>
      <c r="B74" s="166" t="s">
        <v>199</v>
      </c>
      <c r="D74" s="168">
        <v>1.0</v>
      </c>
      <c r="E74" s="97"/>
      <c r="F74" s="236">
        <v>7.5</v>
      </c>
      <c r="G74" s="237"/>
      <c r="H74" s="238">
        <f t="shared" si="202"/>
        <v>22.5</v>
      </c>
      <c r="I74" s="237"/>
      <c r="J74" s="162">
        <f t="shared" si="203"/>
        <v>22.5</v>
      </c>
      <c r="K74" s="221">
        <f t="shared" si="6"/>
        <v>20.46277666</v>
      </c>
      <c r="L74" s="97"/>
      <c r="M74" s="239"/>
      <c r="N74" s="240"/>
      <c r="O74" s="241">
        <v>4.0</v>
      </c>
      <c r="P74" s="246"/>
      <c r="Q74" s="246"/>
      <c r="R74" s="188">
        <f t="shared" si="204"/>
        <v>4</v>
      </c>
      <c r="S74" s="105">
        <f t="shared" si="205"/>
        <v>4</v>
      </c>
      <c r="T74" s="221">
        <f t="shared" si="7"/>
        <v>5.795367125</v>
      </c>
      <c r="U74" s="97"/>
      <c r="V74" s="108"/>
      <c r="X74" s="110"/>
      <c r="Y74" s="96"/>
      <c r="Z74" s="104"/>
      <c r="AA74" s="104"/>
      <c r="AB74" s="104"/>
      <c r="AC74" s="110">
        <v>27.0</v>
      </c>
      <c r="AD74" s="174">
        <v>6.0</v>
      </c>
      <c r="AE74" s="168"/>
      <c r="AG74" s="112"/>
      <c r="AI74" s="120"/>
      <c r="AJ74" s="176"/>
      <c r="AK74" s="176"/>
      <c r="AL74" s="176"/>
      <c r="AM74" s="162">
        <f t="shared" si="206"/>
        <v>6.75</v>
      </c>
      <c r="AO74" s="162">
        <f t="shared" si="207"/>
        <v>6</v>
      </c>
      <c r="AP74" s="97"/>
      <c r="AQ74" s="120">
        <f t="shared" si="8"/>
        <v>12.75</v>
      </c>
      <c r="AR74" s="139">
        <f t="shared" si="9"/>
        <v>9.0046875</v>
      </c>
      <c r="AS74" s="97"/>
      <c r="AT74" s="96"/>
      <c r="AV74" s="96"/>
      <c r="AX74" s="114">
        <v>10.0</v>
      </c>
      <c r="AY74" s="114">
        <v>3.0</v>
      </c>
      <c r="BA74" s="114">
        <v>2.0</v>
      </c>
      <c r="BC74" s="114">
        <v>1.0</v>
      </c>
      <c r="BE74" s="105">
        <v>0.0</v>
      </c>
      <c r="BG74" s="264">
        <v>3.75</v>
      </c>
      <c r="BH74" s="114">
        <v>2.0</v>
      </c>
      <c r="BJ74" s="259">
        <v>4.5</v>
      </c>
      <c r="BK74" s="97"/>
      <c r="BL74" s="162"/>
      <c r="BM74" s="162"/>
      <c r="BN74" s="162"/>
      <c r="BO74" s="180">
        <f t="shared" ref="BO74:BP74" si="216">AX74*BO$4</f>
        <v>50</v>
      </c>
      <c r="BP74" s="180">
        <f t="shared" si="216"/>
        <v>18</v>
      </c>
      <c r="BR74" s="180">
        <f t="shared" si="209"/>
        <v>8</v>
      </c>
      <c r="BT74" s="180">
        <f t="shared" si="210"/>
        <v>10</v>
      </c>
      <c r="BV74" s="180">
        <f t="shared" si="211"/>
        <v>0</v>
      </c>
      <c r="BX74" s="180">
        <f t="shared" ref="BX74:BY74" si="217">BG74*BX$4</f>
        <v>37.5</v>
      </c>
      <c r="BY74" s="180">
        <f t="shared" si="217"/>
        <v>10</v>
      </c>
      <c r="CA74" s="180">
        <f t="shared" si="213"/>
        <v>45</v>
      </c>
      <c r="CB74" s="97"/>
      <c r="CC74" s="120">
        <f t="shared" si="12"/>
        <v>178.5</v>
      </c>
      <c r="CD74" s="139">
        <f t="shared" si="13"/>
        <v>23.830931</v>
      </c>
      <c r="CE74" s="97"/>
      <c r="CF74" s="139">
        <f t="shared" si="214"/>
        <v>60.09376229</v>
      </c>
      <c r="CH74" s="139">
        <f t="shared" si="215"/>
        <v>66.75620922</v>
      </c>
      <c r="CI74" s="97"/>
    </row>
    <row r="75">
      <c r="A75" s="222">
        <v>4.0</v>
      </c>
      <c r="B75" s="166" t="s">
        <v>200</v>
      </c>
      <c r="D75" s="168">
        <v>0.0</v>
      </c>
      <c r="E75" s="97"/>
      <c r="F75" s="244">
        <v>0.0</v>
      </c>
      <c r="G75" s="237"/>
      <c r="H75" s="238">
        <f t="shared" si="202"/>
        <v>0</v>
      </c>
      <c r="I75" s="237"/>
      <c r="J75" s="162">
        <f t="shared" si="203"/>
        <v>0</v>
      </c>
      <c r="K75" s="221">
        <f t="shared" si="6"/>
        <v>0</v>
      </c>
      <c r="L75" s="97"/>
      <c r="M75" s="239"/>
      <c r="N75" s="240"/>
      <c r="O75" s="245">
        <v>0.0</v>
      </c>
      <c r="P75" s="246"/>
      <c r="Q75" s="246"/>
      <c r="R75" s="188">
        <f t="shared" si="204"/>
        <v>0</v>
      </c>
      <c r="S75" s="105">
        <f t="shared" si="205"/>
        <v>0</v>
      </c>
      <c r="T75" s="221">
        <f t="shared" si="7"/>
        <v>0</v>
      </c>
      <c r="U75" s="97"/>
      <c r="V75" s="108"/>
      <c r="X75" s="110"/>
      <c r="Y75" s="96"/>
      <c r="Z75" s="104"/>
      <c r="AA75" s="104"/>
      <c r="AB75" s="104"/>
      <c r="AC75" s="110">
        <v>0.0</v>
      </c>
      <c r="AD75" s="184">
        <v>0.0</v>
      </c>
      <c r="AE75" s="168"/>
      <c r="AG75" s="112"/>
      <c r="AI75" s="120"/>
      <c r="AJ75" s="176"/>
      <c r="AK75" s="176"/>
      <c r="AL75" s="176"/>
      <c r="AM75" s="162">
        <f t="shared" si="206"/>
        <v>0</v>
      </c>
      <c r="AO75" s="162">
        <f t="shared" si="207"/>
        <v>0</v>
      </c>
      <c r="AP75" s="97"/>
      <c r="AQ75" s="120">
        <f t="shared" si="8"/>
        <v>0</v>
      </c>
      <c r="AR75" s="139">
        <f t="shared" si="9"/>
        <v>0</v>
      </c>
      <c r="AS75" s="97"/>
      <c r="AT75" s="96"/>
      <c r="AV75" s="96"/>
      <c r="AX75" s="105">
        <v>0.0</v>
      </c>
      <c r="AY75" s="105">
        <v>0.0</v>
      </c>
      <c r="BA75" s="105">
        <v>0.0</v>
      </c>
      <c r="BC75" s="105">
        <v>0.0</v>
      </c>
      <c r="BE75" s="105">
        <v>0.0</v>
      </c>
      <c r="BG75" s="105">
        <v>0.0</v>
      </c>
      <c r="BH75" s="105">
        <v>0.0</v>
      </c>
      <c r="BJ75" s="105">
        <v>0.0</v>
      </c>
      <c r="BK75" s="97"/>
      <c r="BL75" s="162"/>
      <c r="BM75" s="162"/>
      <c r="BN75" s="162"/>
      <c r="BO75" s="180">
        <f t="shared" ref="BO75:BP75" si="218">AX75*BO$4</f>
        <v>0</v>
      </c>
      <c r="BP75" s="180">
        <f t="shared" si="218"/>
        <v>0</v>
      </c>
      <c r="BR75" s="180">
        <f t="shared" si="209"/>
        <v>0</v>
      </c>
      <c r="BT75" s="180">
        <f t="shared" si="210"/>
        <v>0</v>
      </c>
      <c r="BV75" s="180">
        <f t="shared" si="211"/>
        <v>0</v>
      </c>
      <c r="BX75" s="180">
        <f t="shared" ref="BX75:BY75" si="219">BG75*BX$4</f>
        <v>0</v>
      </c>
      <c r="BY75" s="180">
        <f t="shared" si="219"/>
        <v>0</v>
      </c>
      <c r="CA75" s="180">
        <f t="shared" si="213"/>
        <v>0</v>
      </c>
      <c r="CB75" s="97"/>
      <c r="CC75" s="120">
        <f t="shared" si="12"/>
        <v>0</v>
      </c>
      <c r="CD75" s="139">
        <f t="shared" si="13"/>
        <v>0</v>
      </c>
      <c r="CE75" s="97"/>
      <c r="CF75" s="139">
        <f t="shared" si="214"/>
        <v>0</v>
      </c>
      <c r="CH75" s="139">
        <f t="shared" si="215"/>
        <v>6.662446929</v>
      </c>
      <c r="CI75" s="97"/>
    </row>
    <row r="76">
      <c r="A76" s="222">
        <v>5.0</v>
      </c>
      <c r="B76" s="166" t="s">
        <v>201</v>
      </c>
      <c r="D76" s="168">
        <v>1.0</v>
      </c>
      <c r="E76" s="97"/>
      <c r="F76" s="244">
        <v>0.0</v>
      </c>
      <c r="G76" s="237"/>
      <c r="H76" s="238">
        <f t="shared" si="202"/>
        <v>0</v>
      </c>
      <c r="I76" s="237"/>
      <c r="J76" s="162">
        <f t="shared" si="203"/>
        <v>0</v>
      </c>
      <c r="K76" s="221">
        <f t="shared" si="6"/>
        <v>0</v>
      </c>
      <c r="L76" s="97"/>
      <c r="M76" s="239"/>
      <c r="N76" s="240"/>
      <c r="O76" s="245">
        <v>0.0</v>
      </c>
      <c r="P76" s="246"/>
      <c r="Q76" s="246"/>
      <c r="R76" s="188">
        <f t="shared" si="204"/>
        <v>0</v>
      </c>
      <c r="S76" s="105">
        <f t="shared" si="205"/>
        <v>0</v>
      </c>
      <c r="T76" s="221">
        <f t="shared" si="7"/>
        <v>0</v>
      </c>
      <c r="U76" s="97"/>
      <c r="V76" s="108"/>
      <c r="X76" s="110"/>
      <c r="Y76" s="96"/>
      <c r="Z76" s="104"/>
      <c r="AA76" s="104"/>
      <c r="AB76" s="104"/>
      <c r="AC76" s="110">
        <v>0.0</v>
      </c>
      <c r="AD76" s="184">
        <v>0.0</v>
      </c>
      <c r="AE76" s="168"/>
      <c r="AG76" s="112"/>
      <c r="AI76" s="120"/>
      <c r="AJ76" s="176"/>
      <c r="AK76" s="176"/>
      <c r="AL76" s="176"/>
      <c r="AM76" s="162">
        <f t="shared" si="206"/>
        <v>0</v>
      </c>
      <c r="AO76" s="162">
        <f t="shared" si="207"/>
        <v>0</v>
      </c>
      <c r="AP76" s="97"/>
      <c r="AQ76" s="120">
        <f t="shared" si="8"/>
        <v>0</v>
      </c>
      <c r="AR76" s="139">
        <f t="shared" si="9"/>
        <v>0</v>
      </c>
      <c r="AS76" s="97"/>
      <c r="AT76" s="96"/>
      <c r="AV76" s="96"/>
      <c r="AX76" s="105">
        <v>0.0</v>
      </c>
      <c r="AY76" s="105">
        <v>0.0</v>
      </c>
      <c r="BA76" s="105">
        <v>0.0</v>
      </c>
      <c r="BC76" s="105">
        <v>0.0</v>
      </c>
      <c r="BE76" s="105">
        <v>0.0</v>
      </c>
      <c r="BG76" s="105">
        <v>0.0</v>
      </c>
      <c r="BH76" s="105">
        <v>0.0</v>
      </c>
      <c r="BJ76" s="105">
        <v>0.0</v>
      </c>
      <c r="BK76" s="97"/>
      <c r="BL76" s="162"/>
      <c r="BM76" s="162"/>
      <c r="BN76" s="162"/>
      <c r="BO76" s="180">
        <f t="shared" ref="BO76:BP76" si="220">AX76*BO$4</f>
        <v>0</v>
      </c>
      <c r="BP76" s="180">
        <f t="shared" si="220"/>
        <v>0</v>
      </c>
      <c r="BR76" s="180">
        <f t="shared" si="209"/>
        <v>0</v>
      </c>
      <c r="BT76" s="180">
        <f t="shared" si="210"/>
        <v>0</v>
      </c>
      <c r="BV76" s="180">
        <f t="shared" si="211"/>
        <v>0</v>
      </c>
      <c r="BX76" s="180">
        <f t="shared" ref="BX76:BY76" si="221">BG76*BX$4</f>
        <v>0</v>
      </c>
      <c r="BY76" s="180">
        <f t="shared" si="221"/>
        <v>0</v>
      </c>
      <c r="CA76" s="180">
        <f t="shared" si="213"/>
        <v>0</v>
      </c>
      <c r="CB76" s="97"/>
      <c r="CC76" s="120">
        <f t="shared" si="12"/>
        <v>0</v>
      </c>
      <c r="CD76" s="139">
        <f t="shared" si="13"/>
        <v>0</v>
      </c>
      <c r="CE76" s="97"/>
      <c r="CF76" s="139">
        <f t="shared" si="214"/>
        <v>1</v>
      </c>
      <c r="CH76" s="139">
        <f t="shared" si="215"/>
        <v>7.662446929</v>
      </c>
      <c r="CI76" s="97"/>
    </row>
    <row r="77">
      <c r="A77" s="166">
        <v>6.0</v>
      </c>
      <c r="B77" s="166" t="s">
        <v>202</v>
      </c>
      <c r="D77" s="168">
        <v>1.0</v>
      </c>
      <c r="E77" s="97"/>
      <c r="F77" s="244">
        <v>0.0</v>
      </c>
      <c r="G77" s="237"/>
      <c r="H77" s="238">
        <f t="shared" si="202"/>
        <v>0</v>
      </c>
      <c r="I77" s="237"/>
      <c r="J77" s="162">
        <f t="shared" si="203"/>
        <v>0</v>
      </c>
      <c r="K77" s="221">
        <f t="shared" si="6"/>
        <v>0</v>
      </c>
      <c r="L77" s="97"/>
      <c r="M77" s="239"/>
      <c r="N77" s="240"/>
      <c r="O77" s="245">
        <v>0.0</v>
      </c>
      <c r="P77" s="105"/>
      <c r="Q77" s="105"/>
      <c r="R77" s="188">
        <f t="shared" ref="R77:R83" si="224">M77*R$4</f>
        <v>0</v>
      </c>
      <c r="S77" s="105">
        <f t="shared" si="205"/>
        <v>0</v>
      </c>
      <c r="T77" s="221">
        <f t="shared" si="7"/>
        <v>0</v>
      </c>
      <c r="U77" s="97"/>
      <c r="V77" s="108"/>
      <c r="X77" s="110"/>
      <c r="Y77" s="96"/>
      <c r="Z77" s="104"/>
      <c r="AA77" s="104"/>
      <c r="AB77" s="104"/>
      <c r="AC77" s="110">
        <v>0.0</v>
      </c>
      <c r="AD77" s="184">
        <v>0.0</v>
      </c>
      <c r="AE77" s="168"/>
      <c r="AG77" s="112"/>
      <c r="AI77" s="120"/>
      <c r="AJ77" s="176"/>
      <c r="AK77" s="176"/>
      <c r="AL77" s="176"/>
      <c r="AM77" s="162">
        <f t="shared" si="206"/>
        <v>0</v>
      </c>
      <c r="AO77" s="162">
        <f t="shared" si="207"/>
        <v>0</v>
      </c>
      <c r="AP77" s="97"/>
      <c r="AQ77" s="120">
        <f t="shared" si="8"/>
        <v>0</v>
      </c>
      <c r="AR77" s="139">
        <f t="shared" si="9"/>
        <v>0</v>
      </c>
      <c r="AS77" s="97"/>
      <c r="AT77" s="96"/>
      <c r="AV77" s="96"/>
      <c r="AX77" s="105">
        <v>0.0</v>
      </c>
      <c r="AY77" s="105">
        <v>0.0</v>
      </c>
      <c r="BA77" s="105">
        <v>0.0</v>
      </c>
      <c r="BC77" s="105">
        <v>0.0</v>
      </c>
      <c r="BE77" s="105">
        <v>0.0</v>
      </c>
      <c r="BG77" s="105">
        <v>0.0</v>
      </c>
      <c r="BH77" s="105">
        <v>0.0</v>
      </c>
      <c r="BJ77" s="105">
        <v>0.0</v>
      </c>
      <c r="BK77" s="97"/>
      <c r="BL77" s="162"/>
      <c r="BM77" s="162"/>
      <c r="BN77" s="162"/>
      <c r="BO77" s="180">
        <f t="shared" ref="BO77:BP77" si="222">AX77*BO$4</f>
        <v>0</v>
      </c>
      <c r="BP77" s="180">
        <f t="shared" si="222"/>
        <v>0</v>
      </c>
      <c r="BR77" s="180">
        <f t="shared" si="209"/>
        <v>0</v>
      </c>
      <c r="BT77" s="180">
        <f t="shared" si="210"/>
        <v>0</v>
      </c>
      <c r="BV77" s="180">
        <f t="shared" si="211"/>
        <v>0</v>
      </c>
      <c r="BX77" s="180">
        <f t="shared" ref="BX77:BY77" si="223">BG77*BX$4</f>
        <v>0</v>
      </c>
      <c r="BY77" s="180">
        <f t="shared" si="223"/>
        <v>0</v>
      </c>
      <c r="CA77" s="180">
        <f t="shared" si="213"/>
        <v>0</v>
      </c>
      <c r="CB77" s="97"/>
      <c r="CC77" s="120">
        <f t="shared" si="12"/>
        <v>0</v>
      </c>
      <c r="CD77" s="139">
        <f t="shared" si="13"/>
        <v>0</v>
      </c>
      <c r="CE77" s="97"/>
      <c r="CF77" s="139">
        <f t="shared" si="214"/>
        <v>1</v>
      </c>
      <c r="CH77" s="139">
        <f t="shared" si="215"/>
        <v>7.662446929</v>
      </c>
      <c r="CI77" s="97"/>
    </row>
    <row r="78">
      <c r="A78" s="166">
        <v>7.0</v>
      </c>
      <c r="B78" s="166" t="s">
        <v>203</v>
      </c>
      <c r="D78" s="168">
        <v>0.0</v>
      </c>
      <c r="E78" s="97"/>
      <c r="F78" s="244">
        <v>0.0</v>
      </c>
      <c r="G78" s="237"/>
      <c r="H78" s="238">
        <f t="shared" si="202"/>
        <v>0</v>
      </c>
      <c r="I78" s="237"/>
      <c r="J78" s="162">
        <f t="shared" si="203"/>
        <v>0</v>
      </c>
      <c r="K78" s="221">
        <f t="shared" si="6"/>
        <v>0</v>
      </c>
      <c r="L78" s="97"/>
      <c r="M78" s="239"/>
      <c r="N78" s="240"/>
      <c r="O78" s="245">
        <v>0.0</v>
      </c>
      <c r="P78" s="105"/>
      <c r="Q78" s="105"/>
      <c r="R78" s="188">
        <f t="shared" si="224"/>
        <v>0</v>
      </c>
      <c r="S78" s="105">
        <f t="shared" si="205"/>
        <v>0</v>
      </c>
      <c r="T78" s="221">
        <f t="shared" si="7"/>
        <v>0</v>
      </c>
      <c r="U78" s="97"/>
      <c r="V78" s="108"/>
      <c r="X78" s="110"/>
      <c r="Y78" s="96"/>
      <c r="Z78" s="104"/>
      <c r="AA78" s="104"/>
      <c r="AB78" s="104"/>
      <c r="AC78" s="110">
        <v>0.0</v>
      </c>
      <c r="AD78" s="184">
        <v>0.0</v>
      </c>
      <c r="AE78" s="168"/>
      <c r="AG78" s="112"/>
      <c r="AI78" s="120"/>
      <c r="AJ78" s="176"/>
      <c r="AK78" s="176"/>
      <c r="AL78" s="176"/>
      <c r="AM78" s="162">
        <f t="shared" si="206"/>
        <v>0</v>
      </c>
      <c r="AO78" s="162">
        <f t="shared" si="207"/>
        <v>0</v>
      </c>
      <c r="AP78" s="97"/>
      <c r="AQ78" s="120">
        <f t="shared" si="8"/>
        <v>0</v>
      </c>
      <c r="AR78" s="139">
        <f t="shared" si="9"/>
        <v>0</v>
      </c>
      <c r="AS78" s="97"/>
      <c r="AT78" s="96"/>
      <c r="AV78" s="96"/>
      <c r="AX78" s="105">
        <v>0.0</v>
      </c>
      <c r="AY78" s="105">
        <v>0.0</v>
      </c>
      <c r="BA78" s="105">
        <v>0.0</v>
      </c>
      <c r="BC78" s="105">
        <v>0.0</v>
      </c>
      <c r="BE78" s="105">
        <v>0.0</v>
      </c>
      <c r="BG78" s="105">
        <v>0.0</v>
      </c>
      <c r="BH78" s="105">
        <v>0.0</v>
      </c>
      <c r="BJ78" s="105">
        <v>0.0</v>
      </c>
      <c r="BK78" s="97"/>
      <c r="BL78" s="162"/>
      <c r="BM78" s="162"/>
      <c r="BN78" s="162"/>
      <c r="BO78" s="180">
        <f t="shared" ref="BO78:BP78" si="225">AX78*BO$4</f>
        <v>0</v>
      </c>
      <c r="BP78" s="180">
        <f t="shared" si="225"/>
        <v>0</v>
      </c>
      <c r="BR78" s="180">
        <f t="shared" si="209"/>
        <v>0</v>
      </c>
      <c r="BT78" s="180">
        <f t="shared" si="210"/>
        <v>0</v>
      </c>
      <c r="BV78" s="180">
        <f t="shared" si="211"/>
        <v>0</v>
      </c>
      <c r="BX78" s="180">
        <f t="shared" ref="BX78:BY78" si="226">BG78*BX$4</f>
        <v>0</v>
      </c>
      <c r="BY78" s="180">
        <f t="shared" si="226"/>
        <v>0</v>
      </c>
      <c r="CA78" s="180">
        <f t="shared" si="213"/>
        <v>0</v>
      </c>
      <c r="CB78" s="97"/>
      <c r="CC78" s="120">
        <f t="shared" si="12"/>
        <v>0</v>
      </c>
      <c r="CD78" s="139">
        <f t="shared" si="13"/>
        <v>0</v>
      </c>
      <c r="CE78" s="97"/>
      <c r="CF78" s="139">
        <f t="shared" si="214"/>
        <v>0</v>
      </c>
      <c r="CH78" s="139">
        <f t="shared" si="215"/>
        <v>6.662446929</v>
      </c>
      <c r="CI78" s="97"/>
    </row>
    <row r="79">
      <c r="A79" s="166">
        <v>8.0</v>
      </c>
      <c r="B79" s="166" t="s">
        <v>204</v>
      </c>
      <c r="D79" s="168">
        <v>0.0</v>
      </c>
      <c r="E79" s="97"/>
      <c r="F79" s="244">
        <v>0.0</v>
      </c>
      <c r="G79" s="237"/>
      <c r="H79" s="238">
        <f t="shared" si="202"/>
        <v>0</v>
      </c>
      <c r="I79" s="237"/>
      <c r="J79" s="162">
        <f t="shared" si="203"/>
        <v>0</v>
      </c>
      <c r="K79" s="221">
        <f t="shared" si="6"/>
        <v>0</v>
      </c>
      <c r="L79" s="97"/>
      <c r="M79" s="239"/>
      <c r="N79" s="240"/>
      <c r="O79" s="245">
        <v>0.0</v>
      </c>
      <c r="P79" s="105"/>
      <c r="Q79" s="105"/>
      <c r="R79" s="188">
        <f t="shared" si="224"/>
        <v>0</v>
      </c>
      <c r="S79" s="105">
        <f t="shared" si="205"/>
        <v>0</v>
      </c>
      <c r="T79" s="221">
        <f t="shared" si="7"/>
        <v>0</v>
      </c>
      <c r="U79" s="97"/>
      <c r="V79" s="108"/>
      <c r="X79" s="110"/>
      <c r="Y79" s="96"/>
      <c r="Z79" s="104"/>
      <c r="AA79" s="104"/>
      <c r="AB79" s="104"/>
      <c r="AC79" s="110">
        <v>0.0</v>
      </c>
      <c r="AD79" s="184">
        <v>0.0</v>
      </c>
      <c r="AE79" s="168"/>
      <c r="AG79" s="112"/>
      <c r="AI79" s="120"/>
      <c r="AJ79" s="176"/>
      <c r="AK79" s="176"/>
      <c r="AL79" s="176"/>
      <c r="AM79" s="162">
        <f t="shared" si="206"/>
        <v>0</v>
      </c>
      <c r="AO79" s="162">
        <f t="shared" si="207"/>
        <v>0</v>
      </c>
      <c r="AP79" s="97"/>
      <c r="AQ79" s="120">
        <f t="shared" si="8"/>
        <v>0</v>
      </c>
      <c r="AR79" s="139">
        <f t="shared" si="9"/>
        <v>0</v>
      </c>
      <c r="AS79" s="97"/>
      <c r="AT79" s="96"/>
      <c r="AV79" s="96"/>
      <c r="AX79" s="105">
        <v>0.0</v>
      </c>
      <c r="AY79" s="105">
        <v>0.0</v>
      </c>
      <c r="BA79" s="105">
        <v>0.0</v>
      </c>
      <c r="BC79" s="105">
        <v>0.0</v>
      </c>
      <c r="BE79" s="105">
        <v>0.0</v>
      </c>
      <c r="BG79" s="105">
        <v>0.0</v>
      </c>
      <c r="BH79" s="105">
        <v>0.0</v>
      </c>
      <c r="BJ79" s="105">
        <v>0.0</v>
      </c>
      <c r="BK79" s="97"/>
      <c r="BL79" s="160"/>
      <c r="BM79" s="162"/>
      <c r="BN79" s="162"/>
      <c r="BO79" s="180">
        <f t="shared" ref="BO79:BP79" si="227">AX79*BO$4</f>
        <v>0</v>
      </c>
      <c r="BP79" s="180">
        <f t="shared" si="227"/>
        <v>0</v>
      </c>
      <c r="BR79" s="180">
        <f t="shared" si="209"/>
        <v>0</v>
      </c>
      <c r="BT79" s="180">
        <f t="shared" si="210"/>
        <v>0</v>
      </c>
      <c r="BV79" s="180">
        <f t="shared" si="211"/>
        <v>0</v>
      </c>
      <c r="BX79" s="180">
        <f t="shared" ref="BX79:BY79" si="228">BG79*BX$4</f>
        <v>0</v>
      </c>
      <c r="BY79" s="180">
        <f t="shared" si="228"/>
        <v>0</v>
      </c>
      <c r="CA79" s="180">
        <f t="shared" si="213"/>
        <v>0</v>
      </c>
      <c r="CB79" s="97"/>
      <c r="CC79" s="120">
        <f t="shared" si="12"/>
        <v>0</v>
      </c>
      <c r="CD79" s="139">
        <f t="shared" si="13"/>
        <v>0</v>
      </c>
      <c r="CE79" s="97"/>
      <c r="CF79" s="139">
        <f t="shared" si="214"/>
        <v>0</v>
      </c>
      <c r="CH79" s="139">
        <f>CF78+(CF$71/COUNT(CF$72:CF$83))</f>
        <v>6.662446929</v>
      </c>
      <c r="CI79" s="97"/>
    </row>
    <row r="80">
      <c r="A80" s="166"/>
      <c r="B80" s="166"/>
      <c r="D80" s="168"/>
      <c r="E80" s="97"/>
      <c r="F80" s="244">
        <v>0.0</v>
      </c>
      <c r="G80" s="237"/>
      <c r="H80" s="238">
        <f t="shared" si="202"/>
        <v>0</v>
      </c>
      <c r="I80" s="237"/>
      <c r="J80" s="162">
        <f t="shared" si="203"/>
        <v>0</v>
      </c>
      <c r="K80" s="221">
        <f t="shared" si="6"/>
        <v>0</v>
      </c>
      <c r="L80" s="97"/>
      <c r="M80" s="239"/>
      <c r="N80" s="240"/>
      <c r="O80" s="245">
        <v>0.0</v>
      </c>
      <c r="P80" s="105"/>
      <c r="Q80" s="105"/>
      <c r="R80" s="188">
        <f t="shared" si="224"/>
        <v>0</v>
      </c>
      <c r="S80" s="105">
        <f t="shared" si="205"/>
        <v>0</v>
      </c>
      <c r="T80" s="221">
        <f t="shared" si="7"/>
        <v>0</v>
      </c>
      <c r="U80" s="97"/>
      <c r="V80" s="108"/>
      <c r="X80" s="110"/>
      <c r="Y80" s="96"/>
      <c r="Z80" s="104"/>
      <c r="AA80" s="104"/>
      <c r="AB80" s="104"/>
      <c r="AC80" s="110">
        <v>0.0</v>
      </c>
      <c r="AD80" s="184">
        <v>0.0</v>
      </c>
      <c r="AE80" s="168"/>
      <c r="AG80" s="112"/>
      <c r="AI80" s="120"/>
      <c r="AJ80" s="176"/>
      <c r="AK80" s="176"/>
      <c r="AL80" s="176"/>
      <c r="AM80" s="162">
        <f t="shared" si="206"/>
        <v>0</v>
      </c>
      <c r="AO80" s="162">
        <f t="shared" si="207"/>
        <v>0</v>
      </c>
      <c r="AP80" s="97"/>
      <c r="AQ80" s="120">
        <f t="shared" si="8"/>
        <v>0</v>
      </c>
      <c r="AR80" s="139">
        <f t="shared" si="9"/>
        <v>0</v>
      </c>
      <c r="AS80" s="97"/>
      <c r="AT80" s="96"/>
      <c r="AV80" s="96"/>
      <c r="AX80" s="105">
        <v>0.0</v>
      </c>
      <c r="AY80" s="105">
        <v>0.0</v>
      </c>
      <c r="BA80" s="105">
        <v>0.0</v>
      </c>
      <c r="BC80" s="105">
        <v>0.0</v>
      </c>
      <c r="BE80" s="105">
        <v>0.0</v>
      </c>
      <c r="BG80" s="105">
        <v>0.0</v>
      </c>
      <c r="BH80" s="105">
        <v>0.0</v>
      </c>
      <c r="BJ80" s="105">
        <v>0.0</v>
      </c>
      <c r="BK80" s="97"/>
      <c r="BL80" s="160"/>
      <c r="BM80" s="162"/>
      <c r="BN80" s="162"/>
      <c r="BO80" s="180">
        <f t="shared" ref="BO80:BP80" si="229">AX80*BO$4</f>
        <v>0</v>
      </c>
      <c r="BP80" s="180">
        <f t="shared" si="229"/>
        <v>0</v>
      </c>
      <c r="BR80" s="180">
        <f t="shared" si="209"/>
        <v>0</v>
      </c>
      <c r="BT80" s="180">
        <f t="shared" si="210"/>
        <v>0</v>
      </c>
      <c r="BV80" s="180">
        <f t="shared" si="211"/>
        <v>0</v>
      </c>
      <c r="BX80" s="180">
        <f t="shared" ref="BX80:BY80" si="230">BG80*BX$4</f>
        <v>0</v>
      </c>
      <c r="BY80" s="180">
        <f t="shared" si="230"/>
        <v>0</v>
      </c>
      <c r="CA80" s="180">
        <f t="shared" si="213"/>
        <v>0</v>
      </c>
      <c r="CB80" s="97"/>
      <c r="CC80" s="120">
        <f t="shared" si="12"/>
        <v>0</v>
      </c>
      <c r="CD80" s="139">
        <f t="shared" si="13"/>
        <v>0</v>
      </c>
      <c r="CE80" s="97"/>
      <c r="CF80" s="120"/>
      <c r="CH80" s="120"/>
      <c r="CI80" s="97"/>
    </row>
    <row r="81">
      <c r="A81" s="166"/>
      <c r="B81" s="166"/>
      <c r="D81" s="168"/>
      <c r="E81" s="97"/>
      <c r="F81" s="244">
        <v>0.0</v>
      </c>
      <c r="G81" s="237"/>
      <c r="H81" s="238">
        <f t="shared" si="202"/>
        <v>0</v>
      </c>
      <c r="I81" s="237"/>
      <c r="J81" s="162">
        <f t="shared" si="203"/>
        <v>0</v>
      </c>
      <c r="K81" s="221">
        <f t="shared" si="6"/>
        <v>0</v>
      </c>
      <c r="L81" s="97"/>
      <c r="M81" s="239"/>
      <c r="N81" s="240"/>
      <c r="O81" s="245">
        <v>0.0</v>
      </c>
      <c r="P81" s="105"/>
      <c r="Q81" s="105"/>
      <c r="R81" s="188">
        <f t="shared" si="224"/>
        <v>0</v>
      </c>
      <c r="S81" s="105">
        <f t="shared" si="205"/>
        <v>0</v>
      </c>
      <c r="T81" s="221">
        <f t="shared" si="7"/>
        <v>0</v>
      </c>
      <c r="U81" s="97"/>
      <c r="V81" s="108"/>
      <c r="X81" s="110"/>
      <c r="Y81" s="96"/>
      <c r="Z81" s="104"/>
      <c r="AA81" s="104"/>
      <c r="AB81" s="104"/>
      <c r="AC81" s="110">
        <v>0.0</v>
      </c>
      <c r="AD81" s="184">
        <v>0.0</v>
      </c>
      <c r="AE81" s="168"/>
      <c r="AG81" s="112"/>
      <c r="AI81" s="120"/>
      <c r="AJ81" s="176"/>
      <c r="AK81" s="176"/>
      <c r="AL81" s="176"/>
      <c r="AM81" s="162">
        <f t="shared" si="206"/>
        <v>0</v>
      </c>
      <c r="AO81" s="162">
        <f t="shared" si="207"/>
        <v>0</v>
      </c>
      <c r="AP81" s="97"/>
      <c r="AQ81" s="120">
        <f t="shared" si="8"/>
        <v>0</v>
      </c>
      <c r="AR81" s="139">
        <f t="shared" si="9"/>
        <v>0</v>
      </c>
      <c r="AS81" s="97"/>
      <c r="AT81" s="96"/>
      <c r="AV81" s="96"/>
      <c r="AX81" s="105">
        <v>0.0</v>
      </c>
      <c r="AY81" s="105">
        <v>0.0</v>
      </c>
      <c r="BA81" s="105">
        <v>0.0</v>
      </c>
      <c r="BC81" s="105">
        <v>0.0</v>
      </c>
      <c r="BE81" s="105">
        <v>0.0</v>
      </c>
      <c r="BG81" s="105">
        <v>0.0</v>
      </c>
      <c r="BH81" s="105">
        <v>0.0</v>
      </c>
      <c r="BJ81" s="105">
        <v>0.0</v>
      </c>
      <c r="BK81" s="97"/>
      <c r="BL81" s="160"/>
      <c r="BM81" s="162"/>
      <c r="BN81" s="162"/>
      <c r="BO81" s="180">
        <f t="shared" ref="BO81:BP81" si="231">AX81*BO$4</f>
        <v>0</v>
      </c>
      <c r="BP81" s="180">
        <f t="shared" si="231"/>
        <v>0</v>
      </c>
      <c r="BR81" s="180">
        <f t="shared" si="209"/>
        <v>0</v>
      </c>
      <c r="BT81" s="180">
        <f t="shared" si="210"/>
        <v>0</v>
      </c>
      <c r="BV81" s="180">
        <f t="shared" si="211"/>
        <v>0</v>
      </c>
      <c r="BX81" s="180">
        <f t="shared" ref="BX81:BY81" si="232">BG81*BX$4</f>
        <v>0</v>
      </c>
      <c r="BY81" s="180">
        <f t="shared" si="232"/>
        <v>0</v>
      </c>
      <c r="CA81" s="180">
        <f t="shared" si="213"/>
        <v>0</v>
      </c>
      <c r="CB81" s="97"/>
      <c r="CC81" s="120">
        <f t="shared" si="12"/>
        <v>0</v>
      </c>
      <c r="CD81" s="139">
        <f t="shared" si="13"/>
        <v>0</v>
      </c>
      <c r="CE81" s="97"/>
      <c r="CF81" s="120"/>
      <c r="CH81" s="120"/>
      <c r="CI81" s="97"/>
    </row>
    <row r="82">
      <c r="A82" s="166"/>
      <c r="B82" s="166"/>
      <c r="D82" s="168"/>
      <c r="E82" s="97"/>
      <c r="F82" s="244">
        <v>0.0</v>
      </c>
      <c r="G82" s="237"/>
      <c r="H82" s="238">
        <f t="shared" si="202"/>
        <v>0</v>
      </c>
      <c r="I82" s="237"/>
      <c r="J82" s="162">
        <f t="shared" si="203"/>
        <v>0</v>
      </c>
      <c r="K82" s="221">
        <f t="shared" si="6"/>
        <v>0</v>
      </c>
      <c r="L82" s="97"/>
      <c r="M82" s="239"/>
      <c r="N82" s="240"/>
      <c r="O82" s="245">
        <v>0.0</v>
      </c>
      <c r="P82" s="105"/>
      <c r="Q82" s="105"/>
      <c r="R82" s="188">
        <f t="shared" si="224"/>
        <v>0</v>
      </c>
      <c r="S82" s="105">
        <f t="shared" si="205"/>
        <v>0</v>
      </c>
      <c r="T82" s="221">
        <f t="shared" si="7"/>
        <v>0</v>
      </c>
      <c r="U82" s="97"/>
      <c r="V82" s="108"/>
      <c r="X82" s="110"/>
      <c r="Y82" s="96"/>
      <c r="Z82" s="104"/>
      <c r="AA82" s="104"/>
      <c r="AB82" s="104"/>
      <c r="AC82" s="110">
        <v>0.0</v>
      </c>
      <c r="AD82" s="184">
        <v>0.0</v>
      </c>
      <c r="AE82" s="168"/>
      <c r="AG82" s="112"/>
      <c r="AI82" s="120"/>
      <c r="AJ82" s="176"/>
      <c r="AK82" s="176"/>
      <c r="AL82" s="176"/>
      <c r="AM82" s="162">
        <f t="shared" si="206"/>
        <v>0</v>
      </c>
      <c r="AO82" s="162">
        <f t="shared" si="207"/>
        <v>0</v>
      </c>
      <c r="AP82" s="97"/>
      <c r="AQ82" s="120">
        <f t="shared" si="8"/>
        <v>0</v>
      </c>
      <c r="AR82" s="139">
        <f t="shared" si="9"/>
        <v>0</v>
      </c>
      <c r="AS82" s="97"/>
      <c r="AT82" s="96"/>
      <c r="AV82" s="96"/>
      <c r="AX82" s="105">
        <v>0.0</v>
      </c>
      <c r="AY82" s="105">
        <v>0.0</v>
      </c>
      <c r="BA82" s="105">
        <v>0.0</v>
      </c>
      <c r="BC82" s="105">
        <v>0.0</v>
      </c>
      <c r="BE82" s="105">
        <v>0.0</v>
      </c>
      <c r="BG82" s="105">
        <v>0.0</v>
      </c>
      <c r="BH82" s="105">
        <v>0.0</v>
      </c>
      <c r="BJ82" s="105">
        <v>0.0</v>
      </c>
      <c r="BK82" s="97"/>
      <c r="BL82" s="160"/>
      <c r="BM82" s="162"/>
      <c r="BN82" s="162"/>
      <c r="BO82" s="180">
        <f t="shared" ref="BO82:BP82" si="233">AX82*BO$4</f>
        <v>0</v>
      </c>
      <c r="BP82" s="180">
        <f t="shared" si="233"/>
        <v>0</v>
      </c>
      <c r="BR82" s="180">
        <f t="shared" si="209"/>
        <v>0</v>
      </c>
      <c r="BT82" s="180">
        <f t="shared" si="210"/>
        <v>0</v>
      </c>
      <c r="BV82" s="180">
        <f t="shared" si="211"/>
        <v>0</v>
      </c>
      <c r="BX82" s="180">
        <f t="shared" ref="BX82:BY82" si="234">BG82*BX$4</f>
        <v>0</v>
      </c>
      <c r="BY82" s="180">
        <f t="shared" si="234"/>
        <v>0</v>
      </c>
      <c r="CA82" s="180">
        <f t="shared" si="213"/>
        <v>0</v>
      </c>
      <c r="CB82" s="97"/>
      <c r="CC82" s="120">
        <f t="shared" si="12"/>
        <v>0</v>
      </c>
      <c r="CD82" s="139">
        <f t="shared" si="13"/>
        <v>0</v>
      </c>
      <c r="CE82" s="97"/>
      <c r="CF82" s="120"/>
      <c r="CH82" s="120"/>
      <c r="CI82" s="97"/>
    </row>
    <row r="83">
      <c r="A83" s="204"/>
      <c r="B83" s="204"/>
      <c r="C83" s="88"/>
      <c r="D83" s="205"/>
      <c r="E83" s="121"/>
      <c r="F83" s="249">
        <v>0.0</v>
      </c>
      <c r="G83" s="250"/>
      <c r="H83" s="251">
        <f t="shared" si="202"/>
        <v>0</v>
      </c>
      <c r="I83" s="250"/>
      <c r="J83" s="218">
        <f t="shared" si="203"/>
        <v>0</v>
      </c>
      <c r="K83" s="257">
        <f t="shared" si="6"/>
        <v>0</v>
      </c>
      <c r="L83" s="121"/>
      <c r="M83" s="252"/>
      <c r="N83" s="253"/>
      <c r="O83" s="254">
        <v>0.0</v>
      </c>
      <c r="P83" s="255"/>
      <c r="Q83" s="125"/>
      <c r="R83" s="256">
        <f t="shared" si="224"/>
        <v>0</v>
      </c>
      <c r="S83" s="125">
        <f t="shared" si="205"/>
        <v>0</v>
      </c>
      <c r="T83" s="257">
        <f t="shared" si="7"/>
        <v>0</v>
      </c>
      <c r="U83" s="121"/>
      <c r="V83" s="212"/>
      <c r="W83" s="88"/>
      <c r="X83" s="213"/>
      <c r="Y83" s="117"/>
      <c r="Z83" s="214"/>
      <c r="AA83" s="214"/>
      <c r="AB83" s="214"/>
      <c r="AC83" s="110">
        <v>0.0</v>
      </c>
      <c r="AD83" s="184">
        <v>0.0</v>
      </c>
      <c r="AE83" s="205"/>
      <c r="AF83" s="88"/>
      <c r="AG83" s="215"/>
      <c r="AH83" s="88"/>
      <c r="AI83" s="207"/>
      <c r="AJ83" s="216"/>
      <c r="AK83" s="216"/>
      <c r="AL83" s="216"/>
      <c r="AM83" s="162">
        <f t="shared" si="206"/>
        <v>0</v>
      </c>
      <c r="AO83" s="162">
        <f t="shared" si="207"/>
        <v>0</v>
      </c>
      <c r="AP83" s="97"/>
      <c r="AQ83" s="120">
        <f t="shared" si="8"/>
        <v>0</v>
      </c>
      <c r="AR83" s="139">
        <f t="shared" si="9"/>
        <v>0</v>
      </c>
      <c r="AS83" s="97"/>
      <c r="AT83" s="117"/>
      <c r="AU83" s="88"/>
      <c r="AV83" s="117"/>
      <c r="AW83" s="88"/>
      <c r="AX83" s="105">
        <v>0.0</v>
      </c>
      <c r="AY83" s="105">
        <v>0.0</v>
      </c>
      <c r="BA83" s="105">
        <v>0.0</v>
      </c>
      <c r="BC83" s="105">
        <v>0.0</v>
      </c>
      <c r="BE83" s="105">
        <v>0.0</v>
      </c>
      <c r="BG83" s="105">
        <v>0.0</v>
      </c>
      <c r="BH83" s="105">
        <v>0.0</v>
      </c>
      <c r="BJ83" s="105">
        <v>0.0</v>
      </c>
      <c r="BK83" s="97"/>
      <c r="BL83" s="217"/>
      <c r="BM83" s="218"/>
      <c r="BN83" s="218"/>
      <c r="BO83" s="180">
        <f t="shared" ref="BO83:BP83" si="235">AX83*BO$4</f>
        <v>0</v>
      </c>
      <c r="BP83" s="180">
        <f t="shared" si="235"/>
        <v>0</v>
      </c>
      <c r="BR83" s="180">
        <f t="shared" si="209"/>
        <v>0</v>
      </c>
      <c r="BT83" s="180">
        <f t="shared" si="210"/>
        <v>0</v>
      </c>
      <c r="BV83" s="260">
        <f t="shared" si="211"/>
        <v>0</v>
      </c>
      <c r="BW83" s="88"/>
      <c r="BX83" s="180">
        <f t="shared" ref="BX83:BY83" si="236">BG83*BX$4</f>
        <v>0</v>
      </c>
      <c r="BY83" s="180">
        <f t="shared" si="236"/>
        <v>0</v>
      </c>
      <c r="CA83" s="180">
        <f t="shared" si="213"/>
        <v>0</v>
      </c>
      <c r="CB83" s="97"/>
      <c r="CC83" s="120">
        <f t="shared" si="12"/>
        <v>0</v>
      </c>
      <c r="CD83" s="139">
        <f t="shared" si="13"/>
        <v>0</v>
      </c>
      <c r="CE83" s="97"/>
      <c r="CF83" s="207"/>
      <c r="CG83" s="88"/>
      <c r="CH83" s="207"/>
      <c r="CI83" s="121"/>
    </row>
    <row r="84">
      <c r="A84" s="127" t="s">
        <v>23</v>
      </c>
      <c r="B84" s="128" t="s">
        <v>205</v>
      </c>
      <c r="C84" s="56"/>
      <c r="D84" s="129"/>
      <c r="E84" s="165"/>
      <c r="F84" s="224"/>
      <c r="G84" s="258">
        <v>5.5</v>
      </c>
      <c r="H84" s="265"/>
      <c r="I84" s="227">
        <f>G84*I$4</f>
        <v>5.5</v>
      </c>
      <c r="J84" s="228">
        <f>SUM(I84)</f>
        <v>5.5</v>
      </c>
      <c r="K84" s="229">
        <f t="shared" si="6"/>
        <v>5.002012072</v>
      </c>
      <c r="L84" s="152"/>
      <c r="M84" s="230">
        <v>2.5</v>
      </c>
      <c r="N84" s="231">
        <v>7.0</v>
      </c>
      <c r="O84" s="232"/>
      <c r="P84" s="233">
        <f t="shared" ref="P84:Q84" si="237">M84*P$4</f>
        <v>2.5</v>
      </c>
      <c r="Q84" s="233">
        <f t="shared" si="237"/>
        <v>7</v>
      </c>
      <c r="R84" s="235"/>
      <c r="S84" s="233">
        <f>SUM(P84:Q84)</f>
        <v>9.5</v>
      </c>
      <c r="T84" s="229">
        <f t="shared" si="7"/>
        <v>13.76399692</v>
      </c>
      <c r="U84" s="152"/>
      <c r="V84" s="146">
        <v>3.0</v>
      </c>
      <c r="W84" s="56"/>
      <c r="X84" s="147">
        <v>6.0</v>
      </c>
      <c r="Y84" s="219">
        <v>8.5</v>
      </c>
      <c r="Z84" s="56"/>
      <c r="AA84" s="147">
        <v>0.0</v>
      </c>
      <c r="AB84" s="56"/>
      <c r="AC84" s="147"/>
      <c r="AD84" s="148"/>
      <c r="AE84" s="150">
        <f>V84*AE$4</f>
        <v>6</v>
      </c>
      <c r="AF84" s="56"/>
      <c r="AG84" s="150">
        <f>X84*AG$4</f>
        <v>18</v>
      </c>
      <c r="AH84" s="56"/>
      <c r="AI84" s="150">
        <f>Y84*AI$4</f>
        <v>34</v>
      </c>
      <c r="AJ84" s="56"/>
      <c r="AK84" s="150">
        <f>AA84*AK$4</f>
        <v>0</v>
      </c>
      <c r="AL84" s="56"/>
      <c r="AM84" s="150"/>
      <c r="AN84" s="56"/>
      <c r="AO84" s="150"/>
      <c r="AP84" s="152"/>
      <c r="AQ84" s="129">
        <f t="shared" si="8"/>
        <v>58</v>
      </c>
      <c r="AR84" s="154">
        <f t="shared" si="9"/>
        <v>40.9625</v>
      </c>
      <c r="AS84" s="152"/>
      <c r="AT84" s="186">
        <v>0.0</v>
      </c>
      <c r="AV84" s="105">
        <v>0.0</v>
      </c>
      <c r="AX84" s="159"/>
      <c r="AY84" s="146"/>
      <c r="AZ84" s="56"/>
      <c r="BA84" s="146"/>
      <c r="BB84" s="56"/>
      <c r="BC84" s="146"/>
      <c r="BD84" s="56"/>
      <c r="BE84" s="146"/>
      <c r="BF84" s="56"/>
      <c r="BG84" s="146"/>
      <c r="BH84" s="146"/>
      <c r="BI84" s="56"/>
      <c r="BJ84" s="146"/>
      <c r="BK84" s="152"/>
      <c r="BL84" s="160">
        <f>ROUND(IFERROR(((AT84/AV84)*100)*BL$4,0),0)</f>
        <v>0</v>
      </c>
      <c r="BO84" s="129"/>
      <c r="BP84" s="129"/>
      <c r="BQ84" s="129"/>
      <c r="BR84" s="129"/>
      <c r="BS84" s="129"/>
      <c r="BT84" s="129"/>
      <c r="BU84" s="129"/>
      <c r="BV84" s="162"/>
      <c r="BW84" s="162"/>
      <c r="BX84" s="129"/>
      <c r="BY84" s="129"/>
      <c r="BZ84" s="129"/>
      <c r="CA84" s="129"/>
      <c r="CB84" s="152"/>
      <c r="CC84" s="129">
        <f t="shared" si="12"/>
        <v>0</v>
      </c>
      <c r="CD84" s="154">
        <f t="shared" si="13"/>
        <v>0</v>
      </c>
      <c r="CE84" s="152"/>
      <c r="CF84" s="154">
        <f>CD84+AR84+T84+K84</f>
        <v>59.728509</v>
      </c>
      <c r="CG84" s="56"/>
      <c r="CH84" s="129"/>
      <c r="CI84" s="165"/>
    </row>
    <row r="85">
      <c r="A85" s="166">
        <v>1.0</v>
      </c>
      <c r="B85" s="166" t="s">
        <v>44</v>
      </c>
      <c r="C85" s="167"/>
      <c r="D85" s="168">
        <v>8.0</v>
      </c>
      <c r="E85" s="97"/>
      <c r="F85" s="236">
        <v>8.0</v>
      </c>
      <c r="G85" s="237"/>
      <c r="H85" s="238">
        <f t="shared" ref="H85:H96" si="240">F85*H$4</f>
        <v>24</v>
      </c>
      <c r="I85" s="237"/>
      <c r="J85" s="162">
        <f t="shared" ref="J85:J96" si="241">SUM(H85)</f>
        <v>24</v>
      </c>
      <c r="K85" s="221">
        <f t="shared" si="6"/>
        <v>21.82696177</v>
      </c>
      <c r="L85" s="97"/>
      <c r="M85" s="239"/>
      <c r="N85" s="240"/>
      <c r="O85" s="241">
        <v>5.0</v>
      </c>
      <c r="P85" s="105"/>
      <c r="Q85" s="105"/>
      <c r="R85" s="188">
        <f t="shared" ref="R85:R89" si="242">O85*R$4</f>
        <v>5</v>
      </c>
      <c r="S85" s="105">
        <f t="shared" ref="S85:S96" si="243">SUM(R85)</f>
        <v>5</v>
      </c>
      <c r="T85" s="221">
        <f t="shared" si="7"/>
        <v>7.244208907</v>
      </c>
      <c r="U85" s="97"/>
      <c r="V85" s="108"/>
      <c r="X85" s="110"/>
      <c r="Y85" s="96"/>
      <c r="Z85" s="104"/>
      <c r="AA85" s="104"/>
      <c r="AB85" s="104"/>
      <c r="AC85" s="110">
        <v>2.0</v>
      </c>
      <c r="AD85" s="175">
        <v>5.5</v>
      </c>
      <c r="AE85" s="168"/>
      <c r="AG85" s="112"/>
      <c r="AI85" s="120"/>
      <c r="AJ85" s="176"/>
      <c r="AK85" s="176"/>
      <c r="AL85" s="176"/>
      <c r="AM85" s="168">
        <f t="shared" ref="AM85:AM96" si="244">AC85*AM$4</f>
        <v>0.5</v>
      </c>
      <c r="AO85" s="168">
        <f t="shared" ref="AO85:AO96" si="245">AD85*AO$4</f>
        <v>5.5</v>
      </c>
      <c r="AP85" s="97"/>
      <c r="AQ85" s="120">
        <f t="shared" si="8"/>
        <v>6</v>
      </c>
      <c r="AR85" s="139">
        <f t="shared" si="9"/>
        <v>4.2375</v>
      </c>
      <c r="AS85" s="97"/>
      <c r="AT85" s="96"/>
      <c r="AV85" s="96"/>
      <c r="AX85" s="114">
        <v>8.0</v>
      </c>
      <c r="AY85" s="114">
        <v>2.0</v>
      </c>
      <c r="BA85" s="114">
        <v>3.0</v>
      </c>
      <c r="BC85" s="114">
        <v>2.0</v>
      </c>
      <c r="BE85" s="105">
        <v>0.0</v>
      </c>
      <c r="BG85" s="114">
        <v>3.0</v>
      </c>
      <c r="BH85" s="105">
        <v>0.0</v>
      </c>
      <c r="BJ85" s="263">
        <v>7.5</v>
      </c>
      <c r="BK85" s="97"/>
      <c r="BL85" s="162"/>
      <c r="BM85" s="162"/>
      <c r="BN85" s="162"/>
      <c r="BO85" s="180">
        <f t="shared" ref="BO85:BP85" si="238">AX85*BO$4</f>
        <v>40</v>
      </c>
      <c r="BP85" s="180">
        <f t="shared" si="238"/>
        <v>12</v>
      </c>
      <c r="BR85" s="180">
        <f t="shared" ref="BR85:BR96" si="247">BA85*BR$4</f>
        <v>12</v>
      </c>
      <c r="BT85" s="180">
        <f t="shared" ref="BT85:BT96" si="248">BC85*BT$4</f>
        <v>20</v>
      </c>
      <c r="BV85" s="180">
        <f t="shared" ref="BV85:BV96" si="249">BD85*BW$4</f>
        <v>0</v>
      </c>
      <c r="BX85" s="180">
        <f t="shared" ref="BX85:BY85" si="239">BG85*BX$4</f>
        <v>30</v>
      </c>
      <c r="BY85" s="180">
        <f t="shared" si="239"/>
        <v>0</v>
      </c>
      <c r="CA85" s="180">
        <f t="shared" ref="CA85:CA96" si="251">BJ85*CA$4</f>
        <v>75</v>
      </c>
      <c r="CB85" s="97"/>
      <c r="CC85" s="120">
        <f t="shared" si="12"/>
        <v>189</v>
      </c>
      <c r="CD85" s="139">
        <f t="shared" si="13"/>
        <v>25.23275047</v>
      </c>
      <c r="CE85" s="97"/>
      <c r="CF85" s="139">
        <f t="shared" ref="CF85:CF88" si="252">CD85+AR85+T85+K85+D85</f>
        <v>66.54142115</v>
      </c>
      <c r="CH85" s="139">
        <f t="shared" ref="CH85:CH88" si="253">CF85+(CF$84/COUNT(CF$85:CF$96))</f>
        <v>81.4735484</v>
      </c>
      <c r="CI85" s="97"/>
    </row>
    <row r="86">
      <c r="A86" s="166">
        <v>2.0</v>
      </c>
      <c r="B86" s="166" t="s">
        <v>206</v>
      </c>
      <c r="D86" s="168">
        <v>0.0</v>
      </c>
      <c r="E86" s="97"/>
      <c r="F86" s="244">
        <v>0.0</v>
      </c>
      <c r="G86" s="237"/>
      <c r="H86" s="238">
        <f t="shared" si="240"/>
        <v>0</v>
      </c>
      <c r="I86" s="237"/>
      <c r="J86" s="162">
        <f t="shared" si="241"/>
        <v>0</v>
      </c>
      <c r="K86" s="221">
        <f t="shared" si="6"/>
        <v>0</v>
      </c>
      <c r="L86" s="97"/>
      <c r="M86" s="239"/>
      <c r="N86" s="240"/>
      <c r="O86" s="245">
        <v>0.0</v>
      </c>
      <c r="P86" s="105"/>
      <c r="Q86" s="105"/>
      <c r="R86" s="188">
        <f t="shared" si="242"/>
        <v>0</v>
      </c>
      <c r="S86" s="105">
        <f t="shared" si="243"/>
        <v>0</v>
      </c>
      <c r="T86" s="221">
        <f t="shared" si="7"/>
        <v>0</v>
      </c>
      <c r="U86" s="97"/>
      <c r="V86" s="108"/>
      <c r="X86" s="110"/>
      <c r="Y86" s="96"/>
      <c r="Z86" s="104"/>
      <c r="AA86" s="104"/>
      <c r="AB86" s="104"/>
      <c r="AC86" s="110">
        <v>0.0</v>
      </c>
      <c r="AD86" s="184">
        <v>0.0</v>
      </c>
      <c r="AE86" s="168"/>
      <c r="AG86" s="112"/>
      <c r="AI86" s="120"/>
      <c r="AJ86" s="176"/>
      <c r="AK86" s="176"/>
      <c r="AL86" s="176"/>
      <c r="AM86" s="168">
        <f t="shared" si="244"/>
        <v>0</v>
      </c>
      <c r="AO86" s="168">
        <f t="shared" si="245"/>
        <v>0</v>
      </c>
      <c r="AP86" s="97"/>
      <c r="AQ86" s="120">
        <f t="shared" si="8"/>
        <v>0</v>
      </c>
      <c r="AR86" s="139">
        <f t="shared" si="9"/>
        <v>0</v>
      </c>
      <c r="AS86" s="97"/>
      <c r="AT86" s="96"/>
      <c r="AV86" s="96"/>
      <c r="AX86" s="105">
        <v>0.0</v>
      </c>
      <c r="AY86" s="105">
        <v>0.0</v>
      </c>
      <c r="BA86" s="114">
        <v>1.0</v>
      </c>
      <c r="BC86" s="105">
        <v>0.0</v>
      </c>
      <c r="BE86" s="105">
        <v>0.0</v>
      </c>
      <c r="BG86" s="114">
        <v>1.0</v>
      </c>
      <c r="BH86" s="105">
        <v>0.0</v>
      </c>
      <c r="BJ86" s="105">
        <v>0.0</v>
      </c>
      <c r="BK86" s="97"/>
      <c r="BL86" s="162"/>
      <c r="BM86" s="162"/>
      <c r="BN86" s="162"/>
      <c r="BO86" s="180">
        <f t="shared" ref="BO86:BP86" si="246">AX86*BO$4</f>
        <v>0</v>
      </c>
      <c r="BP86" s="180">
        <f t="shared" si="246"/>
        <v>0</v>
      </c>
      <c r="BR86" s="180">
        <f t="shared" si="247"/>
        <v>4</v>
      </c>
      <c r="BT86" s="180">
        <f t="shared" si="248"/>
        <v>0</v>
      </c>
      <c r="BV86" s="180">
        <f t="shared" si="249"/>
        <v>0</v>
      </c>
      <c r="BX86" s="180">
        <f t="shared" ref="BX86:BY86" si="250">BG86*BX$4</f>
        <v>10</v>
      </c>
      <c r="BY86" s="180">
        <f t="shared" si="250"/>
        <v>0</v>
      </c>
      <c r="CA86" s="180">
        <f t="shared" si="251"/>
        <v>0</v>
      </c>
      <c r="CB86" s="97"/>
      <c r="CC86" s="120">
        <f t="shared" si="12"/>
        <v>14</v>
      </c>
      <c r="CD86" s="139">
        <f t="shared" si="13"/>
        <v>1.869092628</v>
      </c>
      <c r="CE86" s="97"/>
      <c r="CF86" s="139">
        <f t="shared" si="252"/>
        <v>1.869092628</v>
      </c>
      <c r="CH86" s="139">
        <f t="shared" si="253"/>
        <v>16.80121988</v>
      </c>
      <c r="CI86" s="97"/>
    </row>
    <row r="87">
      <c r="A87" s="166">
        <v>3.0</v>
      </c>
      <c r="B87" s="166" t="s">
        <v>207</v>
      </c>
      <c r="D87" s="168">
        <v>3.0</v>
      </c>
      <c r="E87" s="97"/>
      <c r="F87" s="236">
        <v>8.0</v>
      </c>
      <c r="G87" s="237"/>
      <c r="H87" s="238">
        <f t="shared" si="240"/>
        <v>24</v>
      </c>
      <c r="I87" s="237"/>
      <c r="J87" s="162">
        <f t="shared" si="241"/>
        <v>24</v>
      </c>
      <c r="K87" s="221">
        <f t="shared" si="6"/>
        <v>21.82696177</v>
      </c>
      <c r="L87" s="97"/>
      <c r="M87" s="239"/>
      <c r="N87" s="240"/>
      <c r="O87" s="266">
        <v>9.0</v>
      </c>
      <c r="P87" s="246"/>
      <c r="Q87" s="246"/>
      <c r="R87" s="188">
        <f t="shared" si="242"/>
        <v>9</v>
      </c>
      <c r="S87" s="105">
        <f t="shared" si="243"/>
        <v>9</v>
      </c>
      <c r="T87" s="221">
        <f t="shared" si="7"/>
        <v>13.03957603</v>
      </c>
      <c r="U87" s="97"/>
      <c r="V87" s="108"/>
      <c r="X87" s="110"/>
      <c r="Y87" s="96"/>
      <c r="Z87" s="104"/>
      <c r="AA87" s="104"/>
      <c r="AB87" s="104"/>
      <c r="AC87" s="110">
        <v>4.0</v>
      </c>
      <c r="AD87" s="175">
        <v>5.5</v>
      </c>
      <c r="AE87" s="168"/>
      <c r="AG87" s="112"/>
      <c r="AI87" s="120"/>
      <c r="AJ87" s="176"/>
      <c r="AK87" s="176"/>
      <c r="AL87" s="176"/>
      <c r="AM87" s="168">
        <f t="shared" si="244"/>
        <v>1</v>
      </c>
      <c r="AO87" s="168">
        <f t="shared" si="245"/>
        <v>5.5</v>
      </c>
      <c r="AP87" s="97"/>
      <c r="AQ87" s="120">
        <f t="shared" si="8"/>
        <v>6.5</v>
      </c>
      <c r="AR87" s="139">
        <f t="shared" si="9"/>
        <v>4.590625</v>
      </c>
      <c r="AS87" s="97"/>
      <c r="AT87" s="96"/>
      <c r="AV87" s="96"/>
      <c r="AX87" s="263">
        <v>2.5</v>
      </c>
      <c r="AY87" s="114">
        <v>1.0</v>
      </c>
      <c r="BA87" s="114">
        <v>2.0</v>
      </c>
      <c r="BC87" s="114">
        <v>1.0</v>
      </c>
      <c r="BE87" s="114">
        <v>4.0</v>
      </c>
      <c r="BG87" s="114">
        <v>2.0</v>
      </c>
      <c r="BH87" s="105">
        <v>0.0</v>
      </c>
      <c r="BJ87" s="114">
        <v>8.0</v>
      </c>
      <c r="BK87" s="97"/>
      <c r="BL87" s="160"/>
      <c r="BM87" s="162"/>
      <c r="BN87" s="162"/>
      <c r="BO87" s="180">
        <f t="shared" ref="BO87:BP87" si="254">AX87*BO$4</f>
        <v>12.5</v>
      </c>
      <c r="BP87" s="180">
        <f t="shared" si="254"/>
        <v>6</v>
      </c>
      <c r="BR87" s="180">
        <f t="shared" si="247"/>
        <v>8</v>
      </c>
      <c r="BT87" s="180">
        <f t="shared" si="248"/>
        <v>10</v>
      </c>
      <c r="BV87" s="180">
        <f t="shared" si="249"/>
        <v>0</v>
      </c>
      <c r="BX87" s="180">
        <f t="shared" ref="BX87:BY87" si="255">BG87*BX$4</f>
        <v>20</v>
      </c>
      <c r="BY87" s="180">
        <f t="shared" si="255"/>
        <v>0</v>
      </c>
      <c r="CA87" s="180">
        <f t="shared" si="251"/>
        <v>80</v>
      </c>
      <c r="CB87" s="97"/>
      <c r="CC87" s="120">
        <f t="shared" si="12"/>
        <v>136.5</v>
      </c>
      <c r="CD87" s="139">
        <f t="shared" si="13"/>
        <v>18.22365312</v>
      </c>
      <c r="CE87" s="97"/>
      <c r="CF87" s="139">
        <f t="shared" si="252"/>
        <v>60.68081592</v>
      </c>
      <c r="CH87" s="139">
        <f t="shared" si="253"/>
        <v>75.61294317</v>
      </c>
      <c r="CI87" s="97"/>
    </row>
    <row r="88">
      <c r="A88" s="222">
        <v>4.0</v>
      </c>
      <c r="B88" s="166" t="s">
        <v>208</v>
      </c>
      <c r="D88" s="168">
        <v>4.0</v>
      </c>
      <c r="E88" s="97"/>
      <c r="F88" s="236">
        <v>2.0</v>
      </c>
      <c r="G88" s="237"/>
      <c r="H88" s="238">
        <f t="shared" si="240"/>
        <v>6</v>
      </c>
      <c r="I88" s="237"/>
      <c r="J88" s="162">
        <f t="shared" si="241"/>
        <v>6</v>
      </c>
      <c r="K88" s="221">
        <f t="shared" si="6"/>
        <v>5.456740443</v>
      </c>
      <c r="L88" s="97"/>
      <c r="M88" s="239"/>
      <c r="N88" s="240"/>
      <c r="O88" s="241">
        <v>7.0</v>
      </c>
      <c r="P88" s="246"/>
      <c r="Q88" s="246"/>
      <c r="R88" s="188">
        <f t="shared" si="242"/>
        <v>7</v>
      </c>
      <c r="S88" s="105">
        <f t="shared" si="243"/>
        <v>7</v>
      </c>
      <c r="T88" s="221">
        <f t="shared" si="7"/>
        <v>10.14189247</v>
      </c>
      <c r="U88" s="97"/>
      <c r="V88" s="108"/>
      <c r="X88" s="110"/>
      <c r="Y88" s="96"/>
      <c r="Z88" s="104"/>
      <c r="AA88" s="104"/>
      <c r="AB88" s="104"/>
      <c r="AC88" s="110">
        <v>3.0</v>
      </c>
      <c r="AD88" s="174">
        <v>5.0</v>
      </c>
      <c r="AE88" s="168"/>
      <c r="AG88" s="112"/>
      <c r="AI88" s="120"/>
      <c r="AJ88" s="176"/>
      <c r="AK88" s="176"/>
      <c r="AL88" s="176"/>
      <c r="AM88" s="168">
        <f t="shared" si="244"/>
        <v>0.75</v>
      </c>
      <c r="AO88" s="168">
        <f t="shared" si="245"/>
        <v>5</v>
      </c>
      <c r="AP88" s="97"/>
      <c r="AQ88" s="120">
        <f t="shared" si="8"/>
        <v>5.75</v>
      </c>
      <c r="AR88" s="139">
        <f t="shared" si="9"/>
        <v>4.0609375</v>
      </c>
      <c r="AS88" s="97"/>
      <c r="AT88" s="96"/>
      <c r="AV88" s="96"/>
      <c r="AX88" s="263">
        <v>1.5</v>
      </c>
      <c r="AY88" s="114">
        <v>1.0</v>
      </c>
      <c r="BA88" s="114">
        <v>1.0</v>
      </c>
      <c r="BC88" s="105">
        <v>0.0</v>
      </c>
      <c r="BE88" s="105">
        <v>0.0</v>
      </c>
      <c r="BG88" s="105">
        <v>0.0</v>
      </c>
      <c r="BH88" s="105">
        <v>0.0</v>
      </c>
      <c r="BJ88" s="263">
        <v>7.5</v>
      </c>
      <c r="BK88" s="97"/>
      <c r="BL88" s="160"/>
      <c r="BM88" s="162"/>
      <c r="BN88" s="162"/>
      <c r="BO88" s="180">
        <f t="shared" ref="BO88:BP88" si="256">AX88*BO$4</f>
        <v>7.5</v>
      </c>
      <c r="BP88" s="180">
        <f t="shared" si="256"/>
        <v>6</v>
      </c>
      <c r="BR88" s="180">
        <f t="shared" si="247"/>
        <v>4</v>
      </c>
      <c r="BT88" s="180">
        <f t="shared" si="248"/>
        <v>0</v>
      </c>
      <c r="BV88" s="180">
        <f t="shared" si="249"/>
        <v>0</v>
      </c>
      <c r="BX88" s="180">
        <f t="shared" ref="BX88:BY88" si="257">BG88*BX$4</f>
        <v>0</v>
      </c>
      <c r="BY88" s="180">
        <f t="shared" si="257"/>
        <v>0</v>
      </c>
      <c r="CA88" s="180">
        <f t="shared" si="251"/>
        <v>75</v>
      </c>
      <c r="CB88" s="97"/>
      <c r="CC88" s="120">
        <f t="shared" si="12"/>
        <v>92.5</v>
      </c>
      <c r="CD88" s="139">
        <f t="shared" si="13"/>
        <v>12.349362</v>
      </c>
      <c r="CE88" s="97"/>
      <c r="CF88" s="139">
        <f t="shared" si="252"/>
        <v>36.00893242</v>
      </c>
      <c r="CH88" s="139">
        <f t="shared" si="253"/>
        <v>50.94105966</v>
      </c>
      <c r="CI88" s="97"/>
    </row>
    <row r="89">
      <c r="A89" s="222"/>
      <c r="B89" s="166"/>
      <c r="D89" s="168"/>
      <c r="E89" s="97"/>
      <c r="F89" s="244">
        <v>0.0</v>
      </c>
      <c r="G89" s="237"/>
      <c r="H89" s="238">
        <f t="shared" si="240"/>
        <v>0</v>
      </c>
      <c r="I89" s="237"/>
      <c r="J89" s="162">
        <f t="shared" si="241"/>
        <v>0</v>
      </c>
      <c r="K89" s="221">
        <f t="shared" si="6"/>
        <v>0</v>
      </c>
      <c r="L89" s="97"/>
      <c r="M89" s="239"/>
      <c r="N89" s="240"/>
      <c r="O89" s="245">
        <v>0.0</v>
      </c>
      <c r="P89" s="246"/>
      <c r="Q89" s="246"/>
      <c r="R89" s="188">
        <f t="shared" si="242"/>
        <v>0</v>
      </c>
      <c r="S89" s="105">
        <f t="shared" si="243"/>
        <v>0</v>
      </c>
      <c r="T89" s="221">
        <f t="shared" si="7"/>
        <v>0</v>
      </c>
      <c r="U89" s="97"/>
      <c r="V89" s="108"/>
      <c r="X89" s="110"/>
      <c r="Y89" s="96"/>
      <c r="Z89" s="104"/>
      <c r="AA89" s="104"/>
      <c r="AB89" s="104"/>
      <c r="AC89" s="110">
        <v>0.0</v>
      </c>
      <c r="AD89" s="184">
        <v>0.0</v>
      </c>
      <c r="AE89" s="168"/>
      <c r="AG89" s="112"/>
      <c r="AI89" s="120"/>
      <c r="AJ89" s="176"/>
      <c r="AK89" s="176"/>
      <c r="AL89" s="176"/>
      <c r="AM89" s="168">
        <f t="shared" si="244"/>
        <v>0</v>
      </c>
      <c r="AO89" s="168">
        <f t="shared" si="245"/>
        <v>0</v>
      </c>
      <c r="AP89" s="97"/>
      <c r="AQ89" s="120">
        <f t="shared" si="8"/>
        <v>0</v>
      </c>
      <c r="AR89" s="139">
        <f t="shared" si="9"/>
        <v>0</v>
      </c>
      <c r="AS89" s="97"/>
      <c r="AT89" s="96"/>
      <c r="AV89" s="96"/>
      <c r="AX89" s="105">
        <v>0.0</v>
      </c>
      <c r="AY89" s="105">
        <v>0.0</v>
      </c>
      <c r="BA89" s="105">
        <v>0.0</v>
      </c>
      <c r="BC89" s="105">
        <v>0.0</v>
      </c>
      <c r="BE89" s="105">
        <v>0.0</v>
      </c>
      <c r="BG89" s="105">
        <v>0.0</v>
      </c>
      <c r="BH89" s="105">
        <v>0.0</v>
      </c>
      <c r="BJ89" s="105">
        <v>0.0</v>
      </c>
      <c r="BK89" s="97"/>
      <c r="BL89" s="160"/>
      <c r="BM89" s="162"/>
      <c r="BN89" s="162"/>
      <c r="BO89" s="180">
        <f t="shared" ref="BO89:BP89" si="258">AX89*BO$4</f>
        <v>0</v>
      </c>
      <c r="BP89" s="180">
        <f t="shared" si="258"/>
        <v>0</v>
      </c>
      <c r="BR89" s="180">
        <f t="shared" si="247"/>
        <v>0</v>
      </c>
      <c r="BT89" s="180">
        <f t="shared" si="248"/>
        <v>0</v>
      </c>
      <c r="BV89" s="180">
        <f t="shared" si="249"/>
        <v>0</v>
      </c>
      <c r="BX89" s="180">
        <f t="shared" ref="BX89:BY89" si="259">BG89*BX$4</f>
        <v>0</v>
      </c>
      <c r="BY89" s="180">
        <f t="shared" si="259"/>
        <v>0</v>
      </c>
      <c r="CA89" s="180">
        <f t="shared" si="251"/>
        <v>0</v>
      </c>
      <c r="CB89" s="97"/>
      <c r="CC89" s="120">
        <f t="shared" si="12"/>
        <v>0</v>
      </c>
      <c r="CD89" s="139">
        <f t="shared" si="13"/>
        <v>0</v>
      </c>
      <c r="CE89" s="97"/>
      <c r="CF89" s="120"/>
      <c r="CH89" s="120"/>
      <c r="CI89" s="97"/>
    </row>
    <row r="90">
      <c r="A90" s="166"/>
      <c r="B90" s="166"/>
      <c r="D90" s="168"/>
      <c r="E90" s="97"/>
      <c r="F90" s="244">
        <v>0.0</v>
      </c>
      <c r="G90" s="237"/>
      <c r="H90" s="238">
        <f t="shared" si="240"/>
        <v>0</v>
      </c>
      <c r="I90" s="237"/>
      <c r="J90" s="162">
        <f t="shared" si="241"/>
        <v>0</v>
      </c>
      <c r="K90" s="221">
        <f t="shared" si="6"/>
        <v>0</v>
      </c>
      <c r="L90" s="97"/>
      <c r="M90" s="239"/>
      <c r="N90" s="240"/>
      <c r="O90" s="245">
        <v>0.0</v>
      </c>
      <c r="P90" s="105"/>
      <c r="Q90" s="105"/>
      <c r="R90" s="188">
        <f t="shared" ref="R90:R96" si="262">M90*R$4</f>
        <v>0</v>
      </c>
      <c r="S90" s="105">
        <f t="shared" si="243"/>
        <v>0</v>
      </c>
      <c r="T90" s="221">
        <f t="shared" si="7"/>
        <v>0</v>
      </c>
      <c r="U90" s="97"/>
      <c r="V90" s="108"/>
      <c r="X90" s="110"/>
      <c r="Y90" s="96"/>
      <c r="Z90" s="104"/>
      <c r="AA90" s="104"/>
      <c r="AB90" s="104"/>
      <c r="AC90" s="110">
        <v>0.0</v>
      </c>
      <c r="AD90" s="184">
        <v>0.0</v>
      </c>
      <c r="AE90" s="168"/>
      <c r="AG90" s="112"/>
      <c r="AI90" s="120"/>
      <c r="AJ90" s="176"/>
      <c r="AK90" s="176"/>
      <c r="AL90" s="176"/>
      <c r="AM90" s="168">
        <f t="shared" si="244"/>
        <v>0</v>
      </c>
      <c r="AO90" s="168">
        <f t="shared" si="245"/>
        <v>0</v>
      </c>
      <c r="AP90" s="97"/>
      <c r="AQ90" s="120">
        <f t="shared" si="8"/>
        <v>0</v>
      </c>
      <c r="AR90" s="139">
        <f t="shared" si="9"/>
        <v>0</v>
      </c>
      <c r="AS90" s="97"/>
      <c r="AT90" s="96"/>
      <c r="AV90" s="96"/>
      <c r="AX90" s="105">
        <v>0.0</v>
      </c>
      <c r="AY90" s="105">
        <v>0.0</v>
      </c>
      <c r="BA90" s="105">
        <v>0.0</v>
      </c>
      <c r="BC90" s="105">
        <v>0.0</v>
      </c>
      <c r="BE90" s="105">
        <v>0.0</v>
      </c>
      <c r="BG90" s="105">
        <v>0.0</v>
      </c>
      <c r="BH90" s="105">
        <v>0.0</v>
      </c>
      <c r="BJ90" s="105">
        <v>0.0</v>
      </c>
      <c r="BK90" s="97"/>
      <c r="BL90" s="160"/>
      <c r="BM90" s="162"/>
      <c r="BN90" s="162"/>
      <c r="BO90" s="180">
        <f t="shared" ref="BO90:BP90" si="260">AX90*BO$4</f>
        <v>0</v>
      </c>
      <c r="BP90" s="180">
        <f t="shared" si="260"/>
        <v>0</v>
      </c>
      <c r="BR90" s="180">
        <f t="shared" si="247"/>
        <v>0</v>
      </c>
      <c r="BT90" s="180">
        <f t="shared" si="248"/>
        <v>0</v>
      </c>
      <c r="BV90" s="180">
        <f t="shared" si="249"/>
        <v>0</v>
      </c>
      <c r="BX90" s="180">
        <f t="shared" ref="BX90:BY90" si="261">BG90*BX$4</f>
        <v>0</v>
      </c>
      <c r="BY90" s="180">
        <f t="shared" si="261"/>
        <v>0</v>
      </c>
      <c r="CA90" s="180">
        <f t="shared" si="251"/>
        <v>0</v>
      </c>
      <c r="CB90" s="97"/>
      <c r="CC90" s="120">
        <f t="shared" si="12"/>
        <v>0</v>
      </c>
      <c r="CD90" s="139">
        <f t="shared" si="13"/>
        <v>0</v>
      </c>
      <c r="CE90" s="97"/>
      <c r="CF90" s="120"/>
      <c r="CH90" s="120"/>
      <c r="CI90" s="97"/>
    </row>
    <row r="91">
      <c r="A91" s="166"/>
      <c r="B91" s="166"/>
      <c r="D91" s="168"/>
      <c r="E91" s="97"/>
      <c r="F91" s="244">
        <v>0.0</v>
      </c>
      <c r="G91" s="237"/>
      <c r="H91" s="238">
        <f t="shared" si="240"/>
        <v>0</v>
      </c>
      <c r="I91" s="237"/>
      <c r="J91" s="162">
        <f t="shared" si="241"/>
        <v>0</v>
      </c>
      <c r="K91" s="221">
        <f t="shared" si="6"/>
        <v>0</v>
      </c>
      <c r="L91" s="97"/>
      <c r="M91" s="239"/>
      <c r="N91" s="240"/>
      <c r="O91" s="245">
        <v>0.0</v>
      </c>
      <c r="P91" s="105"/>
      <c r="Q91" s="105"/>
      <c r="R91" s="188">
        <f t="shared" si="262"/>
        <v>0</v>
      </c>
      <c r="S91" s="105">
        <f t="shared" si="243"/>
        <v>0</v>
      </c>
      <c r="T91" s="221">
        <f t="shared" si="7"/>
        <v>0</v>
      </c>
      <c r="U91" s="97"/>
      <c r="V91" s="108"/>
      <c r="X91" s="110"/>
      <c r="Y91" s="96"/>
      <c r="Z91" s="104"/>
      <c r="AA91" s="104"/>
      <c r="AB91" s="104"/>
      <c r="AC91" s="110">
        <v>0.0</v>
      </c>
      <c r="AD91" s="184">
        <v>0.0</v>
      </c>
      <c r="AE91" s="168"/>
      <c r="AG91" s="112"/>
      <c r="AI91" s="120"/>
      <c r="AJ91" s="176"/>
      <c r="AK91" s="176"/>
      <c r="AL91" s="176"/>
      <c r="AM91" s="168">
        <f t="shared" si="244"/>
        <v>0</v>
      </c>
      <c r="AO91" s="168">
        <f t="shared" si="245"/>
        <v>0</v>
      </c>
      <c r="AP91" s="97"/>
      <c r="AQ91" s="120">
        <f t="shared" si="8"/>
        <v>0</v>
      </c>
      <c r="AR91" s="139">
        <f t="shared" si="9"/>
        <v>0</v>
      </c>
      <c r="AS91" s="97"/>
      <c r="AT91" s="96"/>
      <c r="AV91" s="96"/>
      <c r="AX91" s="105">
        <v>0.0</v>
      </c>
      <c r="AY91" s="105">
        <v>0.0</v>
      </c>
      <c r="BA91" s="105">
        <v>0.0</v>
      </c>
      <c r="BC91" s="105">
        <v>0.0</v>
      </c>
      <c r="BE91" s="105">
        <v>0.0</v>
      </c>
      <c r="BG91" s="105">
        <v>0.0</v>
      </c>
      <c r="BH91" s="105">
        <v>0.0</v>
      </c>
      <c r="BJ91" s="105">
        <v>0.0</v>
      </c>
      <c r="BK91" s="97"/>
      <c r="BL91" s="160"/>
      <c r="BM91" s="162"/>
      <c r="BN91" s="162"/>
      <c r="BO91" s="180">
        <f t="shared" ref="BO91:BP91" si="263">AX91*BO$4</f>
        <v>0</v>
      </c>
      <c r="BP91" s="180">
        <f t="shared" si="263"/>
        <v>0</v>
      </c>
      <c r="BR91" s="180">
        <f t="shared" si="247"/>
        <v>0</v>
      </c>
      <c r="BT91" s="180">
        <f t="shared" si="248"/>
        <v>0</v>
      </c>
      <c r="BV91" s="180">
        <f t="shared" si="249"/>
        <v>0</v>
      </c>
      <c r="BX91" s="180">
        <f t="shared" ref="BX91:BY91" si="264">BG91*BX$4</f>
        <v>0</v>
      </c>
      <c r="BY91" s="180">
        <f t="shared" si="264"/>
        <v>0</v>
      </c>
      <c r="CA91" s="180">
        <f t="shared" si="251"/>
        <v>0</v>
      </c>
      <c r="CB91" s="97"/>
      <c r="CC91" s="120">
        <f t="shared" si="12"/>
        <v>0</v>
      </c>
      <c r="CD91" s="139">
        <f t="shared" si="13"/>
        <v>0</v>
      </c>
      <c r="CE91" s="97"/>
      <c r="CF91" s="120"/>
      <c r="CH91" s="120"/>
      <c r="CI91" s="97"/>
    </row>
    <row r="92">
      <c r="A92" s="166"/>
      <c r="B92" s="166"/>
      <c r="D92" s="168"/>
      <c r="E92" s="97"/>
      <c r="F92" s="244">
        <v>0.0</v>
      </c>
      <c r="G92" s="237"/>
      <c r="H92" s="238">
        <f t="shared" si="240"/>
        <v>0</v>
      </c>
      <c r="I92" s="237"/>
      <c r="J92" s="162">
        <f t="shared" si="241"/>
        <v>0</v>
      </c>
      <c r="K92" s="221">
        <f t="shared" si="6"/>
        <v>0</v>
      </c>
      <c r="L92" s="97"/>
      <c r="M92" s="239"/>
      <c r="N92" s="240"/>
      <c r="O92" s="245">
        <v>0.0</v>
      </c>
      <c r="P92" s="105"/>
      <c r="Q92" s="105"/>
      <c r="R92" s="188">
        <f t="shared" si="262"/>
        <v>0</v>
      </c>
      <c r="S92" s="105">
        <f t="shared" si="243"/>
        <v>0</v>
      </c>
      <c r="T92" s="221">
        <f t="shared" si="7"/>
        <v>0</v>
      </c>
      <c r="U92" s="97"/>
      <c r="V92" s="108"/>
      <c r="X92" s="110"/>
      <c r="Y92" s="96"/>
      <c r="Z92" s="104"/>
      <c r="AA92" s="104"/>
      <c r="AB92" s="104"/>
      <c r="AC92" s="110">
        <v>0.0</v>
      </c>
      <c r="AD92" s="184">
        <v>0.0</v>
      </c>
      <c r="AE92" s="168"/>
      <c r="AG92" s="112"/>
      <c r="AI92" s="120"/>
      <c r="AJ92" s="176"/>
      <c r="AK92" s="176"/>
      <c r="AL92" s="176"/>
      <c r="AM92" s="168">
        <f t="shared" si="244"/>
        <v>0</v>
      </c>
      <c r="AO92" s="168">
        <f t="shared" si="245"/>
        <v>0</v>
      </c>
      <c r="AP92" s="97"/>
      <c r="AQ92" s="120">
        <f t="shared" si="8"/>
        <v>0</v>
      </c>
      <c r="AR92" s="139">
        <f t="shared" si="9"/>
        <v>0</v>
      </c>
      <c r="AS92" s="97"/>
      <c r="AT92" s="96"/>
      <c r="AV92" s="96"/>
      <c r="AX92" s="105">
        <v>0.0</v>
      </c>
      <c r="AY92" s="105">
        <v>0.0</v>
      </c>
      <c r="BA92" s="105">
        <v>0.0</v>
      </c>
      <c r="BC92" s="105">
        <v>0.0</v>
      </c>
      <c r="BE92" s="105">
        <v>0.0</v>
      </c>
      <c r="BG92" s="105">
        <v>0.0</v>
      </c>
      <c r="BH92" s="105">
        <v>0.0</v>
      </c>
      <c r="BJ92" s="105">
        <v>0.0</v>
      </c>
      <c r="BK92" s="97"/>
      <c r="BL92" s="160"/>
      <c r="BM92" s="162"/>
      <c r="BN92" s="162"/>
      <c r="BO92" s="180">
        <f t="shared" ref="BO92:BP92" si="265">AX92*BO$4</f>
        <v>0</v>
      </c>
      <c r="BP92" s="180">
        <f t="shared" si="265"/>
        <v>0</v>
      </c>
      <c r="BR92" s="180">
        <f t="shared" si="247"/>
        <v>0</v>
      </c>
      <c r="BT92" s="180">
        <f t="shared" si="248"/>
        <v>0</v>
      </c>
      <c r="BV92" s="180">
        <f t="shared" si="249"/>
        <v>0</v>
      </c>
      <c r="BX92" s="180">
        <f t="shared" ref="BX92:BY92" si="266">BG92*BX$4</f>
        <v>0</v>
      </c>
      <c r="BY92" s="180">
        <f t="shared" si="266"/>
        <v>0</v>
      </c>
      <c r="CA92" s="180">
        <f t="shared" si="251"/>
        <v>0</v>
      </c>
      <c r="CB92" s="97"/>
      <c r="CC92" s="120">
        <f t="shared" si="12"/>
        <v>0</v>
      </c>
      <c r="CD92" s="139">
        <f t="shared" si="13"/>
        <v>0</v>
      </c>
      <c r="CE92" s="97"/>
      <c r="CF92" s="120"/>
      <c r="CH92" s="120"/>
      <c r="CI92" s="97"/>
    </row>
    <row r="93">
      <c r="A93" s="166"/>
      <c r="B93" s="166"/>
      <c r="D93" s="168"/>
      <c r="E93" s="97"/>
      <c r="F93" s="244">
        <v>0.0</v>
      </c>
      <c r="G93" s="237"/>
      <c r="H93" s="238">
        <f t="shared" si="240"/>
        <v>0</v>
      </c>
      <c r="I93" s="237"/>
      <c r="J93" s="162">
        <f t="shared" si="241"/>
        <v>0</v>
      </c>
      <c r="K93" s="221">
        <f t="shared" si="6"/>
        <v>0</v>
      </c>
      <c r="L93" s="97"/>
      <c r="M93" s="239"/>
      <c r="N93" s="240"/>
      <c r="O93" s="245">
        <v>0.0</v>
      </c>
      <c r="P93" s="105"/>
      <c r="Q93" s="105"/>
      <c r="R93" s="188">
        <f t="shared" si="262"/>
        <v>0</v>
      </c>
      <c r="S93" s="105">
        <f t="shared" si="243"/>
        <v>0</v>
      </c>
      <c r="T93" s="221">
        <f t="shared" si="7"/>
        <v>0</v>
      </c>
      <c r="U93" s="97"/>
      <c r="V93" s="108"/>
      <c r="X93" s="110"/>
      <c r="Y93" s="96"/>
      <c r="Z93" s="104"/>
      <c r="AA93" s="104"/>
      <c r="AB93" s="104"/>
      <c r="AC93" s="110">
        <v>0.0</v>
      </c>
      <c r="AD93" s="184">
        <v>0.0</v>
      </c>
      <c r="AE93" s="168"/>
      <c r="AG93" s="112"/>
      <c r="AI93" s="120"/>
      <c r="AJ93" s="176"/>
      <c r="AK93" s="176"/>
      <c r="AL93" s="176"/>
      <c r="AM93" s="168">
        <f t="shared" si="244"/>
        <v>0</v>
      </c>
      <c r="AO93" s="168">
        <f t="shared" si="245"/>
        <v>0</v>
      </c>
      <c r="AP93" s="97"/>
      <c r="AQ93" s="120">
        <f t="shared" si="8"/>
        <v>0</v>
      </c>
      <c r="AR93" s="139">
        <f t="shared" si="9"/>
        <v>0</v>
      </c>
      <c r="AS93" s="97"/>
      <c r="AT93" s="96"/>
      <c r="AV93" s="96"/>
      <c r="AX93" s="105">
        <v>0.0</v>
      </c>
      <c r="AY93" s="105">
        <v>0.0</v>
      </c>
      <c r="BA93" s="105">
        <v>0.0</v>
      </c>
      <c r="BC93" s="105">
        <v>0.0</v>
      </c>
      <c r="BE93" s="105">
        <v>0.0</v>
      </c>
      <c r="BG93" s="105">
        <v>0.0</v>
      </c>
      <c r="BH93" s="105">
        <v>0.0</v>
      </c>
      <c r="BJ93" s="105">
        <v>0.0</v>
      </c>
      <c r="BK93" s="97"/>
      <c r="BL93" s="160"/>
      <c r="BM93" s="162"/>
      <c r="BN93" s="162"/>
      <c r="BO93" s="180">
        <f t="shared" ref="BO93:BP93" si="267">AX93*BO$4</f>
        <v>0</v>
      </c>
      <c r="BP93" s="180">
        <f t="shared" si="267"/>
        <v>0</v>
      </c>
      <c r="BR93" s="180">
        <f t="shared" si="247"/>
        <v>0</v>
      </c>
      <c r="BT93" s="180">
        <f t="shared" si="248"/>
        <v>0</v>
      </c>
      <c r="BV93" s="180">
        <f t="shared" si="249"/>
        <v>0</v>
      </c>
      <c r="BX93" s="180">
        <f t="shared" ref="BX93:BY93" si="268">BG93*BX$4</f>
        <v>0</v>
      </c>
      <c r="BY93" s="180">
        <f t="shared" si="268"/>
        <v>0</v>
      </c>
      <c r="CA93" s="180">
        <f t="shared" si="251"/>
        <v>0</v>
      </c>
      <c r="CB93" s="97"/>
      <c r="CC93" s="120">
        <f t="shared" si="12"/>
        <v>0</v>
      </c>
      <c r="CD93" s="139">
        <f t="shared" si="13"/>
        <v>0</v>
      </c>
      <c r="CE93" s="97"/>
      <c r="CF93" s="120"/>
      <c r="CH93" s="120"/>
      <c r="CI93" s="97"/>
    </row>
    <row r="94">
      <c r="A94" s="166"/>
      <c r="B94" s="166"/>
      <c r="D94" s="168"/>
      <c r="E94" s="97"/>
      <c r="F94" s="244">
        <v>0.0</v>
      </c>
      <c r="G94" s="237"/>
      <c r="H94" s="238">
        <f t="shared" si="240"/>
        <v>0</v>
      </c>
      <c r="I94" s="237"/>
      <c r="J94" s="162">
        <f t="shared" si="241"/>
        <v>0</v>
      </c>
      <c r="K94" s="221">
        <f t="shared" si="6"/>
        <v>0</v>
      </c>
      <c r="L94" s="97"/>
      <c r="M94" s="239"/>
      <c r="N94" s="240"/>
      <c r="O94" s="245">
        <v>0.0</v>
      </c>
      <c r="P94" s="105"/>
      <c r="Q94" s="105"/>
      <c r="R94" s="188">
        <f t="shared" si="262"/>
        <v>0</v>
      </c>
      <c r="S94" s="105">
        <f t="shared" si="243"/>
        <v>0</v>
      </c>
      <c r="T94" s="221">
        <f t="shared" si="7"/>
        <v>0</v>
      </c>
      <c r="U94" s="97"/>
      <c r="V94" s="108"/>
      <c r="X94" s="110"/>
      <c r="Y94" s="96"/>
      <c r="Z94" s="104"/>
      <c r="AA94" s="104"/>
      <c r="AB94" s="104"/>
      <c r="AC94" s="110">
        <v>0.0</v>
      </c>
      <c r="AD94" s="184">
        <v>0.0</v>
      </c>
      <c r="AE94" s="168"/>
      <c r="AG94" s="112"/>
      <c r="AI94" s="120"/>
      <c r="AJ94" s="176"/>
      <c r="AK94" s="176"/>
      <c r="AL94" s="176"/>
      <c r="AM94" s="168">
        <f t="shared" si="244"/>
        <v>0</v>
      </c>
      <c r="AO94" s="168">
        <f t="shared" si="245"/>
        <v>0</v>
      </c>
      <c r="AP94" s="97"/>
      <c r="AQ94" s="120">
        <f t="shared" si="8"/>
        <v>0</v>
      </c>
      <c r="AR94" s="139">
        <f t="shared" si="9"/>
        <v>0</v>
      </c>
      <c r="AS94" s="97"/>
      <c r="AT94" s="96"/>
      <c r="AV94" s="96"/>
      <c r="AX94" s="105">
        <v>0.0</v>
      </c>
      <c r="AY94" s="105">
        <v>0.0</v>
      </c>
      <c r="BA94" s="105">
        <v>0.0</v>
      </c>
      <c r="BC94" s="105">
        <v>0.0</v>
      </c>
      <c r="BE94" s="105">
        <v>0.0</v>
      </c>
      <c r="BG94" s="105">
        <v>0.0</v>
      </c>
      <c r="BH94" s="105">
        <v>0.0</v>
      </c>
      <c r="BJ94" s="105">
        <v>0.0</v>
      </c>
      <c r="BK94" s="97"/>
      <c r="BL94" s="160"/>
      <c r="BM94" s="162"/>
      <c r="BN94" s="162"/>
      <c r="BO94" s="180">
        <f t="shared" ref="BO94:BP94" si="269">AX94*BO$4</f>
        <v>0</v>
      </c>
      <c r="BP94" s="180">
        <f t="shared" si="269"/>
        <v>0</v>
      </c>
      <c r="BR94" s="180">
        <f t="shared" si="247"/>
        <v>0</v>
      </c>
      <c r="BT94" s="180">
        <f t="shared" si="248"/>
        <v>0</v>
      </c>
      <c r="BV94" s="180">
        <f t="shared" si="249"/>
        <v>0</v>
      </c>
      <c r="BX94" s="180">
        <f t="shared" ref="BX94:BY94" si="270">BG94*BX$4</f>
        <v>0</v>
      </c>
      <c r="BY94" s="180">
        <f t="shared" si="270"/>
        <v>0</v>
      </c>
      <c r="CA94" s="180">
        <f t="shared" si="251"/>
        <v>0</v>
      </c>
      <c r="CB94" s="97"/>
      <c r="CC94" s="120">
        <f t="shared" si="12"/>
        <v>0</v>
      </c>
      <c r="CD94" s="139">
        <f t="shared" si="13"/>
        <v>0</v>
      </c>
      <c r="CE94" s="97"/>
      <c r="CF94" s="120"/>
      <c r="CH94" s="120"/>
      <c r="CI94" s="97"/>
    </row>
    <row r="95">
      <c r="A95" s="166"/>
      <c r="B95" s="166"/>
      <c r="D95" s="168"/>
      <c r="E95" s="97"/>
      <c r="F95" s="244">
        <v>0.0</v>
      </c>
      <c r="G95" s="237"/>
      <c r="H95" s="238">
        <f t="shared" si="240"/>
        <v>0</v>
      </c>
      <c r="I95" s="237"/>
      <c r="J95" s="162">
        <f t="shared" si="241"/>
        <v>0</v>
      </c>
      <c r="K95" s="221">
        <f t="shared" si="6"/>
        <v>0</v>
      </c>
      <c r="L95" s="97"/>
      <c r="M95" s="239"/>
      <c r="N95" s="240"/>
      <c r="O95" s="245">
        <v>0.0</v>
      </c>
      <c r="P95" s="105"/>
      <c r="Q95" s="105"/>
      <c r="R95" s="188">
        <f t="shared" si="262"/>
        <v>0</v>
      </c>
      <c r="S95" s="105">
        <f t="shared" si="243"/>
        <v>0</v>
      </c>
      <c r="T95" s="221">
        <f t="shared" si="7"/>
        <v>0</v>
      </c>
      <c r="U95" s="97"/>
      <c r="V95" s="108"/>
      <c r="X95" s="110"/>
      <c r="Y95" s="96"/>
      <c r="Z95" s="104"/>
      <c r="AA95" s="104"/>
      <c r="AB95" s="104"/>
      <c r="AC95" s="110">
        <v>0.0</v>
      </c>
      <c r="AD95" s="184">
        <v>0.0</v>
      </c>
      <c r="AE95" s="168"/>
      <c r="AG95" s="112"/>
      <c r="AI95" s="120"/>
      <c r="AJ95" s="176"/>
      <c r="AK95" s="176"/>
      <c r="AL95" s="176"/>
      <c r="AM95" s="168">
        <f t="shared" si="244"/>
        <v>0</v>
      </c>
      <c r="AO95" s="168">
        <f t="shared" si="245"/>
        <v>0</v>
      </c>
      <c r="AP95" s="97"/>
      <c r="AQ95" s="120">
        <f t="shared" si="8"/>
        <v>0</v>
      </c>
      <c r="AR95" s="139">
        <f t="shared" si="9"/>
        <v>0</v>
      </c>
      <c r="AS95" s="97"/>
      <c r="AT95" s="96"/>
      <c r="AV95" s="96"/>
      <c r="AX95" s="105">
        <v>0.0</v>
      </c>
      <c r="AY95" s="105">
        <v>0.0</v>
      </c>
      <c r="BA95" s="105">
        <v>0.0</v>
      </c>
      <c r="BC95" s="105">
        <v>0.0</v>
      </c>
      <c r="BE95" s="105">
        <v>0.0</v>
      </c>
      <c r="BG95" s="105">
        <v>0.0</v>
      </c>
      <c r="BH95" s="105">
        <v>0.0</v>
      </c>
      <c r="BJ95" s="105">
        <v>0.0</v>
      </c>
      <c r="BK95" s="97"/>
      <c r="BL95" s="160"/>
      <c r="BM95" s="162"/>
      <c r="BN95" s="162"/>
      <c r="BO95" s="180">
        <f t="shared" ref="BO95:BP95" si="271">AX95*BO$4</f>
        <v>0</v>
      </c>
      <c r="BP95" s="180">
        <f t="shared" si="271"/>
        <v>0</v>
      </c>
      <c r="BR95" s="180">
        <f t="shared" si="247"/>
        <v>0</v>
      </c>
      <c r="BT95" s="180">
        <f t="shared" si="248"/>
        <v>0</v>
      </c>
      <c r="BV95" s="180">
        <f t="shared" si="249"/>
        <v>0</v>
      </c>
      <c r="BX95" s="180">
        <f t="shared" ref="BX95:BY95" si="272">BG95*BX$4</f>
        <v>0</v>
      </c>
      <c r="BY95" s="180">
        <f t="shared" si="272"/>
        <v>0</v>
      </c>
      <c r="CA95" s="180">
        <f t="shared" si="251"/>
        <v>0</v>
      </c>
      <c r="CB95" s="97"/>
      <c r="CC95" s="120">
        <f t="shared" si="12"/>
        <v>0</v>
      </c>
      <c r="CD95" s="139">
        <f t="shared" si="13"/>
        <v>0</v>
      </c>
      <c r="CE95" s="97"/>
      <c r="CF95" s="120"/>
      <c r="CH95" s="120"/>
      <c r="CI95" s="97"/>
    </row>
    <row r="96">
      <c r="A96" s="204"/>
      <c r="B96" s="204"/>
      <c r="C96" s="88"/>
      <c r="D96" s="205"/>
      <c r="E96" s="121"/>
      <c r="F96" s="249">
        <v>0.0</v>
      </c>
      <c r="G96" s="250"/>
      <c r="H96" s="251">
        <f t="shared" si="240"/>
        <v>0</v>
      </c>
      <c r="I96" s="250"/>
      <c r="J96" s="218">
        <f t="shared" si="241"/>
        <v>0</v>
      </c>
      <c r="K96" s="257">
        <f t="shared" si="6"/>
        <v>0</v>
      </c>
      <c r="L96" s="121"/>
      <c r="M96" s="252"/>
      <c r="N96" s="253"/>
      <c r="O96" s="254">
        <v>0.0</v>
      </c>
      <c r="P96" s="255"/>
      <c r="Q96" s="125"/>
      <c r="R96" s="256">
        <f t="shared" si="262"/>
        <v>0</v>
      </c>
      <c r="S96" s="125">
        <f t="shared" si="243"/>
        <v>0</v>
      </c>
      <c r="T96" s="257">
        <f t="shared" si="7"/>
        <v>0</v>
      </c>
      <c r="U96" s="121"/>
      <c r="V96" s="212"/>
      <c r="W96" s="88"/>
      <c r="X96" s="213"/>
      <c r="Y96" s="117"/>
      <c r="Z96" s="214"/>
      <c r="AA96" s="214"/>
      <c r="AB96" s="214"/>
      <c r="AC96" s="110">
        <v>0.0</v>
      </c>
      <c r="AD96" s="184">
        <v>0.0</v>
      </c>
      <c r="AE96" s="205"/>
      <c r="AF96" s="88"/>
      <c r="AG96" s="215"/>
      <c r="AH96" s="88"/>
      <c r="AI96" s="207"/>
      <c r="AJ96" s="216"/>
      <c r="AK96" s="216"/>
      <c r="AL96" s="216"/>
      <c r="AM96" s="168">
        <f t="shared" si="244"/>
        <v>0</v>
      </c>
      <c r="AO96" s="168">
        <f t="shared" si="245"/>
        <v>0</v>
      </c>
      <c r="AP96" s="97"/>
      <c r="AQ96" s="120">
        <f t="shared" si="8"/>
        <v>0</v>
      </c>
      <c r="AR96" s="139">
        <f t="shared" si="9"/>
        <v>0</v>
      </c>
      <c r="AS96" s="97"/>
      <c r="AT96" s="117"/>
      <c r="AU96" s="88"/>
      <c r="AV96" s="117"/>
      <c r="AW96" s="88"/>
      <c r="AX96" s="105">
        <v>0.0</v>
      </c>
      <c r="AY96" s="105">
        <v>0.0</v>
      </c>
      <c r="BA96" s="105">
        <v>0.0</v>
      </c>
      <c r="BC96" s="105">
        <v>0.0</v>
      </c>
      <c r="BE96" s="105">
        <v>0.0</v>
      </c>
      <c r="BG96" s="105">
        <v>0.0</v>
      </c>
      <c r="BH96" s="105">
        <v>0.0</v>
      </c>
      <c r="BJ96" s="105">
        <v>0.0</v>
      </c>
      <c r="BK96" s="97"/>
      <c r="BL96" s="217"/>
      <c r="BM96" s="218"/>
      <c r="BN96" s="218"/>
      <c r="BO96" s="180">
        <f t="shared" ref="BO96:BP96" si="273">AX96*BO$4</f>
        <v>0</v>
      </c>
      <c r="BP96" s="180">
        <f t="shared" si="273"/>
        <v>0</v>
      </c>
      <c r="BR96" s="180">
        <f t="shared" si="247"/>
        <v>0</v>
      </c>
      <c r="BT96" s="180">
        <f t="shared" si="248"/>
        <v>0</v>
      </c>
      <c r="BV96" s="260">
        <f t="shared" si="249"/>
        <v>0</v>
      </c>
      <c r="BW96" s="88"/>
      <c r="BX96" s="180">
        <f t="shared" ref="BX96:BY96" si="274">BG96*BX$4</f>
        <v>0</v>
      </c>
      <c r="BY96" s="180">
        <f t="shared" si="274"/>
        <v>0</v>
      </c>
      <c r="CA96" s="180">
        <f t="shared" si="251"/>
        <v>0</v>
      </c>
      <c r="CB96" s="97"/>
      <c r="CC96" s="120">
        <f t="shared" si="12"/>
        <v>0</v>
      </c>
      <c r="CD96" s="139">
        <f t="shared" si="13"/>
        <v>0</v>
      </c>
      <c r="CE96" s="97"/>
      <c r="CF96" s="207"/>
      <c r="CG96" s="88"/>
      <c r="CH96" s="207"/>
      <c r="CI96" s="121"/>
    </row>
    <row r="97">
      <c r="A97" s="127" t="s">
        <v>25</v>
      </c>
      <c r="B97" s="128" t="s">
        <v>209</v>
      </c>
      <c r="C97" s="56"/>
      <c r="D97" s="129"/>
      <c r="E97" s="165"/>
      <c r="F97" s="224"/>
      <c r="G97" s="258">
        <v>3.0</v>
      </c>
      <c r="H97" s="226"/>
      <c r="I97" s="227">
        <f>G97*I$4</f>
        <v>3</v>
      </c>
      <c r="J97" s="228">
        <f>SUM(I97)</f>
        <v>3</v>
      </c>
      <c r="K97" s="229">
        <f t="shared" si="6"/>
        <v>2.728370221</v>
      </c>
      <c r="L97" s="152"/>
      <c r="M97" s="230">
        <v>2.83</v>
      </c>
      <c r="N97" s="231">
        <v>8.5</v>
      </c>
      <c r="O97" s="232"/>
      <c r="P97" s="233">
        <f t="shared" ref="P97:Q97" si="275">M97*P$4</f>
        <v>2.83</v>
      </c>
      <c r="Q97" s="233">
        <f t="shared" si="275"/>
        <v>8.5</v>
      </c>
      <c r="R97" s="235"/>
      <c r="S97" s="233">
        <f>SUM(P97:Q97)</f>
        <v>11.33</v>
      </c>
      <c r="T97" s="229">
        <f t="shared" si="7"/>
        <v>16.41537738</v>
      </c>
      <c r="U97" s="152"/>
      <c r="V97" s="146">
        <v>4.0</v>
      </c>
      <c r="W97" s="56"/>
      <c r="X97" s="147">
        <v>7.0</v>
      </c>
      <c r="Y97" s="147">
        <v>8.0</v>
      </c>
      <c r="Z97" s="56"/>
      <c r="AA97" s="147">
        <v>0.0</v>
      </c>
      <c r="AB97" s="56"/>
      <c r="AC97" s="147"/>
      <c r="AD97" s="148"/>
      <c r="AE97" s="150">
        <f>V97*AE$4</f>
        <v>8</v>
      </c>
      <c r="AF97" s="56"/>
      <c r="AG97" s="150">
        <f>X97*AG$4</f>
        <v>21</v>
      </c>
      <c r="AH97" s="56"/>
      <c r="AI97" s="150">
        <f>Y97*AI$4</f>
        <v>32</v>
      </c>
      <c r="AJ97" s="56"/>
      <c r="AK97" s="150">
        <f>AA97*AK$4</f>
        <v>0</v>
      </c>
      <c r="AL97" s="56"/>
      <c r="AM97" s="150"/>
      <c r="AN97" s="56"/>
      <c r="AO97" s="150"/>
      <c r="AP97" s="152"/>
      <c r="AQ97" s="129">
        <f t="shared" si="8"/>
        <v>61</v>
      </c>
      <c r="AR97" s="154">
        <f t="shared" si="9"/>
        <v>43.08125</v>
      </c>
      <c r="AS97" s="152"/>
      <c r="AT97" s="186">
        <v>0.0</v>
      </c>
      <c r="AV97" s="105">
        <v>0.0</v>
      </c>
      <c r="AX97" s="159"/>
      <c r="AY97" s="146"/>
      <c r="AZ97" s="56"/>
      <c r="BA97" s="146"/>
      <c r="BB97" s="56"/>
      <c r="BC97" s="146"/>
      <c r="BD97" s="56"/>
      <c r="BE97" s="146"/>
      <c r="BF97" s="56"/>
      <c r="BG97" s="146"/>
      <c r="BH97" s="146"/>
      <c r="BI97" s="56"/>
      <c r="BJ97" s="146"/>
      <c r="BK97" s="152"/>
      <c r="BL97" s="160">
        <f>ROUND(IFERROR(((AT97/AV97)*100)*BL$4,0),0)</f>
        <v>0</v>
      </c>
      <c r="BO97" s="129"/>
      <c r="BP97" s="129"/>
      <c r="BQ97" s="129"/>
      <c r="BR97" s="129"/>
      <c r="BS97" s="129"/>
      <c r="BT97" s="129"/>
      <c r="BU97" s="129"/>
      <c r="BV97" s="162"/>
      <c r="BW97" s="162"/>
      <c r="BX97" s="129"/>
      <c r="BY97" s="129"/>
      <c r="BZ97" s="129"/>
      <c r="CA97" s="129"/>
      <c r="CB97" s="152"/>
      <c r="CC97" s="129">
        <f t="shared" si="12"/>
        <v>0</v>
      </c>
      <c r="CD97" s="154">
        <f t="shared" si="13"/>
        <v>0</v>
      </c>
      <c r="CE97" s="152"/>
      <c r="CF97" s="154">
        <f>CD97+AR97+T97+K97</f>
        <v>62.2249976</v>
      </c>
      <c r="CG97" s="56"/>
      <c r="CH97" s="129"/>
      <c r="CI97" s="165"/>
    </row>
    <row r="98">
      <c r="A98" s="166">
        <v>1.0</v>
      </c>
      <c r="B98" s="166" t="s">
        <v>45</v>
      </c>
      <c r="C98" s="167"/>
      <c r="D98" s="168">
        <v>7.0</v>
      </c>
      <c r="E98" s="97"/>
      <c r="F98" s="236">
        <v>9.0</v>
      </c>
      <c r="G98" s="237"/>
      <c r="H98" s="238">
        <f t="shared" ref="H98:H109" si="278">F98*H$4</f>
        <v>27</v>
      </c>
      <c r="I98" s="237"/>
      <c r="J98" s="162">
        <f t="shared" ref="J98:J109" si="279">SUM(H98)</f>
        <v>27</v>
      </c>
      <c r="K98" s="221">
        <f t="shared" si="6"/>
        <v>24.55533199</v>
      </c>
      <c r="L98" s="97"/>
      <c r="M98" s="239"/>
      <c r="N98" s="240"/>
      <c r="O98" s="248">
        <v>7.5</v>
      </c>
      <c r="P98" s="105"/>
      <c r="Q98" s="105"/>
      <c r="R98" s="188">
        <f t="shared" ref="R98:R102" si="280">O98*R$4</f>
        <v>7.5</v>
      </c>
      <c r="S98" s="105">
        <f t="shared" ref="S98:S109" si="281">SUM(R98)</f>
        <v>7.5</v>
      </c>
      <c r="T98" s="221">
        <f t="shared" si="7"/>
        <v>10.86631336</v>
      </c>
      <c r="U98" s="97"/>
      <c r="V98" s="108"/>
      <c r="X98" s="110"/>
      <c r="Y98" s="96"/>
      <c r="Z98" s="104"/>
      <c r="AA98" s="104"/>
      <c r="AB98" s="104"/>
      <c r="AC98" s="110">
        <v>16.0</v>
      </c>
      <c r="AD98" s="175">
        <v>6.5</v>
      </c>
      <c r="AE98" s="168"/>
      <c r="AG98" s="112"/>
      <c r="AI98" s="120"/>
      <c r="AJ98" s="176"/>
      <c r="AK98" s="176"/>
      <c r="AL98" s="176"/>
      <c r="AM98" s="168">
        <f t="shared" ref="AM98:AM109" si="282">AC98*AM$4</f>
        <v>4</v>
      </c>
      <c r="AO98" s="168">
        <f t="shared" ref="AO98:AO109" si="283">AD98*AO$4</f>
        <v>6.5</v>
      </c>
      <c r="AP98" s="97"/>
      <c r="AQ98" s="120">
        <f t="shared" si="8"/>
        <v>10.5</v>
      </c>
      <c r="AR98" s="139">
        <f t="shared" si="9"/>
        <v>7.415625</v>
      </c>
      <c r="AS98" s="97"/>
      <c r="AT98" s="96"/>
      <c r="AV98" s="96"/>
      <c r="AX98" s="114">
        <v>3.0</v>
      </c>
      <c r="AY98" s="114">
        <v>1.0</v>
      </c>
      <c r="BA98" s="114">
        <v>3.0</v>
      </c>
      <c r="BC98" s="105">
        <v>0.0</v>
      </c>
      <c r="BE98" s="114">
        <v>2.0</v>
      </c>
      <c r="BG98" s="264">
        <v>2.75</v>
      </c>
      <c r="BH98" s="105">
        <v>0.0</v>
      </c>
      <c r="BJ98" s="259">
        <v>6.5</v>
      </c>
      <c r="BK98" s="97"/>
      <c r="BL98" s="160"/>
      <c r="BM98" s="162"/>
      <c r="BN98" s="162"/>
      <c r="BO98" s="180">
        <f t="shared" ref="BO98:BP98" si="276">AX98*BO$4</f>
        <v>15</v>
      </c>
      <c r="BP98" s="180">
        <f t="shared" si="276"/>
        <v>6</v>
      </c>
      <c r="BR98" s="180">
        <f t="shared" ref="BR98:BR109" si="285">BA98*BR$4</f>
        <v>12</v>
      </c>
      <c r="BT98" s="180">
        <f t="shared" ref="BT98:BT109" si="286">BC98*BT$4</f>
        <v>0</v>
      </c>
      <c r="BV98" s="180">
        <f t="shared" ref="BV98:BV109" si="287">BD98*BW$4</f>
        <v>0</v>
      </c>
      <c r="BX98" s="180">
        <f t="shared" ref="BX98:BY98" si="277">BG98*BX$4</f>
        <v>27.5</v>
      </c>
      <c r="BY98" s="180">
        <f t="shared" si="277"/>
        <v>0</v>
      </c>
      <c r="CA98" s="180">
        <f t="shared" ref="CA98:CA109" si="289">BJ98*CA$4</f>
        <v>65</v>
      </c>
      <c r="CB98" s="97"/>
      <c r="CC98" s="120">
        <f t="shared" si="12"/>
        <v>125.5</v>
      </c>
      <c r="CD98" s="139">
        <f t="shared" si="13"/>
        <v>16.75508034</v>
      </c>
      <c r="CE98" s="97"/>
      <c r="CF98" s="139">
        <f t="shared" ref="CF98:CF105" si="290">CD98+AR98+T98+K98+D98</f>
        <v>66.59235069</v>
      </c>
      <c r="CH98" s="139">
        <f t="shared" ref="CH98:CH105" si="291">CF98+(CF$97/COUNT(CF$98:CF$109))</f>
        <v>74.37047539</v>
      </c>
      <c r="CI98" s="97"/>
    </row>
    <row r="99">
      <c r="A99" s="166">
        <v>2.0</v>
      </c>
      <c r="B99" s="166" t="s">
        <v>210</v>
      </c>
      <c r="D99" s="168">
        <v>1.0</v>
      </c>
      <c r="E99" s="97"/>
      <c r="F99" s="236">
        <v>7.0</v>
      </c>
      <c r="G99" s="237"/>
      <c r="H99" s="238">
        <f t="shared" si="278"/>
        <v>21</v>
      </c>
      <c r="I99" s="237"/>
      <c r="J99" s="162">
        <f t="shared" si="279"/>
        <v>21</v>
      </c>
      <c r="K99" s="221">
        <f t="shared" si="6"/>
        <v>19.09859155</v>
      </c>
      <c r="L99" s="97"/>
      <c r="M99" s="239"/>
      <c r="N99" s="240"/>
      <c r="O99" s="241">
        <v>4.0</v>
      </c>
      <c r="P99" s="105"/>
      <c r="Q99" s="105"/>
      <c r="R99" s="188">
        <f t="shared" si="280"/>
        <v>4</v>
      </c>
      <c r="S99" s="105">
        <f t="shared" si="281"/>
        <v>4</v>
      </c>
      <c r="T99" s="221">
        <f t="shared" si="7"/>
        <v>5.795367125</v>
      </c>
      <c r="U99" s="97"/>
      <c r="V99" s="108"/>
      <c r="X99" s="110"/>
      <c r="Y99" s="96"/>
      <c r="Z99" s="104"/>
      <c r="AA99" s="104"/>
      <c r="AB99" s="104"/>
      <c r="AC99" s="110">
        <v>7.0</v>
      </c>
      <c r="AD99" s="184">
        <v>6.0</v>
      </c>
      <c r="AE99" s="168"/>
      <c r="AG99" s="112"/>
      <c r="AI99" s="120"/>
      <c r="AJ99" s="176"/>
      <c r="AK99" s="176"/>
      <c r="AL99" s="176"/>
      <c r="AM99" s="168">
        <f t="shared" si="282"/>
        <v>1.75</v>
      </c>
      <c r="AO99" s="168">
        <f t="shared" si="283"/>
        <v>6</v>
      </c>
      <c r="AP99" s="97"/>
      <c r="AQ99" s="120">
        <f t="shared" si="8"/>
        <v>7.75</v>
      </c>
      <c r="AR99" s="139">
        <f t="shared" si="9"/>
        <v>5.4734375</v>
      </c>
      <c r="AS99" s="97"/>
      <c r="AT99" s="96"/>
      <c r="AV99" s="267"/>
      <c r="AW99" s="267"/>
      <c r="AX99" s="114">
        <v>4.0</v>
      </c>
      <c r="AY99" s="114">
        <v>3.0</v>
      </c>
      <c r="BA99" s="114">
        <v>3.0</v>
      </c>
      <c r="BC99" s="105">
        <v>0.0</v>
      </c>
      <c r="BE99" s="105">
        <v>0.0</v>
      </c>
      <c r="BG99" s="114">
        <v>2.0</v>
      </c>
      <c r="BH99" s="105">
        <v>0.0</v>
      </c>
      <c r="BJ99" s="114">
        <v>6.0</v>
      </c>
      <c r="BK99" s="97"/>
      <c r="BL99" s="120"/>
      <c r="BM99" s="120"/>
      <c r="BN99" s="120"/>
      <c r="BO99" s="180">
        <f t="shared" ref="BO99:BP99" si="284">AX99*BO$4</f>
        <v>20</v>
      </c>
      <c r="BP99" s="180">
        <f t="shared" si="284"/>
        <v>18</v>
      </c>
      <c r="BR99" s="180">
        <f t="shared" si="285"/>
        <v>12</v>
      </c>
      <c r="BT99" s="180">
        <f t="shared" si="286"/>
        <v>0</v>
      </c>
      <c r="BV99" s="180">
        <f t="shared" si="287"/>
        <v>0</v>
      </c>
      <c r="BX99" s="180">
        <f t="shared" ref="BX99:BY99" si="288">BG99*BX$4</f>
        <v>20</v>
      </c>
      <c r="BY99" s="180">
        <f t="shared" si="288"/>
        <v>0</v>
      </c>
      <c r="CA99" s="180">
        <f t="shared" si="289"/>
        <v>60</v>
      </c>
      <c r="CB99" s="97"/>
      <c r="CC99" s="120">
        <f t="shared" si="12"/>
        <v>130</v>
      </c>
      <c r="CD99" s="139">
        <f t="shared" si="13"/>
        <v>17.35586011</v>
      </c>
      <c r="CE99" s="97"/>
      <c r="CF99" s="139">
        <f t="shared" si="290"/>
        <v>48.72325629</v>
      </c>
      <c r="CH99" s="139">
        <f t="shared" si="291"/>
        <v>56.50138099</v>
      </c>
      <c r="CI99" s="97"/>
    </row>
    <row r="100">
      <c r="A100" s="166">
        <v>3.0</v>
      </c>
      <c r="B100" s="166" t="s">
        <v>211</v>
      </c>
      <c r="D100" s="168">
        <v>1.0</v>
      </c>
      <c r="E100" s="97"/>
      <c r="F100" s="236">
        <v>5.5</v>
      </c>
      <c r="G100" s="237"/>
      <c r="H100" s="238">
        <f t="shared" si="278"/>
        <v>16.5</v>
      </c>
      <c r="I100" s="237"/>
      <c r="J100" s="162">
        <f t="shared" si="279"/>
        <v>16.5</v>
      </c>
      <c r="K100" s="221">
        <f t="shared" si="6"/>
        <v>15.00603622</v>
      </c>
      <c r="L100" s="97"/>
      <c r="M100" s="239"/>
      <c r="N100" s="240"/>
      <c r="O100" s="248">
        <v>3.5</v>
      </c>
      <c r="P100" s="246"/>
      <c r="Q100" s="246"/>
      <c r="R100" s="188">
        <f t="shared" si="280"/>
        <v>3.5</v>
      </c>
      <c r="S100" s="105">
        <f t="shared" si="281"/>
        <v>3.5</v>
      </c>
      <c r="T100" s="221">
        <f t="shared" si="7"/>
        <v>5.070946235</v>
      </c>
      <c r="U100" s="97"/>
      <c r="V100" s="108"/>
      <c r="X100" s="110"/>
      <c r="Y100" s="96"/>
      <c r="Z100" s="104"/>
      <c r="AA100" s="104"/>
      <c r="AB100" s="104"/>
      <c r="AC100" s="110">
        <v>0.0</v>
      </c>
      <c r="AD100" s="184">
        <v>0.0</v>
      </c>
      <c r="AE100" s="168"/>
      <c r="AG100" s="112"/>
      <c r="AI100" s="120"/>
      <c r="AJ100" s="176"/>
      <c r="AK100" s="176"/>
      <c r="AL100" s="176"/>
      <c r="AM100" s="168">
        <f t="shared" si="282"/>
        <v>0</v>
      </c>
      <c r="AO100" s="168">
        <f t="shared" si="283"/>
        <v>0</v>
      </c>
      <c r="AP100" s="97"/>
      <c r="AQ100" s="120">
        <f t="shared" si="8"/>
        <v>0</v>
      </c>
      <c r="AR100" s="139">
        <f t="shared" si="9"/>
        <v>0</v>
      </c>
      <c r="AS100" s="97"/>
      <c r="AT100" s="96"/>
      <c r="AV100" s="267"/>
      <c r="AW100" s="267"/>
      <c r="AX100" s="114">
        <v>5.0</v>
      </c>
      <c r="AY100" s="105">
        <v>0.0</v>
      </c>
      <c r="BA100" s="105">
        <v>0.0</v>
      </c>
      <c r="BC100" s="105">
        <v>0.0</v>
      </c>
      <c r="BE100" s="105">
        <v>0.0</v>
      </c>
      <c r="BG100" s="114">
        <v>3.0</v>
      </c>
      <c r="BH100" s="105">
        <v>0.0</v>
      </c>
      <c r="BJ100" s="263">
        <v>4.5</v>
      </c>
      <c r="BK100" s="97"/>
      <c r="BL100" s="120"/>
      <c r="BM100" s="120"/>
      <c r="BN100" s="120"/>
      <c r="BO100" s="180">
        <f t="shared" ref="BO100:BP100" si="292">AX100*BO$4</f>
        <v>25</v>
      </c>
      <c r="BP100" s="180">
        <f t="shared" si="292"/>
        <v>0</v>
      </c>
      <c r="BR100" s="180">
        <f t="shared" si="285"/>
        <v>0</v>
      </c>
      <c r="BT100" s="180">
        <f t="shared" si="286"/>
        <v>0</v>
      </c>
      <c r="BV100" s="180">
        <f t="shared" si="287"/>
        <v>0</v>
      </c>
      <c r="BX100" s="180">
        <f t="shared" ref="BX100:BY100" si="293">BG100*BX$4</f>
        <v>30</v>
      </c>
      <c r="BY100" s="180">
        <f t="shared" si="293"/>
        <v>0</v>
      </c>
      <c r="CA100" s="180">
        <f t="shared" si="289"/>
        <v>45</v>
      </c>
      <c r="CB100" s="97"/>
      <c r="CC100" s="120">
        <f t="shared" si="12"/>
        <v>100</v>
      </c>
      <c r="CD100" s="139">
        <f t="shared" si="13"/>
        <v>13.35066163</v>
      </c>
      <c r="CE100" s="97"/>
      <c r="CF100" s="139">
        <f t="shared" si="290"/>
        <v>34.42764408</v>
      </c>
      <c r="CH100" s="139">
        <f t="shared" si="291"/>
        <v>42.20576878</v>
      </c>
      <c r="CI100" s="97"/>
    </row>
    <row r="101">
      <c r="A101" s="222">
        <v>4.0</v>
      </c>
      <c r="B101" s="166" t="s">
        <v>212</v>
      </c>
      <c r="D101" s="168">
        <v>1.0</v>
      </c>
      <c r="E101" s="97"/>
      <c r="F101" s="236">
        <v>3.5</v>
      </c>
      <c r="G101" s="237"/>
      <c r="H101" s="238">
        <f t="shared" si="278"/>
        <v>10.5</v>
      </c>
      <c r="I101" s="237"/>
      <c r="J101" s="162">
        <f t="shared" si="279"/>
        <v>10.5</v>
      </c>
      <c r="K101" s="221">
        <f t="shared" si="6"/>
        <v>9.549295775</v>
      </c>
      <c r="L101" s="97"/>
      <c r="M101" s="239"/>
      <c r="N101" s="240"/>
      <c r="O101" s="245">
        <v>0.0</v>
      </c>
      <c r="P101" s="246"/>
      <c r="Q101" s="246"/>
      <c r="R101" s="188">
        <f t="shared" si="280"/>
        <v>0</v>
      </c>
      <c r="S101" s="105">
        <f t="shared" si="281"/>
        <v>0</v>
      </c>
      <c r="T101" s="221">
        <f t="shared" si="7"/>
        <v>0</v>
      </c>
      <c r="U101" s="97"/>
      <c r="V101" s="108"/>
      <c r="X101" s="110"/>
      <c r="Y101" s="96"/>
      <c r="Z101" s="104"/>
      <c r="AA101" s="104"/>
      <c r="AB101" s="104"/>
      <c r="AC101" s="110">
        <v>10.0</v>
      </c>
      <c r="AD101" s="184">
        <v>7.0</v>
      </c>
      <c r="AE101" s="168"/>
      <c r="AG101" s="112"/>
      <c r="AI101" s="120"/>
      <c r="AJ101" s="176"/>
      <c r="AK101" s="176"/>
      <c r="AL101" s="176"/>
      <c r="AM101" s="168">
        <f t="shared" si="282"/>
        <v>2.5</v>
      </c>
      <c r="AO101" s="168">
        <f t="shared" si="283"/>
        <v>7</v>
      </c>
      <c r="AP101" s="97"/>
      <c r="AQ101" s="120">
        <f t="shared" si="8"/>
        <v>9.5</v>
      </c>
      <c r="AR101" s="139">
        <f t="shared" si="9"/>
        <v>6.709375</v>
      </c>
      <c r="AS101" s="97"/>
      <c r="AT101" s="96"/>
      <c r="AV101" s="267"/>
      <c r="AW101" s="267"/>
      <c r="AX101" s="114">
        <v>5.0</v>
      </c>
      <c r="AY101" s="114">
        <v>1.0</v>
      </c>
      <c r="BA101" s="105">
        <v>0.0</v>
      </c>
      <c r="BC101" s="105">
        <v>0.0</v>
      </c>
      <c r="BE101" s="105">
        <v>0.0</v>
      </c>
      <c r="BG101" s="114">
        <v>1.0</v>
      </c>
      <c r="BH101" s="105">
        <v>0.0</v>
      </c>
      <c r="BJ101" s="263">
        <v>2.5</v>
      </c>
      <c r="BK101" s="97"/>
      <c r="BL101" s="120"/>
      <c r="BM101" s="120"/>
      <c r="BN101" s="120"/>
      <c r="BO101" s="180">
        <f t="shared" ref="BO101:BP101" si="294">AX101*BO$4</f>
        <v>25</v>
      </c>
      <c r="BP101" s="180">
        <f t="shared" si="294"/>
        <v>6</v>
      </c>
      <c r="BR101" s="180">
        <f t="shared" si="285"/>
        <v>0</v>
      </c>
      <c r="BT101" s="180">
        <f t="shared" si="286"/>
        <v>0</v>
      </c>
      <c r="BV101" s="180">
        <f t="shared" si="287"/>
        <v>0</v>
      </c>
      <c r="BX101" s="180">
        <f t="shared" ref="BX101:BY101" si="295">BG101*BX$4</f>
        <v>10</v>
      </c>
      <c r="BY101" s="180">
        <f t="shared" si="295"/>
        <v>0</v>
      </c>
      <c r="CA101" s="180">
        <f t="shared" si="289"/>
        <v>25</v>
      </c>
      <c r="CB101" s="97"/>
      <c r="CC101" s="120">
        <f t="shared" si="12"/>
        <v>66</v>
      </c>
      <c r="CD101" s="139">
        <f t="shared" si="13"/>
        <v>8.811436673</v>
      </c>
      <c r="CE101" s="97"/>
      <c r="CF101" s="139">
        <f t="shared" si="290"/>
        <v>26.07010745</v>
      </c>
      <c r="CH101" s="139">
        <f t="shared" si="291"/>
        <v>33.84823215</v>
      </c>
      <c r="CI101" s="97"/>
    </row>
    <row r="102">
      <c r="A102" s="222">
        <v>5.0</v>
      </c>
      <c r="B102" s="166" t="s">
        <v>213</v>
      </c>
      <c r="D102" s="168">
        <v>0.0</v>
      </c>
      <c r="E102" s="97"/>
      <c r="F102" s="244">
        <v>0.0</v>
      </c>
      <c r="G102" s="237"/>
      <c r="H102" s="238">
        <f t="shared" si="278"/>
        <v>0</v>
      </c>
      <c r="I102" s="237"/>
      <c r="J102" s="162">
        <f t="shared" si="279"/>
        <v>0</v>
      </c>
      <c r="K102" s="221">
        <f t="shared" si="6"/>
        <v>0</v>
      </c>
      <c r="L102" s="97"/>
      <c r="M102" s="239"/>
      <c r="N102" s="240"/>
      <c r="O102" s="245">
        <v>0.0</v>
      </c>
      <c r="P102" s="246"/>
      <c r="Q102" s="246"/>
      <c r="R102" s="188">
        <f t="shared" si="280"/>
        <v>0</v>
      </c>
      <c r="S102" s="105">
        <f t="shared" si="281"/>
        <v>0</v>
      </c>
      <c r="T102" s="221">
        <f t="shared" si="7"/>
        <v>0</v>
      </c>
      <c r="U102" s="97"/>
      <c r="V102" s="108"/>
      <c r="X102" s="110"/>
      <c r="Y102" s="96"/>
      <c r="Z102" s="104"/>
      <c r="AA102" s="104"/>
      <c r="AB102" s="104"/>
      <c r="AC102" s="110">
        <v>0.0</v>
      </c>
      <c r="AD102" s="184">
        <v>0.0</v>
      </c>
      <c r="AE102" s="168"/>
      <c r="AG102" s="112"/>
      <c r="AI102" s="120"/>
      <c r="AJ102" s="176"/>
      <c r="AK102" s="176"/>
      <c r="AL102" s="176"/>
      <c r="AM102" s="168">
        <f t="shared" si="282"/>
        <v>0</v>
      </c>
      <c r="AO102" s="168">
        <f t="shared" si="283"/>
        <v>0</v>
      </c>
      <c r="AP102" s="97"/>
      <c r="AQ102" s="120">
        <f t="shared" si="8"/>
        <v>0</v>
      </c>
      <c r="AR102" s="139">
        <f t="shared" si="9"/>
        <v>0</v>
      </c>
      <c r="AS102" s="97"/>
      <c r="AT102" s="96"/>
      <c r="AV102" s="267"/>
      <c r="AW102" s="267"/>
      <c r="AX102" s="105">
        <v>0.0</v>
      </c>
      <c r="AY102" s="105">
        <v>0.0</v>
      </c>
      <c r="BA102" s="105">
        <v>0.0</v>
      </c>
      <c r="BC102" s="105">
        <v>0.0</v>
      </c>
      <c r="BE102" s="105">
        <v>0.0</v>
      </c>
      <c r="BG102" s="105">
        <v>0.0</v>
      </c>
      <c r="BH102" s="105">
        <v>0.0</v>
      </c>
      <c r="BJ102" s="105">
        <v>0.0</v>
      </c>
      <c r="BK102" s="97"/>
      <c r="BL102" s="120"/>
      <c r="BM102" s="120"/>
      <c r="BN102" s="120"/>
      <c r="BO102" s="180">
        <f t="shared" ref="BO102:BP102" si="296">AX102*BO$4</f>
        <v>0</v>
      </c>
      <c r="BP102" s="180">
        <f t="shared" si="296"/>
        <v>0</v>
      </c>
      <c r="BR102" s="180">
        <f t="shared" si="285"/>
        <v>0</v>
      </c>
      <c r="BT102" s="180">
        <f t="shared" si="286"/>
        <v>0</v>
      </c>
      <c r="BV102" s="180">
        <f t="shared" si="287"/>
        <v>0</v>
      </c>
      <c r="BX102" s="180">
        <f t="shared" ref="BX102:BY102" si="297">BG102*BX$4</f>
        <v>0</v>
      </c>
      <c r="BY102" s="180">
        <f t="shared" si="297"/>
        <v>0</v>
      </c>
      <c r="CA102" s="180">
        <f t="shared" si="289"/>
        <v>0</v>
      </c>
      <c r="CB102" s="97"/>
      <c r="CC102" s="120">
        <f t="shared" si="12"/>
        <v>0</v>
      </c>
      <c r="CD102" s="139">
        <f t="shared" si="13"/>
        <v>0</v>
      </c>
      <c r="CE102" s="97"/>
      <c r="CF102" s="139">
        <f t="shared" si="290"/>
        <v>0</v>
      </c>
      <c r="CH102" s="139">
        <f t="shared" si="291"/>
        <v>7.778124701</v>
      </c>
      <c r="CI102" s="97"/>
    </row>
    <row r="103">
      <c r="A103" s="166">
        <v>6.0</v>
      </c>
      <c r="B103" s="166" t="s">
        <v>214</v>
      </c>
      <c r="D103" s="168">
        <v>2.0</v>
      </c>
      <c r="E103" s="97"/>
      <c r="F103" s="244">
        <v>0.0</v>
      </c>
      <c r="G103" s="237"/>
      <c r="H103" s="238">
        <f t="shared" si="278"/>
        <v>0</v>
      </c>
      <c r="I103" s="237"/>
      <c r="J103" s="162">
        <f t="shared" si="279"/>
        <v>0</v>
      </c>
      <c r="K103" s="221">
        <f t="shared" si="6"/>
        <v>0</v>
      </c>
      <c r="L103" s="97"/>
      <c r="M103" s="239"/>
      <c r="N103" s="240"/>
      <c r="O103" s="241">
        <v>4.0</v>
      </c>
      <c r="P103" s="105"/>
      <c r="Q103" s="105"/>
      <c r="R103" s="188">
        <f t="shared" ref="R103:R109" si="300">M103*R$4</f>
        <v>0</v>
      </c>
      <c r="S103" s="105">
        <f t="shared" si="281"/>
        <v>0</v>
      </c>
      <c r="T103" s="221">
        <f t="shared" si="7"/>
        <v>0</v>
      </c>
      <c r="U103" s="97"/>
      <c r="V103" s="108"/>
      <c r="X103" s="110"/>
      <c r="Y103" s="96"/>
      <c r="Z103" s="104"/>
      <c r="AA103" s="104"/>
      <c r="AB103" s="104"/>
      <c r="AC103" s="110">
        <v>0.0</v>
      </c>
      <c r="AD103" s="184">
        <v>0.0</v>
      </c>
      <c r="AE103" s="168"/>
      <c r="AG103" s="112"/>
      <c r="AI103" s="120"/>
      <c r="AJ103" s="176"/>
      <c r="AK103" s="176"/>
      <c r="AL103" s="176"/>
      <c r="AM103" s="168">
        <f t="shared" si="282"/>
        <v>0</v>
      </c>
      <c r="AO103" s="168">
        <f t="shared" si="283"/>
        <v>0</v>
      </c>
      <c r="AP103" s="97"/>
      <c r="AQ103" s="120">
        <f t="shared" si="8"/>
        <v>0</v>
      </c>
      <c r="AR103" s="139">
        <f t="shared" si="9"/>
        <v>0</v>
      </c>
      <c r="AS103" s="97"/>
      <c r="AT103" s="96"/>
      <c r="AV103" s="267"/>
      <c r="AW103" s="267"/>
      <c r="AX103" s="114">
        <v>1.0</v>
      </c>
      <c r="AY103" s="105">
        <v>0.0</v>
      </c>
      <c r="BA103" s="105">
        <v>0.0</v>
      </c>
      <c r="BC103" s="105">
        <v>0.0</v>
      </c>
      <c r="BE103" s="105">
        <v>0.0</v>
      </c>
      <c r="BG103" s="264">
        <v>0.75</v>
      </c>
      <c r="BH103" s="105">
        <v>0.0</v>
      </c>
      <c r="BJ103" s="105">
        <v>0.0</v>
      </c>
      <c r="BK103" s="97"/>
      <c r="BL103" s="120"/>
      <c r="BM103" s="120"/>
      <c r="BN103" s="120"/>
      <c r="BO103" s="180">
        <f t="shared" ref="BO103:BP103" si="298">AX103*BO$4</f>
        <v>5</v>
      </c>
      <c r="BP103" s="180">
        <f t="shared" si="298"/>
        <v>0</v>
      </c>
      <c r="BR103" s="180">
        <f t="shared" si="285"/>
        <v>0</v>
      </c>
      <c r="BT103" s="180">
        <f t="shared" si="286"/>
        <v>0</v>
      </c>
      <c r="BV103" s="180">
        <f t="shared" si="287"/>
        <v>0</v>
      </c>
      <c r="BX103" s="180">
        <f t="shared" ref="BX103:BY103" si="299">BG103*BX$4</f>
        <v>7.5</v>
      </c>
      <c r="BY103" s="180">
        <f t="shared" si="299"/>
        <v>0</v>
      </c>
      <c r="CA103" s="180">
        <f t="shared" si="289"/>
        <v>0</v>
      </c>
      <c r="CB103" s="97"/>
      <c r="CC103" s="120">
        <f t="shared" si="12"/>
        <v>12.5</v>
      </c>
      <c r="CD103" s="139">
        <f t="shared" si="13"/>
        <v>1.668832703</v>
      </c>
      <c r="CE103" s="97"/>
      <c r="CF103" s="139">
        <f t="shared" si="290"/>
        <v>3.668832703</v>
      </c>
      <c r="CH103" s="139">
        <f t="shared" si="291"/>
        <v>11.4469574</v>
      </c>
      <c r="CI103" s="97"/>
    </row>
    <row r="104">
      <c r="A104" s="166">
        <v>7.0</v>
      </c>
      <c r="B104" s="166" t="s">
        <v>215</v>
      </c>
      <c r="D104" s="168">
        <v>1.0</v>
      </c>
      <c r="E104" s="97"/>
      <c r="F104" s="244">
        <v>0.0</v>
      </c>
      <c r="G104" s="237"/>
      <c r="H104" s="238">
        <f t="shared" si="278"/>
        <v>0</v>
      </c>
      <c r="I104" s="237"/>
      <c r="J104" s="162">
        <f t="shared" si="279"/>
        <v>0</v>
      </c>
      <c r="K104" s="221">
        <f t="shared" si="6"/>
        <v>0</v>
      </c>
      <c r="L104" s="97"/>
      <c r="M104" s="239"/>
      <c r="N104" s="240"/>
      <c r="O104" s="245">
        <v>0.0</v>
      </c>
      <c r="P104" s="105"/>
      <c r="Q104" s="105"/>
      <c r="R104" s="188">
        <f t="shared" si="300"/>
        <v>0</v>
      </c>
      <c r="S104" s="105">
        <f t="shared" si="281"/>
        <v>0</v>
      </c>
      <c r="T104" s="221">
        <f t="shared" si="7"/>
        <v>0</v>
      </c>
      <c r="U104" s="97"/>
      <c r="V104" s="108"/>
      <c r="X104" s="110"/>
      <c r="Y104" s="96"/>
      <c r="Z104" s="104"/>
      <c r="AA104" s="104"/>
      <c r="AB104" s="104"/>
      <c r="AC104" s="110">
        <v>0.0</v>
      </c>
      <c r="AD104" s="184">
        <v>0.0</v>
      </c>
      <c r="AE104" s="168"/>
      <c r="AG104" s="112"/>
      <c r="AI104" s="120"/>
      <c r="AJ104" s="176"/>
      <c r="AK104" s="176"/>
      <c r="AL104" s="176"/>
      <c r="AM104" s="168">
        <f t="shared" si="282"/>
        <v>0</v>
      </c>
      <c r="AO104" s="168">
        <f t="shared" si="283"/>
        <v>0</v>
      </c>
      <c r="AP104" s="97"/>
      <c r="AQ104" s="120">
        <f t="shared" si="8"/>
        <v>0</v>
      </c>
      <c r="AR104" s="139">
        <f t="shared" si="9"/>
        <v>0</v>
      </c>
      <c r="AS104" s="97"/>
      <c r="AT104" s="96"/>
      <c r="AV104" s="267"/>
      <c r="AW104" s="267"/>
      <c r="AX104" s="105">
        <v>0.0</v>
      </c>
      <c r="AY104" s="105">
        <v>0.0</v>
      </c>
      <c r="BA104" s="105">
        <v>0.0</v>
      </c>
      <c r="BC104" s="105">
        <v>0.0</v>
      </c>
      <c r="BE104" s="105">
        <v>0.0</v>
      </c>
      <c r="BG104" s="105">
        <v>0.0</v>
      </c>
      <c r="BH104" s="105">
        <v>0.0</v>
      </c>
      <c r="BJ104" s="105">
        <v>0.0</v>
      </c>
      <c r="BK104" s="97"/>
      <c r="BL104" s="120"/>
      <c r="BM104" s="120"/>
      <c r="BN104" s="120"/>
      <c r="BO104" s="180">
        <f t="shared" ref="BO104:BP104" si="301">AX104*BO$4</f>
        <v>0</v>
      </c>
      <c r="BP104" s="180">
        <f t="shared" si="301"/>
        <v>0</v>
      </c>
      <c r="BR104" s="180">
        <f t="shared" si="285"/>
        <v>0</v>
      </c>
      <c r="BT104" s="180">
        <f t="shared" si="286"/>
        <v>0</v>
      </c>
      <c r="BV104" s="180">
        <f t="shared" si="287"/>
        <v>0</v>
      </c>
      <c r="BX104" s="180">
        <f t="shared" ref="BX104:BY104" si="302">BG104*BX$4</f>
        <v>0</v>
      </c>
      <c r="BY104" s="180">
        <f t="shared" si="302"/>
        <v>0</v>
      </c>
      <c r="CA104" s="180">
        <f t="shared" si="289"/>
        <v>0</v>
      </c>
      <c r="CB104" s="97"/>
      <c r="CC104" s="120">
        <f t="shared" si="12"/>
        <v>0</v>
      </c>
      <c r="CD104" s="139">
        <f t="shared" si="13"/>
        <v>0</v>
      </c>
      <c r="CE104" s="97"/>
      <c r="CF104" s="139">
        <f t="shared" si="290"/>
        <v>1</v>
      </c>
      <c r="CH104" s="139">
        <f t="shared" si="291"/>
        <v>8.778124701</v>
      </c>
      <c r="CI104" s="97"/>
    </row>
    <row r="105">
      <c r="A105" s="166">
        <v>8.0</v>
      </c>
      <c r="B105" s="166" t="s">
        <v>216</v>
      </c>
      <c r="D105" s="168">
        <v>2.0</v>
      </c>
      <c r="E105" s="97"/>
      <c r="F105" s="244">
        <v>0.0</v>
      </c>
      <c r="G105" s="237"/>
      <c r="H105" s="238">
        <f t="shared" si="278"/>
        <v>0</v>
      </c>
      <c r="I105" s="237"/>
      <c r="J105" s="162">
        <f t="shared" si="279"/>
        <v>0</v>
      </c>
      <c r="K105" s="221">
        <f t="shared" si="6"/>
        <v>0</v>
      </c>
      <c r="L105" s="97"/>
      <c r="M105" s="239"/>
      <c r="N105" s="240"/>
      <c r="O105" s="245">
        <v>0.0</v>
      </c>
      <c r="P105" s="105"/>
      <c r="Q105" s="105"/>
      <c r="R105" s="188">
        <f t="shared" si="300"/>
        <v>0</v>
      </c>
      <c r="S105" s="105">
        <f t="shared" si="281"/>
        <v>0</v>
      </c>
      <c r="T105" s="221">
        <f t="shared" si="7"/>
        <v>0</v>
      </c>
      <c r="U105" s="97"/>
      <c r="V105" s="108"/>
      <c r="X105" s="110"/>
      <c r="Y105" s="96"/>
      <c r="Z105" s="104"/>
      <c r="AA105" s="104"/>
      <c r="AB105" s="104"/>
      <c r="AC105" s="110">
        <v>0.0</v>
      </c>
      <c r="AD105" s="184">
        <v>0.0</v>
      </c>
      <c r="AE105" s="168"/>
      <c r="AG105" s="112"/>
      <c r="AI105" s="120"/>
      <c r="AJ105" s="176"/>
      <c r="AK105" s="176"/>
      <c r="AL105" s="176"/>
      <c r="AM105" s="168">
        <f t="shared" si="282"/>
        <v>0</v>
      </c>
      <c r="AO105" s="168">
        <f t="shared" si="283"/>
        <v>0</v>
      </c>
      <c r="AP105" s="97"/>
      <c r="AQ105" s="120">
        <f t="shared" si="8"/>
        <v>0</v>
      </c>
      <c r="AR105" s="139">
        <f t="shared" si="9"/>
        <v>0</v>
      </c>
      <c r="AS105" s="97"/>
      <c r="AT105" s="96"/>
      <c r="AV105" s="267"/>
      <c r="AW105" s="267"/>
      <c r="AX105" s="105">
        <v>0.0</v>
      </c>
      <c r="AY105" s="105">
        <v>0.0</v>
      </c>
      <c r="BA105" s="105">
        <v>0.0</v>
      </c>
      <c r="BC105" s="105">
        <v>0.0</v>
      </c>
      <c r="BE105" s="105">
        <v>0.0</v>
      </c>
      <c r="BG105" s="105">
        <v>0.0</v>
      </c>
      <c r="BH105" s="105">
        <v>0.0</v>
      </c>
      <c r="BJ105" s="105">
        <v>0.0</v>
      </c>
      <c r="BK105" s="97"/>
      <c r="BL105" s="120"/>
      <c r="BM105" s="120"/>
      <c r="BN105" s="120"/>
      <c r="BO105" s="180">
        <f t="shared" ref="BO105:BP105" si="303">AX105*BO$4</f>
        <v>0</v>
      </c>
      <c r="BP105" s="180">
        <f t="shared" si="303"/>
        <v>0</v>
      </c>
      <c r="BR105" s="180">
        <f t="shared" si="285"/>
        <v>0</v>
      </c>
      <c r="BT105" s="180">
        <f t="shared" si="286"/>
        <v>0</v>
      </c>
      <c r="BV105" s="180">
        <f t="shared" si="287"/>
        <v>0</v>
      </c>
      <c r="BX105" s="180">
        <f t="shared" ref="BX105:BY105" si="304">BG105*BX$4</f>
        <v>0</v>
      </c>
      <c r="BY105" s="180">
        <f t="shared" si="304"/>
        <v>0</v>
      </c>
      <c r="CA105" s="180">
        <f t="shared" si="289"/>
        <v>0</v>
      </c>
      <c r="CB105" s="97"/>
      <c r="CC105" s="120">
        <f t="shared" si="12"/>
        <v>0</v>
      </c>
      <c r="CD105" s="139">
        <f t="shared" si="13"/>
        <v>0</v>
      </c>
      <c r="CE105" s="97"/>
      <c r="CF105" s="139">
        <f t="shared" si="290"/>
        <v>2</v>
      </c>
      <c r="CH105" s="139">
        <f t="shared" si="291"/>
        <v>9.778124701</v>
      </c>
      <c r="CI105" s="97"/>
    </row>
    <row r="106">
      <c r="A106" s="166"/>
      <c r="B106" s="166"/>
      <c r="D106" s="168"/>
      <c r="E106" s="97"/>
      <c r="F106" s="244">
        <v>0.0</v>
      </c>
      <c r="G106" s="237"/>
      <c r="H106" s="238">
        <f t="shared" si="278"/>
        <v>0</v>
      </c>
      <c r="I106" s="237"/>
      <c r="J106" s="162">
        <f t="shared" si="279"/>
        <v>0</v>
      </c>
      <c r="K106" s="221">
        <f t="shared" si="6"/>
        <v>0</v>
      </c>
      <c r="L106" s="97"/>
      <c r="M106" s="239"/>
      <c r="N106" s="240"/>
      <c r="O106" s="245">
        <v>0.0</v>
      </c>
      <c r="P106" s="105"/>
      <c r="Q106" s="105"/>
      <c r="R106" s="188">
        <f t="shared" si="300"/>
        <v>0</v>
      </c>
      <c r="S106" s="105">
        <f t="shared" si="281"/>
        <v>0</v>
      </c>
      <c r="T106" s="221">
        <f t="shared" si="7"/>
        <v>0</v>
      </c>
      <c r="U106" s="97"/>
      <c r="V106" s="108"/>
      <c r="X106" s="110"/>
      <c r="Y106" s="96"/>
      <c r="Z106" s="104"/>
      <c r="AA106" s="104"/>
      <c r="AB106" s="104"/>
      <c r="AC106" s="110">
        <v>0.0</v>
      </c>
      <c r="AD106" s="184">
        <v>0.0</v>
      </c>
      <c r="AE106" s="168"/>
      <c r="AG106" s="112"/>
      <c r="AI106" s="120"/>
      <c r="AJ106" s="176"/>
      <c r="AK106" s="176"/>
      <c r="AL106" s="176"/>
      <c r="AM106" s="168">
        <f t="shared" si="282"/>
        <v>0</v>
      </c>
      <c r="AO106" s="168">
        <f t="shared" si="283"/>
        <v>0</v>
      </c>
      <c r="AP106" s="97"/>
      <c r="AQ106" s="120">
        <f t="shared" si="8"/>
        <v>0</v>
      </c>
      <c r="AR106" s="139">
        <f t="shared" si="9"/>
        <v>0</v>
      </c>
      <c r="AS106" s="97"/>
      <c r="AT106" s="96"/>
      <c r="AV106" s="267"/>
      <c r="AW106" s="267"/>
      <c r="AX106" s="105">
        <v>0.0</v>
      </c>
      <c r="AY106" s="105">
        <v>0.0</v>
      </c>
      <c r="BA106" s="105">
        <v>0.0</v>
      </c>
      <c r="BC106" s="105">
        <v>0.0</v>
      </c>
      <c r="BE106" s="105">
        <v>0.0</v>
      </c>
      <c r="BG106" s="105">
        <v>0.0</v>
      </c>
      <c r="BH106" s="105">
        <v>0.0</v>
      </c>
      <c r="BJ106" s="105">
        <v>0.0</v>
      </c>
      <c r="BK106" s="97"/>
      <c r="BL106" s="120"/>
      <c r="BM106" s="120"/>
      <c r="BN106" s="120"/>
      <c r="BO106" s="180">
        <f t="shared" ref="BO106:BP106" si="305">AX106*BO$4</f>
        <v>0</v>
      </c>
      <c r="BP106" s="180">
        <f t="shared" si="305"/>
        <v>0</v>
      </c>
      <c r="BR106" s="180">
        <f t="shared" si="285"/>
        <v>0</v>
      </c>
      <c r="BT106" s="180">
        <f t="shared" si="286"/>
        <v>0</v>
      </c>
      <c r="BV106" s="180">
        <f t="shared" si="287"/>
        <v>0</v>
      </c>
      <c r="BX106" s="180">
        <f t="shared" ref="BX106:BY106" si="306">BG106*BX$4</f>
        <v>0</v>
      </c>
      <c r="BY106" s="180">
        <f t="shared" si="306"/>
        <v>0</v>
      </c>
      <c r="CA106" s="180">
        <f t="shared" si="289"/>
        <v>0</v>
      </c>
      <c r="CB106" s="97"/>
      <c r="CC106" s="120">
        <f t="shared" si="12"/>
        <v>0</v>
      </c>
      <c r="CD106" s="139">
        <f t="shared" si="13"/>
        <v>0</v>
      </c>
      <c r="CE106" s="97"/>
      <c r="CF106" s="120"/>
      <c r="CH106" s="120"/>
      <c r="CI106" s="97"/>
    </row>
    <row r="107">
      <c r="A107" s="166"/>
      <c r="B107" s="166"/>
      <c r="D107" s="168"/>
      <c r="E107" s="97"/>
      <c r="F107" s="244">
        <v>0.0</v>
      </c>
      <c r="G107" s="237"/>
      <c r="H107" s="238">
        <f t="shared" si="278"/>
        <v>0</v>
      </c>
      <c r="I107" s="237"/>
      <c r="J107" s="162">
        <f t="shared" si="279"/>
        <v>0</v>
      </c>
      <c r="K107" s="221">
        <f t="shared" si="6"/>
        <v>0</v>
      </c>
      <c r="L107" s="97"/>
      <c r="M107" s="239"/>
      <c r="N107" s="240"/>
      <c r="O107" s="245">
        <v>0.0</v>
      </c>
      <c r="P107" s="105"/>
      <c r="Q107" s="105"/>
      <c r="R107" s="188">
        <f t="shared" si="300"/>
        <v>0</v>
      </c>
      <c r="S107" s="105">
        <f t="shared" si="281"/>
        <v>0</v>
      </c>
      <c r="T107" s="221">
        <f t="shared" si="7"/>
        <v>0</v>
      </c>
      <c r="U107" s="97"/>
      <c r="V107" s="108"/>
      <c r="X107" s="110"/>
      <c r="Y107" s="96"/>
      <c r="Z107" s="104"/>
      <c r="AA107" s="104"/>
      <c r="AB107" s="104"/>
      <c r="AC107" s="110">
        <v>0.0</v>
      </c>
      <c r="AD107" s="184">
        <v>0.0</v>
      </c>
      <c r="AE107" s="168"/>
      <c r="AG107" s="112"/>
      <c r="AI107" s="120"/>
      <c r="AJ107" s="176"/>
      <c r="AK107" s="176"/>
      <c r="AL107" s="176"/>
      <c r="AM107" s="168">
        <f t="shared" si="282"/>
        <v>0</v>
      </c>
      <c r="AO107" s="168">
        <f t="shared" si="283"/>
        <v>0</v>
      </c>
      <c r="AP107" s="97"/>
      <c r="AQ107" s="120">
        <f t="shared" si="8"/>
        <v>0</v>
      </c>
      <c r="AR107" s="139">
        <f t="shared" si="9"/>
        <v>0</v>
      </c>
      <c r="AS107" s="97"/>
      <c r="AT107" s="96"/>
      <c r="AV107" s="267"/>
      <c r="AW107" s="267"/>
      <c r="AX107" s="105">
        <v>0.0</v>
      </c>
      <c r="AY107" s="105">
        <v>0.0</v>
      </c>
      <c r="BA107" s="105">
        <v>0.0</v>
      </c>
      <c r="BC107" s="105">
        <v>0.0</v>
      </c>
      <c r="BE107" s="105">
        <v>0.0</v>
      </c>
      <c r="BG107" s="105">
        <v>0.0</v>
      </c>
      <c r="BH107" s="105">
        <v>0.0</v>
      </c>
      <c r="BJ107" s="105">
        <v>0.0</v>
      </c>
      <c r="BK107" s="97"/>
      <c r="BL107" s="120"/>
      <c r="BM107" s="120"/>
      <c r="BN107" s="120"/>
      <c r="BO107" s="180">
        <f t="shared" ref="BO107:BP107" si="307">AX107*BO$4</f>
        <v>0</v>
      </c>
      <c r="BP107" s="180">
        <f t="shared" si="307"/>
        <v>0</v>
      </c>
      <c r="BR107" s="180">
        <f t="shared" si="285"/>
        <v>0</v>
      </c>
      <c r="BT107" s="180">
        <f t="shared" si="286"/>
        <v>0</v>
      </c>
      <c r="BV107" s="180">
        <f t="shared" si="287"/>
        <v>0</v>
      </c>
      <c r="BX107" s="180">
        <f t="shared" ref="BX107:BY107" si="308">BG107*BX$4</f>
        <v>0</v>
      </c>
      <c r="BY107" s="180">
        <f t="shared" si="308"/>
        <v>0</v>
      </c>
      <c r="CA107" s="180">
        <f t="shared" si="289"/>
        <v>0</v>
      </c>
      <c r="CB107" s="97"/>
      <c r="CC107" s="120">
        <f t="shared" si="12"/>
        <v>0</v>
      </c>
      <c r="CD107" s="139">
        <f t="shared" si="13"/>
        <v>0</v>
      </c>
      <c r="CE107" s="97"/>
      <c r="CF107" s="120"/>
      <c r="CH107" s="120"/>
      <c r="CI107" s="97"/>
    </row>
    <row r="108">
      <c r="A108" s="166"/>
      <c r="B108" s="166"/>
      <c r="D108" s="168"/>
      <c r="E108" s="97"/>
      <c r="F108" s="244">
        <v>0.0</v>
      </c>
      <c r="G108" s="237"/>
      <c r="H108" s="238">
        <f t="shared" si="278"/>
        <v>0</v>
      </c>
      <c r="I108" s="237"/>
      <c r="J108" s="162">
        <f t="shared" si="279"/>
        <v>0</v>
      </c>
      <c r="K108" s="221">
        <f t="shared" si="6"/>
        <v>0</v>
      </c>
      <c r="L108" s="97"/>
      <c r="M108" s="239"/>
      <c r="N108" s="240"/>
      <c r="O108" s="245">
        <v>0.0</v>
      </c>
      <c r="P108" s="105"/>
      <c r="Q108" s="105"/>
      <c r="R108" s="188">
        <f t="shared" si="300"/>
        <v>0</v>
      </c>
      <c r="S108" s="105">
        <f t="shared" si="281"/>
        <v>0</v>
      </c>
      <c r="T108" s="221">
        <f t="shared" si="7"/>
        <v>0</v>
      </c>
      <c r="U108" s="97"/>
      <c r="V108" s="108"/>
      <c r="X108" s="110"/>
      <c r="Y108" s="96"/>
      <c r="Z108" s="104"/>
      <c r="AA108" s="104"/>
      <c r="AB108" s="104"/>
      <c r="AC108" s="110">
        <v>0.0</v>
      </c>
      <c r="AD108" s="184">
        <v>0.0</v>
      </c>
      <c r="AE108" s="168"/>
      <c r="AG108" s="112"/>
      <c r="AI108" s="120"/>
      <c r="AJ108" s="176"/>
      <c r="AK108" s="176"/>
      <c r="AL108" s="176"/>
      <c r="AM108" s="168">
        <f t="shared" si="282"/>
        <v>0</v>
      </c>
      <c r="AO108" s="168">
        <f t="shared" si="283"/>
        <v>0</v>
      </c>
      <c r="AP108" s="97"/>
      <c r="AQ108" s="120">
        <f t="shared" si="8"/>
        <v>0</v>
      </c>
      <c r="AR108" s="139">
        <f t="shared" si="9"/>
        <v>0</v>
      </c>
      <c r="AS108" s="97"/>
      <c r="AT108" s="96"/>
      <c r="AV108" s="267"/>
      <c r="AW108" s="267"/>
      <c r="AX108" s="105">
        <v>0.0</v>
      </c>
      <c r="AY108" s="105">
        <v>0.0</v>
      </c>
      <c r="BA108" s="105">
        <v>0.0</v>
      </c>
      <c r="BC108" s="105">
        <v>0.0</v>
      </c>
      <c r="BE108" s="105">
        <v>0.0</v>
      </c>
      <c r="BG108" s="105">
        <v>0.0</v>
      </c>
      <c r="BH108" s="105">
        <v>0.0</v>
      </c>
      <c r="BJ108" s="105">
        <v>0.0</v>
      </c>
      <c r="BK108" s="97"/>
      <c r="BL108" s="120"/>
      <c r="BM108" s="120"/>
      <c r="BN108" s="120"/>
      <c r="BO108" s="180">
        <f t="shared" ref="BO108:BP108" si="309">AX108*BO$4</f>
        <v>0</v>
      </c>
      <c r="BP108" s="180">
        <f t="shared" si="309"/>
        <v>0</v>
      </c>
      <c r="BR108" s="180">
        <f t="shared" si="285"/>
        <v>0</v>
      </c>
      <c r="BT108" s="180">
        <f t="shared" si="286"/>
        <v>0</v>
      </c>
      <c r="BV108" s="180">
        <f t="shared" si="287"/>
        <v>0</v>
      </c>
      <c r="BX108" s="180">
        <f t="shared" ref="BX108:BY108" si="310">BG108*BX$4</f>
        <v>0</v>
      </c>
      <c r="BY108" s="180">
        <f t="shared" si="310"/>
        <v>0</v>
      </c>
      <c r="CA108" s="180">
        <f t="shared" si="289"/>
        <v>0</v>
      </c>
      <c r="CB108" s="97"/>
      <c r="CC108" s="120">
        <f t="shared" si="12"/>
        <v>0</v>
      </c>
      <c r="CD108" s="139">
        <f t="shared" si="13"/>
        <v>0</v>
      </c>
      <c r="CE108" s="97"/>
      <c r="CF108" s="120"/>
      <c r="CH108" s="120"/>
      <c r="CI108" s="97"/>
    </row>
    <row r="109">
      <c r="A109" s="204"/>
      <c r="B109" s="204"/>
      <c r="C109" s="88"/>
      <c r="D109" s="205"/>
      <c r="E109" s="121"/>
      <c r="F109" s="249">
        <v>0.0</v>
      </c>
      <c r="G109" s="250"/>
      <c r="H109" s="251">
        <f t="shared" si="278"/>
        <v>0</v>
      </c>
      <c r="I109" s="250"/>
      <c r="J109" s="218">
        <f t="shared" si="279"/>
        <v>0</v>
      </c>
      <c r="K109" s="257">
        <f t="shared" si="6"/>
        <v>0</v>
      </c>
      <c r="L109" s="121"/>
      <c r="M109" s="252"/>
      <c r="N109" s="253"/>
      <c r="O109" s="254">
        <v>0.0</v>
      </c>
      <c r="P109" s="255"/>
      <c r="Q109" s="125"/>
      <c r="R109" s="256">
        <f t="shared" si="300"/>
        <v>0</v>
      </c>
      <c r="S109" s="125">
        <f t="shared" si="281"/>
        <v>0</v>
      </c>
      <c r="T109" s="257">
        <f t="shared" si="7"/>
        <v>0</v>
      </c>
      <c r="U109" s="121"/>
      <c r="V109" s="212"/>
      <c r="W109" s="88"/>
      <c r="X109" s="213"/>
      <c r="Y109" s="117"/>
      <c r="Z109" s="214"/>
      <c r="AA109" s="214"/>
      <c r="AB109" s="214"/>
      <c r="AC109" s="213">
        <v>0.0</v>
      </c>
      <c r="AD109" s="268">
        <v>0.0</v>
      </c>
      <c r="AE109" s="205"/>
      <c r="AF109" s="88"/>
      <c r="AG109" s="215"/>
      <c r="AH109" s="88"/>
      <c r="AI109" s="207"/>
      <c r="AJ109" s="216"/>
      <c r="AK109" s="216"/>
      <c r="AL109" s="216"/>
      <c r="AM109" s="205">
        <f t="shared" si="282"/>
        <v>0</v>
      </c>
      <c r="AN109" s="88"/>
      <c r="AO109" s="205">
        <f t="shared" si="283"/>
        <v>0</v>
      </c>
      <c r="AP109" s="121"/>
      <c r="AQ109" s="207">
        <f t="shared" si="8"/>
        <v>0</v>
      </c>
      <c r="AR109" s="208">
        <f t="shared" si="9"/>
        <v>0</v>
      </c>
      <c r="AS109" s="121"/>
      <c r="AT109" s="117"/>
      <c r="AU109" s="88"/>
      <c r="AV109" s="269"/>
      <c r="AW109" s="269"/>
      <c r="AX109" s="125">
        <v>0.0</v>
      </c>
      <c r="AY109" s="125">
        <v>0.0</v>
      </c>
      <c r="AZ109" s="88"/>
      <c r="BA109" s="125">
        <v>0.0</v>
      </c>
      <c r="BB109" s="88"/>
      <c r="BC109" s="125">
        <v>0.0</v>
      </c>
      <c r="BD109" s="88"/>
      <c r="BE109" s="125">
        <v>0.0</v>
      </c>
      <c r="BF109" s="88"/>
      <c r="BG109" s="125">
        <v>0.0</v>
      </c>
      <c r="BH109" s="125">
        <v>0.0</v>
      </c>
      <c r="BI109" s="88"/>
      <c r="BJ109" s="125">
        <v>0.0</v>
      </c>
      <c r="BK109" s="121"/>
      <c r="BL109" s="207"/>
      <c r="BM109" s="207"/>
      <c r="BN109" s="207"/>
      <c r="BO109" s="260">
        <f t="shared" ref="BO109:BP109" si="311">AX109*BO$4</f>
        <v>0</v>
      </c>
      <c r="BP109" s="260">
        <f t="shared" si="311"/>
        <v>0</v>
      </c>
      <c r="BQ109" s="88"/>
      <c r="BR109" s="260">
        <f t="shared" si="285"/>
        <v>0</v>
      </c>
      <c r="BS109" s="88"/>
      <c r="BT109" s="260">
        <f t="shared" si="286"/>
        <v>0</v>
      </c>
      <c r="BU109" s="88"/>
      <c r="BV109" s="260">
        <f t="shared" si="287"/>
        <v>0</v>
      </c>
      <c r="BW109" s="88"/>
      <c r="BX109" s="260">
        <f t="shared" ref="BX109:BY109" si="312">BG109*BX$4</f>
        <v>0</v>
      </c>
      <c r="BY109" s="260">
        <f t="shared" si="312"/>
        <v>0</v>
      </c>
      <c r="BZ109" s="88"/>
      <c r="CA109" s="260">
        <f t="shared" si="289"/>
        <v>0</v>
      </c>
      <c r="CB109" s="121"/>
      <c r="CC109" s="207">
        <f t="shared" si="12"/>
        <v>0</v>
      </c>
      <c r="CD109" s="208">
        <f t="shared" si="13"/>
        <v>0</v>
      </c>
      <c r="CE109" s="121"/>
      <c r="CF109" s="207"/>
      <c r="CG109" s="88"/>
      <c r="CH109" s="207"/>
      <c r="CI109" s="121"/>
    </row>
  </sheetData>
  <mergeCells count="2863">
    <mergeCell ref="CA99:CB99"/>
    <mergeCell ref="CA100:CB100"/>
    <mergeCell ref="CF98:CG98"/>
    <mergeCell ref="CD98:CE98"/>
    <mergeCell ref="CF99:CG99"/>
    <mergeCell ref="CD99:CE99"/>
    <mergeCell ref="CH99:CI99"/>
    <mergeCell ref="CF102:CG102"/>
    <mergeCell ref="CA102:CB102"/>
    <mergeCell ref="CA94:CB94"/>
    <mergeCell ref="CA95:CB95"/>
    <mergeCell ref="CD94:CE94"/>
    <mergeCell ref="BY94:BZ94"/>
    <mergeCell ref="BV96:BW96"/>
    <mergeCell ref="BT96:BU96"/>
    <mergeCell ref="CH98:CI98"/>
    <mergeCell ref="CD95:CE95"/>
    <mergeCell ref="CH95:CI95"/>
    <mergeCell ref="CH94:CI94"/>
    <mergeCell ref="BY98:BZ98"/>
    <mergeCell ref="BY92:BZ92"/>
    <mergeCell ref="BV92:BW92"/>
    <mergeCell ref="BT92:BU92"/>
    <mergeCell ref="CH92:CI92"/>
    <mergeCell ref="CF92:CG92"/>
    <mergeCell ref="CD92:CE92"/>
    <mergeCell ref="CH91:CI91"/>
    <mergeCell ref="CF91:CG91"/>
    <mergeCell ref="BV91:BW91"/>
    <mergeCell ref="CF95:CG95"/>
    <mergeCell ref="CF94:CG94"/>
    <mergeCell ref="CD91:CE91"/>
    <mergeCell ref="BY91:BZ91"/>
    <mergeCell ref="CA91:CB91"/>
    <mergeCell ref="CA92:CB92"/>
    <mergeCell ref="BY95:BZ95"/>
    <mergeCell ref="BY99:BZ99"/>
    <mergeCell ref="BY102:BZ102"/>
    <mergeCell ref="AT97:AU97"/>
    <mergeCell ref="AT98:AU98"/>
    <mergeCell ref="AR102:AS102"/>
    <mergeCell ref="AR101:AS101"/>
    <mergeCell ref="AR100:AS100"/>
    <mergeCell ref="AR99:AS99"/>
    <mergeCell ref="BA102:BB102"/>
    <mergeCell ref="BA101:BB101"/>
    <mergeCell ref="AT101:AU101"/>
    <mergeCell ref="AT102:AU102"/>
    <mergeCell ref="AV97:AW97"/>
    <mergeCell ref="AV98:AW98"/>
    <mergeCell ref="AR97:AS97"/>
    <mergeCell ref="AR98:AS98"/>
    <mergeCell ref="BR92:BS92"/>
    <mergeCell ref="BV89:BW89"/>
    <mergeCell ref="BT89:BU89"/>
    <mergeCell ref="BV90:BW90"/>
    <mergeCell ref="BP92:BQ92"/>
    <mergeCell ref="BH91:BI91"/>
    <mergeCell ref="BJ91:BK91"/>
    <mergeCell ref="AV90:AW90"/>
    <mergeCell ref="AV89:AW89"/>
    <mergeCell ref="AV93:AW93"/>
    <mergeCell ref="AV91:AW91"/>
    <mergeCell ref="AM86:AN86"/>
    <mergeCell ref="AM85:AN85"/>
    <mergeCell ref="AM84:AN84"/>
    <mergeCell ref="AO82:AP82"/>
    <mergeCell ref="AO83:AP83"/>
    <mergeCell ref="AO85:AP85"/>
    <mergeCell ref="AO86:AP86"/>
    <mergeCell ref="AO84:AP84"/>
    <mergeCell ref="AM87:AN87"/>
    <mergeCell ref="AO87:AP87"/>
    <mergeCell ref="AO91:AP91"/>
    <mergeCell ref="AO92:AP92"/>
    <mergeCell ref="AO90:AP90"/>
    <mergeCell ref="AO88:AP88"/>
    <mergeCell ref="AO89:AP89"/>
    <mergeCell ref="AM88:AN88"/>
    <mergeCell ref="AM89:AN89"/>
    <mergeCell ref="AM91:AN91"/>
    <mergeCell ref="AM90:AN90"/>
    <mergeCell ref="BC102:BD102"/>
    <mergeCell ref="BC101:BD101"/>
    <mergeCell ref="BE100:BF100"/>
    <mergeCell ref="BE101:BF101"/>
    <mergeCell ref="BA108:BB108"/>
    <mergeCell ref="BC108:BD108"/>
    <mergeCell ref="BA107:BB107"/>
    <mergeCell ref="BE106:BF106"/>
    <mergeCell ref="BC105:BD105"/>
    <mergeCell ref="BE102:BF102"/>
    <mergeCell ref="BE103:BF103"/>
    <mergeCell ref="BP96:BQ96"/>
    <mergeCell ref="BP95:BQ95"/>
    <mergeCell ref="BP93:BQ93"/>
    <mergeCell ref="BR93:BS93"/>
    <mergeCell ref="BV98:BW98"/>
    <mergeCell ref="AT105:AU105"/>
    <mergeCell ref="AT106:AU106"/>
    <mergeCell ref="AT108:AU108"/>
    <mergeCell ref="AT107:AU107"/>
    <mergeCell ref="AT109:AU109"/>
    <mergeCell ref="AR108:AS108"/>
    <mergeCell ref="AR109:AS109"/>
    <mergeCell ref="AR107:AS107"/>
    <mergeCell ref="AT99:AU99"/>
    <mergeCell ref="AT100:AU100"/>
    <mergeCell ref="AR96:AS96"/>
    <mergeCell ref="AR95:AS95"/>
    <mergeCell ref="AR94:AS94"/>
    <mergeCell ref="AR93:AS93"/>
    <mergeCell ref="AV96:AW96"/>
    <mergeCell ref="AV95:AW95"/>
    <mergeCell ref="AV94:AW94"/>
    <mergeCell ref="AT95:AU95"/>
    <mergeCell ref="AT94:AU94"/>
    <mergeCell ref="AT93:AU93"/>
    <mergeCell ref="AT96:AU96"/>
    <mergeCell ref="BV95:BW95"/>
    <mergeCell ref="BV94:BW94"/>
    <mergeCell ref="BP94:BQ94"/>
    <mergeCell ref="BT95:BU95"/>
    <mergeCell ref="BY96:BZ96"/>
    <mergeCell ref="CA96:CB96"/>
    <mergeCell ref="CA97:CB97"/>
    <mergeCell ref="CA98:CB98"/>
    <mergeCell ref="BT98:BU98"/>
    <mergeCell ref="BP98:BQ98"/>
    <mergeCell ref="BV93:BW93"/>
    <mergeCell ref="BT93:BU93"/>
    <mergeCell ref="CA93:CB93"/>
    <mergeCell ref="BY93:BZ93"/>
    <mergeCell ref="CH104:CI104"/>
    <mergeCell ref="CH103:CI103"/>
    <mergeCell ref="CH100:CI100"/>
    <mergeCell ref="CH102:CI102"/>
    <mergeCell ref="CH101:CI101"/>
    <mergeCell ref="CF104:CG104"/>
    <mergeCell ref="CF103:CG103"/>
    <mergeCell ref="CA104:CB104"/>
    <mergeCell ref="CA103:CB103"/>
    <mergeCell ref="CD104:CE104"/>
    <mergeCell ref="CD105:CE105"/>
    <mergeCell ref="CA108:CB108"/>
    <mergeCell ref="CA105:CB105"/>
    <mergeCell ref="CA106:CB106"/>
    <mergeCell ref="CF105:CG105"/>
    <mergeCell ref="CF106:CG106"/>
    <mergeCell ref="CH106:CI106"/>
    <mergeCell ref="CH105:CI105"/>
    <mergeCell ref="CD103:CE103"/>
    <mergeCell ref="CD102:CE102"/>
    <mergeCell ref="CA109:CB109"/>
    <mergeCell ref="CA101:CB101"/>
    <mergeCell ref="CF100:CG100"/>
    <mergeCell ref="CD100:CE100"/>
    <mergeCell ref="CF101:CG101"/>
    <mergeCell ref="CD101:CE101"/>
    <mergeCell ref="CD106:CE106"/>
    <mergeCell ref="BT101:BU101"/>
    <mergeCell ref="BT100:BU100"/>
    <mergeCell ref="BV102:BW102"/>
    <mergeCell ref="BV101:BW101"/>
    <mergeCell ref="BV100:BW100"/>
    <mergeCell ref="BY100:BZ100"/>
    <mergeCell ref="BP101:BQ101"/>
    <mergeCell ref="BT102:BU102"/>
    <mergeCell ref="BR102:BS102"/>
    <mergeCell ref="BP102:BQ102"/>
    <mergeCell ref="BP100:BQ100"/>
    <mergeCell ref="BY101:BZ101"/>
    <mergeCell ref="BC89:BD89"/>
    <mergeCell ref="BE89:BF89"/>
    <mergeCell ref="BJ93:BK93"/>
    <mergeCell ref="BJ92:BK92"/>
    <mergeCell ref="BH94:BI94"/>
    <mergeCell ref="BH93:BI93"/>
    <mergeCell ref="BE93:BF93"/>
    <mergeCell ref="BE92:BF92"/>
    <mergeCell ref="BE94:BF94"/>
    <mergeCell ref="BE91:BF91"/>
    <mergeCell ref="BE90:BF90"/>
    <mergeCell ref="BH89:BI89"/>
    <mergeCell ref="BJ89:BK89"/>
    <mergeCell ref="BC90:BD90"/>
    <mergeCell ref="BC91:BD91"/>
    <mergeCell ref="BC74:BD74"/>
    <mergeCell ref="BC78:BD78"/>
    <mergeCell ref="BC77:BD77"/>
    <mergeCell ref="BC79:BD79"/>
    <mergeCell ref="BC80:BD80"/>
    <mergeCell ref="BC83:BD83"/>
    <mergeCell ref="BC82:BD82"/>
    <mergeCell ref="BA80:BB80"/>
    <mergeCell ref="BA79:BB79"/>
    <mergeCell ref="BA78:BB78"/>
    <mergeCell ref="BA81:BB81"/>
    <mergeCell ref="BC71:BD71"/>
    <mergeCell ref="BA71:BB71"/>
    <mergeCell ref="BA73:BB73"/>
    <mergeCell ref="BA72:BB72"/>
    <mergeCell ref="BC72:BD72"/>
    <mergeCell ref="BC73:BD73"/>
    <mergeCell ref="BA76:BB76"/>
    <mergeCell ref="BA77:BB77"/>
    <mergeCell ref="BR88:BS88"/>
    <mergeCell ref="BP88:BQ88"/>
    <mergeCell ref="BP87:BQ87"/>
    <mergeCell ref="BP85:BQ85"/>
    <mergeCell ref="BP86:BQ86"/>
    <mergeCell ref="BP82:BQ82"/>
    <mergeCell ref="BR79:BS79"/>
    <mergeCell ref="BR80:BS80"/>
    <mergeCell ref="BR86:BS86"/>
    <mergeCell ref="BR87:BS87"/>
    <mergeCell ref="BT87:BU87"/>
    <mergeCell ref="BT82:BU82"/>
    <mergeCell ref="BT80:BU80"/>
    <mergeCell ref="BP91:BQ91"/>
    <mergeCell ref="BP103:BQ103"/>
    <mergeCell ref="BP89:BQ89"/>
    <mergeCell ref="BR89:BS89"/>
    <mergeCell ref="BP90:BQ90"/>
    <mergeCell ref="BP78:BQ78"/>
    <mergeCell ref="BP77:BQ77"/>
    <mergeCell ref="BP76:BQ76"/>
    <mergeCell ref="BP75:BQ75"/>
    <mergeCell ref="BL97:BN97"/>
    <mergeCell ref="BR96:BS96"/>
    <mergeCell ref="BY53:BZ53"/>
    <mergeCell ref="CA52:CB52"/>
    <mergeCell ref="BJ102:BK102"/>
    <mergeCell ref="BJ103:BK103"/>
    <mergeCell ref="BH100:BI100"/>
    <mergeCell ref="BH102:BI102"/>
    <mergeCell ref="BH101:BI101"/>
    <mergeCell ref="BP80:BQ80"/>
    <mergeCell ref="BP81:BQ81"/>
    <mergeCell ref="BR78:BS78"/>
    <mergeCell ref="BP79:BQ79"/>
    <mergeCell ref="BV81:BW81"/>
    <mergeCell ref="BV80:BW80"/>
    <mergeCell ref="BV86:BW86"/>
    <mergeCell ref="BT86:BU86"/>
    <mergeCell ref="BR83:BS83"/>
    <mergeCell ref="BR82:BS82"/>
    <mergeCell ref="BT77:BU77"/>
    <mergeCell ref="BT78:BU78"/>
    <mergeCell ref="BR76:BS76"/>
    <mergeCell ref="BT75:BU75"/>
    <mergeCell ref="BH92:BI92"/>
    <mergeCell ref="BJ94:BK94"/>
    <mergeCell ref="BJ97:BK97"/>
    <mergeCell ref="BH97:BI97"/>
    <mergeCell ref="BP99:BQ99"/>
    <mergeCell ref="BR98:BS98"/>
    <mergeCell ref="BR99:BS99"/>
    <mergeCell ref="BT99:BU99"/>
    <mergeCell ref="BV99:BW99"/>
    <mergeCell ref="BH99:BI99"/>
    <mergeCell ref="BJ99:BK99"/>
    <mergeCell ref="BH98:BI98"/>
    <mergeCell ref="BJ98:BK98"/>
    <mergeCell ref="BR95:BS95"/>
    <mergeCell ref="BR94:BS94"/>
    <mergeCell ref="BJ106:BK106"/>
    <mergeCell ref="BH106:BI106"/>
    <mergeCell ref="BH103:BI103"/>
    <mergeCell ref="BH104:BI104"/>
    <mergeCell ref="BH105:BI105"/>
    <mergeCell ref="BJ105:BK105"/>
    <mergeCell ref="BT104:BU104"/>
    <mergeCell ref="BR104:BS104"/>
    <mergeCell ref="BR105:BS105"/>
    <mergeCell ref="BT105:BU105"/>
    <mergeCell ref="BV106:BW106"/>
    <mergeCell ref="BV105:BW105"/>
    <mergeCell ref="BV104:BW104"/>
    <mergeCell ref="BV103:BW103"/>
    <mergeCell ref="BP104:BQ104"/>
    <mergeCell ref="BR103:BS103"/>
    <mergeCell ref="BJ101:BK101"/>
    <mergeCell ref="BJ100:BK100"/>
    <mergeCell ref="BJ104:BK104"/>
    <mergeCell ref="BT106:BU106"/>
    <mergeCell ref="BR106:BS106"/>
    <mergeCell ref="BP106:BQ106"/>
    <mergeCell ref="BP105:BQ105"/>
    <mergeCell ref="BT103:BU103"/>
    <mergeCell ref="AY104:AZ104"/>
    <mergeCell ref="AY105:AZ105"/>
    <mergeCell ref="AY106:AZ106"/>
    <mergeCell ref="AY107:AZ107"/>
    <mergeCell ref="AY108:AZ108"/>
    <mergeCell ref="AY109:AZ109"/>
    <mergeCell ref="AY101:AZ101"/>
    <mergeCell ref="AY103:AZ103"/>
    <mergeCell ref="AY102:AZ102"/>
    <mergeCell ref="AY81:AZ81"/>
    <mergeCell ref="AY80:AZ80"/>
    <mergeCell ref="AY73:AZ73"/>
    <mergeCell ref="AY77:AZ77"/>
    <mergeCell ref="AY76:AZ76"/>
    <mergeCell ref="AY75:AZ75"/>
    <mergeCell ref="AY78:AZ78"/>
    <mergeCell ref="AY79:AZ79"/>
    <mergeCell ref="AY86:AZ86"/>
    <mergeCell ref="AY85:AZ85"/>
    <mergeCell ref="AY94:AZ94"/>
    <mergeCell ref="AY97:AZ97"/>
    <mergeCell ref="AY96:AZ96"/>
    <mergeCell ref="AY91:AZ91"/>
    <mergeCell ref="AY72:AZ72"/>
    <mergeCell ref="AY71:AZ71"/>
    <mergeCell ref="AY82:AZ82"/>
    <mergeCell ref="BT108:BU108"/>
    <mergeCell ref="BP108:BQ108"/>
    <mergeCell ref="BR108:BS108"/>
    <mergeCell ref="BP109:BQ109"/>
    <mergeCell ref="BR109:BS109"/>
    <mergeCell ref="BA109:BB109"/>
    <mergeCell ref="BE109:BF109"/>
    <mergeCell ref="BC109:BD109"/>
    <mergeCell ref="BV108:BW108"/>
    <mergeCell ref="BV109:BW109"/>
    <mergeCell ref="BT109:BU109"/>
    <mergeCell ref="BE108:BF108"/>
    <mergeCell ref="CF107:CG107"/>
    <mergeCell ref="CH107:CI107"/>
    <mergeCell ref="CD107:CE107"/>
    <mergeCell ref="BV107:BW107"/>
    <mergeCell ref="BT107:BU107"/>
    <mergeCell ref="BP107:BQ107"/>
    <mergeCell ref="BE107:BF107"/>
    <mergeCell ref="BH107:BI107"/>
    <mergeCell ref="BR107:BS107"/>
    <mergeCell ref="CA107:CB107"/>
    <mergeCell ref="BY107:BZ107"/>
    <mergeCell ref="CH96:CI96"/>
    <mergeCell ref="CH93:CI93"/>
    <mergeCell ref="CF93:CG93"/>
    <mergeCell ref="CD93:CE93"/>
    <mergeCell ref="BJ96:BK96"/>
    <mergeCell ref="BJ95:BK95"/>
    <mergeCell ref="BT94:BU94"/>
    <mergeCell ref="CF97:CG97"/>
    <mergeCell ref="CF96:CG96"/>
    <mergeCell ref="CD97:CE97"/>
    <mergeCell ref="CD96:CE96"/>
    <mergeCell ref="AR75:AS75"/>
    <mergeCell ref="AO75:AP75"/>
    <mergeCell ref="AT73:AU73"/>
    <mergeCell ref="AO73:AP73"/>
    <mergeCell ref="BJ81:BK81"/>
    <mergeCell ref="AR79:AS79"/>
    <mergeCell ref="AT75:AU75"/>
    <mergeCell ref="AT74:AU74"/>
    <mergeCell ref="AT72:AU72"/>
    <mergeCell ref="AO78:AP78"/>
    <mergeCell ref="AO79:AP79"/>
    <mergeCell ref="AO74:AP74"/>
    <mergeCell ref="BH84:BI84"/>
    <mergeCell ref="BV85:BW85"/>
    <mergeCell ref="BR85:BS85"/>
    <mergeCell ref="BT85:BU85"/>
    <mergeCell ref="AT88:AU88"/>
    <mergeCell ref="AT85:AU85"/>
    <mergeCell ref="BP83:BQ83"/>
    <mergeCell ref="BT83:BU83"/>
    <mergeCell ref="BT81:BU81"/>
    <mergeCell ref="BR81:BS81"/>
    <mergeCell ref="BE84:BF84"/>
    <mergeCell ref="BH82:BI82"/>
    <mergeCell ref="BJ82:BK82"/>
    <mergeCell ref="BV82:BW82"/>
    <mergeCell ref="BV83:BW83"/>
    <mergeCell ref="AT71:AU71"/>
    <mergeCell ref="AR69:AS69"/>
    <mergeCell ref="AR70:AS70"/>
    <mergeCell ref="AR68:AS68"/>
    <mergeCell ref="AT69:AU69"/>
    <mergeCell ref="AT68:AU68"/>
    <mergeCell ref="AR78:AS78"/>
    <mergeCell ref="AR77:AS77"/>
    <mergeCell ref="AO80:AP80"/>
    <mergeCell ref="AO81:AP81"/>
    <mergeCell ref="AO67:AP67"/>
    <mergeCell ref="AO66:AP66"/>
    <mergeCell ref="AR67:AS67"/>
    <mergeCell ref="AT66:AU66"/>
    <mergeCell ref="AO76:AP76"/>
    <mergeCell ref="AO77:AP77"/>
    <mergeCell ref="AO69:AP69"/>
    <mergeCell ref="AO68:AP68"/>
    <mergeCell ref="AO72:AP72"/>
    <mergeCell ref="AO70:AP70"/>
    <mergeCell ref="AO71:AP71"/>
    <mergeCell ref="CA57:CB57"/>
    <mergeCell ref="CD57:CE57"/>
    <mergeCell ref="CD55:CE55"/>
    <mergeCell ref="CD54:CE54"/>
    <mergeCell ref="AT55:AU55"/>
    <mergeCell ref="AV57:AW57"/>
    <mergeCell ref="AT56:AU56"/>
    <mergeCell ref="AR55:AS55"/>
    <mergeCell ref="AR56:AS56"/>
    <mergeCell ref="AM61:AN61"/>
    <mergeCell ref="AM60:AN60"/>
    <mergeCell ref="AM59:AN59"/>
    <mergeCell ref="AM58:AN58"/>
    <mergeCell ref="AO58:AP58"/>
    <mergeCell ref="AO59:AP59"/>
    <mergeCell ref="AO56:AP56"/>
    <mergeCell ref="AM56:AN56"/>
    <mergeCell ref="AO61:AP61"/>
    <mergeCell ref="AO62:AP62"/>
    <mergeCell ref="AM63:AN63"/>
    <mergeCell ref="AM62:AN62"/>
    <mergeCell ref="AO60:AP60"/>
    <mergeCell ref="AO65:AP65"/>
    <mergeCell ref="BA57:BB57"/>
    <mergeCell ref="BC57:BD57"/>
    <mergeCell ref="AT57:AU57"/>
    <mergeCell ref="AR57:AS57"/>
    <mergeCell ref="AO57:AP57"/>
    <mergeCell ref="AM57:AN57"/>
    <mergeCell ref="AG57:AH57"/>
    <mergeCell ref="AE56:AF56"/>
    <mergeCell ref="AG56:AH56"/>
    <mergeCell ref="AO55:AP55"/>
    <mergeCell ref="AM55:AN55"/>
    <mergeCell ref="AT54:AU54"/>
    <mergeCell ref="AY54:AZ54"/>
    <mergeCell ref="AM54:AN54"/>
    <mergeCell ref="AE54:AF54"/>
    <mergeCell ref="AE55:AF55"/>
    <mergeCell ref="AR54:AS54"/>
    <mergeCell ref="AV54:AW54"/>
    <mergeCell ref="AO54:AP54"/>
    <mergeCell ref="BR54:BS54"/>
    <mergeCell ref="BP54:BQ54"/>
    <mergeCell ref="BP55:BQ55"/>
    <mergeCell ref="BR55:BS55"/>
    <mergeCell ref="AO63:AP63"/>
    <mergeCell ref="AO64:AP64"/>
    <mergeCell ref="AM64:AN64"/>
    <mergeCell ref="AR64:AS64"/>
    <mergeCell ref="AR63:AS63"/>
    <mergeCell ref="AT65:AU65"/>
    <mergeCell ref="AT64:AU64"/>
    <mergeCell ref="V92:W92"/>
    <mergeCell ref="K94:L94"/>
    <mergeCell ref="K93:L93"/>
    <mergeCell ref="T93:U93"/>
    <mergeCell ref="B103:C103"/>
    <mergeCell ref="B101:C101"/>
    <mergeCell ref="B102:C102"/>
    <mergeCell ref="T103:U103"/>
    <mergeCell ref="V103:W103"/>
    <mergeCell ref="V89:W89"/>
    <mergeCell ref="T89:U89"/>
    <mergeCell ref="D102:E102"/>
    <mergeCell ref="D98:E98"/>
    <mergeCell ref="D99:E99"/>
    <mergeCell ref="B100:C100"/>
    <mergeCell ref="B99:C99"/>
    <mergeCell ref="D94:E94"/>
    <mergeCell ref="B94:C94"/>
    <mergeCell ref="D103:E103"/>
    <mergeCell ref="D106:E106"/>
    <mergeCell ref="B109:C109"/>
    <mergeCell ref="D109:E109"/>
    <mergeCell ref="D105:E105"/>
    <mergeCell ref="D93:E93"/>
    <mergeCell ref="B93:C93"/>
    <mergeCell ref="B91:C91"/>
    <mergeCell ref="B92:C92"/>
    <mergeCell ref="K91:L91"/>
    <mergeCell ref="K92:L92"/>
    <mergeCell ref="D90:E90"/>
    <mergeCell ref="D89:E89"/>
    <mergeCell ref="K89:L89"/>
    <mergeCell ref="K90:L90"/>
    <mergeCell ref="AG88:AH88"/>
    <mergeCell ref="AG87:AH87"/>
    <mergeCell ref="AG86:AH86"/>
    <mergeCell ref="AG91:AH91"/>
    <mergeCell ref="AG89:AH89"/>
    <mergeCell ref="AG90:AH90"/>
    <mergeCell ref="B73:C73"/>
    <mergeCell ref="B74:C74"/>
    <mergeCell ref="D73:E73"/>
    <mergeCell ref="D72:E72"/>
    <mergeCell ref="B68:C68"/>
    <mergeCell ref="B69:C69"/>
    <mergeCell ref="B70:C70"/>
    <mergeCell ref="D70:E70"/>
    <mergeCell ref="B71:C71"/>
    <mergeCell ref="AM78:AN78"/>
    <mergeCell ref="AM77:AN77"/>
    <mergeCell ref="AM79:AN79"/>
    <mergeCell ref="AM71:AN71"/>
    <mergeCell ref="AM72:AN72"/>
    <mergeCell ref="AM65:AN65"/>
    <mergeCell ref="AM66:AN66"/>
    <mergeCell ref="AG60:AH60"/>
    <mergeCell ref="AG59:AH59"/>
    <mergeCell ref="AG64:AH64"/>
    <mergeCell ref="AG65:AH65"/>
    <mergeCell ref="AG63:AH63"/>
    <mergeCell ref="AM68:AN68"/>
    <mergeCell ref="AM70:AN70"/>
    <mergeCell ref="AM76:AN76"/>
    <mergeCell ref="AM75:AN75"/>
    <mergeCell ref="AM73:AN73"/>
    <mergeCell ref="AM74:AN74"/>
    <mergeCell ref="AM69:AN69"/>
    <mergeCell ref="AG81:AH81"/>
    <mergeCell ref="AG80:AH80"/>
    <mergeCell ref="AM82:AN82"/>
    <mergeCell ref="AM83:AN83"/>
    <mergeCell ref="AM80:AN80"/>
    <mergeCell ref="AM81:AN81"/>
    <mergeCell ref="AG85:AH85"/>
    <mergeCell ref="AI84:AJ84"/>
    <mergeCell ref="AK84:AL84"/>
    <mergeCell ref="AG82:AH82"/>
    <mergeCell ref="B61:C61"/>
    <mergeCell ref="B60:C60"/>
    <mergeCell ref="B67:C67"/>
    <mergeCell ref="B66:C66"/>
    <mergeCell ref="B62:C62"/>
    <mergeCell ref="B63:C63"/>
    <mergeCell ref="B65:C65"/>
    <mergeCell ref="B64:C64"/>
    <mergeCell ref="B58:C58"/>
    <mergeCell ref="D63:E63"/>
    <mergeCell ref="K63:L63"/>
    <mergeCell ref="K64:L64"/>
    <mergeCell ref="K65:L65"/>
    <mergeCell ref="K58:L58"/>
    <mergeCell ref="K59:L59"/>
    <mergeCell ref="D62:E62"/>
    <mergeCell ref="K62:L62"/>
    <mergeCell ref="D65:E65"/>
    <mergeCell ref="D61:E61"/>
    <mergeCell ref="D59:E59"/>
    <mergeCell ref="D60:E60"/>
    <mergeCell ref="D64:E64"/>
    <mergeCell ref="K52:L52"/>
    <mergeCell ref="K53:L53"/>
    <mergeCell ref="B82:C82"/>
    <mergeCell ref="B83:C83"/>
    <mergeCell ref="D80:E80"/>
    <mergeCell ref="B80:C80"/>
    <mergeCell ref="D81:E81"/>
    <mergeCell ref="B86:C86"/>
    <mergeCell ref="D82:E82"/>
    <mergeCell ref="D85:E85"/>
    <mergeCell ref="D83:E83"/>
    <mergeCell ref="D86:E86"/>
    <mergeCell ref="B84:C84"/>
    <mergeCell ref="B81:C81"/>
    <mergeCell ref="K82:L82"/>
    <mergeCell ref="K83:L83"/>
    <mergeCell ref="K80:L80"/>
    <mergeCell ref="K81:L81"/>
    <mergeCell ref="K75:L75"/>
    <mergeCell ref="K78:L78"/>
    <mergeCell ref="K77:L77"/>
    <mergeCell ref="K76:L76"/>
    <mergeCell ref="K74:L74"/>
    <mergeCell ref="K73:L73"/>
    <mergeCell ref="K69:L69"/>
    <mergeCell ref="K70:L70"/>
    <mergeCell ref="K72:L72"/>
    <mergeCell ref="K71:L71"/>
    <mergeCell ref="K60:L60"/>
    <mergeCell ref="K61:L61"/>
    <mergeCell ref="K68:L68"/>
    <mergeCell ref="K67:L67"/>
    <mergeCell ref="K66:L66"/>
    <mergeCell ref="K84:L84"/>
    <mergeCell ref="K79:L79"/>
    <mergeCell ref="T91:U91"/>
    <mergeCell ref="V91:W91"/>
    <mergeCell ref="B90:C90"/>
    <mergeCell ref="B89:C89"/>
    <mergeCell ref="B88:C88"/>
    <mergeCell ref="B87:C87"/>
    <mergeCell ref="D87:E87"/>
    <mergeCell ref="D88:E88"/>
    <mergeCell ref="D91:E91"/>
    <mergeCell ref="D92:E92"/>
    <mergeCell ref="D79:E79"/>
    <mergeCell ref="D68:E68"/>
    <mergeCell ref="D67:E67"/>
    <mergeCell ref="D66:E66"/>
    <mergeCell ref="D69:E69"/>
    <mergeCell ref="D77:E77"/>
    <mergeCell ref="D78:E78"/>
    <mergeCell ref="D76:E76"/>
    <mergeCell ref="D74:E74"/>
    <mergeCell ref="D75:E75"/>
    <mergeCell ref="B76:C76"/>
    <mergeCell ref="B75:C75"/>
    <mergeCell ref="B78:C78"/>
    <mergeCell ref="B77:C77"/>
    <mergeCell ref="B79:C79"/>
    <mergeCell ref="K86:L86"/>
    <mergeCell ref="K85:L85"/>
    <mergeCell ref="K87:L87"/>
    <mergeCell ref="K88:L88"/>
    <mergeCell ref="AM92:AN92"/>
    <mergeCell ref="AG92:AH92"/>
    <mergeCell ref="AG99:AH99"/>
    <mergeCell ref="AK97:AL97"/>
    <mergeCell ref="AE95:AF95"/>
    <mergeCell ref="AE98:AF98"/>
    <mergeCell ref="AI97:AJ97"/>
    <mergeCell ref="AG95:AH95"/>
    <mergeCell ref="AG96:AH96"/>
    <mergeCell ref="AO39:AP39"/>
    <mergeCell ref="AO40:AP40"/>
    <mergeCell ref="AT40:AU40"/>
    <mergeCell ref="AR40:AS40"/>
    <mergeCell ref="AT39:AU39"/>
    <mergeCell ref="AR39:AS39"/>
    <mergeCell ref="AT38:AU38"/>
    <mergeCell ref="AT43:AU43"/>
    <mergeCell ref="AT42:AU42"/>
    <mergeCell ref="AR42:AS42"/>
    <mergeCell ref="AO43:AP43"/>
    <mergeCell ref="AR43:AS43"/>
    <mergeCell ref="AR41:AS41"/>
    <mergeCell ref="AV39:AW39"/>
    <mergeCell ref="AV40:AW40"/>
    <mergeCell ref="AR38:AS38"/>
    <mergeCell ref="AR37:AS37"/>
    <mergeCell ref="AR35:AS35"/>
    <mergeCell ref="AT35:AU35"/>
    <mergeCell ref="AT37:AU37"/>
    <mergeCell ref="AT36:AU36"/>
    <mergeCell ref="AR36:AS36"/>
    <mergeCell ref="BR38:BS38"/>
    <mergeCell ref="BP38:BQ38"/>
    <mergeCell ref="AM38:AN38"/>
    <mergeCell ref="AE38:AF38"/>
    <mergeCell ref="T38:U38"/>
    <mergeCell ref="V38:W38"/>
    <mergeCell ref="BV38:BW38"/>
    <mergeCell ref="AO38:AP38"/>
    <mergeCell ref="AY38:AZ38"/>
    <mergeCell ref="AV38:AW38"/>
    <mergeCell ref="BT38:BU38"/>
    <mergeCell ref="AT41:AU41"/>
    <mergeCell ref="AV41:AW41"/>
    <mergeCell ref="BC41:BD41"/>
    <mergeCell ref="BC42:BD42"/>
    <mergeCell ref="BE42:BF42"/>
    <mergeCell ref="AY41:AZ41"/>
    <mergeCell ref="BJ42:BK42"/>
    <mergeCell ref="AM42:AN42"/>
    <mergeCell ref="AM41:AN41"/>
    <mergeCell ref="AO42:AP42"/>
    <mergeCell ref="AO41:AP41"/>
    <mergeCell ref="T41:U41"/>
    <mergeCell ref="T42:U42"/>
    <mergeCell ref="AG42:AH42"/>
    <mergeCell ref="AG41:AH41"/>
    <mergeCell ref="AE42:AF42"/>
    <mergeCell ref="AE41:AF41"/>
    <mergeCell ref="AG43:AH43"/>
    <mergeCell ref="AE45:AF45"/>
    <mergeCell ref="AG45:AH45"/>
    <mergeCell ref="AO46:AP46"/>
    <mergeCell ref="AO45:AP45"/>
    <mergeCell ref="AM44:AN44"/>
    <mergeCell ref="AM46:AN46"/>
    <mergeCell ref="AR46:AS46"/>
    <mergeCell ref="AT46:AU46"/>
    <mergeCell ref="V46:W46"/>
    <mergeCell ref="AO44:AP44"/>
    <mergeCell ref="V43:W43"/>
    <mergeCell ref="AE46:AF46"/>
    <mergeCell ref="AM43:AN43"/>
    <mergeCell ref="AV43:AW43"/>
    <mergeCell ref="BR43:BS43"/>
    <mergeCell ref="BH43:BI43"/>
    <mergeCell ref="BJ43:BK43"/>
    <mergeCell ref="BT43:BU43"/>
    <mergeCell ref="BV43:BW43"/>
    <mergeCell ref="BR44:BS44"/>
    <mergeCell ref="BH44:BI44"/>
    <mergeCell ref="BJ44:BK44"/>
    <mergeCell ref="BT44:BU44"/>
    <mergeCell ref="BV44:BW44"/>
    <mergeCell ref="AY46:AZ46"/>
    <mergeCell ref="AY45:AZ45"/>
    <mergeCell ref="AV46:AW46"/>
    <mergeCell ref="BE46:BF46"/>
    <mergeCell ref="BV46:BW46"/>
    <mergeCell ref="BT46:BU46"/>
    <mergeCell ref="AR45:AS45"/>
    <mergeCell ref="AT45:AU45"/>
    <mergeCell ref="AV45:AW45"/>
    <mergeCell ref="AV44:AW44"/>
    <mergeCell ref="BR46:BS46"/>
    <mergeCell ref="BL45:BN45"/>
    <mergeCell ref="AY44:AZ44"/>
    <mergeCell ref="AG48:AH48"/>
    <mergeCell ref="AM48:AN48"/>
    <mergeCell ref="AO48:AP48"/>
    <mergeCell ref="AM45:AN45"/>
    <mergeCell ref="AK45:AL45"/>
    <mergeCell ref="AG47:AH47"/>
    <mergeCell ref="AG46:AH46"/>
    <mergeCell ref="AI45:AJ45"/>
    <mergeCell ref="AE47:AF47"/>
    <mergeCell ref="AE48:AF48"/>
    <mergeCell ref="AM39:AN39"/>
    <mergeCell ref="AM40:AN40"/>
    <mergeCell ref="AV42:AW42"/>
    <mergeCell ref="AY42:AZ42"/>
    <mergeCell ref="AY40:AZ40"/>
    <mergeCell ref="AY39:AZ39"/>
    <mergeCell ref="AG40:AH40"/>
    <mergeCell ref="AG39:AH39"/>
    <mergeCell ref="AE39:AF39"/>
    <mergeCell ref="AE40:AF40"/>
    <mergeCell ref="AV33:AW33"/>
    <mergeCell ref="AT29:AU29"/>
    <mergeCell ref="AT44:AU44"/>
    <mergeCell ref="AR44:AS44"/>
    <mergeCell ref="AE44:AF44"/>
    <mergeCell ref="AG44:AH44"/>
    <mergeCell ref="AE43:AF43"/>
    <mergeCell ref="K38:L38"/>
    <mergeCell ref="B39:C39"/>
    <mergeCell ref="B42:C42"/>
    <mergeCell ref="B41:C41"/>
    <mergeCell ref="B40:C40"/>
    <mergeCell ref="B38:C38"/>
    <mergeCell ref="B43:C43"/>
    <mergeCell ref="K41:L41"/>
    <mergeCell ref="BR41:BS41"/>
    <mergeCell ref="BV41:BW41"/>
    <mergeCell ref="BV39:BW39"/>
    <mergeCell ref="BV40:BW40"/>
    <mergeCell ref="BJ40:BK40"/>
    <mergeCell ref="BT39:BU39"/>
    <mergeCell ref="BT40:BU40"/>
    <mergeCell ref="BT41:BU41"/>
    <mergeCell ref="BR42:BS42"/>
    <mergeCell ref="BT42:BU42"/>
    <mergeCell ref="BV42:BW42"/>
    <mergeCell ref="AM26:AN26"/>
    <mergeCell ref="AM27:AN27"/>
    <mergeCell ref="AE36:AF36"/>
    <mergeCell ref="B27:C27"/>
    <mergeCell ref="B26:C26"/>
    <mergeCell ref="T34:U34"/>
    <mergeCell ref="AO34:AP34"/>
    <mergeCell ref="AO33:AP33"/>
    <mergeCell ref="AY34:AZ34"/>
    <mergeCell ref="BC34:BD34"/>
    <mergeCell ref="AO27:AP27"/>
    <mergeCell ref="V55:W55"/>
    <mergeCell ref="V54:W54"/>
    <mergeCell ref="T55:U55"/>
    <mergeCell ref="T54:U54"/>
    <mergeCell ref="V52:W52"/>
    <mergeCell ref="V53:W53"/>
    <mergeCell ref="T53:U53"/>
    <mergeCell ref="T56:U56"/>
    <mergeCell ref="V57:W57"/>
    <mergeCell ref="V56:W56"/>
    <mergeCell ref="T57:U57"/>
    <mergeCell ref="D36:E36"/>
    <mergeCell ref="D50:E50"/>
    <mergeCell ref="D51:E51"/>
    <mergeCell ref="D52:E52"/>
    <mergeCell ref="D54:E54"/>
    <mergeCell ref="D49:E49"/>
    <mergeCell ref="D57:E57"/>
    <mergeCell ref="T50:U50"/>
    <mergeCell ref="V50:W50"/>
    <mergeCell ref="V51:W51"/>
    <mergeCell ref="T46:U46"/>
    <mergeCell ref="T47:U47"/>
    <mergeCell ref="V47:W47"/>
    <mergeCell ref="V48:W48"/>
    <mergeCell ref="V49:W49"/>
    <mergeCell ref="T48:U48"/>
    <mergeCell ref="T49:U49"/>
    <mergeCell ref="B53:C53"/>
    <mergeCell ref="B50:C50"/>
    <mergeCell ref="B52:C52"/>
    <mergeCell ref="B48:C48"/>
    <mergeCell ref="B47:C47"/>
    <mergeCell ref="B49:C49"/>
    <mergeCell ref="D47:E47"/>
    <mergeCell ref="D48:E48"/>
    <mergeCell ref="B45:C45"/>
    <mergeCell ref="B44:C44"/>
    <mergeCell ref="T43:U43"/>
    <mergeCell ref="T44:U44"/>
    <mergeCell ref="T45:U45"/>
    <mergeCell ref="K57:L57"/>
    <mergeCell ref="K54:L54"/>
    <mergeCell ref="K56:L56"/>
    <mergeCell ref="K55:L55"/>
    <mergeCell ref="D56:E56"/>
    <mergeCell ref="D55:E55"/>
    <mergeCell ref="B57:C57"/>
    <mergeCell ref="B56:C56"/>
    <mergeCell ref="B55:C55"/>
    <mergeCell ref="D53:E53"/>
    <mergeCell ref="B54:C54"/>
    <mergeCell ref="AM97:AN97"/>
    <mergeCell ref="AM98:AN98"/>
    <mergeCell ref="AM94:AN94"/>
    <mergeCell ref="AM93:AN93"/>
    <mergeCell ref="AM101:AN101"/>
    <mergeCell ref="AO101:AP101"/>
    <mergeCell ref="AO100:AP100"/>
    <mergeCell ref="AO98:AP98"/>
    <mergeCell ref="AO99:AP99"/>
    <mergeCell ref="AM104:AN104"/>
    <mergeCell ref="AM95:AN95"/>
    <mergeCell ref="AM96:AN96"/>
    <mergeCell ref="AO94:AP94"/>
    <mergeCell ref="AO95:AP95"/>
    <mergeCell ref="AO96:AP96"/>
    <mergeCell ref="AO93:AP93"/>
    <mergeCell ref="AO97:AP97"/>
    <mergeCell ref="AE100:AF100"/>
    <mergeCell ref="AM100:AN100"/>
    <mergeCell ref="AY99:AZ99"/>
    <mergeCell ref="BA99:BB99"/>
    <mergeCell ref="AE101:AF101"/>
    <mergeCell ref="AE108:AF108"/>
    <mergeCell ref="AO102:AP102"/>
    <mergeCell ref="AO108:AP108"/>
    <mergeCell ref="AM108:AN108"/>
    <mergeCell ref="AG104:AH104"/>
    <mergeCell ref="AG102:AH102"/>
    <mergeCell ref="AG103:AH103"/>
    <mergeCell ref="AO105:AP105"/>
    <mergeCell ref="AO103:AP103"/>
    <mergeCell ref="AO104:AP104"/>
    <mergeCell ref="AE107:AF107"/>
    <mergeCell ref="AE105:AF105"/>
    <mergeCell ref="AM103:AN103"/>
    <mergeCell ref="AM102:AN102"/>
    <mergeCell ref="AM106:AN106"/>
    <mergeCell ref="AM107:AN107"/>
    <mergeCell ref="AO106:AP106"/>
    <mergeCell ref="AO107:AP107"/>
    <mergeCell ref="AE99:AF99"/>
    <mergeCell ref="AM99:AN99"/>
    <mergeCell ref="V97:W97"/>
    <mergeCell ref="V95:W95"/>
    <mergeCell ref="T102:U102"/>
    <mergeCell ref="V102:W102"/>
    <mergeCell ref="V98:W98"/>
    <mergeCell ref="T98:U98"/>
    <mergeCell ref="Y97:Z97"/>
    <mergeCell ref="AA97:AB97"/>
    <mergeCell ref="T97:U97"/>
    <mergeCell ref="AY100:AZ100"/>
    <mergeCell ref="AY98:AZ98"/>
    <mergeCell ref="AY95:AZ95"/>
    <mergeCell ref="BA93:BB93"/>
    <mergeCell ref="AY92:AZ92"/>
    <mergeCell ref="AY93:AZ93"/>
    <mergeCell ref="BA96:BB96"/>
    <mergeCell ref="V106:W106"/>
    <mergeCell ref="T106:U106"/>
    <mergeCell ref="T107:U107"/>
    <mergeCell ref="T104:U104"/>
    <mergeCell ref="T92:U92"/>
    <mergeCell ref="T95:U95"/>
    <mergeCell ref="V93:W93"/>
    <mergeCell ref="V94:W94"/>
    <mergeCell ref="AE106:AF106"/>
    <mergeCell ref="AE104:AF104"/>
    <mergeCell ref="AE109:AF109"/>
    <mergeCell ref="V109:W109"/>
    <mergeCell ref="V108:W108"/>
    <mergeCell ref="T109:U109"/>
    <mergeCell ref="T108:U108"/>
    <mergeCell ref="V105:W105"/>
    <mergeCell ref="AM105:AN105"/>
    <mergeCell ref="AO109:AP109"/>
    <mergeCell ref="AM109:AN109"/>
    <mergeCell ref="AG107:AH107"/>
    <mergeCell ref="AG109:AH109"/>
    <mergeCell ref="AG108:AH108"/>
    <mergeCell ref="AG106:AH106"/>
    <mergeCell ref="AE102:AF102"/>
    <mergeCell ref="AE103:AF103"/>
    <mergeCell ref="AE93:AF93"/>
    <mergeCell ref="AG93:AH93"/>
    <mergeCell ref="AG97:AH97"/>
    <mergeCell ref="AG98:AH98"/>
    <mergeCell ref="AG105:AH105"/>
    <mergeCell ref="T105:U105"/>
    <mergeCell ref="V104:W104"/>
    <mergeCell ref="K103:L103"/>
    <mergeCell ref="K105:L105"/>
    <mergeCell ref="K106:L106"/>
    <mergeCell ref="K104:L104"/>
    <mergeCell ref="K101:L101"/>
    <mergeCell ref="K102:L102"/>
    <mergeCell ref="V107:W107"/>
    <mergeCell ref="V101:W101"/>
    <mergeCell ref="T101:U101"/>
    <mergeCell ref="T100:U100"/>
    <mergeCell ref="V99:W99"/>
    <mergeCell ref="T99:U99"/>
    <mergeCell ref="V100:W100"/>
    <mergeCell ref="B108:C108"/>
    <mergeCell ref="D108:E108"/>
    <mergeCell ref="K109:L109"/>
    <mergeCell ref="K108:L108"/>
    <mergeCell ref="K107:L107"/>
    <mergeCell ref="B107:C107"/>
    <mergeCell ref="D107:E107"/>
    <mergeCell ref="B106:C106"/>
    <mergeCell ref="B105:C105"/>
    <mergeCell ref="B104:C104"/>
    <mergeCell ref="D104:E104"/>
    <mergeCell ref="D101:E101"/>
    <mergeCell ref="D100:E100"/>
    <mergeCell ref="K97:L97"/>
    <mergeCell ref="K98:L98"/>
    <mergeCell ref="K99:L99"/>
    <mergeCell ref="K100:L100"/>
    <mergeCell ref="K96:L96"/>
    <mergeCell ref="K95:L95"/>
    <mergeCell ref="B96:C96"/>
    <mergeCell ref="B95:C95"/>
    <mergeCell ref="D95:E95"/>
    <mergeCell ref="D96:E96"/>
    <mergeCell ref="B97:C97"/>
    <mergeCell ref="T90:U90"/>
    <mergeCell ref="V90:W90"/>
    <mergeCell ref="BJ12:BK12"/>
    <mergeCell ref="BJ11:BK11"/>
    <mergeCell ref="BH11:BI11"/>
    <mergeCell ref="BJ9:BK9"/>
    <mergeCell ref="BJ10:BK10"/>
    <mergeCell ref="BH8:BI8"/>
    <mergeCell ref="BH9:BI9"/>
    <mergeCell ref="BH10:BI10"/>
    <mergeCell ref="AV11:AW11"/>
    <mergeCell ref="AT11:AU11"/>
    <mergeCell ref="BE11:BF11"/>
    <mergeCell ref="BC11:BD11"/>
    <mergeCell ref="BC12:BD12"/>
    <mergeCell ref="AY12:AZ12"/>
    <mergeCell ref="AY11:AZ11"/>
    <mergeCell ref="AT6:AU6"/>
    <mergeCell ref="AT8:AU8"/>
    <mergeCell ref="AT7:AU7"/>
    <mergeCell ref="AV8:AW8"/>
    <mergeCell ref="AV7:AW7"/>
    <mergeCell ref="AV6:AW6"/>
    <mergeCell ref="AV9:AW9"/>
    <mergeCell ref="AY9:AZ9"/>
    <mergeCell ref="AY10:AZ10"/>
    <mergeCell ref="AT9:AU9"/>
    <mergeCell ref="AT10:AU10"/>
    <mergeCell ref="BA10:BB10"/>
    <mergeCell ref="BA9:BB9"/>
    <mergeCell ref="BE10:BF10"/>
    <mergeCell ref="BC10:BD10"/>
    <mergeCell ref="BE9:BF9"/>
    <mergeCell ref="AV10:AW10"/>
    <mergeCell ref="AI3:AJ3"/>
    <mergeCell ref="AE3:AF3"/>
    <mergeCell ref="AE2:AF2"/>
    <mergeCell ref="AG3:AH3"/>
    <mergeCell ref="AE4:AF4"/>
    <mergeCell ref="AE5:AF5"/>
    <mergeCell ref="AI6:AJ6"/>
    <mergeCell ref="AK6:AL6"/>
    <mergeCell ref="AM7:AN7"/>
    <mergeCell ref="BJ6:BK6"/>
    <mergeCell ref="BH6:BI6"/>
    <mergeCell ref="AI5:AJ5"/>
    <mergeCell ref="AI4:AJ4"/>
    <mergeCell ref="AI2:AJ2"/>
    <mergeCell ref="AG2:AH2"/>
    <mergeCell ref="AG4:AH4"/>
    <mergeCell ref="BA14:BB14"/>
    <mergeCell ref="BC15:BD15"/>
    <mergeCell ref="BE15:BF15"/>
    <mergeCell ref="BA15:BB15"/>
    <mergeCell ref="BC14:BD14"/>
    <mergeCell ref="BH12:BI12"/>
    <mergeCell ref="BE12:BF12"/>
    <mergeCell ref="BE13:BF13"/>
    <mergeCell ref="BE14:BF14"/>
    <mergeCell ref="BJ14:BK14"/>
    <mergeCell ref="BJ13:BK13"/>
    <mergeCell ref="BA12:BB12"/>
    <mergeCell ref="BC13:BD13"/>
    <mergeCell ref="BA13:BB13"/>
    <mergeCell ref="AV48:AW48"/>
    <mergeCell ref="AT48:AU48"/>
    <mergeCell ref="AT49:AU49"/>
    <mergeCell ref="AT53:AU53"/>
    <mergeCell ref="AT52:AU52"/>
    <mergeCell ref="AV47:AW47"/>
    <mergeCell ref="AR50:AS50"/>
    <mergeCell ref="AR49:AS49"/>
    <mergeCell ref="AV52:AW52"/>
    <mergeCell ref="AR52:AS52"/>
    <mergeCell ref="AR53:AS53"/>
    <mergeCell ref="AO53:AP53"/>
    <mergeCell ref="AO52:AP52"/>
    <mergeCell ref="AO51:AP51"/>
    <mergeCell ref="AR51:AS51"/>
    <mergeCell ref="AV49:AW49"/>
    <mergeCell ref="AV51:AW51"/>
    <mergeCell ref="AV50:AW50"/>
    <mergeCell ref="BJ47:BK47"/>
    <mergeCell ref="BH47:BI47"/>
    <mergeCell ref="AY47:AZ47"/>
    <mergeCell ref="AY48:AZ48"/>
    <mergeCell ref="BJ48:BK48"/>
    <mergeCell ref="AO49:AP49"/>
    <mergeCell ref="AM49:AN49"/>
    <mergeCell ref="AT51:AU51"/>
    <mergeCell ref="AT50:AU50"/>
    <mergeCell ref="AR47:AS47"/>
    <mergeCell ref="AM47:AN47"/>
    <mergeCell ref="AO47:AP47"/>
    <mergeCell ref="AT47:AU47"/>
    <mergeCell ref="AR48:AS48"/>
    <mergeCell ref="CD39:CE39"/>
    <mergeCell ref="CD40:CE40"/>
    <mergeCell ref="CF38:CG38"/>
    <mergeCell ref="CF45:CG45"/>
    <mergeCell ref="CH33:CI33"/>
    <mergeCell ref="CH26:CI26"/>
    <mergeCell ref="CF20:CG20"/>
    <mergeCell ref="CA38:CB38"/>
    <mergeCell ref="CD38:CE38"/>
    <mergeCell ref="CH7:CI7"/>
    <mergeCell ref="CH8:CI8"/>
    <mergeCell ref="CF7:CG7"/>
    <mergeCell ref="CD7:CE7"/>
    <mergeCell ref="CD10:CE10"/>
    <mergeCell ref="CD9:CE9"/>
    <mergeCell ref="CF12:CG12"/>
    <mergeCell ref="CF8:CG8"/>
    <mergeCell ref="CF10:CG10"/>
    <mergeCell ref="CF9:CG9"/>
    <mergeCell ref="CA9:CB9"/>
    <mergeCell ref="CD8:CE8"/>
    <mergeCell ref="CA7:CB7"/>
    <mergeCell ref="BY7:BZ7"/>
    <mergeCell ref="BY9:BZ9"/>
    <mergeCell ref="CA11:CB11"/>
    <mergeCell ref="CH12:CI12"/>
    <mergeCell ref="CA10:CB10"/>
    <mergeCell ref="CH9:CI9"/>
    <mergeCell ref="CF3:CG3"/>
    <mergeCell ref="CD3:CE3"/>
    <mergeCell ref="BY2:BZ2"/>
    <mergeCell ref="CD2:CE2"/>
    <mergeCell ref="CF2:CG2"/>
    <mergeCell ref="CH2:CI2"/>
    <mergeCell ref="BY4:BZ4"/>
    <mergeCell ref="CA4:CB4"/>
    <mergeCell ref="CA2:CB2"/>
    <mergeCell ref="BY10:BZ10"/>
    <mergeCell ref="BY12:BZ12"/>
    <mergeCell ref="BT13:BU13"/>
    <mergeCell ref="BT10:BU10"/>
    <mergeCell ref="CA8:CB8"/>
    <mergeCell ref="CA6:CB6"/>
    <mergeCell ref="BT7:BU7"/>
    <mergeCell ref="BV7:BW7"/>
    <mergeCell ref="BV4:BW4"/>
    <mergeCell ref="BY8:BZ8"/>
    <mergeCell ref="BT2:BU2"/>
    <mergeCell ref="BT4:BU4"/>
    <mergeCell ref="CD45:CE45"/>
    <mergeCell ref="CD46:CE46"/>
    <mergeCell ref="CD47:CE47"/>
    <mergeCell ref="CD48:CE48"/>
    <mergeCell ref="BP56:BQ56"/>
    <mergeCell ref="BR56:BS56"/>
    <mergeCell ref="CD18:CE18"/>
    <mergeCell ref="CD19:CE19"/>
    <mergeCell ref="CF15:CG15"/>
    <mergeCell ref="CF13:CG13"/>
    <mergeCell ref="CF14:CG14"/>
    <mergeCell ref="CH10:CI10"/>
    <mergeCell ref="CH11:CI11"/>
    <mergeCell ref="CH15:CI15"/>
    <mergeCell ref="CH14:CI14"/>
    <mergeCell ref="CH13:CI13"/>
    <mergeCell ref="CF4:CG4"/>
    <mergeCell ref="CF6:CG6"/>
    <mergeCell ref="CD6:CE6"/>
    <mergeCell ref="CF5:CG5"/>
    <mergeCell ref="CD5:CE5"/>
    <mergeCell ref="AO6:AP6"/>
    <mergeCell ref="AO7:AP7"/>
    <mergeCell ref="AT32:AU32"/>
    <mergeCell ref="AR32:AS32"/>
    <mergeCell ref="BJ32:BK32"/>
    <mergeCell ref="AO8:AP8"/>
    <mergeCell ref="AM8:AN8"/>
    <mergeCell ref="AM6:AN6"/>
    <mergeCell ref="AK5:AL5"/>
    <mergeCell ref="B22:C22"/>
    <mergeCell ref="B11:C11"/>
    <mergeCell ref="B10:C10"/>
    <mergeCell ref="B9:C9"/>
    <mergeCell ref="B21:C21"/>
    <mergeCell ref="B17:C17"/>
    <mergeCell ref="B16:C16"/>
    <mergeCell ref="B19:C19"/>
    <mergeCell ref="B29:C29"/>
    <mergeCell ref="B28:C28"/>
    <mergeCell ref="B34:C34"/>
    <mergeCell ref="B35:C35"/>
    <mergeCell ref="B37:C37"/>
    <mergeCell ref="B25:C25"/>
    <mergeCell ref="B36:C36"/>
    <mergeCell ref="D25:E25"/>
    <mergeCell ref="D28:E28"/>
    <mergeCell ref="D29:E29"/>
    <mergeCell ref="D26:E26"/>
    <mergeCell ref="D34:E34"/>
    <mergeCell ref="D33:E33"/>
    <mergeCell ref="D35:E35"/>
    <mergeCell ref="K37:L37"/>
    <mergeCell ref="BT35:BU35"/>
    <mergeCell ref="BP35:BQ35"/>
    <mergeCell ref="BP36:BQ36"/>
    <mergeCell ref="BP34:BQ34"/>
    <mergeCell ref="BP33:BQ33"/>
    <mergeCell ref="BJ28:BK28"/>
    <mergeCell ref="BJ27:BK27"/>
    <mergeCell ref="BJ26:BK26"/>
    <mergeCell ref="BJ30:BK30"/>
    <mergeCell ref="BJ29:BK29"/>
    <mergeCell ref="BJ33:BK33"/>
    <mergeCell ref="BJ34:BK34"/>
    <mergeCell ref="BT34:BU34"/>
    <mergeCell ref="BY33:BZ33"/>
    <mergeCell ref="BY31:BZ31"/>
    <mergeCell ref="BY30:BZ30"/>
    <mergeCell ref="BR28:BS28"/>
    <mergeCell ref="BR29:BS29"/>
    <mergeCell ref="BR33:BS33"/>
    <mergeCell ref="AM5:AN5"/>
    <mergeCell ref="AO5:AP5"/>
    <mergeCell ref="BR12:BS12"/>
    <mergeCell ref="BR14:BS14"/>
    <mergeCell ref="BT12:BU12"/>
    <mergeCell ref="BT14:BU14"/>
    <mergeCell ref="BV10:BW10"/>
    <mergeCell ref="BV12:BW12"/>
    <mergeCell ref="BV11:BW11"/>
    <mergeCell ref="BV13:BW13"/>
    <mergeCell ref="BV14:BW14"/>
    <mergeCell ref="BR11:BS11"/>
    <mergeCell ref="BP11:BQ11"/>
    <mergeCell ref="BP12:BQ12"/>
    <mergeCell ref="BP14:BQ14"/>
    <mergeCell ref="BR10:BS10"/>
    <mergeCell ref="BP10:BQ10"/>
    <mergeCell ref="B24:C24"/>
    <mergeCell ref="K25:L25"/>
    <mergeCell ref="V24:W24"/>
    <mergeCell ref="V25:W25"/>
    <mergeCell ref="B23:C23"/>
    <mergeCell ref="AV25:AW25"/>
    <mergeCell ref="AV24:AW24"/>
    <mergeCell ref="AT25:AU25"/>
    <mergeCell ref="AT24:AU24"/>
    <mergeCell ref="AR23:AS23"/>
    <mergeCell ref="AO24:AP24"/>
    <mergeCell ref="AT31:AU31"/>
    <mergeCell ref="AV31:AW31"/>
    <mergeCell ref="AG27:AH27"/>
    <mergeCell ref="AE27:AF27"/>
    <mergeCell ref="AR30:AS30"/>
    <mergeCell ref="AR31:AS31"/>
    <mergeCell ref="AR29:AS29"/>
    <mergeCell ref="V26:W26"/>
    <mergeCell ref="T26:U26"/>
    <mergeCell ref="T27:U27"/>
    <mergeCell ref="AV32:AW32"/>
    <mergeCell ref="AE26:AF26"/>
    <mergeCell ref="BT21:BU21"/>
    <mergeCell ref="BT27:BU27"/>
    <mergeCell ref="BT24:BU24"/>
    <mergeCell ref="BP29:BQ29"/>
    <mergeCell ref="BP30:BQ30"/>
    <mergeCell ref="BT20:BU20"/>
    <mergeCell ref="BT18:BU18"/>
    <mergeCell ref="BV21:BW21"/>
    <mergeCell ref="BV20:BW20"/>
    <mergeCell ref="BR9:BS9"/>
    <mergeCell ref="BP9:BQ9"/>
    <mergeCell ref="BP37:BQ37"/>
    <mergeCell ref="BT37:BU37"/>
    <mergeCell ref="BR24:BS24"/>
    <mergeCell ref="BP26:BQ26"/>
    <mergeCell ref="BV18:BW18"/>
    <mergeCell ref="BV30:BW30"/>
    <mergeCell ref="BR34:BS34"/>
    <mergeCell ref="BR35:BS35"/>
    <mergeCell ref="BV35:BW35"/>
    <mergeCell ref="BV36:BW36"/>
    <mergeCell ref="BT33:BU33"/>
    <mergeCell ref="BT28:BU28"/>
    <mergeCell ref="BT29:BU29"/>
    <mergeCell ref="BT30:BU30"/>
    <mergeCell ref="BT31:BU31"/>
    <mergeCell ref="BT36:BU36"/>
    <mergeCell ref="BV34:BW34"/>
    <mergeCell ref="BR25:BS25"/>
    <mergeCell ref="BR26:BS26"/>
    <mergeCell ref="BP27:BQ27"/>
    <mergeCell ref="BP28:BQ28"/>
    <mergeCell ref="BR37:BS37"/>
    <mergeCell ref="BR36:BS36"/>
    <mergeCell ref="BP15:BQ15"/>
    <mergeCell ref="BJ23:BK23"/>
    <mergeCell ref="BY15:BZ15"/>
    <mergeCell ref="BT15:BU15"/>
    <mergeCell ref="BV15:BW15"/>
    <mergeCell ref="BC9:BD9"/>
    <mergeCell ref="BT9:BU9"/>
    <mergeCell ref="BV9:BW9"/>
    <mergeCell ref="BY18:BZ18"/>
    <mergeCell ref="AE25:AF25"/>
    <mergeCell ref="AE24:AF24"/>
    <mergeCell ref="AE18:AF18"/>
    <mergeCell ref="AE17:AF17"/>
    <mergeCell ref="AE34:AF34"/>
    <mergeCell ref="AE35:AF35"/>
    <mergeCell ref="AE37:AF37"/>
    <mergeCell ref="AE9:AF9"/>
    <mergeCell ref="AE12:AF12"/>
    <mergeCell ref="AE10:AF10"/>
    <mergeCell ref="AE11:AF11"/>
    <mergeCell ref="AE6:AF6"/>
    <mergeCell ref="AE7:AF7"/>
    <mergeCell ref="AG10:AH10"/>
    <mergeCell ref="AG9:AH9"/>
    <mergeCell ref="AE8:AF8"/>
    <mergeCell ref="AG8:AH8"/>
    <mergeCell ref="AG5:AH5"/>
    <mergeCell ref="AG6:AH6"/>
    <mergeCell ref="AG12:AH12"/>
    <mergeCell ref="AG7:AH7"/>
    <mergeCell ref="AO2:AP2"/>
    <mergeCell ref="AT2:AU2"/>
    <mergeCell ref="AV2:AW2"/>
    <mergeCell ref="AT3:AU3"/>
    <mergeCell ref="AV3:AW3"/>
    <mergeCell ref="AR3:AS3"/>
    <mergeCell ref="AR2:AS2"/>
    <mergeCell ref="D3:E3"/>
    <mergeCell ref="K3:L3"/>
    <mergeCell ref="F1:L1"/>
    <mergeCell ref="K2:L2"/>
    <mergeCell ref="D1:E1"/>
    <mergeCell ref="T2:U2"/>
    <mergeCell ref="V2:W2"/>
    <mergeCell ref="AY2:AZ2"/>
    <mergeCell ref="V1:AS1"/>
    <mergeCell ref="AT1:CE1"/>
    <mergeCell ref="CF1:CI1"/>
    <mergeCell ref="M1:U1"/>
    <mergeCell ref="AA2:AB2"/>
    <mergeCell ref="Y2:Z2"/>
    <mergeCell ref="D2:E2"/>
    <mergeCell ref="B2:C2"/>
    <mergeCell ref="A1:C1"/>
    <mergeCell ref="BA2:BB2"/>
    <mergeCell ref="T4:U4"/>
    <mergeCell ref="V4:W4"/>
    <mergeCell ref="V3:W3"/>
    <mergeCell ref="T3:U3"/>
    <mergeCell ref="K4:L4"/>
    <mergeCell ref="A3:C3"/>
    <mergeCell ref="A4:C4"/>
    <mergeCell ref="CA47:CB47"/>
    <mergeCell ref="BT47:BU47"/>
    <mergeCell ref="BV47:BW47"/>
    <mergeCell ref="BV50:BW50"/>
    <mergeCell ref="BV51:BW51"/>
    <mergeCell ref="BV52:BW52"/>
    <mergeCell ref="BV54:BW54"/>
    <mergeCell ref="BV56:BW56"/>
    <mergeCell ref="BV55:BW55"/>
    <mergeCell ref="BR47:BS47"/>
    <mergeCell ref="BR48:BS48"/>
    <mergeCell ref="BP47:BQ47"/>
    <mergeCell ref="BP46:BQ46"/>
    <mergeCell ref="CD42:CE42"/>
    <mergeCell ref="CD41:CE41"/>
    <mergeCell ref="BP42:BQ42"/>
    <mergeCell ref="BP41:BQ41"/>
    <mergeCell ref="BP43:BQ43"/>
    <mergeCell ref="BP44:BQ44"/>
    <mergeCell ref="CD37:CE37"/>
    <mergeCell ref="CD44:CE44"/>
    <mergeCell ref="CD43:CE43"/>
    <mergeCell ref="BR17:BS17"/>
    <mergeCell ref="BP17:BQ17"/>
    <mergeCell ref="BA25:BB25"/>
    <mergeCell ref="BA29:BB29"/>
    <mergeCell ref="AY29:AZ29"/>
    <mergeCell ref="AY30:AZ30"/>
    <mergeCell ref="AY28:AZ28"/>
    <mergeCell ref="AY31:AZ31"/>
    <mergeCell ref="BR13:BS13"/>
    <mergeCell ref="BP13:BQ13"/>
    <mergeCell ref="BR15:BS15"/>
    <mergeCell ref="BV17:BW17"/>
    <mergeCell ref="BT17:BU17"/>
    <mergeCell ref="BJ17:BK17"/>
    <mergeCell ref="BH17:BI17"/>
    <mergeCell ref="B13:C13"/>
    <mergeCell ref="K13:L13"/>
    <mergeCell ref="D13:E13"/>
    <mergeCell ref="D9:E9"/>
    <mergeCell ref="D11:E11"/>
    <mergeCell ref="D5:E5"/>
    <mergeCell ref="B6:C6"/>
    <mergeCell ref="K5:L5"/>
    <mergeCell ref="B14:C14"/>
    <mergeCell ref="B15:C15"/>
    <mergeCell ref="B18:C18"/>
    <mergeCell ref="B12:C12"/>
    <mergeCell ref="K12:L12"/>
    <mergeCell ref="D12:E12"/>
    <mergeCell ref="BC6:BD6"/>
    <mergeCell ref="BE6:BF6"/>
    <mergeCell ref="BE2:BF2"/>
    <mergeCell ref="BC2:BD2"/>
    <mergeCell ref="BJ2:BK2"/>
    <mergeCell ref="BH2:BI2"/>
    <mergeCell ref="AR6:AS6"/>
    <mergeCell ref="AR7:AS7"/>
    <mergeCell ref="AR8:AS8"/>
    <mergeCell ref="AM4:AN4"/>
    <mergeCell ref="AO4:AP4"/>
    <mergeCell ref="AK3:AL3"/>
    <mergeCell ref="AK4:AL4"/>
    <mergeCell ref="AK2:AL2"/>
    <mergeCell ref="AM2:AN2"/>
    <mergeCell ref="AO3:AP3"/>
    <mergeCell ref="AM3:AN3"/>
    <mergeCell ref="BV2:BW2"/>
    <mergeCell ref="BP2:BQ2"/>
    <mergeCell ref="BL2:BN2"/>
    <mergeCell ref="BR2:BS2"/>
    <mergeCell ref="BA6:BB6"/>
    <mergeCell ref="BL6:BN6"/>
    <mergeCell ref="K6:L6"/>
    <mergeCell ref="AA6:AB6"/>
    <mergeCell ref="Y6:Z6"/>
    <mergeCell ref="T6:U6"/>
    <mergeCell ref="V6:W6"/>
    <mergeCell ref="D14:E14"/>
    <mergeCell ref="D10:E10"/>
    <mergeCell ref="A5:C5"/>
    <mergeCell ref="T7:U7"/>
    <mergeCell ref="T8:U8"/>
    <mergeCell ref="V5:W5"/>
    <mergeCell ref="V8:W8"/>
    <mergeCell ref="T5:U5"/>
    <mergeCell ref="BE7:BF7"/>
    <mergeCell ref="BC7:BD7"/>
    <mergeCell ref="B8:C8"/>
    <mergeCell ref="D8:E8"/>
    <mergeCell ref="D7:E7"/>
    <mergeCell ref="K8:L8"/>
    <mergeCell ref="K7:L7"/>
    <mergeCell ref="V7:W7"/>
    <mergeCell ref="CH38:CI38"/>
    <mergeCell ref="CH35:CI35"/>
    <mergeCell ref="CH37:CI37"/>
    <mergeCell ref="CH36:CI36"/>
    <mergeCell ref="CF29:CG29"/>
    <mergeCell ref="CH29:CI29"/>
    <mergeCell ref="CF30:CG30"/>
    <mergeCell ref="CH42:CI42"/>
    <mergeCell ref="CH39:CI39"/>
    <mergeCell ref="CH40:CI40"/>
    <mergeCell ref="CH41:CI41"/>
    <mergeCell ref="CH34:CI34"/>
    <mergeCell ref="CH31:CI31"/>
    <mergeCell ref="CH30:CI30"/>
    <mergeCell ref="CH21:CI21"/>
    <mergeCell ref="CH20:CI20"/>
    <mergeCell ref="CF16:CG16"/>
    <mergeCell ref="CF11:CG11"/>
    <mergeCell ref="CD13:CE13"/>
    <mergeCell ref="CD14:CE14"/>
    <mergeCell ref="CD11:CE11"/>
    <mergeCell ref="CD12:CE12"/>
    <mergeCell ref="CH17:CI17"/>
    <mergeCell ref="CH16:CI16"/>
    <mergeCell ref="CH27:CI27"/>
    <mergeCell ref="CH28:CI28"/>
    <mergeCell ref="CH22:CI22"/>
    <mergeCell ref="CH23:CI23"/>
    <mergeCell ref="CD15:CE15"/>
    <mergeCell ref="AM33:AN33"/>
    <mergeCell ref="AM30:AN30"/>
    <mergeCell ref="AM24:AN24"/>
    <mergeCell ref="AM25:AN25"/>
    <mergeCell ref="AM34:AN34"/>
    <mergeCell ref="AT34:AU34"/>
    <mergeCell ref="AT33:AU33"/>
    <mergeCell ref="AR34:AS34"/>
    <mergeCell ref="AR33:AS33"/>
    <mergeCell ref="AV34:AW34"/>
    <mergeCell ref="AR22:AS22"/>
    <mergeCell ref="AR24:AS24"/>
    <mergeCell ref="AO28:AP28"/>
    <mergeCell ref="AR28:AS28"/>
    <mergeCell ref="AR26:AS26"/>
    <mergeCell ref="AV27:AW27"/>
    <mergeCell ref="AR21:AS21"/>
    <mergeCell ref="AV17:AW17"/>
    <mergeCell ref="AV18:AW18"/>
    <mergeCell ref="AR18:AS18"/>
    <mergeCell ref="AO25:AP25"/>
    <mergeCell ref="AT30:AU30"/>
    <mergeCell ref="AR25:AS25"/>
    <mergeCell ref="AO29:AP29"/>
    <mergeCell ref="AV23:AW23"/>
    <mergeCell ref="AT20:AU20"/>
    <mergeCell ref="AT22:AU22"/>
    <mergeCell ref="AT21:AU21"/>
    <mergeCell ref="AT23:AU23"/>
    <mergeCell ref="AG23:AH23"/>
    <mergeCell ref="AE21:AF21"/>
    <mergeCell ref="AE23:AF23"/>
    <mergeCell ref="AG22:AH22"/>
    <mergeCell ref="AM21:AN21"/>
    <mergeCell ref="AO21:AP21"/>
    <mergeCell ref="K23:L23"/>
    <mergeCell ref="K21:L21"/>
    <mergeCell ref="K22:L22"/>
    <mergeCell ref="AM17:AN17"/>
    <mergeCell ref="AM18:AN18"/>
    <mergeCell ref="AO17:AP17"/>
    <mergeCell ref="AO16:AP16"/>
    <mergeCell ref="AO19:AP19"/>
    <mergeCell ref="AM19:AN19"/>
    <mergeCell ref="K19:L19"/>
    <mergeCell ref="K24:L24"/>
    <mergeCell ref="K29:L29"/>
    <mergeCell ref="K28:L28"/>
    <mergeCell ref="K26:L26"/>
    <mergeCell ref="K27:L27"/>
    <mergeCell ref="K10:L10"/>
    <mergeCell ref="K11:L11"/>
    <mergeCell ref="K14:L14"/>
    <mergeCell ref="K34:L34"/>
    <mergeCell ref="K35:L35"/>
    <mergeCell ref="K36:L36"/>
    <mergeCell ref="K9:L9"/>
    <mergeCell ref="K15:L15"/>
    <mergeCell ref="K33:L33"/>
    <mergeCell ref="BY17:BZ17"/>
    <mergeCell ref="CA17:CB17"/>
    <mergeCell ref="BR18:BS18"/>
    <mergeCell ref="BV16:BW16"/>
    <mergeCell ref="BP16:BQ16"/>
    <mergeCell ref="BT16:BU16"/>
    <mergeCell ref="BR16:BS16"/>
    <mergeCell ref="BY16:BZ16"/>
    <mergeCell ref="CA16:CB16"/>
    <mergeCell ref="BC36:BD36"/>
    <mergeCell ref="BC32:BD32"/>
    <mergeCell ref="BC37:BD37"/>
    <mergeCell ref="BA27:BB27"/>
    <mergeCell ref="BA26:BB26"/>
    <mergeCell ref="BE27:BF27"/>
    <mergeCell ref="BC27:BD27"/>
    <mergeCell ref="BC26:BD26"/>
    <mergeCell ref="BE26:BF26"/>
    <mergeCell ref="BY37:BZ37"/>
    <mergeCell ref="BY36:BZ36"/>
    <mergeCell ref="CA37:CB37"/>
    <mergeCell ref="BY34:BZ34"/>
    <mergeCell ref="BY35:BZ35"/>
    <mergeCell ref="CA28:CB28"/>
    <mergeCell ref="CA26:CB26"/>
    <mergeCell ref="BY26:BZ26"/>
    <mergeCell ref="CA27:CB27"/>
    <mergeCell ref="CA25:CB25"/>
    <mergeCell ref="BY29:BZ29"/>
    <mergeCell ref="CA29:CB29"/>
    <mergeCell ref="BV31:BW31"/>
    <mergeCell ref="BV33:BW33"/>
    <mergeCell ref="BY28:BZ28"/>
    <mergeCell ref="CA35:CB35"/>
    <mergeCell ref="CA36:CB36"/>
    <mergeCell ref="CA32:CB32"/>
    <mergeCell ref="CA33:CB33"/>
    <mergeCell ref="CA34:CB34"/>
    <mergeCell ref="BA34:BB34"/>
    <mergeCell ref="BA37:BB37"/>
    <mergeCell ref="BA36:BB36"/>
    <mergeCell ref="BA35:BB35"/>
    <mergeCell ref="BA28:BB28"/>
    <mergeCell ref="BA31:BB31"/>
    <mergeCell ref="BA30:BB30"/>
    <mergeCell ref="BE29:BF29"/>
    <mergeCell ref="BC29:BD29"/>
    <mergeCell ref="BE37:BF37"/>
    <mergeCell ref="BE30:BF30"/>
    <mergeCell ref="BE36:BF36"/>
    <mergeCell ref="BE33:BF33"/>
    <mergeCell ref="BE34:BF34"/>
    <mergeCell ref="BE31:BF31"/>
    <mergeCell ref="BE32:BF32"/>
    <mergeCell ref="BC30:BD30"/>
    <mergeCell ref="BE28:BF28"/>
    <mergeCell ref="BC28:BD28"/>
    <mergeCell ref="BC33:BD33"/>
    <mergeCell ref="BC31:BD31"/>
    <mergeCell ref="BY27:BZ27"/>
    <mergeCell ref="BY25:BZ25"/>
    <mergeCell ref="BA20:BB20"/>
    <mergeCell ref="BA21:BB21"/>
    <mergeCell ref="BA24:BB24"/>
    <mergeCell ref="AY24:AZ24"/>
    <mergeCell ref="BC19:BD19"/>
    <mergeCell ref="BC20:BD20"/>
    <mergeCell ref="BC24:BD24"/>
    <mergeCell ref="BC23:BD23"/>
    <mergeCell ref="BA19:BB19"/>
    <mergeCell ref="BA18:BB18"/>
    <mergeCell ref="BA22:BB22"/>
    <mergeCell ref="BH23:BI23"/>
    <mergeCell ref="BH24:BI24"/>
    <mergeCell ref="BH19:BI19"/>
    <mergeCell ref="BH18:BI18"/>
    <mergeCell ref="BJ18:BK18"/>
    <mergeCell ref="BC22:BD22"/>
    <mergeCell ref="BC21:BD21"/>
    <mergeCell ref="BE18:BF18"/>
    <mergeCell ref="BE19:BF19"/>
    <mergeCell ref="BE20:BF20"/>
    <mergeCell ref="BC18:BD18"/>
    <mergeCell ref="BH21:BI21"/>
    <mergeCell ref="BJ20:BK20"/>
    <mergeCell ref="BH20:BI20"/>
    <mergeCell ref="BJ22:BK22"/>
    <mergeCell ref="BJ19:BK19"/>
    <mergeCell ref="BJ21:BK21"/>
    <mergeCell ref="BJ24:BK24"/>
    <mergeCell ref="BE24:BF24"/>
    <mergeCell ref="BE23:BF23"/>
    <mergeCell ref="BH22:BI22"/>
    <mergeCell ref="AA19:AB19"/>
    <mergeCell ref="Y19:Z19"/>
    <mergeCell ref="K18:L18"/>
    <mergeCell ref="T19:U19"/>
    <mergeCell ref="K17:L17"/>
    <mergeCell ref="T18:U18"/>
    <mergeCell ref="T17:U17"/>
    <mergeCell ref="V17:W17"/>
    <mergeCell ref="AG19:AH19"/>
    <mergeCell ref="AI19:AJ19"/>
    <mergeCell ref="AV19:AW19"/>
    <mergeCell ref="AR20:AS20"/>
    <mergeCell ref="AE19:AF19"/>
    <mergeCell ref="AE20:AF20"/>
    <mergeCell ref="V18:W18"/>
    <mergeCell ref="V19:W19"/>
    <mergeCell ref="AM20:AN20"/>
    <mergeCell ref="AK19:AL19"/>
    <mergeCell ref="D22:E22"/>
    <mergeCell ref="D21:E21"/>
    <mergeCell ref="V21:W21"/>
    <mergeCell ref="V22:W22"/>
    <mergeCell ref="K20:L20"/>
    <mergeCell ref="T20:U20"/>
    <mergeCell ref="D24:E24"/>
    <mergeCell ref="T24:U24"/>
    <mergeCell ref="AO23:AP23"/>
    <mergeCell ref="AO22:AP22"/>
    <mergeCell ref="AO18:AP18"/>
    <mergeCell ref="AO20:AP20"/>
    <mergeCell ref="AM23:AN23"/>
    <mergeCell ref="AR19:AS19"/>
    <mergeCell ref="AR17:AS17"/>
    <mergeCell ref="AR16:AS16"/>
    <mergeCell ref="AV16:AW16"/>
    <mergeCell ref="AT16:AU16"/>
    <mergeCell ref="K16:L16"/>
    <mergeCell ref="AE16:AF16"/>
    <mergeCell ref="AG16:AH16"/>
    <mergeCell ref="T16:U16"/>
    <mergeCell ref="V16:W16"/>
    <mergeCell ref="AV20:AW20"/>
    <mergeCell ref="AV22:AW22"/>
    <mergeCell ref="AV21:AW21"/>
    <mergeCell ref="AT19:AU19"/>
    <mergeCell ref="AT17:AU17"/>
    <mergeCell ref="AT18:AU18"/>
    <mergeCell ref="AG21:AH21"/>
    <mergeCell ref="AG20:AH20"/>
    <mergeCell ref="AG24:AH24"/>
    <mergeCell ref="D15:E15"/>
    <mergeCell ref="AE15:AF15"/>
    <mergeCell ref="T15:U15"/>
    <mergeCell ref="V15:W15"/>
    <mergeCell ref="AM15:AN15"/>
    <mergeCell ref="AO15:AP15"/>
    <mergeCell ref="BJ15:BK15"/>
    <mergeCell ref="D23:E23"/>
    <mergeCell ref="D17:E17"/>
    <mergeCell ref="D16:E16"/>
    <mergeCell ref="D18:E18"/>
    <mergeCell ref="D20:E20"/>
    <mergeCell ref="BJ16:BK16"/>
    <mergeCell ref="V20:W20"/>
    <mergeCell ref="T23:U23"/>
    <mergeCell ref="V23:W23"/>
    <mergeCell ref="T22:U22"/>
    <mergeCell ref="T21:U21"/>
    <mergeCell ref="BA23:BB23"/>
    <mergeCell ref="BA17:BB17"/>
    <mergeCell ref="BA16:BB16"/>
    <mergeCell ref="AY18:AZ18"/>
    <mergeCell ref="AY17:AZ17"/>
    <mergeCell ref="AY16:AZ16"/>
    <mergeCell ref="AY19:AZ19"/>
    <mergeCell ref="AY23:AZ23"/>
    <mergeCell ref="AY22:AZ22"/>
    <mergeCell ref="AY20:AZ20"/>
    <mergeCell ref="AY21:AZ21"/>
    <mergeCell ref="AM22:AN22"/>
    <mergeCell ref="AM16:AN16"/>
    <mergeCell ref="AE22:AF22"/>
    <mergeCell ref="AG18:AH18"/>
    <mergeCell ref="AG17:AH17"/>
    <mergeCell ref="AG15:AH15"/>
    <mergeCell ref="BV22:BW22"/>
    <mergeCell ref="BV24:BW24"/>
    <mergeCell ref="BV23:BW23"/>
    <mergeCell ref="BT23:BU23"/>
    <mergeCell ref="BY24:BZ24"/>
    <mergeCell ref="BY23:BZ23"/>
    <mergeCell ref="BR23:BS23"/>
    <mergeCell ref="BY22:BZ22"/>
    <mergeCell ref="CA21:CB21"/>
    <mergeCell ref="CA22:CB22"/>
    <mergeCell ref="CA23:CB23"/>
    <mergeCell ref="CA24:CB24"/>
    <mergeCell ref="CA20:CB20"/>
    <mergeCell ref="CA18:CB18"/>
    <mergeCell ref="BR22:BS22"/>
    <mergeCell ref="BR21:BS21"/>
    <mergeCell ref="BR20:BS20"/>
    <mergeCell ref="BT22:BU22"/>
    <mergeCell ref="CA19:CB19"/>
    <mergeCell ref="BP18:BQ18"/>
    <mergeCell ref="BL19:BN19"/>
    <mergeCell ref="BH15:BI15"/>
    <mergeCell ref="BH16:BI16"/>
    <mergeCell ref="BE22:BF22"/>
    <mergeCell ref="BE21:BF21"/>
    <mergeCell ref="BE17:BF17"/>
    <mergeCell ref="BE16:BF16"/>
    <mergeCell ref="BC17:BD17"/>
    <mergeCell ref="BC16:BD16"/>
    <mergeCell ref="BY20:BZ20"/>
    <mergeCell ref="BY21:BZ21"/>
    <mergeCell ref="CA15:CB15"/>
    <mergeCell ref="BP23:BQ23"/>
    <mergeCell ref="BP24:BQ24"/>
    <mergeCell ref="BP22:BQ22"/>
    <mergeCell ref="BP21:BQ21"/>
    <mergeCell ref="BP20:BQ20"/>
    <mergeCell ref="BT8:BU8"/>
    <mergeCell ref="BR8:BS8"/>
    <mergeCell ref="BV8:BW8"/>
    <mergeCell ref="BC8:BD8"/>
    <mergeCell ref="BE8:BF8"/>
    <mergeCell ref="BA7:BB7"/>
    <mergeCell ref="AY8:AZ8"/>
    <mergeCell ref="BA8:BB8"/>
    <mergeCell ref="BJ8:BK8"/>
    <mergeCell ref="AV12:AW12"/>
    <mergeCell ref="AR12:AS12"/>
    <mergeCell ref="AT12:AU12"/>
    <mergeCell ref="AR10:AS10"/>
    <mergeCell ref="AR9:AS9"/>
    <mergeCell ref="AR11:AS11"/>
    <mergeCell ref="BP4:BQ4"/>
    <mergeCell ref="BL4:BN4"/>
    <mergeCell ref="BR4:BS4"/>
    <mergeCell ref="AY7:AZ7"/>
    <mergeCell ref="AY6:AZ6"/>
    <mergeCell ref="AV4:AW4"/>
    <mergeCell ref="AV5:AW5"/>
    <mergeCell ref="AT4:AU4"/>
    <mergeCell ref="AT5:AU5"/>
    <mergeCell ref="AR5:AS5"/>
    <mergeCell ref="BH7:BI7"/>
    <mergeCell ref="BJ7:BK7"/>
    <mergeCell ref="BP8:BQ8"/>
    <mergeCell ref="BP7:BQ7"/>
    <mergeCell ref="BR7:BS7"/>
    <mergeCell ref="AV14:AW14"/>
    <mergeCell ref="AV15:AW15"/>
    <mergeCell ref="AT13:AU13"/>
    <mergeCell ref="AR13:AS13"/>
    <mergeCell ref="AY14:AZ14"/>
    <mergeCell ref="AV13:AW13"/>
    <mergeCell ref="AT15:AU15"/>
    <mergeCell ref="AT14:AU14"/>
    <mergeCell ref="AY15:AZ15"/>
    <mergeCell ref="AR15:AS15"/>
    <mergeCell ref="AY13:AZ13"/>
    <mergeCell ref="AR14:AS14"/>
    <mergeCell ref="BJ69:BK69"/>
    <mergeCell ref="BJ67:BK67"/>
    <mergeCell ref="BJ68:BK68"/>
    <mergeCell ref="BJ65:BK65"/>
    <mergeCell ref="BJ66:BK66"/>
    <mergeCell ref="BE48:BF48"/>
    <mergeCell ref="BE47:BF47"/>
    <mergeCell ref="BJ64:BK64"/>
    <mergeCell ref="BJ63:BK63"/>
    <mergeCell ref="BJ62:BK62"/>
    <mergeCell ref="BJ76:BK76"/>
    <mergeCell ref="BJ70:BK70"/>
    <mergeCell ref="BH48:BI48"/>
    <mergeCell ref="BA43:BB43"/>
    <mergeCell ref="AY43:AZ43"/>
    <mergeCell ref="BA42:BB42"/>
    <mergeCell ref="BH42:BI42"/>
    <mergeCell ref="BC39:BD39"/>
    <mergeCell ref="BC38:BD38"/>
    <mergeCell ref="BA39:BB39"/>
    <mergeCell ref="BE44:BF44"/>
    <mergeCell ref="BE45:BF45"/>
    <mergeCell ref="BH45:BI45"/>
    <mergeCell ref="BH46:BI46"/>
    <mergeCell ref="BJ39:BK39"/>
    <mergeCell ref="BJ38:BK38"/>
    <mergeCell ref="BE38:BF38"/>
    <mergeCell ref="BE39:BF39"/>
    <mergeCell ref="BH40:BI40"/>
    <mergeCell ref="BH39:BI39"/>
    <mergeCell ref="BH41:BI41"/>
    <mergeCell ref="BH38:BI38"/>
    <mergeCell ref="BJ41:BK41"/>
    <mergeCell ref="BJ45:BK45"/>
    <mergeCell ref="BC45:BD45"/>
    <mergeCell ref="BH33:BI33"/>
    <mergeCell ref="BH34:BI34"/>
    <mergeCell ref="BH37:BI37"/>
    <mergeCell ref="BH36:BI36"/>
    <mergeCell ref="BH35:BI35"/>
    <mergeCell ref="BJ35:BK35"/>
    <mergeCell ref="BJ36:BK36"/>
    <mergeCell ref="BJ37:BK37"/>
    <mergeCell ref="BJ46:BK46"/>
    <mergeCell ref="BH32:BI32"/>
    <mergeCell ref="BA38:BB38"/>
    <mergeCell ref="BE41:BF41"/>
    <mergeCell ref="BE43:BF43"/>
    <mergeCell ref="BC43:BD43"/>
    <mergeCell ref="BE40:BF40"/>
    <mergeCell ref="BA41:BB41"/>
    <mergeCell ref="BC40:BD40"/>
    <mergeCell ref="BA40:BB40"/>
    <mergeCell ref="BA47:BB47"/>
    <mergeCell ref="BC47:BD47"/>
    <mergeCell ref="BC48:BD48"/>
    <mergeCell ref="BC46:BD46"/>
    <mergeCell ref="BA48:BB48"/>
    <mergeCell ref="BA46:BB46"/>
    <mergeCell ref="BA33:BB33"/>
    <mergeCell ref="BA32:BB32"/>
    <mergeCell ref="AY32:AZ32"/>
    <mergeCell ref="AY33:AZ33"/>
    <mergeCell ref="BC44:BD44"/>
    <mergeCell ref="BA45:BB45"/>
    <mergeCell ref="BA44:BB44"/>
    <mergeCell ref="BC35:BD35"/>
    <mergeCell ref="BE35:BF35"/>
    <mergeCell ref="T31:U31"/>
    <mergeCell ref="T32:U32"/>
    <mergeCell ref="T25:U25"/>
    <mergeCell ref="T30:U30"/>
    <mergeCell ref="T28:U28"/>
    <mergeCell ref="T29:U29"/>
    <mergeCell ref="BJ31:BK31"/>
    <mergeCell ref="BH30:BI30"/>
    <mergeCell ref="BH31:BI31"/>
    <mergeCell ref="BH28:BI28"/>
    <mergeCell ref="BH29:BI29"/>
    <mergeCell ref="AE30:AF30"/>
    <mergeCell ref="AG34:AH34"/>
    <mergeCell ref="AG33:AH33"/>
    <mergeCell ref="AE33:AF33"/>
    <mergeCell ref="AG26:AH26"/>
    <mergeCell ref="AG25:AH25"/>
    <mergeCell ref="AG29:AH29"/>
    <mergeCell ref="AE29:AF29"/>
    <mergeCell ref="T36:U36"/>
    <mergeCell ref="T37:U37"/>
    <mergeCell ref="V37:W37"/>
    <mergeCell ref="V35:W35"/>
    <mergeCell ref="AG37:AH37"/>
    <mergeCell ref="AG36:AH36"/>
    <mergeCell ref="AT28:AU28"/>
    <mergeCell ref="AV28:AW28"/>
    <mergeCell ref="T35:U35"/>
    <mergeCell ref="AO35:AP35"/>
    <mergeCell ref="AM35:AN35"/>
    <mergeCell ref="AG35:AH35"/>
    <mergeCell ref="V30:W30"/>
    <mergeCell ref="V29:W29"/>
    <mergeCell ref="AE28:AF28"/>
    <mergeCell ref="V36:W36"/>
    <mergeCell ref="BV37:BW37"/>
    <mergeCell ref="BV28:BW28"/>
    <mergeCell ref="T33:U33"/>
    <mergeCell ref="V32:W32"/>
    <mergeCell ref="V31:W31"/>
    <mergeCell ref="Y32:Z32"/>
    <mergeCell ref="AA32:AB32"/>
    <mergeCell ref="AI32:AJ32"/>
    <mergeCell ref="AK32:AL32"/>
    <mergeCell ref="AG32:AH32"/>
    <mergeCell ref="AG31:AH31"/>
    <mergeCell ref="AE31:AF31"/>
    <mergeCell ref="AE32:AF32"/>
    <mergeCell ref="V34:W34"/>
    <mergeCell ref="V33:W33"/>
    <mergeCell ref="AG28:AH28"/>
    <mergeCell ref="AG30:AH30"/>
    <mergeCell ref="BT26:BU26"/>
    <mergeCell ref="BT25:BU25"/>
    <mergeCell ref="BR30:BS30"/>
    <mergeCell ref="BR31:BS31"/>
    <mergeCell ref="BR27:BS27"/>
    <mergeCell ref="BV25:BW25"/>
    <mergeCell ref="BV26:BW26"/>
    <mergeCell ref="BV29:BW29"/>
    <mergeCell ref="BV27:BW27"/>
    <mergeCell ref="AM37:AN37"/>
    <mergeCell ref="AV36:AW36"/>
    <mergeCell ref="AV37:AW37"/>
    <mergeCell ref="AM36:AN36"/>
    <mergeCell ref="AV35:AW35"/>
    <mergeCell ref="AY35:AZ35"/>
    <mergeCell ref="AV30:AW30"/>
    <mergeCell ref="AV29:AW29"/>
    <mergeCell ref="AT27:AU27"/>
    <mergeCell ref="AR27:AS27"/>
    <mergeCell ref="AV26:AW26"/>
    <mergeCell ref="AT26:AU26"/>
    <mergeCell ref="AY36:AZ36"/>
    <mergeCell ref="AY37:AZ37"/>
    <mergeCell ref="AY26:AZ26"/>
    <mergeCell ref="AY27:AZ27"/>
    <mergeCell ref="AY25:AZ25"/>
    <mergeCell ref="BL32:BN32"/>
    <mergeCell ref="BP31:BQ31"/>
    <mergeCell ref="BJ25:BK25"/>
    <mergeCell ref="BH27:BI27"/>
    <mergeCell ref="BH25:BI25"/>
    <mergeCell ref="BH26:BI26"/>
    <mergeCell ref="BP25:BQ25"/>
    <mergeCell ref="BC25:BD25"/>
    <mergeCell ref="BE25:BF25"/>
    <mergeCell ref="AM31:AN31"/>
    <mergeCell ref="AM28:AN28"/>
    <mergeCell ref="AM29:AN29"/>
    <mergeCell ref="AO37:AP37"/>
    <mergeCell ref="AO36:AP36"/>
    <mergeCell ref="AO31:AP31"/>
    <mergeCell ref="AO32:AP32"/>
    <mergeCell ref="AO30:AP30"/>
    <mergeCell ref="AO26:AP26"/>
    <mergeCell ref="AM32:AN32"/>
    <mergeCell ref="D46:E46"/>
    <mergeCell ref="K46:L46"/>
    <mergeCell ref="V45:W45"/>
    <mergeCell ref="V42:W42"/>
    <mergeCell ref="K49:L49"/>
    <mergeCell ref="K50:L50"/>
    <mergeCell ref="BY48:BZ48"/>
    <mergeCell ref="BV49:BW49"/>
    <mergeCell ref="BV48:BW48"/>
    <mergeCell ref="D43:E43"/>
    <mergeCell ref="D42:E42"/>
    <mergeCell ref="K51:L51"/>
    <mergeCell ref="K48:L48"/>
    <mergeCell ref="V39:W39"/>
    <mergeCell ref="T40:U40"/>
    <mergeCell ref="T39:U39"/>
    <mergeCell ref="D44:E44"/>
    <mergeCell ref="V44:W44"/>
    <mergeCell ref="K44:L44"/>
    <mergeCell ref="K40:L40"/>
    <mergeCell ref="K43:L43"/>
    <mergeCell ref="K39:L39"/>
    <mergeCell ref="K42:L42"/>
    <mergeCell ref="BR57:BS57"/>
    <mergeCell ref="BR39:BS39"/>
    <mergeCell ref="BR40:BS40"/>
    <mergeCell ref="BP48:BQ48"/>
    <mergeCell ref="BP40:BQ40"/>
    <mergeCell ref="BP39:BQ39"/>
    <mergeCell ref="CA46:CB46"/>
    <mergeCell ref="CA48:CB48"/>
    <mergeCell ref="BP57:BQ57"/>
    <mergeCell ref="BP53:BQ53"/>
    <mergeCell ref="BT51:BU51"/>
    <mergeCell ref="BT48:BU48"/>
    <mergeCell ref="CA41:CB41"/>
    <mergeCell ref="D39:E39"/>
    <mergeCell ref="D37:E37"/>
    <mergeCell ref="D38:E38"/>
    <mergeCell ref="B32:C32"/>
    <mergeCell ref="B30:C30"/>
    <mergeCell ref="D40:E40"/>
    <mergeCell ref="D41:E41"/>
    <mergeCell ref="D31:E31"/>
    <mergeCell ref="D30:E30"/>
    <mergeCell ref="B31:C31"/>
    <mergeCell ref="K31:L31"/>
    <mergeCell ref="K30:L30"/>
    <mergeCell ref="K32:L32"/>
    <mergeCell ref="V27:W27"/>
    <mergeCell ref="V28:W28"/>
    <mergeCell ref="D27:E27"/>
    <mergeCell ref="Y45:Z45"/>
    <mergeCell ref="AA45:AB45"/>
    <mergeCell ref="K45:L45"/>
    <mergeCell ref="K47:L47"/>
    <mergeCell ref="V40:W40"/>
    <mergeCell ref="V41:W41"/>
    <mergeCell ref="AG38:AH38"/>
    <mergeCell ref="BY41:BZ41"/>
    <mergeCell ref="CA42:CB42"/>
    <mergeCell ref="BY38:BZ38"/>
    <mergeCell ref="CA45:CB45"/>
    <mergeCell ref="CA72:CB72"/>
    <mergeCell ref="CF17:CG17"/>
    <mergeCell ref="CD17:CE17"/>
    <mergeCell ref="CD16:CE16"/>
    <mergeCell ref="CH18:CI18"/>
    <mergeCell ref="CA31:CB31"/>
    <mergeCell ref="CA30:CB30"/>
    <mergeCell ref="CF32:CG32"/>
    <mergeCell ref="CF31:CG31"/>
    <mergeCell ref="BY46:BZ46"/>
    <mergeCell ref="BY47:BZ47"/>
    <mergeCell ref="CF46:CG46"/>
    <mergeCell ref="CF47:CG47"/>
    <mergeCell ref="CH48:CI48"/>
    <mergeCell ref="CF48:CG48"/>
    <mergeCell ref="CH47:CI47"/>
    <mergeCell ref="CH46:CI46"/>
    <mergeCell ref="CA39:CB39"/>
    <mergeCell ref="BY43:BZ43"/>
    <mergeCell ref="BY44:BZ44"/>
    <mergeCell ref="CA43:CB43"/>
    <mergeCell ref="CA44:CB44"/>
    <mergeCell ref="BY42:BZ42"/>
    <mergeCell ref="BY39:BZ39"/>
    <mergeCell ref="CH25:CI25"/>
    <mergeCell ref="CH24:CI24"/>
    <mergeCell ref="CD25:CE25"/>
    <mergeCell ref="CF26:CG26"/>
    <mergeCell ref="CF25:CG25"/>
    <mergeCell ref="CF28:CG28"/>
    <mergeCell ref="CF27:CG27"/>
    <mergeCell ref="CF34:CG34"/>
    <mergeCell ref="CF35:CG35"/>
    <mergeCell ref="CF42:CG42"/>
    <mergeCell ref="CF44:CG44"/>
    <mergeCell ref="CF43:CG43"/>
    <mergeCell ref="CH44:CI44"/>
    <mergeCell ref="CH43:CI43"/>
    <mergeCell ref="CF37:CG37"/>
    <mergeCell ref="CF36:CG36"/>
    <mergeCell ref="CF41:CG41"/>
    <mergeCell ref="CA40:CB40"/>
    <mergeCell ref="CF39:CG39"/>
    <mergeCell ref="CF40:CG40"/>
    <mergeCell ref="BY40:BZ40"/>
    <mergeCell ref="CD21:CE21"/>
    <mergeCell ref="CD24:CE24"/>
    <mergeCell ref="CF24:CG24"/>
    <mergeCell ref="CF21:CG21"/>
    <mergeCell ref="CF33:CG33"/>
    <mergeCell ref="CD28:CE28"/>
    <mergeCell ref="CD23:CE23"/>
    <mergeCell ref="CF23:CG23"/>
    <mergeCell ref="CD22:CE22"/>
    <mergeCell ref="CF22:CG22"/>
    <mergeCell ref="CF18:CG18"/>
    <mergeCell ref="CF19:CG19"/>
    <mergeCell ref="CD20:CE20"/>
    <mergeCell ref="CD29:CE29"/>
    <mergeCell ref="CD31:CE31"/>
    <mergeCell ref="CD30:CE30"/>
    <mergeCell ref="CD34:CE34"/>
    <mergeCell ref="CD36:CE36"/>
    <mergeCell ref="CD35:CE35"/>
    <mergeCell ref="CD26:CE26"/>
    <mergeCell ref="CD27:CE27"/>
    <mergeCell ref="CD33:CE33"/>
    <mergeCell ref="CD32:CE32"/>
    <mergeCell ref="BY11:BZ11"/>
    <mergeCell ref="BT11:BU11"/>
    <mergeCell ref="BH14:BI14"/>
    <mergeCell ref="BH13:BI13"/>
    <mergeCell ref="BY13:BZ13"/>
    <mergeCell ref="BY14:BZ14"/>
    <mergeCell ref="CA14:CB14"/>
    <mergeCell ref="AO10:AP10"/>
    <mergeCell ref="BA11:BB11"/>
    <mergeCell ref="AM14:AN14"/>
    <mergeCell ref="AO14:AP14"/>
    <mergeCell ref="AM9:AN9"/>
    <mergeCell ref="AO9:AP9"/>
    <mergeCell ref="AO12:AP12"/>
    <mergeCell ref="AO13:AP13"/>
    <mergeCell ref="AM12:AN12"/>
    <mergeCell ref="AM10:AN10"/>
    <mergeCell ref="AM11:AN11"/>
    <mergeCell ref="AO11:AP11"/>
    <mergeCell ref="AM13:AN13"/>
    <mergeCell ref="T12:U12"/>
    <mergeCell ref="T10:U10"/>
    <mergeCell ref="T9:U9"/>
    <mergeCell ref="V10:W10"/>
    <mergeCell ref="V9:W9"/>
    <mergeCell ref="V11:W11"/>
    <mergeCell ref="T11:U11"/>
    <mergeCell ref="V12:W12"/>
    <mergeCell ref="V13:W13"/>
    <mergeCell ref="AE14:AF14"/>
    <mergeCell ref="AG14:AH14"/>
    <mergeCell ref="AE13:AF13"/>
    <mergeCell ref="AG13:AH13"/>
    <mergeCell ref="T13:U13"/>
    <mergeCell ref="AG11:AH11"/>
    <mergeCell ref="T14:U14"/>
    <mergeCell ref="V14:W14"/>
    <mergeCell ref="CA13:CB13"/>
    <mergeCell ref="CA12:CB12"/>
    <mergeCell ref="BA67:BB67"/>
    <mergeCell ref="BA66:BB66"/>
    <mergeCell ref="BA59:BB59"/>
    <mergeCell ref="BA64:BB64"/>
    <mergeCell ref="BA63:BB63"/>
    <mergeCell ref="BA54:BB54"/>
    <mergeCell ref="BA91:BB91"/>
    <mergeCell ref="BA82:BB82"/>
    <mergeCell ref="BA83:BB83"/>
    <mergeCell ref="BA85:BB85"/>
    <mergeCell ref="BA84:BB84"/>
    <mergeCell ref="BA86:BB86"/>
    <mergeCell ref="BA74:BB74"/>
    <mergeCell ref="BA75:BB75"/>
    <mergeCell ref="BA98:BB98"/>
    <mergeCell ref="BA97:BB97"/>
    <mergeCell ref="BA100:BB100"/>
    <mergeCell ref="BA95:BB95"/>
    <mergeCell ref="BA94:BB94"/>
    <mergeCell ref="BA69:BB69"/>
    <mergeCell ref="BA70:BB70"/>
    <mergeCell ref="BC64:BD64"/>
    <mergeCell ref="BC63:BD63"/>
    <mergeCell ref="BH53:BI53"/>
    <mergeCell ref="BH54:BI54"/>
    <mergeCell ref="BH51:BI51"/>
    <mergeCell ref="BH58:BI58"/>
    <mergeCell ref="BE58:BF58"/>
    <mergeCell ref="BC58:BD58"/>
    <mergeCell ref="BE60:BF60"/>
    <mergeCell ref="BH60:BI60"/>
    <mergeCell ref="BH57:BI57"/>
    <mergeCell ref="BH55:BI55"/>
    <mergeCell ref="BH52:BI52"/>
    <mergeCell ref="BH59:BI59"/>
    <mergeCell ref="BH61:BI61"/>
    <mergeCell ref="BH56:BI56"/>
    <mergeCell ref="BC59:BD59"/>
    <mergeCell ref="BC60:BD60"/>
    <mergeCell ref="BC66:BD66"/>
    <mergeCell ref="BE66:BF66"/>
    <mergeCell ref="BE65:BF65"/>
    <mergeCell ref="BC65:BD65"/>
    <mergeCell ref="BE64:BF64"/>
    <mergeCell ref="BC62:BD62"/>
    <mergeCell ref="BE59:BF59"/>
    <mergeCell ref="BL84:BN84"/>
    <mergeCell ref="BJ84:BK84"/>
    <mergeCell ref="BJ83:BK83"/>
    <mergeCell ref="BJ57:BK57"/>
    <mergeCell ref="BJ58:BK58"/>
    <mergeCell ref="BJ60:BK60"/>
    <mergeCell ref="BJ59:BK59"/>
    <mergeCell ref="BJ78:BK78"/>
    <mergeCell ref="BJ77:BK77"/>
    <mergeCell ref="BJ80:BK80"/>
    <mergeCell ref="BJ75:BK75"/>
    <mergeCell ref="BJ73:BK73"/>
    <mergeCell ref="BJ56:BK56"/>
    <mergeCell ref="BJ51:BK51"/>
    <mergeCell ref="BJ52:BK52"/>
    <mergeCell ref="BJ54:BK54"/>
    <mergeCell ref="BJ55:BK55"/>
    <mergeCell ref="BL58:BN58"/>
    <mergeCell ref="BJ61:BK61"/>
    <mergeCell ref="BH85:BI85"/>
    <mergeCell ref="BH83:BI83"/>
    <mergeCell ref="BH109:BI109"/>
    <mergeCell ref="BH108:BI108"/>
    <mergeCell ref="BH88:BI88"/>
    <mergeCell ref="BH87:BI87"/>
    <mergeCell ref="BH95:BI95"/>
    <mergeCell ref="BH96:BI96"/>
    <mergeCell ref="BH90:BI90"/>
    <mergeCell ref="BH86:BI86"/>
    <mergeCell ref="BY89:BZ89"/>
    <mergeCell ref="BY88:BZ88"/>
    <mergeCell ref="CA89:CB89"/>
    <mergeCell ref="CA88:CB88"/>
    <mergeCell ref="CD86:CE86"/>
    <mergeCell ref="CD88:CE88"/>
    <mergeCell ref="CD87:CE87"/>
    <mergeCell ref="CA85:CB85"/>
    <mergeCell ref="BY85:BZ85"/>
    <mergeCell ref="CD85:CE85"/>
    <mergeCell ref="CF86:CG86"/>
    <mergeCell ref="BY86:BZ86"/>
    <mergeCell ref="BY87:BZ87"/>
    <mergeCell ref="CA90:CB90"/>
    <mergeCell ref="CA86:CB86"/>
    <mergeCell ref="CA87:CB87"/>
    <mergeCell ref="CF85:CG85"/>
    <mergeCell ref="CF73:CG73"/>
    <mergeCell ref="BY73:BZ73"/>
    <mergeCell ref="BY72:BZ72"/>
    <mergeCell ref="CH79:CI79"/>
    <mergeCell ref="CF78:CG78"/>
    <mergeCell ref="CF77:CG77"/>
    <mergeCell ref="CF72:CG72"/>
    <mergeCell ref="CF71:CG71"/>
    <mergeCell ref="CF74:CG74"/>
    <mergeCell ref="CA71:CB71"/>
    <mergeCell ref="BJ108:BK108"/>
    <mergeCell ref="BJ109:BK109"/>
    <mergeCell ref="BJ107:BK107"/>
    <mergeCell ref="BJ88:BK88"/>
    <mergeCell ref="BJ85:BK85"/>
    <mergeCell ref="BJ86:BK86"/>
    <mergeCell ref="BJ87:BK87"/>
    <mergeCell ref="BJ90:BK90"/>
    <mergeCell ref="CD108:CE108"/>
    <mergeCell ref="CF108:CG108"/>
    <mergeCell ref="CH109:CI109"/>
    <mergeCell ref="CF109:CG109"/>
    <mergeCell ref="CD109:CE109"/>
    <mergeCell ref="BY108:BZ108"/>
    <mergeCell ref="BY109:BZ109"/>
    <mergeCell ref="BC68:BD68"/>
    <mergeCell ref="BC70:BD70"/>
    <mergeCell ref="BE70:BF70"/>
    <mergeCell ref="BE69:BF69"/>
    <mergeCell ref="BE67:BF67"/>
    <mergeCell ref="BE68:BF68"/>
    <mergeCell ref="BE71:BF71"/>
    <mergeCell ref="BH80:BI80"/>
    <mergeCell ref="BH77:BI77"/>
    <mergeCell ref="BH76:BI76"/>
    <mergeCell ref="BH75:BI75"/>
    <mergeCell ref="BH74:BI74"/>
    <mergeCell ref="BH79:BI79"/>
    <mergeCell ref="BH78:BI78"/>
    <mergeCell ref="BE75:BF75"/>
    <mergeCell ref="BE74:BF74"/>
    <mergeCell ref="BV74:BW74"/>
    <mergeCell ref="BV73:BW73"/>
    <mergeCell ref="BH73:BI73"/>
    <mergeCell ref="BC81:BD81"/>
    <mergeCell ref="BE79:BF79"/>
    <mergeCell ref="BE80:BF80"/>
    <mergeCell ref="BE78:BF78"/>
    <mergeCell ref="BC75:BD75"/>
    <mergeCell ref="BC76:BD76"/>
    <mergeCell ref="BE77:BF77"/>
    <mergeCell ref="CH80:CI80"/>
    <mergeCell ref="CH81:CI81"/>
    <mergeCell ref="BV79:BW79"/>
    <mergeCell ref="BV78:BW78"/>
    <mergeCell ref="BT79:BU79"/>
    <mergeCell ref="CH87:CI87"/>
    <mergeCell ref="CH88:CI88"/>
    <mergeCell ref="BJ53:BK53"/>
    <mergeCell ref="BE52:BF52"/>
    <mergeCell ref="BE53:BF53"/>
    <mergeCell ref="CH51:CI51"/>
    <mergeCell ref="CD51:CE51"/>
    <mergeCell ref="CA51:CB51"/>
    <mergeCell ref="BY51:BZ51"/>
    <mergeCell ref="BT52:BU52"/>
    <mergeCell ref="CH53:CI53"/>
    <mergeCell ref="CH52:CI52"/>
    <mergeCell ref="CF53:CG53"/>
    <mergeCell ref="AY51:AZ51"/>
    <mergeCell ref="BA51:BB51"/>
    <mergeCell ref="BR53:BS53"/>
    <mergeCell ref="BY52:BZ52"/>
    <mergeCell ref="AG52:AH52"/>
    <mergeCell ref="AM52:AN52"/>
    <mergeCell ref="BC51:BD51"/>
    <mergeCell ref="BE51:BF51"/>
    <mergeCell ref="T51:U51"/>
    <mergeCell ref="T52:U52"/>
    <mergeCell ref="AE51:AF51"/>
    <mergeCell ref="AE52:AF52"/>
    <mergeCell ref="AG51:AH51"/>
    <mergeCell ref="AM51:AN51"/>
    <mergeCell ref="AG53:AH53"/>
    <mergeCell ref="AM53:AN53"/>
    <mergeCell ref="AV53:AW53"/>
    <mergeCell ref="BC53:BD53"/>
    <mergeCell ref="BA53:BB53"/>
    <mergeCell ref="AG54:AH54"/>
    <mergeCell ref="AG55:AH55"/>
    <mergeCell ref="AE57:AF57"/>
    <mergeCell ref="AE53:AF53"/>
    <mergeCell ref="BH49:BI49"/>
    <mergeCell ref="BE49:BF49"/>
    <mergeCell ref="BJ49:BK49"/>
    <mergeCell ref="BR49:BS49"/>
    <mergeCell ref="BP49:BQ49"/>
    <mergeCell ref="CA49:CB49"/>
    <mergeCell ref="BT49:BU49"/>
    <mergeCell ref="BY49:BZ49"/>
    <mergeCell ref="CA50:CB50"/>
    <mergeCell ref="BY50:BZ50"/>
    <mergeCell ref="BA49:BB49"/>
    <mergeCell ref="BC49:BD49"/>
    <mergeCell ref="AG49:AH49"/>
    <mergeCell ref="AE49:AF49"/>
    <mergeCell ref="AE50:AF50"/>
    <mergeCell ref="AM50:AN50"/>
    <mergeCell ref="AO50:AP50"/>
    <mergeCell ref="AG50:AH50"/>
    <mergeCell ref="BP50:BQ50"/>
    <mergeCell ref="BT50:BU50"/>
    <mergeCell ref="BR50:BS50"/>
    <mergeCell ref="CD50:CE50"/>
    <mergeCell ref="BJ50:BK50"/>
    <mergeCell ref="AY49:AZ49"/>
    <mergeCell ref="BC50:BD50"/>
    <mergeCell ref="BE50:BF50"/>
    <mergeCell ref="CD49:CE49"/>
    <mergeCell ref="BH50:BI50"/>
    <mergeCell ref="BA106:BB106"/>
    <mergeCell ref="BA103:BB103"/>
    <mergeCell ref="BA105:BB105"/>
    <mergeCell ref="BA104:BB104"/>
    <mergeCell ref="AT92:AU92"/>
    <mergeCell ref="AR92:AS92"/>
    <mergeCell ref="AV92:AW92"/>
    <mergeCell ref="BE104:BF104"/>
    <mergeCell ref="BE105:BF105"/>
    <mergeCell ref="AT104:AU104"/>
    <mergeCell ref="AT103:AU103"/>
    <mergeCell ref="AR104:AS104"/>
    <mergeCell ref="AR103:AS103"/>
    <mergeCell ref="AR105:AS105"/>
    <mergeCell ref="AR106:AS106"/>
    <mergeCell ref="CH50:CI50"/>
    <mergeCell ref="CF50:CG50"/>
    <mergeCell ref="CF49:CG49"/>
    <mergeCell ref="CH49:CI49"/>
    <mergeCell ref="CH55:CI55"/>
    <mergeCell ref="CH56:CI56"/>
    <mergeCell ref="CH57:CI57"/>
    <mergeCell ref="CF52:CG52"/>
    <mergeCell ref="CD52:CE52"/>
    <mergeCell ref="AV55:AW55"/>
    <mergeCell ref="AV56:AW56"/>
    <mergeCell ref="AY55:AZ55"/>
    <mergeCell ref="AY57:AZ57"/>
    <mergeCell ref="AY56:AZ56"/>
    <mergeCell ref="AV58:AW58"/>
    <mergeCell ref="AV59:AW59"/>
    <mergeCell ref="AY50:AZ50"/>
    <mergeCell ref="BA50:BB50"/>
    <mergeCell ref="BY56:BZ56"/>
    <mergeCell ref="BY57:BZ57"/>
    <mergeCell ref="BY60:BZ60"/>
    <mergeCell ref="BY59:BZ59"/>
    <mergeCell ref="CF55:CG55"/>
    <mergeCell ref="CF54:CG54"/>
    <mergeCell ref="CD58:CE58"/>
    <mergeCell ref="CA58:CB58"/>
    <mergeCell ref="BY55:BZ55"/>
    <mergeCell ref="CF56:CG56"/>
    <mergeCell ref="CF57:CG57"/>
    <mergeCell ref="T82:U82"/>
    <mergeCell ref="T83:U83"/>
    <mergeCell ref="V81:W81"/>
    <mergeCell ref="V82:W82"/>
    <mergeCell ref="T87:U87"/>
    <mergeCell ref="T88:U88"/>
    <mergeCell ref="V86:W86"/>
    <mergeCell ref="V83:W83"/>
    <mergeCell ref="T84:U84"/>
    <mergeCell ref="CA73:CB73"/>
    <mergeCell ref="CA74:CB74"/>
    <mergeCell ref="CH78:CI78"/>
    <mergeCell ref="CH82:CI82"/>
    <mergeCell ref="CH77:CI77"/>
    <mergeCell ref="CH74:CI74"/>
    <mergeCell ref="CH73:CI73"/>
    <mergeCell ref="CH83:CI83"/>
    <mergeCell ref="BR75:BS75"/>
    <mergeCell ref="BR74:BS74"/>
    <mergeCell ref="BR73:BS73"/>
    <mergeCell ref="BT74:BU74"/>
    <mergeCell ref="BT73:BU73"/>
    <mergeCell ref="BV72:BW72"/>
    <mergeCell ref="BR72:BS72"/>
    <mergeCell ref="BY74:BZ74"/>
    <mergeCell ref="CD69:CE69"/>
    <mergeCell ref="CD70:CE70"/>
    <mergeCell ref="CD72:CE72"/>
    <mergeCell ref="CD67:CE67"/>
    <mergeCell ref="CD68:CE68"/>
    <mergeCell ref="CH70:CI70"/>
    <mergeCell ref="CH72:CI72"/>
    <mergeCell ref="BH64:BI64"/>
    <mergeCell ref="BV64:BW64"/>
    <mergeCell ref="BH71:BI71"/>
    <mergeCell ref="BH72:BI72"/>
    <mergeCell ref="BJ79:BK79"/>
    <mergeCell ref="BJ74:BK74"/>
    <mergeCell ref="AV71:AW71"/>
    <mergeCell ref="AV70:AW70"/>
    <mergeCell ref="AV63:AW63"/>
    <mergeCell ref="AV64:AW64"/>
    <mergeCell ref="AV62:AW62"/>
    <mergeCell ref="AV66:AW66"/>
    <mergeCell ref="CH66:CI66"/>
    <mergeCell ref="CH67:CI67"/>
    <mergeCell ref="BH67:BI67"/>
    <mergeCell ref="BH65:BI65"/>
    <mergeCell ref="BH66:BI66"/>
    <mergeCell ref="CF66:CG66"/>
    <mergeCell ref="CF67:CG67"/>
    <mergeCell ref="AV78:AW78"/>
    <mergeCell ref="AV75:AW75"/>
    <mergeCell ref="AV86:AW86"/>
    <mergeCell ref="AV85:AW85"/>
    <mergeCell ref="AV65:AW65"/>
    <mergeCell ref="AV67:AW67"/>
    <mergeCell ref="AY83:AZ83"/>
    <mergeCell ref="AV82:AW82"/>
    <mergeCell ref="AV88:AW88"/>
    <mergeCell ref="AV81:AW81"/>
    <mergeCell ref="AV87:AW87"/>
    <mergeCell ref="BR91:BS91"/>
    <mergeCell ref="BR90:BS90"/>
    <mergeCell ref="BR101:BS101"/>
    <mergeCell ref="BR100:BS100"/>
    <mergeCell ref="BY103:BZ103"/>
    <mergeCell ref="BY104:BZ104"/>
    <mergeCell ref="BY106:BZ106"/>
    <mergeCell ref="BY105:BZ105"/>
    <mergeCell ref="BT91:BU91"/>
    <mergeCell ref="BT90:BU90"/>
    <mergeCell ref="BY90:BZ90"/>
    <mergeCell ref="BY83:BZ83"/>
    <mergeCell ref="CA84:CB84"/>
    <mergeCell ref="CA83:CB83"/>
    <mergeCell ref="CA82:CB82"/>
    <mergeCell ref="BY82:BZ82"/>
    <mergeCell ref="CA78:CB78"/>
    <mergeCell ref="CA77:CB77"/>
    <mergeCell ref="CA80:CB80"/>
    <mergeCell ref="CA81:CB81"/>
    <mergeCell ref="CA79:CB79"/>
    <mergeCell ref="BY81:BZ81"/>
    <mergeCell ref="BY80:BZ80"/>
    <mergeCell ref="BY79:BZ79"/>
    <mergeCell ref="BY78:BZ78"/>
    <mergeCell ref="BY77:BZ77"/>
    <mergeCell ref="BT55:BU55"/>
    <mergeCell ref="BT56:BU56"/>
    <mergeCell ref="BR61:BS61"/>
    <mergeCell ref="BR60:BS60"/>
    <mergeCell ref="BV60:BW60"/>
    <mergeCell ref="BT61:BU61"/>
    <mergeCell ref="BT60:BU60"/>
    <mergeCell ref="BV61:BW61"/>
    <mergeCell ref="BY61:BZ61"/>
    <mergeCell ref="BR63:BS63"/>
    <mergeCell ref="BR62:BS62"/>
    <mergeCell ref="BV63:BW63"/>
    <mergeCell ref="BT63:BU63"/>
    <mergeCell ref="BT62:BU62"/>
    <mergeCell ref="BV62:BW62"/>
    <mergeCell ref="BY62:BZ62"/>
    <mergeCell ref="BY63:BZ63"/>
    <mergeCell ref="BT57:BU57"/>
    <mergeCell ref="BV57:BW57"/>
    <mergeCell ref="BV59:BW59"/>
    <mergeCell ref="BT59:BU59"/>
    <mergeCell ref="CA53:CB53"/>
    <mergeCell ref="BR52:BS52"/>
    <mergeCell ref="BR51:BS51"/>
    <mergeCell ref="BT54:BU54"/>
    <mergeCell ref="BT53:BU53"/>
    <mergeCell ref="BR59:BS59"/>
    <mergeCell ref="BV53:BW53"/>
    <mergeCell ref="BP51:BQ51"/>
    <mergeCell ref="BP52:BQ52"/>
    <mergeCell ref="CF51:CG51"/>
    <mergeCell ref="CD56:CE56"/>
    <mergeCell ref="CA54:CB54"/>
    <mergeCell ref="CH54:CI54"/>
    <mergeCell ref="CA55:CB55"/>
    <mergeCell ref="BY54:BZ54"/>
    <mergeCell ref="CD53:CE53"/>
    <mergeCell ref="BR68:BS68"/>
    <mergeCell ref="BR65:BS65"/>
    <mergeCell ref="BR66:BS66"/>
    <mergeCell ref="BR67:BS67"/>
    <mergeCell ref="BT72:BU72"/>
    <mergeCell ref="BT68:BU68"/>
    <mergeCell ref="BT67:BU67"/>
    <mergeCell ref="BP59:BQ59"/>
    <mergeCell ref="BR64:BS64"/>
    <mergeCell ref="BP62:BQ62"/>
    <mergeCell ref="BT64:BU64"/>
    <mergeCell ref="BC94:BD94"/>
    <mergeCell ref="BE95:BF95"/>
    <mergeCell ref="BE97:BF97"/>
    <mergeCell ref="BE98:BF98"/>
    <mergeCell ref="BE99:BF99"/>
    <mergeCell ref="BC97:BD97"/>
    <mergeCell ref="BC100:BD100"/>
    <mergeCell ref="BE96:BF96"/>
    <mergeCell ref="BC87:BD87"/>
    <mergeCell ref="BC88:BD88"/>
    <mergeCell ref="BC84:BD84"/>
    <mergeCell ref="BC85:BD85"/>
    <mergeCell ref="BC86:BD86"/>
    <mergeCell ref="BE87:BF87"/>
    <mergeCell ref="BE85:BF85"/>
    <mergeCell ref="BE88:BF88"/>
    <mergeCell ref="BE86:BF86"/>
    <mergeCell ref="CH108:CI108"/>
    <mergeCell ref="CH61:CI61"/>
    <mergeCell ref="CH62:CI62"/>
    <mergeCell ref="CH60:CI60"/>
    <mergeCell ref="CH59:CI59"/>
    <mergeCell ref="CH86:CI86"/>
    <mergeCell ref="CH85:CI85"/>
    <mergeCell ref="CF80:CG80"/>
    <mergeCell ref="CF81:CG81"/>
    <mergeCell ref="CD81:CE81"/>
    <mergeCell ref="CD82:CE82"/>
    <mergeCell ref="CH75:CI75"/>
    <mergeCell ref="CF75:CG75"/>
    <mergeCell ref="CD75:CE75"/>
    <mergeCell ref="CF79:CG79"/>
    <mergeCell ref="CD79:CE79"/>
    <mergeCell ref="CD80:CE80"/>
    <mergeCell ref="CD77:CE77"/>
    <mergeCell ref="CD78:CE78"/>
    <mergeCell ref="CH76:CI76"/>
    <mergeCell ref="CF82:CG82"/>
    <mergeCell ref="CF83:CG83"/>
    <mergeCell ref="CD83:CE83"/>
    <mergeCell ref="CD84:CE84"/>
    <mergeCell ref="CF84:CG84"/>
    <mergeCell ref="CF76:CG76"/>
    <mergeCell ref="CF65:CG65"/>
    <mergeCell ref="CD65:CE65"/>
    <mergeCell ref="CA64:CB64"/>
    <mergeCell ref="BY64:BZ64"/>
    <mergeCell ref="BT66:BU66"/>
    <mergeCell ref="BT65:BU65"/>
    <mergeCell ref="CD66:CE66"/>
    <mergeCell ref="CF64:CG64"/>
    <mergeCell ref="CF63:CG63"/>
    <mergeCell ref="BY65:BZ65"/>
    <mergeCell ref="CD64:CE64"/>
    <mergeCell ref="BV67:BW67"/>
    <mergeCell ref="BV68:BW68"/>
    <mergeCell ref="BV69:BW69"/>
    <mergeCell ref="BV70:BW70"/>
    <mergeCell ref="CA67:CB67"/>
    <mergeCell ref="CD71:CE71"/>
    <mergeCell ref="BY68:BZ68"/>
    <mergeCell ref="BT70:BU70"/>
    <mergeCell ref="BR70:BS70"/>
    <mergeCell ref="BP63:BQ63"/>
    <mergeCell ref="BP65:BQ65"/>
    <mergeCell ref="BP64:BQ64"/>
    <mergeCell ref="BP60:BQ60"/>
    <mergeCell ref="BP61:BQ61"/>
    <mergeCell ref="CF61:CG61"/>
    <mergeCell ref="CF62:CG62"/>
    <mergeCell ref="CF60:CG60"/>
    <mergeCell ref="CF59:CG59"/>
    <mergeCell ref="CF58:CG58"/>
    <mergeCell ref="BT69:BU69"/>
    <mergeCell ref="BR69:BS69"/>
    <mergeCell ref="CA69:CB69"/>
    <mergeCell ref="BP67:BQ67"/>
    <mergeCell ref="BP68:BQ68"/>
    <mergeCell ref="CA65:CB65"/>
    <mergeCell ref="CA66:CB66"/>
    <mergeCell ref="CA76:CB76"/>
    <mergeCell ref="BY76:BZ76"/>
    <mergeCell ref="CA75:CB75"/>
    <mergeCell ref="BY75:BZ75"/>
    <mergeCell ref="BA68:BB68"/>
    <mergeCell ref="BA65:BB65"/>
    <mergeCell ref="AY62:AZ62"/>
    <mergeCell ref="AY63:AZ63"/>
    <mergeCell ref="AY68:AZ68"/>
    <mergeCell ref="AY69:AZ69"/>
    <mergeCell ref="AY59:AZ59"/>
    <mergeCell ref="AY60:AZ60"/>
    <mergeCell ref="BA60:BB60"/>
    <mergeCell ref="AY61:AZ61"/>
    <mergeCell ref="BC69:BD69"/>
    <mergeCell ref="AY58:AZ58"/>
    <mergeCell ref="BC67:BD67"/>
    <mergeCell ref="AY65:AZ65"/>
    <mergeCell ref="AY64:AZ64"/>
    <mergeCell ref="BE55:BF55"/>
    <mergeCell ref="BC55:BD55"/>
    <mergeCell ref="BC56:BD56"/>
    <mergeCell ref="BA56:BB56"/>
    <mergeCell ref="AY53:AZ53"/>
    <mergeCell ref="AY52:AZ52"/>
    <mergeCell ref="BE56:BF56"/>
    <mergeCell ref="BE57:BF57"/>
    <mergeCell ref="BE72:BF72"/>
    <mergeCell ref="BE61:BF61"/>
    <mergeCell ref="BE63:BF63"/>
    <mergeCell ref="BH62:BI62"/>
    <mergeCell ref="BE62:BF62"/>
    <mergeCell ref="BC52:BD52"/>
    <mergeCell ref="BA52:BB52"/>
    <mergeCell ref="BH63:BI63"/>
    <mergeCell ref="BA55:BB55"/>
    <mergeCell ref="BC54:BD54"/>
    <mergeCell ref="BE54:BF54"/>
    <mergeCell ref="BA62:BB62"/>
    <mergeCell ref="BA58:BB58"/>
    <mergeCell ref="BA61:BB61"/>
    <mergeCell ref="BC61:BD61"/>
    <mergeCell ref="AY67:AZ67"/>
    <mergeCell ref="AY66:AZ66"/>
    <mergeCell ref="AY70:AZ70"/>
    <mergeCell ref="T68:U68"/>
    <mergeCell ref="T69:U69"/>
    <mergeCell ref="T71:U71"/>
    <mergeCell ref="T70:U70"/>
    <mergeCell ref="T63:U63"/>
    <mergeCell ref="T64:U64"/>
    <mergeCell ref="T74:U74"/>
    <mergeCell ref="T73:U73"/>
    <mergeCell ref="T67:U67"/>
    <mergeCell ref="T72:U72"/>
    <mergeCell ref="T66:U66"/>
    <mergeCell ref="BP73:BQ73"/>
    <mergeCell ref="BP74:BQ74"/>
    <mergeCell ref="BP72:BQ72"/>
    <mergeCell ref="BH69:BI69"/>
    <mergeCell ref="BH68:BI68"/>
    <mergeCell ref="BH70:BI70"/>
    <mergeCell ref="BJ72:BK72"/>
    <mergeCell ref="BJ71:BK71"/>
    <mergeCell ref="BL71:BN71"/>
    <mergeCell ref="AV69:AW69"/>
    <mergeCell ref="AV72:AW72"/>
    <mergeCell ref="AV73:AW73"/>
    <mergeCell ref="AY74:AZ74"/>
    <mergeCell ref="AR71:AS71"/>
    <mergeCell ref="AT70:AU70"/>
    <mergeCell ref="AG72:AH72"/>
    <mergeCell ref="AE73:AF73"/>
    <mergeCell ref="AE72:AF72"/>
    <mergeCell ref="AG73:AH73"/>
    <mergeCell ref="AE71:AF71"/>
    <mergeCell ref="AE70:AF70"/>
    <mergeCell ref="V71:W71"/>
    <mergeCell ref="V72:W72"/>
    <mergeCell ref="AA71:AB71"/>
    <mergeCell ref="Y71:Z71"/>
    <mergeCell ref="AG69:AH69"/>
    <mergeCell ref="AG70:AH70"/>
    <mergeCell ref="AG71:AH71"/>
    <mergeCell ref="AE69:AF69"/>
    <mergeCell ref="V74:W74"/>
    <mergeCell ref="V73:W73"/>
    <mergeCell ref="V65:W65"/>
    <mergeCell ref="V64:W64"/>
    <mergeCell ref="V70:W70"/>
    <mergeCell ref="V69:W69"/>
    <mergeCell ref="V66:W66"/>
    <mergeCell ref="V67:W67"/>
    <mergeCell ref="V68:W68"/>
    <mergeCell ref="V61:W61"/>
    <mergeCell ref="AG61:AH61"/>
    <mergeCell ref="AV60:AW60"/>
    <mergeCell ref="AV61:AW61"/>
    <mergeCell ref="AT60:AU60"/>
    <mergeCell ref="AR60:AS60"/>
    <mergeCell ref="AR62:AS62"/>
    <mergeCell ref="AT61:AU61"/>
    <mergeCell ref="AV74:AW74"/>
    <mergeCell ref="AR74:AS74"/>
    <mergeCell ref="AE74:AF74"/>
    <mergeCell ref="AG74:AH74"/>
    <mergeCell ref="AR73:AS73"/>
    <mergeCell ref="AR72:AS72"/>
    <mergeCell ref="AI71:AJ71"/>
    <mergeCell ref="AK71:AL71"/>
    <mergeCell ref="V60:W60"/>
    <mergeCell ref="V58:W58"/>
    <mergeCell ref="T58:U58"/>
    <mergeCell ref="T59:U59"/>
    <mergeCell ref="V59:W59"/>
    <mergeCell ref="Y58:Z58"/>
    <mergeCell ref="AA58:AB58"/>
    <mergeCell ref="AT58:AU58"/>
    <mergeCell ref="AR58:AS58"/>
    <mergeCell ref="AG58:AH58"/>
    <mergeCell ref="AE59:AF59"/>
    <mergeCell ref="AE58:AF58"/>
    <mergeCell ref="AI58:AJ58"/>
    <mergeCell ref="AK58:AL58"/>
    <mergeCell ref="AR59:AS59"/>
    <mergeCell ref="AT59:AU59"/>
    <mergeCell ref="AR65:AS65"/>
    <mergeCell ref="AM67:AN67"/>
    <mergeCell ref="AR66:AS66"/>
    <mergeCell ref="AV68:AW68"/>
    <mergeCell ref="V63:W63"/>
    <mergeCell ref="V62:W62"/>
    <mergeCell ref="T62:U62"/>
    <mergeCell ref="T61:U61"/>
    <mergeCell ref="T65:U65"/>
    <mergeCell ref="AE63:AF63"/>
    <mergeCell ref="AG62:AH62"/>
    <mergeCell ref="AG68:AH68"/>
    <mergeCell ref="AG67:AH67"/>
    <mergeCell ref="AG66:AH66"/>
    <mergeCell ref="AR61:AS61"/>
    <mergeCell ref="AT63:AU63"/>
    <mergeCell ref="AT62:AU62"/>
    <mergeCell ref="AT67:AU67"/>
    <mergeCell ref="AE67:AF67"/>
    <mergeCell ref="T60:U60"/>
    <mergeCell ref="AE60:AF60"/>
    <mergeCell ref="AE61:AF61"/>
    <mergeCell ref="AE62:AF62"/>
    <mergeCell ref="AE66:AF66"/>
    <mergeCell ref="AE65:AF65"/>
    <mergeCell ref="AE64:AF64"/>
    <mergeCell ref="AE68:AF68"/>
    <mergeCell ref="BP69:BQ69"/>
    <mergeCell ref="CF69:CG69"/>
    <mergeCell ref="BY69:BZ69"/>
    <mergeCell ref="BP66:BQ66"/>
    <mergeCell ref="BP70:BQ70"/>
    <mergeCell ref="BV65:BW65"/>
    <mergeCell ref="CH64:CI64"/>
    <mergeCell ref="CH63:CI63"/>
    <mergeCell ref="CH65:CI65"/>
    <mergeCell ref="BY70:BZ70"/>
    <mergeCell ref="CH69:CI69"/>
    <mergeCell ref="CH68:CI68"/>
    <mergeCell ref="CF68:CG68"/>
    <mergeCell ref="CF70:CG70"/>
    <mergeCell ref="CD60:CE60"/>
    <mergeCell ref="CD59:CE59"/>
    <mergeCell ref="CA62:CB62"/>
    <mergeCell ref="CA61:CB61"/>
    <mergeCell ref="CA63:CB63"/>
    <mergeCell ref="CD63:CE63"/>
    <mergeCell ref="CD62:CE62"/>
    <mergeCell ref="CD61:CE61"/>
    <mergeCell ref="CA56:CB56"/>
    <mergeCell ref="CA60:CB60"/>
    <mergeCell ref="CA59:CB59"/>
    <mergeCell ref="BV66:BW66"/>
    <mergeCell ref="BY67:BZ67"/>
    <mergeCell ref="BY66:BZ66"/>
    <mergeCell ref="CA70:CB70"/>
    <mergeCell ref="CA68:CB68"/>
    <mergeCell ref="BC92:BD92"/>
    <mergeCell ref="BV77:BW77"/>
    <mergeCell ref="BR77:BS77"/>
    <mergeCell ref="BV75:BW75"/>
    <mergeCell ref="BT88:BU88"/>
    <mergeCell ref="BV88:BW88"/>
    <mergeCell ref="BV87:BW87"/>
    <mergeCell ref="AY87:AZ87"/>
    <mergeCell ref="AY88:AZ88"/>
    <mergeCell ref="BE82:BF82"/>
    <mergeCell ref="BE83:BF83"/>
    <mergeCell ref="BA87:BB87"/>
    <mergeCell ref="BA88:BB88"/>
    <mergeCell ref="BA89:BB89"/>
    <mergeCell ref="AY89:AZ89"/>
    <mergeCell ref="BA92:BB92"/>
    <mergeCell ref="BC107:BD107"/>
    <mergeCell ref="BC106:BD106"/>
    <mergeCell ref="BC103:BD103"/>
    <mergeCell ref="BC104:BD104"/>
    <mergeCell ref="BC95:BD95"/>
    <mergeCell ref="BC93:BD93"/>
    <mergeCell ref="BC98:BD98"/>
    <mergeCell ref="BC99:BD99"/>
    <mergeCell ref="BC96:BD96"/>
    <mergeCell ref="BH81:BI81"/>
    <mergeCell ref="BE76:BF76"/>
    <mergeCell ref="BE81:BF81"/>
    <mergeCell ref="BE73:BF73"/>
    <mergeCell ref="BT76:BU76"/>
    <mergeCell ref="BV76:BW76"/>
    <mergeCell ref="CD76:CE76"/>
    <mergeCell ref="CH90:CI90"/>
    <mergeCell ref="CH89:CI89"/>
    <mergeCell ref="CD73:CE73"/>
    <mergeCell ref="CD74:CE74"/>
    <mergeCell ref="CF88:CG88"/>
    <mergeCell ref="CF87:CG87"/>
    <mergeCell ref="CF89:CG89"/>
    <mergeCell ref="CD90:CE90"/>
    <mergeCell ref="CF90:CG90"/>
    <mergeCell ref="CD89:CE89"/>
    <mergeCell ref="AY90:AZ90"/>
    <mergeCell ref="BA90:BB90"/>
    <mergeCell ref="AE83:AF83"/>
    <mergeCell ref="AE82:AF82"/>
    <mergeCell ref="AE81:AF81"/>
    <mergeCell ref="AE80:AF80"/>
    <mergeCell ref="AE96:AF96"/>
    <mergeCell ref="AE91:AF91"/>
    <mergeCell ref="AE92:AF92"/>
    <mergeCell ref="AE90:AF90"/>
    <mergeCell ref="AE88:AF88"/>
    <mergeCell ref="AE89:AF89"/>
    <mergeCell ref="AE87:AF87"/>
    <mergeCell ref="AE86:AF86"/>
    <mergeCell ref="AE97:AF97"/>
    <mergeCell ref="V80:W80"/>
    <mergeCell ref="V85:W85"/>
    <mergeCell ref="V84:W84"/>
    <mergeCell ref="V87:W87"/>
    <mergeCell ref="V88:W88"/>
    <mergeCell ref="AE85:AF85"/>
    <mergeCell ref="AE84:AF84"/>
    <mergeCell ref="AG78:AH78"/>
    <mergeCell ref="AG77:AH77"/>
    <mergeCell ref="V76:W76"/>
    <mergeCell ref="AG76:AH76"/>
    <mergeCell ref="AG75:AH75"/>
    <mergeCell ref="AE77:AF77"/>
    <mergeCell ref="AE78:AF78"/>
    <mergeCell ref="AE76:AF76"/>
    <mergeCell ref="AE75:AF75"/>
    <mergeCell ref="V96:W96"/>
    <mergeCell ref="T96:U96"/>
    <mergeCell ref="AE94:AF94"/>
    <mergeCell ref="AG94:AH94"/>
    <mergeCell ref="T94:U94"/>
    <mergeCell ref="AG101:AH101"/>
    <mergeCell ref="AG100:AH100"/>
    <mergeCell ref="Y84:Z84"/>
    <mergeCell ref="AA84:AB84"/>
    <mergeCell ref="AG84:AH84"/>
    <mergeCell ref="AG83:AH83"/>
    <mergeCell ref="T78:U78"/>
    <mergeCell ref="T79:U79"/>
    <mergeCell ref="T86:U86"/>
    <mergeCell ref="T85:U85"/>
    <mergeCell ref="T80:U80"/>
    <mergeCell ref="T81:U81"/>
    <mergeCell ref="V79:W79"/>
    <mergeCell ref="T76:U76"/>
    <mergeCell ref="T77:U77"/>
    <mergeCell ref="V77:W77"/>
    <mergeCell ref="V75:W75"/>
    <mergeCell ref="V78:W78"/>
    <mergeCell ref="T75:U75"/>
    <mergeCell ref="AE79:AF79"/>
    <mergeCell ref="AG79:AH79"/>
    <mergeCell ref="AR81:AS81"/>
    <mergeCell ref="AR80:AS80"/>
    <mergeCell ref="AT79:AU79"/>
    <mergeCell ref="AT80:AU80"/>
    <mergeCell ref="AR76:AS76"/>
    <mergeCell ref="AT76:AU76"/>
    <mergeCell ref="AT78:AU78"/>
    <mergeCell ref="AT77:AU77"/>
    <mergeCell ref="AT81:AU81"/>
    <mergeCell ref="AV83:AW83"/>
    <mergeCell ref="AT83:AU83"/>
    <mergeCell ref="AR83:AS83"/>
    <mergeCell ref="AV79:AW79"/>
    <mergeCell ref="AV80:AW80"/>
    <mergeCell ref="AV76:AW76"/>
    <mergeCell ref="AV77:AW77"/>
    <mergeCell ref="AR89:AS89"/>
    <mergeCell ref="AR90:AS90"/>
    <mergeCell ref="AR91:AS91"/>
    <mergeCell ref="AT91:AU91"/>
    <mergeCell ref="AT90:AU90"/>
    <mergeCell ref="AT87:AU87"/>
    <mergeCell ref="AT86:AU86"/>
    <mergeCell ref="AR88:AS88"/>
    <mergeCell ref="AT89:AU89"/>
    <mergeCell ref="AR87:AS87"/>
    <mergeCell ref="AR85:AS85"/>
    <mergeCell ref="AR86:AS86"/>
    <mergeCell ref="AY84:AZ84"/>
    <mergeCell ref="AV84:AW84"/>
    <mergeCell ref="AT84:AU84"/>
    <mergeCell ref="AR84:AS84"/>
    <mergeCell ref="AR82:AS82"/>
    <mergeCell ref="AT82:AU8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6" width="11.43"/>
  </cols>
  <sheetData>
    <row r="1">
      <c r="A1" s="53"/>
      <c r="B1" s="53"/>
      <c r="C1" s="53"/>
      <c r="D1" s="54"/>
      <c r="E1" s="54"/>
      <c r="F1" s="53"/>
    </row>
    <row r="2">
      <c r="A2" s="53"/>
      <c r="B2" s="55" t="s">
        <v>59</v>
      </c>
      <c r="C2" s="56"/>
      <c r="D2" s="57">
        <v>25.0</v>
      </c>
      <c r="E2" s="59" t="s">
        <v>60</v>
      </c>
      <c r="F2" s="60"/>
    </row>
    <row r="3">
      <c r="A3" s="60"/>
      <c r="B3" s="62" t="s">
        <v>62</v>
      </c>
      <c r="D3" s="63">
        <v>8.0</v>
      </c>
      <c r="E3" s="65" t="s">
        <v>60</v>
      </c>
      <c r="F3" s="60"/>
    </row>
    <row r="4">
      <c r="A4" s="60"/>
      <c r="B4" s="67" t="s">
        <v>66</v>
      </c>
      <c r="D4" s="63">
        <f>Individueel!D3</f>
        <v>113</v>
      </c>
      <c r="E4" s="71">
        <v>0.1</v>
      </c>
      <c r="F4" s="73"/>
    </row>
    <row r="5">
      <c r="A5" s="53"/>
      <c r="B5" s="62" t="s">
        <v>68</v>
      </c>
      <c r="D5" s="78">
        <f t="shared" ref="D5:D8" si="1">$D$4/(100*$E$4)*(100*E5)</f>
        <v>339</v>
      </c>
      <c r="E5" s="71">
        <v>0.3</v>
      </c>
      <c r="F5" s="60"/>
    </row>
    <row r="6">
      <c r="A6" s="60"/>
      <c r="B6" s="67" t="s">
        <v>74</v>
      </c>
      <c r="D6" s="78">
        <f t="shared" si="1"/>
        <v>226</v>
      </c>
      <c r="E6" s="71">
        <v>0.2</v>
      </c>
      <c r="F6" s="60"/>
    </row>
    <row r="7">
      <c r="A7" s="60"/>
      <c r="B7" s="67" t="s">
        <v>77</v>
      </c>
      <c r="D7" s="78">
        <f t="shared" si="1"/>
        <v>282.5</v>
      </c>
      <c r="E7" s="71">
        <v>0.25</v>
      </c>
      <c r="F7" s="73"/>
    </row>
    <row r="8">
      <c r="A8" s="60"/>
      <c r="B8" s="67" t="s">
        <v>83</v>
      </c>
      <c r="C8" s="67"/>
      <c r="D8" s="78">
        <f t="shared" si="1"/>
        <v>169.5</v>
      </c>
      <c r="E8" s="81">
        <v>0.15</v>
      </c>
      <c r="F8" s="73"/>
    </row>
    <row r="9">
      <c r="A9" s="60"/>
      <c r="B9" s="62" t="s">
        <v>95</v>
      </c>
      <c r="D9" s="78">
        <f>SUM(D4:D8)</f>
        <v>1130</v>
      </c>
      <c r="E9" s="83"/>
      <c r="F9" s="60"/>
    </row>
    <row r="10">
      <c r="A10" s="53"/>
      <c r="B10" s="87" t="s">
        <v>97</v>
      </c>
      <c r="C10" s="88"/>
      <c r="D10" s="92">
        <f>D9/D2</f>
        <v>45.2</v>
      </c>
      <c r="E10" s="94"/>
      <c r="F10" s="60"/>
    </row>
    <row r="11">
      <c r="A11" s="98"/>
      <c r="B11" s="98"/>
      <c r="C11" s="98"/>
      <c r="D11" s="99"/>
      <c r="E11" s="98"/>
      <c r="F11" s="98"/>
    </row>
    <row r="12">
      <c r="A12" s="53"/>
      <c r="B12" s="100" t="s">
        <v>57</v>
      </c>
      <c r="C12" s="53"/>
      <c r="D12" s="54"/>
      <c r="E12" s="53"/>
      <c r="F12" s="53"/>
    </row>
  </sheetData>
  <mergeCells count="8">
    <mergeCell ref="B2:C2"/>
    <mergeCell ref="B3:C3"/>
    <mergeCell ref="B4:C4"/>
    <mergeCell ref="B5:C5"/>
    <mergeCell ref="B6:C6"/>
    <mergeCell ref="B7:C7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16" width="17.29"/>
  </cols>
  <sheetData>
    <row r="1">
      <c r="A1" s="109"/>
      <c r="B1" s="111" t="s">
        <v>118</v>
      </c>
      <c r="C1" s="111" t="s">
        <v>119</v>
      </c>
      <c r="D1" s="111" t="s">
        <v>120</v>
      </c>
      <c r="E1" s="111" t="s">
        <v>121</v>
      </c>
      <c r="F1" s="111" t="s">
        <v>122</v>
      </c>
      <c r="G1" s="111" t="s">
        <v>123</v>
      </c>
      <c r="H1" s="111" t="s">
        <v>124</v>
      </c>
      <c r="I1" s="111" t="s">
        <v>125</v>
      </c>
      <c r="J1" s="111" t="s">
        <v>126</v>
      </c>
      <c r="K1" s="111" t="s">
        <v>127</v>
      </c>
      <c r="L1" s="111" t="s">
        <v>128</v>
      </c>
      <c r="M1" s="111" t="s">
        <v>129</v>
      </c>
      <c r="N1" s="111" t="s">
        <v>130</v>
      </c>
      <c r="O1" s="111" t="s">
        <v>131</v>
      </c>
      <c r="P1" s="111" t="s">
        <v>11</v>
      </c>
    </row>
    <row r="2">
      <c r="A2" s="113" t="s">
        <v>3</v>
      </c>
      <c r="B2" s="115">
        <v>1.0</v>
      </c>
      <c r="C2" s="116">
        <v>0.0</v>
      </c>
      <c r="D2" s="116">
        <v>0.0</v>
      </c>
      <c r="E2" s="116">
        <v>0.0</v>
      </c>
      <c r="F2" s="115">
        <v>2.0</v>
      </c>
      <c r="G2" s="115">
        <v>2.0</v>
      </c>
      <c r="H2" s="116">
        <v>0.0</v>
      </c>
      <c r="I2" s="116">
        <v>0.0</v>
      </c>
      <c r="J2" s="115">
        <v>2.0</v>
      </c>
      <c r="K2" s="116">
        <v>0.0</v>
      </c>
      <c r="L2" s="116">
        <v>0.0</v>
      </c>
      <c r="M2" s="116">
        <v>0.0</v>
      </c>
      <c r="N2" s="116">
        <v>0.0</v>
      </c>
      <c r="O2" s="115">
        <v>6.0</v>
      </c>
      <c r="P2" s="118">
        <f t="shared" ref="P2:P10" si="1">SUM(B2:O2)</f>
        <v>13</v>
      </c>
    </row>
    <row r="3">
      <c r="A3" s="113" t="s">
        <v>4</v>
      </c>
      <c r="B3" s="115">
        <v>1.0</v>
      </c>
      <c r="C3" s="115">
        <v>1.0</v>
      </c>
      <c r="D3" s="116">
        <v>0.0</v>
      </c>
      <c r="E3" s="115">
        <v>3.0</v>
      </c>
      <c r="F3" s="115">
        <v>1.0</v>
      </c>
      <c r="G3" s="116">
        <v>0.0</v>
      </c>
      <c r="H3" s="116">
        <v>0.0</v>
      </c>
      <c r="I3" s="115">
        <v>4.0</v>
      </c>
      <c r="J3" s="115">
        <v>2.0</v>
      </c>
      <c r="K3" s="115">
        <v>2.0</v>
      </c>
      <c r="L3" s="116">
        <v>0.0</v>
      </c>
      <c r="M3" s="115">
        <v>2.0</v>
      </c>
      <c r="N3" s="116">
        <v>0.0</v>
      </c>
      <c r="O3" s="115">
        <v>4.0</v>
      </c>
      <c r="P3" s="118">
        <f t="shared" si="1"/>
        <v>20</v>
      </c>
    </row>
    <row r="4">
      <c r="A4" s="113" t="s">
        <v>5</v>
      </c>
      <c r="B4" s="115">
        <v>2.0</v>
      </c>
      <c r="C4" s="115">
        <v>1.0</v>
      </c>
      <c r="D4" s="116">
        <v>0.0</v>
      </c>
      <c r="E4" s="115">
        <v>1.0</v>
      </c>
      <c r="F4" s="115">
        <v>1.0</v>
      </c>
      <c r="G4" s="115">
        <v>1.0</v>
      </c>
      <c r="H4" s="115">
        <v>1.0</v>
      </c>
      <c r="I4" s="115">
        <v>3.0</v>
      </c>
      <c r="J4" s="115">
        <v>3.0</v>
      </c>
      <c r="K4" s="116">
        <v>0.0</v>
      </c>
      <c r="L4" s="116">
        <v>0.0</v>
      </c>
      <c r="M4" s="115">
        <v>2.0</v>
      </c>
      <c r="N4" s="115">
        <v>2.0</v>
      </c>
      <c r="O4" s="115">
        <v>1.0</v>
      </c>
      <c r="P4" s="118">
        <f t="shared" si="1"/>
        <v>18</v>
      </c>
    </row>
    <row r="5">
      <c r="A5" s="113" t="s">
        <v>6</v>
      </c>
      <c r="B5" s="115">
        <v>1.0</v>
      </c>
      <c r="C5" s="116">
        <v>0.0</v>
      </c>
      <c r="D5" s="116">
        <v>0.0</v>
      </c>
      <c r="E5" s="115">
        <v>1.0</v>
      </c>
      <c r="F5" s="115">
        <v>3.0</v>
      </c>
      <c r="G5" s="115">
        <v>2.0</v>
      </c>
      <c r="H5" s="115">
        <v>1.0</v>
      </c>
      <c r="I5" s="116">
        <v>0.0</v>
      </c>
      <c r="J5" s="115">
        <v>1.0</v>
      </c>
      <c r="K5" s="116">
        <v>0.0</v>
      </c>
      <c r="L5" s="116">
        <v>0.0</v>
      </c>
      <c r="M5" s="115">
        <v>1.0</v>
      </c>
      <c r="N5" s="116">
        <v>0.0</v>
      </c>
      <c r="O5" s="115">
        <v>2.0</v>
      </c>
      <c r="P5" s="118">
        <f t="shared" si="1"/>
        <v>12</v>
      </c>
    </row>
    <row r="6">
      <c r="A6" s="113" t="s">
        <v>7</v>
      </c>
      <c r="B6" s="116">
        <v>0.0</v>
      </c>
      <c r="C6" s="116">
        <v>0.0</v>
      </c>
      <c r="D6" s="116">
        <v>0.0</v>
      </c>
      <c r="E6" s="115">
        <v>1.0</v>
      </c>
      <c r="F6" s="115">
        <v>2.0</v>
      </c>
      <c r="G6" s="116">
        <v>0.0</v>
      </c>
      <c r="H6" s="116">
        <v>0.0</v>
      </c>
      <c r="I6" s="116">
        <v>0.0</v>
      </c>
      <c r="J6" s="116">
        <v>0.0</v>
      </c>
      <c r="K6" s="116">
        <v>0.0</v>
      </c>
      <c r="L6" s="116">
        <v>0.0</v>
      </c>
      <c r="M6" s="116">
        <v>0.0</v>
      </c>
      <c r="N6" s="116">
        <v>0.0</v>
      </c>
      <c r="O6" s="115">
        <v>1.0</v>
      </c>
      <c r="P6" s="118">
        <f t="shared" si="1"/>
        <v>4</v>
      </c>
    </row>
    <row r="7">
      <c r="A7" s="113" t="s">
        <v>8</v>
      </c>
      <c r="B7" s="116">
        <v>0.0</v>
      </c>
      <c r="C7" s="115">
        <v>1.0</v>
      </c>
      <c r="D7" s="116">
        <v>0.0</v>
      </c>
      <c r="E7" s="115">
        <v>1.0</v>
      </c>
      <c r="F7" s="115">
        <v>3.0</v>
      </c>
      <c r="G7" s="115">
        <v>2.0</v>
      </c>
      <c r="H7" s="116">
        <v>0.0</v>
      </c>
      <c r="I7" s="116">
        <v>0.0</v>
      </c>
      <c r="J7" s="115">
        <v>3.0</v>
      </c>
      <c r="K7" s="115">
        <v>2.0</v>
      </c>
      <c r="L7" s="116">
        <v>0.0</v>
      </c>
      <c r="M7" s="115">
        <v>1.0</v>
      </c>
      <c r="N7" s="115">
        <v>1.0</v>
      </c>
      <c r="O7" s="115">
        <v>2.0</v>
      </c>
      <c r="P7" s="118">
        <f t="shared" si="1"/>
        <v>16</v>
      </c>
    </row>
    <row r="8">
      <c r="A8" s="113" t="s">
        <v>9</v>
      </c>
      <c r="B8" s="115">
        <v>1.0</v>
      </c>
      <c r="C8" s="115">
        <v>1.0</v>
      </c>
      <c r="D8" s="115">
        <v>1.0</v>
      </c>
      <c r="E8" s="116">
        <v>0.0</v>
      </c>
      <c r="F8" s="115">
        <v>1.0</v>
      </c>
      <c r="G8" s="116">
        <v>0.0</v>
      </c>
      <c r="H8" s="115">
        <v>1.0</v>
      </c>
      <c r="I8" s="115">
        <v>4.0</v>
      </c>
      <c r="J8" s="115">
        <v>3.0</v>
      </c>
      <c r="K8" s="116">
        <v>0.0</v>
      </c>
      <c r="L8" s="116">
        <v>0.0</v>
      </c>
      <c r="M8" s="115">
        <v>1.0</v>
      </c>
      <c r="N8" s="116">
        <v>0.0</v>
      </c>
      <c r="O8" s="115">
        <v>2.0</v>
      </c>
      <c r="P8" s="118">
        <f t="shared" si="1"/>
        <v>15</v>
      </c>
    </row>
    <row r="9">
      <c r="A9" s="113" t="s">
        <v>10</v>
      </c>
      <c r="B9" s="115">
        <v>1.0</v>
      </c>
      <c r="C9" s="116">
        <v>0.0</v>
      </c>
      <c r="D9" s="116">
        <v>0.0</v>
      </c>
      <c r="E9" s="116">
        <v>0.0</v>
      </c>
      <c r="F9" s="115">
        <v>1.0</v>
      </c>
      <c r="G9" s="116">
        <v>0.0</v>
      </c>
      <c r="H9" s="116">
        <v>0.0</v>
      </c>
      <c r="I9" s="115">
        <v>3.0</v>
      </c>
      <c r="J9" s="115">
        <v>4.0</v>
      </c>
      <c r="K9" s="115">
        <v>1.0</v>
      </c>
      <c r="L9" s="115">
        <v>1.0</v>
      </c>
      <c r="M9" s="115">
        <v>1.0</v>
      </c>
      <c r="N9" s="116">
        <v>0.0</v>
      </c>
      <c r="O9" s="115">
        <v>3.0</v>
      </c>
      <c r="P9" s="118">
        <f t="shared" si="1"/>
        <v>15</v>
      </c>
    </row>
    <row r="10">
      <c r="A10" s="113" t="s">
        <v>132</v>
      </c>
      <c r="B10" s="116">
        <v>0.0</v>
      </c>
      <c r="C10" s="115">
        <v>1.0</v>
      </c>
      <c r="D10" s="116">
        <v>0.0</v>
      </c>
      <c r="E10" s="116">
        <v>0.0</v>
      </c>
      <c r="F10" s="116">
        <v>0.0</v>
      </c>
      <c r="G10" s="116">
        <v>0.0</v>
      </c>
      <c r="H10" s="116">
        <v>0.0</v>
      </c>
      <c r="I10" s="116">
        <v>0.0</v>
      </c>
      <c r="J10" s="116">
        <v>0.0</v>
      </c>
      <c r="K10" s="116">
        <v>0.0</v>
      </c>
      <c r="L10" s="116">
        <v>0.0</v>
      </c>
      <c r="M10" s="116">
        <v>0.0</v>
      </c>
      <c r="N10" s="116">
        <v>0.0</v>
      </c>
      <c r="O10" s="116">
        <v>0.0</v>
      </c>
      <c r="P10" s="118">
        <f t="shared" si="1"/>
        <v>1</v>
      </c>
    </row>
    <row r="11">
      <c r="A11" s="122" t="s">
        <v>11</v>
      </c>
      <c r="B11" s="124">
        <f t="shared" ref="B11:P11" si="2">SUM(B2:B10)</f>
        <v>7</v>
      </c>
      <c r="C11" s="124">
        <f t="shared" si="2"/>
        <v>5</v>
      </c>
      <c r="D11" s="124">
        <f t="shared" si="2"/>
        <v>1</v>
      </c>
      <c r="E11" s="124">
        <f t="shared" si="2"/>
        <v>7</v>
      </c>
      <c r="F11" s="124">
        <f t="shared" si="2"/>
        <v>14</v>
      </c>
      <c r="G11" s="124">
        <f t="shared" si="2"/>
        <v>7</v>
      </c>
      <c r="H11" s="124">
        <f t="shared" si="2"/>
        <v>3</v>
      </c>
      <c r="I11" s="124">
        <f t="shared" si="2"/>
        <v>14</v>
      </c>
      <c r="J11" s="124">
        <f t="shared" si="2"/>
        <v>18</v>
      </c>
      <c r="K11" s="124">
        <f t="shared" si="2"/>
        <v>5</v>
      </c>
      <c r="L11" s="124">
        <f t="shared" si="2"/>
        <v>1</v>
      </c>
      <c r="M11" s="124">
        <f t="shared" si="2"/>
        <v>8</v>
      </c>
      <c r="N11" s="124">
        <f t="shared" si="2"/>
        <v>3</v>
      </c>
      <c r="O11" s="124">
        <f t="shared" si="2"/>
        <v>21</v>
      </c>
      <c r="P11" s="124">
        <f t="shared" si="2"/>
        <v>114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1">
      <c r="A1" s="122" t="s">
        <v>134</v>
      </c>
      <c r="B1" s="122" t="s">
        <v>135</v>
      </c>
      <c r="C1" s="122" t="s">
        <v>136</v>
      </c>
      <c r="D1" s="122" t="s">
        <v>137</v>
      </c>
      <c r="E1" s="122" t="s">
        <v>138</v>
      </c>
      <c r="F1" s="133"/>
      <c r="G1" s="133"/>
      <c r="H1" s="122" t="s">
        <v>3</v>
      </c>
      <c r="I1" s="122" t="s">
        <v>4</v>
      </c>
      <c r="J1" s="122" t="s">
        <v>5</v>
      </c>
      <c r="K1" s="122" t="s">
        <v>6</v>
      </c>
      <c r="L1" s="122" t="s">
        <v>7</v>
      </c>
      <c r="M1" s="122" t="s">
        <v>8</v>
      </c>
      <c r="N1" s="122" t="s">
        <v>9</v>
      </c>
      <c r="O1" s="122" t="s">
        <v>10</v>
      </c>
    </row>
    <row r="2">
      <c r="A2" s="134" t="s">
        <v>139</v>
      </c>
      <c r="B2" s="134">
        <v>8.0</v>
      </c>
      <c r="C2" s="134" t="s">
        <v>140</v>
      </c>
      <c r="D2" s="134">
        <v>2.0</v>
      </c>
      <c r="E2">
        <f t="shared" ref="E2:E15" si="1">B2/D2</f>
        <v>4</v>
      </c>
      <c r="G2" s="134" t="s">
        <v>141</v>
      </c>
      <c r="H2" s="134">
        <v>7.5</v>
      </c>
      <c r="I2" s="134">
        <v>5.0</v>
      </c>
      <c r="J2" s="134">
        <v>11.5</v>
      </c>
      <c r="K2" s="134">
        <v>6.5</v>
      </c>
      <c r="L2" s="134">
        <v>4.0</v>
      </c>
      <c r="M2" s="134">
        <v>7.5</v>
      </c>
      <c r="N2" s="134">
        <v>7.5</v>
      </c>
      <c r="O2" s="134">
        <v>8.5</v>
      </c>
    </row>
    <row r="3">
      <c r="A3" s="134" t="s">
        <v>142</v>
      </c>
      <c r="B3" s="134">
        <v>8.0</v>
      </c>
      <c r="C3" s="134" t="s">
        <v>143</v>
      </c>
      <c r="D3" s="134">
        <v>2.0</v>
      </c>
      <c r="E3">
        <f t="shared" si="1"/>
        <v>4</v>
      </c>
      <c r="G3" s="134" t="s">
        <v>144</v>
      </c>
      <c r="H3">
        <f t="shared" ref="H3:K3" si="2">H2/3</f>
        <v>2.5</v>
      </c>
      <c r="I3">
        <f t="shared" si="2"/>
        <v>1.666666667</v>
      </c>
      <c r="J3">
        <f t="shared" si="2"/>
        <v>3.833333333</v>
      </c>
      <c r="K3">
        <f t="shared" si="2"/>
        <v>2.166666667</v>
      </c>
      <c r="L3">
        <f>L2/1</f>
        <v>4</v>
      </c>
      <c r="M3">
        <f t="shared" ref="M3:O3" si="3">M2/3</f>
        <v>2.5</v>
      </c>
      <c r="N3">
        <f t="shared" si="3"/>
        <v>2.5</v>
      </c>
      <c r="O3">
        <f t="shared" si="3"/>
        <v>2.833333333</v>
      </c>
    </row>
    <row r="4">
      <c r="A4" s="134" t="s">
        <v>145</v>
      </c>
      <c r="B4" s="134">
        <v>7.0</v>
      </c>
      <c r="C4" s="134" t="s">
        <v>5</v>
      </c>
      <c r="D4" s="134">
        <v>1.0</v>
      </c>
      <c r="E4">
        <f t="shared" si="1"/>
        <v>7</v>
      </c>
    </row>
    <row r="5">
      <c r="A5" s="134" t="s">
        <v>146</v>
      </c>
      <c r="B5" s="134">
        <v>6.0</v>
      </c>
      <c r="C5" s="134" t="s">
        <v>147</v>
      </c>
      <c r="D5" s="134">
        <v>2.0</v>
      </c>
      <c r="E5">
        <f t="shared" si="1"/>
        <v>3</v>
      </c>
    </row>
    <row r="6">
      <c r="A6" s="134" t="s">
        <v>148</v>
      </c>
      <c r="B6" s="134">
        <v>5.0</v>
      </c>
      <c r="C6" s="134" t="s">
        <v>149</v>
      </c>
      <c r="D6" s="134">
        <v>2.0</v>
      </c>
      <c r="E6">
        <f t="shared" si="1"/>
        <v>2.5</v>
      </c>
    </row>
    <row r="7">
      <c r="A7" s="134" t="s">
        <v>150</v>
      </c>
      <c r="B7" s="134">
        <v>4.0</v>
      </c>
      <c r="C7" s="134" t="s">
        <v>7</v>
      </c>
      <c r="D7" s="134">
        <v>1.0</v>
      </c>
      <c r="E7">
        <f t="shared" si="1"/>
        <v>4</v>
      </c>
    </row>
    <row r="8">
      <c r="A8" s="134" t="s">
        <v>151</v>
      </c>
      <c r="B8" s="134">
        <v>4.0</v>
      </c>
      <c r="C8" s="134" t="s">
        <v>10</v>
      </c>
      <c r="D8" s="134">
        <v>1.0</v>
      </c>
      <c r="E8">
        <f t="shared" si="1"/>
        <v>4</v>
      </c>
    </row>
    <row r="9">
      <c r="A9" s="134" t="s">
        <v>152</v>
      </c>
      <c r="B9" s="134">
        <v>3.0</v>
      </c>
      <c r="C9" s="134" t="s">
        <v>3</v>
      </c>
      <c r="D9" s="134">
        <v>1.0</v>
      </c>
      <c r="E9">
        <f t="shared" si="1"/>
        <v>3</v>
      </c>
    </row>
    <row r="10">
      <c r="A10" s="134" t="s">
        <v>153</v>
      </c>
      <c r="B10" s="134">
        <v>3.0</v>
      </c>
      <c r="C10" s="134" t="s">
        <v>154</v>
      </c>
      <c r="D10" s="134">
        <v>2.0</v>
      </c>
      <c r="E10">
        <f t="shared" si="1"/>
        <v>1.5</v>
      </c>
    </row>
    <row r="11">
      <c r="A11" s="134" t="s">
        <v>155</v>
      </c>
      <c r="B11" s="134">
        <v>3.0</v>
      </c>
      <c r="C11" s="134" t="s">
        <v>156</v>
      </c>
      <c r="D11" s="134">
        <v>3.0</v>
      </c>
      <c r="E11">
        <f t="shared" si="1"/>
        <v>1</v>
      </c>
    </row>
    <row r="12">
      <c r="A12" s="134" t="s">
        <v>157</v>
      </c>
      <c r="B12" s="134">
        <v>3.0</v>
      </c>
      <c r="C12" s="134" t="s">
        <v>9</v>
      </c>
      <c r="D12" s="134">
        <v>1.0</v>
      </c>
      <c r="E12">
        <f t="shared" si="1"/>
        <v>3</v>
      </c>
    </row>
    <row r="13">
      <c r="A13" s="134" t="s">
        <v>158</v>
      </c>
      <c r="B13" s="134">
        <v>3.0</v>
      </c>
      <c r="C13" s="134" t="s">
        <v>10</v>
      </c>
      <c r="D13" s="134">
        <v>1.0</v>
      </c>
      <c r="E13">
        <f t="shared" si="1"/>
        <v>3</v>
      </c>
    </row>
    <row r="14">
      <c r="A14" s="134" t="s">
        <v>159</v>
      </c>
      <c r="B14" s="134">
        <v>1.0</v>
      </c>
      <c r="C14" s="134" t="s">
        <v>160</v>
      </c>
      <c r="D14" s="134">
        <v>2.0</v>
      </c>
      <c r="E14">
        <f t="shared" si="1"/>
        <v>0.5</v>
      </c>
    </row>
    <row r="15">
      <c r="A15" s="134" t="s">
        <v>161</v>
      </c>
      <c r="B15" s="134">
        <v>0.0</v>
      </c>
      <c r="C15" s="134" t="s">
        <v>4</v>
      </c>
      <c r="D15" s="134">
        <v>1.0</v>
      </c>
      <c r="E15">
        <f t="shared" si="1"/>
        <v>0</v>
      </c>
    </row>
  </sheetData>
  <drawing r:id="rId1"/>
</worksheet>
</file>