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oorblad" sheetId="1" r:id="rId3"/>
    <sheet state="visible" name="Uitslag" sheetId="2" r:id="rId4"/>
    <sheet state="visible" name="Individueel" sheetId="3" r:id="rId5"/>
    <sheet state="visible" name="Bronbestand" sheetId="4" r:id="rId6"/>
    <sheet state="visible" name="TNL Stemmen per provincie" sheetId="5" r:id="rId7"/>
    <sheet state="visible" name="Interesse in speerpunten" sheetId="6" r:id="rId8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2">
      <text>
        <t xml:space="preserve">Cijfer tussen 0-10 voor kwalitatieve bijdrage aan het medialandschap op RMTK.</t>
      </text>
    </comment>
    <comment authorId="0" ref="G2">
      <text>
        <t xml:space="preserve">Cijfer tussen 0-10 voor de kwaliteit van de informatievoorziening vanuit de partij.</t>
      </text>
    </comment>
    <comment authorId="0" ref="M2">
      <text>
        <t xml:space="preserve">3 cijfers tussen 0-10 voor de 3 gekozen speerpunten. Cijfer wordt met randomfactor bepaald.</t>
      </text>
    </comment>
    <comment authorId="0" ref="N2">
      <text>
        <t xml:space="preserve">Cijfer tussen 0-10 voor de bijdrage aan de metasituatie van RMTK.</t>
      </text>
    </comment>
    <comment authorId="0" ref="T2">
      <text>
        <t xml:space="preserve">Aantal deelnames aan verkiezingsdebatten.</t>
      </text>
    </comment>
    <comment authorId="0" ref="V2">
      <text>
        <t xml:space="preserve">Cijfer tussen 0-10 voor de kwalitatieve bijdrage aan de verkiezingsdebatten.</t>
      </text>
    </comment>
    <comment authorId="0" ref="W2">
      <text>
        <t xml:space="preserve">Cijfer tussen 0-10 voor de kwaliteit en aandacht die is besteed aan het verkiezingsprogramma.</t>
      </text>
    </comment>
    <comment authorId="0" ref="Y2">
      <text>
        <t xml:space="preserve">Aantal posters ingediend bij de propagandacompetitie.</t>
      </text>
    </comment>
    <comment authorId="0" ref="Z2">
      <text>
        <t xml:space="preserve">Cijfer tussen 0-10 voor de kwaliteit van de ingeleverde posters bij de propagandacompetitie.</t>
      </text>
    </comment>
    <comment authorId="0" ref="AN2">
      <text>
        <t xml:space="preserve">Absolute aantal bijgewoonde stemmingen geteld voor alle in de verkiezingen gewonnen zetels voor zover zij aan de partij toehoren.</t>
      </text>
    </comment>
    <comment authorId="0" ref="AP2">
      <text>
        <t xml:space="preserve">Absolute aantal mogelijke stemmingen geteld voor alle in de verkiezingen gewonnen zetels voor zover zij aan de partij toehoren.</t>
      </text>
    </comment>
    <comment authorId="0" ref="AR2">
      <text>
        <t xml:space="preserve">Aantal ingediende moties.</t>
      </text>
    </comment>
    <comment authorId="0" ref="AS2">
      <text>
        <t xml:space="preserve">Aantal ingediende debatten.</t>
      </text>
    </comment>
    <comment authorId="0" ref="AU2">
      <text>
        <t xml:space="preserve">Aantal ingediende kamerbrieven (excl. nota's).</t>
      </text>
    </comment>
    <comment authorId="0" ref="AW2">
      <text>
        <t xml:space="preserve">Aantal ingediende nota's.</t>
      </text>
    </comment>
    <comment authorId="0" ref="AY2">
      <text>
        <t xml:space="preserve">Aantal ingediende koninklijke besluiten.</t>
      </text>
    </comment>
    <comment authorId="0" ref="BA2">
      <text>
        <t xml:space="preserve">Aantal ingediende wetten.</t>
      </text>
    </comment>
    <comment authorId="0" ref="BB2">
      <text>
        <t xml:space="preserve">Aantal ingediende amendementen.</t>
      </text>
    </comment>
    <comment authorId="0" ref="BD2">
      <text>
        <t xml:space="preserve">Cijfer tussen 0-10 voor de kwalitatieve bijdrage aan normale debatten.</t>
      </text>
    </comment>
  </commentList>
</comments>
</file>

<file path=xl/sharedStrings.xml><?xml version="1.0" encoding="utf-8"?>
<sst xmlns="http://schemas.openxmlformats.org/spreadsheetml/2006/main" count="263" uniqueCount="192">
  <si>
    <t>RMTK verkiezingen simulatie</t>
  </si>
  <si>
    <t>Welkom,</t>
  </si>
  <si>
    <t>Dit document wordt gebruikt voor het bepalen van de uitslag voor de RMTK verkiezingen.</t>
  </si>
  <si>
    <t>Dit document berekent op basis van een aantal variabelen de uitslag van de tweede kamerverkiezingen.</t>
  </si>
  <si>
    <t>Om fraude te voorkomen is de volledige sheet versleuteld en bied enkel een overzicht van de gehanteerde variabelen en de daaraan verbonden uitkomsten.</t>
  </si>
  <si>
    <t>Verantwoording</t>
  </si>
  <si>
    <t>Bij het samenstellen van de uitslag is met uiterste zorgvuldigheid gewerkt om geen fouten te maken.</t>
  </si>
  <si>
    <t>De sheet wordt ingevuld door de Secretaris-Generaal van RMTK en de ingevoerde variabelen worden gevalideerd door de kiesraad.</t>
  </si>
  <si>
    <t>Mochten er desondanks fouten zijn gemaakt dan kunt u dit melden bij de Secretaris-Generaal via Discord of via de Modmail.</t>
  </si>
  <si>
    <t>Aan de uitkomsten in deze sheet kunnen geen rechten worden ontleend.</t>
  </si>
  <si>
    <t>Was getekend,</t>
  </si>
  <si>
    <t>Uw Secretaris-Generaal</t>
  </si>
  <si>
    <t>/u/HiddeVdV96</t>
  </si>
  <si>
    <t>Belangrijke informatie</t>
  </si>
  <si>
    <t>Dit document is gebruikt voor de uitslag van:</t>
  </si>
  <si>
    <t>Verkiezingen XI</t>
  </si>
  <si>
    <t>Aantal zetels in de tweede kamer:</t>
  </si>
  <si>
    <t>Dit document is versie:</t>
  </si>
  <si>
    <t>5.0.0</t>
  </si>
  <si>
    <t>De Secretaris-Generaal van dienst:</t>
  </si>
  <si>
    <t>De kiesraad bestaat uit:</t>
  </si>
  <si>
    <t>/u/123ricardo210</t>
  </si>
  <si>
    <t>/u/th8</t>
  </si>
  <si>
    <t>/u/Toukiedatak</t>
  </si>
  <si>
    <t>Verantwoording over de uitslag:</t>
  </si>
  <si>
    <t>De uitslag en het juist invullen van dit document is gecontroleerd door:</t>
  </si>
  <si>
    <t>Naam</t>
  </si>
  <si>
    <t>Functie</t>
  </si>
  <si>
    <t>Datum</t>
  </si>
  <si>
    <t>Secretaris-Generaal</t>
  </si>
  <si>
    <t>Lid Kiesraad</t>
  </si>
  <si>
    <t>17-10-20</t>
  </si>
  <si>
    <t>Deze sheet en haar uitkomst is vergrendeld:</t>
  </si>
  <si>
    <t>Door:</t>
  </si>
  <si>
    <t>Datum:</t>
  </si>
  <si>
    <t>De leden van de kiesraad dienen in de uitslagpost te bevestigen dat de vergrendelde sheet gelijk is aan het aan hen voorgelegde document.</t>
  </si>
  <si>
    <t>End of sheet</t>
  </si>
  <si>
    <t>Beknopte Uitslag</t>
  </si>
  <si>
    <t>Partij</t>
  </si>
  <si>
    <t>GPA</t>
  </si>
  <si>
    <t>ACAB</t>
  </si>
  <si>
    <t>1NL</t>
  </si>
  <si>
    <t>SP</t>
  </si>
  <si>
    <t>GMW</t>
  </si>
  <si>
    <t>NRV</t>
  </si>
  <si>
    <t>Totaal</t>
  </si>
  <si>
    <t>Zetels</t>
  </si>
  <si>
    <t>Uitslag</t>
  </si>
  <si>
    <t>Partij 1</t>
  </si>
  <si>
    <t>Partij 2</t>
  </si>
  <si>
    <t>Partij 3</t>
  </si>
  <si>
    <t>Partij 4</t>
  </si>
  <si>
    <t>Partij 5</t>
  </si>
  <si>
    <t>Partij 6</t>
  </si>
  <si>
    <t>stemmen</t>
  </si>
  <si>
    <t>Totaal stemmen</t>
  </si>
  <si>
    <t>Berekende zetels</t>
  </si>
  <si>
    <t>Werkelijke aantal zetels</t>
  </si>
  <si>
    <t>Uitgebrachte stemmen:</t>
  </si>
  <si>
    <t>Kiesdeler voorkeurszetels</t>
  </si>
  <si>
    <t>Verkozen</t>
  </si>
  <si>
    <t>Aantal zetels:</t>
  </si>
  <si>
    <t>Voorkeurszetel</t>
  </si>
  <si>
    <t>Kiesdeler</t>
  </si>
  <si>
    <t>TNL</t>
  </si>
  <si>
    <t>Media</t>
  </si>
  <si>
    <t>Overige</t>
  </si>
  <si>
    <t>Campagne</t>
  </si>
  <si>
    <t>Politiek</t>
  </si>
  <si>
    <t>Stemmen</t>
  </si>
  <si>
    <t>Cijfer media</t>
  </si>
  <si>
    <t>Cijfer Woordvoering</t>
  </si>
  <si>
    <t>Media Score</t>
  </si>
  <si>
    <t>Woordvoering Score</t>
  </si>
  <si>
    <t>Totaal Score</t>
  </si>
  <si>
    <t>Cijfer Speerpunten</t>
  </si>
  <si>
    <t>Cijfer Meta</t>
  </si>
  <si>
    <t>Speerpunten Score</t>
  </si>
  <si>
    <t>Meta Score</t>
  </si>
  <si>
    <t>Aantal Debatten</t>
  </si>
  <si>
    <t>Debat Cijfer</t>
  </si>
  <si>
    <t>Programma Cijfer</t>
  </si>
  <si>
    <t>Aantal Posters</t>
  </si>
  <si>
    <t>Posters Cijfer</t>
  </si>
  <si>
    <t>Aantal Debatten Score</t>
  </si>
  <si>
    <t>Debat Cijfer Score</t>
  </si>
  <si>
    <t>Programma Cijfer Score</t>
  </si>
  <si>
    <t>Aantal Posters Score</t>
  </si>
  <si>
    <t>Posters Cijfer Score</t>
  </si>
  <si>
    <t>Stemming bijgewoond</t>
  </si>
  <si>
    <t>Max Stemmingen</t>
  </si>
  <si>
    <t>Moties</t>
  </si>
  <si>
    <t>Debatten/ Kamervragen</t>
  </si>
  <si>
    <t>Kamerbrieven</t>
  </si>
  <si>
    <t>Nota's</t>
  </si>
  <si>
    <t>Koninklijke Besluiten</t>
  </si>
  <si>
    <t>Wetten</t>
  </si>
  <si>
    <t>Amendementen</t>
  </si>
  <si>
    <t>Cijfer Debat Deelname</t>
  </si>
  <si>
    <t>Score Stemmingen Bijgewoond</t>
  </si>
  <si>
    <t>ScoreMoties</t>
  </si>
  <si>
    <t>Score Debatten/ Kamervragen</t>
  </si>
  <si>
    <t>Score Kamerbrieven</t>
  </si>
  <si>
    <t>Score Nota's</t>
  </si>
  <si>
    <t>Score Wetten</t>
  </si>
  <si>
    <t>Score Amendementen</t>
  </si>
  <si>
    <t>Score Debatdeelname</t>
  </si>
  <si>
    <t>Totaal Stemmen</t>
  </si>
  <si>
    <t>Partijstemmen Herverdeeld</t>
  </si>
  <si>
    <t>Weging</t>
  </si>
  <si>
    <t>House_of_Farts</t>
  </si>
  <si>
    <t>Rik079</t>
  </si>
  <si>
    <t>ruben_politiek10</t>
  </si>
  <si>
    <t>JohanCAvdM</t>
  </si>
  <si>
    <t>WiWaWouter666</t>
  </si>
  <si>
    <t>ChrisNoordzij</t>
  </si>
  <si>
    <t>HetParlement</t>
  </si>
  <si>
    <t>Ethiowolf</t>
  </si>
  <si>
    <t>MTFD</t>
  </si>
  <si>
    <t>Mattusiac</t>
  </si>
  <si>
    <t>MerijnZ1</t>
  </si>
  <si>
    <t>th8</t>
  </si>
  <si>
    <t>SimonScalary</t>
  </si>
  <si>
    <t>sylviagony</t>
  </si>
  <si>
    <t>123ricardo210</t>
  </si>
  <si>
    <t>Mhykol_E</t>
  </si>
  <si>
    <t>timelapse00</t>
  </si>
  <si>
    <t>LucasV98</t>
  </si>
  <si>
    <t>kajtuu98</t>
  </si>
  <si>
    <t>Keijeman</t>
  </si>
  <si>
    <t>7Hielke</t>
  </si>
  <si>
    <t>TheRealJanSanono</t>
  </si>
  <si>
    <t>LordAverap</t>
  </si>
  <si>
    <t>tariklfc</t>
  </si>
  <si>
    <t>yee_olde_alberto</t>
  </si>
  <si>
    <t>Dutch_Dweorg</t>
  </si>
  <si>
    <t>wmrps</t>
  </si>
  <si>
    <t>Toukiedatak</t>
  </si>
  <si>
    <t>Koopabro</t>
  </si>
  <si>
    <t>raaf___</t>
  </si>
  <si>
    <t>Hans-Wiegel</t>
  </si>
  <si>
    <t>GeorgeVanMierlo</t>
  </si>
  <si>
    <t>Paddo_in_Wonderland</t>
  </si>
  <si>
    <t>theguus</t>
  </si>
  <si>
    <t>Alfus</t>
  </si>
  <si>
    <t>dagelijksestijl</t>
  </si>
  <si>
    <t>TheJelleyFish</t>
  </si>
  <si>
    <t>Aantal zetels te verdelen</t>
  </si>
  <si>
    <t>In te vullen</t>
  </si>
  <si>
    <t>Deelnemende partijen</t>
  </si>
  <si>
    <t>Stemmen TNL</t>
  </si>
  <si>
    <t>Stemmen Campagne</t>
  </si>
  <si>
    <t>Stemmen Media</t>
  </si>
  <si>
    <t>Stemmen Politiek</t>
  </si>
  <si>
    <t>Stemmen Overig</t>
  </si>
  <si>
    <t>Ambassade</t>
  </si>
  <si>
    <t>Drenthe</t>
  </si>
  <si>
    <t>Flevoland</t>
  </si>
  <si>
    <t>Friesland</t>
  </si>
  <si>
    <t>Gelderland</t>
  </si>
  <si>
    <t>Groningen</t>
  </si>
  <si>
    <t>Limburg</t>
  </si>
  <si>
    <t>Noord-Brabant</t>
  </si>
  <si>
    <t>Noord-Holland</t>
  </si>
  <si>
    <t>Overijssel</t>
  </si>
  <si>
    <t>Overzees</t>
  </si>
  <si>
    <t>Utrecht</t>
  </si>
  <si>
    <t>Zeeland</t>
  </si>
  <si>
    <t>Zuid-Holland</t>
  </si>
  <si>
    <t>Blanco</t>
  </si>
  <si>
    <t>Speerpunt</t>
  </si>
  <si>
    <t>Interessecijfer</t>
  </si>
  <si>
    <t>Partijen</t>
  </si>
  <si>
    <t>Aantal partijen</t>
  </si>
  <si>
    <t>Cijfer per partij</t>
  </si>
  <si>
    <t>Klimaat</t>
  </si>
  <si>
    <t>GPA/ACAB/GMW/NRV</t>
  </si>
  <si>
    <t>Som punten</t>
  </si>
  <si>
    <t>Betrokken burgers</t>
  </si>
  <si>
    <t>Gedeeld door #</t>
  </si>
  <si>
    <t>Anti-discriminatie</t>
  </si>
  <si>
    <t>Economie/MKB</t>
  </si>
  <si>
    <t>ACAB/1NL/SP</t>
  </si>
  <si>
    <t>LHBTI+/Onlyfans</t>
  </si>
  <si>
    <t>ACAB/SP</t>
  </si>
  <si>
    <t>Belastingen/Sociale Zaken</t>
  </si>
  <si>
    <t>NRV/SP</t>
  </si>
  <si>
    <t>Bestuur/Kleine overheid</t>
  </si>
  <si>
    <t>NRV/1NL</t>
  </si>
  <si>
    <t>Regionalisme</t>
  </si>
  <si>
    <t>Onderwijs</t>
  </si>
  <si>
    <t>Immigratie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</si>
</sst>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d-m-yy"/>
    <numFmt numFmtId="165" formatCode="d-M-yyyy"/>
    <numFmt numFmtId="166" formatCode="dd-mm-yyyy"/>
    <numFmt numFmtId="167" formatCode="_ * #,##0_ ;_ * \-#,##0_ ;_ * &quot;-&quot;??_ ;_ @_ "/>
    <numFmt numFmtId="168" formatCode="0.0"/>
    <numFmt numFmtId="169" formatCode="#,##0.0"/>
  </numFmts>
  <fonts count="25">
    <font>
      <sz val="10.0"/>
      <color rgb="FF000000"/>
      <name val="Arial"/>
    </font>
    <font>
      <name val="Ubuntu"/>
    </font>
    <font>
      <b/>
      <sz val="11.0"/>
      <color rgb="FFFFFFFF"/>
      <name val="Ubuntu"/>
    </font>
    <font>
      <sz val="11.0"/>
      <color rgb="FFFFFFFF"/>
      <name val="Ubuntu"/>
    </font>
    <font>
      <b/>
      <sz val="11.0"/>
      <color rgb="FF000000"/>
      <name val="Ubuntu"/>
    </font>
    <font>
      <i/>
      <sz val="11.0"/>
      <color rgb="FF000000"/>
      <name val="Ubuntu"/>
    </font>
    <font>
      <sz val="14.0"/>
      <color rgb="FF000000"/>
      <name val="Ubuntu"/>
    </font>
    <font>
      <b/>
      <u/>
      <sz val="11.0"/>
      <color rgb="FF000000"/>
      <name val="Ubuntu"/>
    </font>
    <font>
      <sz val="11.0"/>
      <color rgb="FF000000"/>
      <name val="Ubuntu"/>
    </font>
    <font>
      <i/>
      <sz val="9.0"/>
      <color rgb="FF000000"/>
      <name val="Ubuntu"/>
    </font>
    <font>
      <b/>
      <name val="Ubuntu"/>
    </font>
    <font>
      <b/>
      <color rgb="FFFFFFFF"/>
      <name val="Ubuntu"/>
    </font>
    <font>
      <sz val="11.0"/>
      <name val="Ubuntu"/>
    </font>
    <font>
      <i/>
      <sz val="10.0"/>
      <color rgb="FF000000"/>
      <name val="Ubuntu"/>
    </font>
    <font/>
    <font>
      <sz val="10.0"/>
      <name val="Ubuntu"/>
    </font>
    <font>
      <name val="Arial"/>
    </font>
    <font>
      <sz val="11.0"/>
      <color rgb="FF000000"/>
      <name val="Calibri"/>
    </font>
    <font>
      <i/>
      <sz val="10.0"/>
      <color rgb="FF000000"/>
      <name val="Calibri"/>
    </font>
    <font>
      <b/>
      <color rgb="FFFFFFFF"/>
    </font>
    <font>
      <b/>
      <sz val="12.0"/>
      <color rgb="FF000000"/>
      <name val="Arial"/>
    </font>
    <font>
      <sz val="10.0"/>
      <color rgb="FF000000"/>
      <name val="Open Sans"/>
    </font>
    <font>
      <b/>
      <sz val="10.0"/>
      <color rgb="FFFFFFFF"/>
      <name val="Open Sans"/>
    </font>
    <font>
      <color rgb="FFFFFFFF"/>
    </font>
    <font>
      <sz val="11.0"/>
      <color rgb="FF1A1A1B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222A35"/>
        <bgColor rgb="FF222A35"/>
      </patternFill>
    </fill>
    <fill>
      <patternFill patternType="solid">
        <fgColor rgb="FF171616"/>
        <bgColor rgb="FF171616"/>
      </patternFill>
    </fill>
    <fill>
      <patternFill patternType="solid">
        <fgColor rgb="FFC5E0B3"/>
        <bgColor rgb="FFC5E0B3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35">
    <border/>
    <border>
      <bottom/>
    </border>
    <border>
      <left/>
      <right/>
      <bottom/>
    </border>
    <border>
      <right/>
      <bottom/>
    </border>
    <border>
      <left/>
      <right/>
      <top/>
      <bottom/>
    </border>
    <border>
      <right/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ck">
        <color rgb="FF000000"/>
      </left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double">
        <color rgb="FFFFFFFF"/>
      </right>
    </border>
    <border>
      <left style="double">
        <color rgb="FFFFFFFF"/>
      </lef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top style="thin">
        <color rgb="FF000000"/>
      </top>
    </border>
    <border>
      <left style="thin">
        <color rgb="FFFFFFFF"/>
      </left>
      <top style="thin">
        <color rgb="FF000000"/>
      </top>
    </border>
    <border>
      <left style="thin">
        <color rgb="FFFFFFFF"/>
      </left>
    </border>
    <border>
      <right style="thin">
        <color rgb="FF000000"/>
      </right>
      <top style="thin">
        <color rgb="FF000000"/>
      </top>
    </border>
    <border>
      <left style="thin">
        <color rgb="FFFFFFFF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left style="thin">
        <color rgb="FFFFFFFF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2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Font="1"/>
    <xf borderId="2" fillId="2" fontId="1" numFmtId="0" xfId="0" applyAlignment="1" applyBorder="1" applyFill="1" applyFont="1">
      <alignment vertical="bottom"/>
    </xf>
    <xf borderId="3" fillId="2" fontId="2" numFmtId="0" xfId="0" applyAlignment="1" applyBorder="1" applyFont="1">
      <alignment shrinkToFit="0" vertical="bottom" wrapText="0"/>
    </xf>
    <xf borderId="3" fillId="2" fontId="1" numFmtId="0" xfId="0" applyAlignment="1" applyBorder="1" applyFont="1">
      <alignment vertical="bottom"/>
    </xf>
    <xf borderId="4" fillId="2" fontId="3" numFmtId="0" xfId="0" applyBorder="1" applyFont="1"/>
    <xf borderId="0" fillId="0" fontId="1" numFmtId="0" xfId="0" applyAlignment="1" applyFont="1">
      <alignment vertical="bottom"/>
    </xf>
    <xf borderId="5" fillId="0" fontId="1" numFmtId="0" xfId="0" applyAlignment="1" applyBorder="1" applyFont="1">
      <alignment shrinkToFit="0" vertical="bottom" wrapText="0"/>
    </xf>
    <xf borderId="5" fillId="0" fontId="1" numFmtId="0" xfId="0" applyAlignment="1" applyBorder="1" applyFont="1">
      <alignment vertical="bottom"/>
    </xf>
    <xf borderId="5" fillId="0" fontId="1" numFmtId="0" xfId="0" applyAlignment="1" applyBorder="1" applyFont="1">
      <alignment shrinkToFit="0" vertical="bottom" wrapText="0"/>
    </xf>
    <xf borderId="0" fillId="0" fontId="4" numFmtId="0" xfId="0" applyAlignment="1" applyFont="1">
      <alignment vertical="bottom"/>
    </xf>
    <xf borderId="5" fillId="0" fontId="5" numFmtId="0" xfId="0" applyAlignment="1" applyBorder="1" applyFont="1">
      <alignment shrinkToFit="0" vertical="bottom" wrapText="0"/>
    </xf>
    <xf borderId="0" fillId="0" fontId="6" numFmtId="0" xfId="0" applyAlignment="1" applyFont="1">
      <alignment readingOrder="0" vertical="bottom"/>
    </xf>
    <xf borderId="2" fillId="2" fontId="2" numFmtId="0" xfId="0" applyAlignment="1" applyBorder="1" applyFont="1">
      <alignment vertical="bottom"/>
    </xf>
    <xf borderId="3" fillId="2" fontId="2" numFmtId="0" xfId="0" applyAlignment="1" applyBorder="1" applyFont="1">
      <alignment vertical="bottom"/>
    </xf>
    <xf borderId="4" fillId="2" fontId="2" numFmtId="0" xfId="0" applyBorder="1" applyFont="1"/>
    <xf borderId="5" fillId="0" fontId="4" numFmtId="0" xfId="0" applyAlignment="1" applyBorder="1" applyFont="1">
      <alignment readingOrder="0" shrinkToFit="0" vertical="bottom" wrapText="0"/>
    </xf>
    <xf borderId="0" fillId="0" fontId="4" numFmtId="1" xfId="0" applyAlignment="1" applyFont="1" applyNumberFormat="1">
      <alignment horizontal="left" vertical="bottom"/>
    </xf>
    <xf borderId="0" fillId="0" fontId="4" numFmtId="0" xfId="0" applyAlignment="1" applyFont="1">
      <alignment readingOrder="0" vertical="bottom"/>
    </xf>
    <xf borderId="5" fillId="0" fontId="7" numFmtId="0" xfId="0" applyAlignment="1" applyBorder="1" applyFont="1">
      <alignment shrinkToFit="0" vertical="bottom" wrapText="0"/>
    </xf>
    <xf borderId="0" fillId="0" fontId="8" numFmtId="164" xfId="0" applyAlignment="1" applyFont="1" applyNumberFormat="1">
      <alignment horizontal="left" readingOrder="0" vertical="bottom"/>
    </xf>
    <xf borderId="0" fillId="0" fontId="1" numFmtId="0" xfId="0" applyAlignment="1" applyFont="1">
      <alignment readingOrder="0" vertical="bottom"/>
    </xf>
    <xf borderId="0" fillId="0" fontId="8" numFmtId="49" xfId="0" applyAlignment="1" applyFont="1" applyNumberFormat="1">
      <alignment horizontal="left" readingOrder="0" vertical="bottom"/>
    </xf>
    <xf borderId="0" fillId="0" fontId="1" numFmtId="0" xfId="0" applyAlignment="1" applyFont="1">
      <alignment vertical="bottom"/>
    </xf>
    <xf borderId="0" fillId="0" fontId="8" numFmtId="165" xfId="0" applyAlignment="1" applyFont="1" applyNumberFormat="1">
      <alignment horizontal="left" readingOrder="0" vertical="bottom"/>
    </xf>
    <xf borderId="0" fillId="0" fontId="8" numFmtId="166" xfId="0" applyAlignment="1" applyFont="1" applyNumberFormat="1">
      <alignment horizontal="left" readingOrder="0" vertical="bottom"/>
    </xf>
    <xf borderId="6" fillId="0" fontId="1" numFmtId="0" xfId="0" applyAlignment="1" applyBorder="1" applyFont="1">
      <alignment vertical="bottom"/>
    </xf>
    <xf borderId="6" fillId="0" fontId="8" numFmtId="0" xfId="0" applyBorder="1" applyFont="1"/>
    <xf borderId="0" fillId="0" fontId="9" numFmtId="0" xfId="0" applyFont="1"/>
    <xf borderId="0" fillId="0" fontId="8" numFmtId="0" xfId="0" applyFont="1"/>
    <xf borderId="4" fillId="3" fontId="2" numFmtId="0" xfId="0" applyBorder="1" applyFill="1" applyFont="1"/>
    <xf borderId="4" fillId="3" fontId="2" numFmtId="0" xfId="0" applyAlignment="1" applyBorder="1" applyFont="1">
      <alignment readingOrder="0"/>
    </xf>
    <xf borderId="0" fillId="3" fontId="2" numFmtId="0" xfId="0" applyFont="1"/>
    <xf borderId="7" fillId="0" fontId="10" numFmtId="0" xfId="0" applyAlignment="1" applyBorder="1" applyFont="1">
      <alignment readingOrder="0"/>
    </xf>
    <xf borderId="8" fillId="3" fontId="11" numFmtId="0" xfId="0" applyAlignment="1" applyBorder="1" applyFont="1">
      <alignment readingOrder="0"/>
    </xf>
    <xf borderId="9" fillId="0" fontId="10" numFmtId="0" xfId="0" applyAlignment="1" applyBorder="1" applyFont="1">
      <alignment readingOrder="0"/>
    </xf>
    <xf borderId="6" fillId="0" fontId="1" numFmtId="0" xfId="0" applyAlignment="1" applyBorder="1" applyFont="1">
      <alignment horizontal="center"/>
    </xf>
    <xf borderId="10" fillId="0" fontId="1" numFmtId="0" xfId="0" applyAlignment="1" applyBorder="1" applyFont="1">
      <alignment horizontal="center"/>
    </xf>
    <xf borderId="0" fillId="0" fontId="1" numFmtId="0" xfId="0" applyAlignment="1" applyFont="1">
      <alignment readingOrder="0"/>
    </xf>
    <xf borderId="11" fillId="3" fontId="2" numFmtId="1" xfId="0" applyBorder="1" applyFont="1" applyNumberFormat="1"/>
    <xf borderId="0" fillId="3" fontId="2" numFmtId="1" xfId="0" applyFont="1" applyNumberFormat="1"/>
    <xf borderId="12" fillId="4" fontId="8" numFmtId="1" xfId="0" applyAlignment="1" applyBorder="1" applyFill="1" applyFont="1" applyNumberFormat="1">
      <alignment readingOrder="0"/>
    </xf>
    <xf borderId="13" fillId="4" fontId="8" numFmtId="1" xfId="0" applyAlignment="1" applyBorder="1" applyFont="1" applyNumberFormat="1">
      <alignment horizontal="right" vertical="bottom"/>
    </xf>
    <xf borderId="3" fillId="4" fontId="12" numFmtId="1" xfId="0" applyAlignment="1" applyBorder="1" applyFont="1" applyNumberFormat="1">
      <alignment vertical="bottom"/>
    </xf>
    <xf borderId="3" fillId="4" fontId="12" numFmtId="0" xfId="0" applyAlignment="1" applyBorder="1" applyFont="1">
      <alignment vertical="bottom"/>
    </xf>
    <xf borderId="13" fillId="4" fontId="8" numFmtId="1" xfId="0" applyAlignment="1" applyBorder="1" applyFont="1" applyNumberFormat="1">
      <alignment horizontal="right" vertical="bottom"/>
    </xf>
    <xf borderId="0" fillId="4" fontId="12" numFmtId="1" xfId="0" applyFont="1" applyNumberFormat="1"/>
    <xf borderId="12" fillId="5" fontId="12" numFmtId="1" xfId="0" applyAlignment="1" applyBorder="1" applyFill="1" applyFont="1" applyNumberFormat="1">
      <alignment readingOrder="0"/>
    </xf>
    <xf borderId="13" fillId="5" fontId="8" numFmtId="1" xfId="0" applyAlignment="1" applyBorder="1" applyFont="1" applyNumberFormat="1">
      <alignment horizontal="right" vertical="bottom"/>
    </xf>
    <xf borderId="0" fillId="4" fontId="8" numFmtId="1" xfId="0" applyAlignment="1" applyFont="1" applyNumberFormat="1">
      <alignment readingOrder="0" shrinkToFit="0" vertical="bottom" wrapText="0"/>
    </xf>
    <xf borderId="0" fillId="5" fontId="12" numFmtId="1" xfId="0" applyFont="1" applyNumberFormat="1"/>
    <xf borderId="3" fillId="5" fontId="12" numFmtId="0" xfId="0" applyAlignment="1" applyBorder="1" applyFont="1">
      <alignment vertical="bottom"/>
    </xf>
    <xf borderId="12" fillId="4" fontId="12" numFmtId="1" xfId="0" applyBorder="1" applyFont="1" applyNumberFormat="1"/>
    <xf borderId="12" fillId="4" fontId="12" numFmtId="1" xfId="0" applyAlignment="1" applyBorder="1" applyFont="1" applyNumberFormat="1">
      <alignment readingOrder="0"/>
    </xf>
    <xf borderId="0" fillId="5" fontId="8" numFmtId="1" xfId="0" applyAlignment="1" applyFont="1" applyNumberFormat="1">
      <alignment readingOrder="0" shrinkToFit="0" vertical="bottom" wrapText="0"/>
    </xf>
    <xf borderId="0" fillId="0" fontId="12" numFmtId="1" xfId="0" applyFont="1" applyNumberFormat="1"/>
    <xf borderId="3" fillId="0" fontId="12" numFmtId="0" xfId="0" applyAlignment="1" applyBorder="1" applyFont="1">
      <alignment vertical="bottom"/>
    </xf>
    <xf borderId="13" fillId="0" fontId="8" numFmtId="1" xfId="0" applyAlignment="1" applyBorder="1" applyFont="1" applyNumberFormat="1">
      <alignment horizontal="right" vertical="bottom"/>
    </xf>
    <xf borderId="12" fillId="0" fontId="12" numFmtId="1" xfId="0" applyBorder="1" applyFont="1" applyNumberFormat="1"/>
    <xf borderId="12" fillId="0" fontId="12" numFmtId="1" xfId="0" applyAlignment="1" applyBorder="1" applyFont="1" applyNumberFormat="1">
      <alignment readingOrder="0"/>
    </xf>
    <xf borderId="12" fillId="0" fontId="12" numFmtId="0" xfId="0" applyBorder="1" applyFont="1"/>
    <xf borderId="13" fillId="0" fontId="8" numFmtId="0" xfId="0" applyAlignment="1" applyBorder="1" applyFont="1">
      <alignment horizontal="right" vertical="bottom"/>
    </xf>
    <xf borderId="0" fillId="0" fontId="8" numFmtId="1" xfId="0" applyAlignment="1" applyFont="1" applyNumberFormat="1">
      <alignment readingOrder="0" shrinkToFit="0" vertical="bottom" wrapText="0"/>
    </xf>
    <xf borderId="0" fillId="0" fontId="12" numFmtId="0" xfId="0" applyFont="1"/>
    <xf borderId="0" fillId="0" fontId="12" numFmtId="0" xfId="0" applyAlignment="1" applyFont="1">
      <alignment vertical="bottom"/>
    </xf>
    <xf borderId="11" fillId="3" fontId="8" numFmtId="0" xfId="0" applyBorder="1" applyFont="1"/>
    <xf borderId="0" fillId="3" fontId="8" numFmtId="0" xfId="0" applyFont="1"/>
    <xf borderId="12" fillId="0" fontId="8" numFmtId="0" xfId="0" applyBorder="1" applyFont="1"/>
    <xf borderId="13" fillId="0" fontId="8" numFmtId="1" xfId="0" applyBorder="1" applyFont="1" applyNumberFormat="1"/>
    <xf borderId="12" fillId="0" fontId="8" numFmtId="0" xfId="0" applyBorder="1" applyFont="1"/>
    <xf borderId="0" fillId="0" fontId="8" numFmtId="0" xfId="0" applyFont="1"/>
    <xf borderId="13" fillId="0" fontId="8" numFmtId="1" xfId="0" applyBorder="1" applyFont="1" applyNumberFormat="1"/>
    <xf borderId="14" fillId="0" fontId="8" numFmtId="0" xfId="0" applyBorder="1" applyFont="1"/>
    <xf borderId="15" fillId="0" fontId="8" numFmtId="0" xfId="0" applyBorder="1" applyFont="1"/>
    <xf borderId="16" fillId="0" fontId="8" numFmtId="1" xfId="0" applyBorder="1" applyFont="1" applyNumberFormat="1"/>
    <xf borderId="14" fillId="0" fontId="8" numFmtId="1" xfId="0" applyBorder="1" applyFont="1" applyNumberFormat="1"/>
    <xf borderId="15" fillId="0" fontId="8" numFmtId="1" xfId="0" applyBorder="1" applyFont="1" applyNumberFormat="1"/>
    <xf borderId="0" fillId="0" fontId="8" numFmtId="167" xfId="0" applyFont="1" applyNumberFormat="1"/>
    <xf borderId="17" fillId="0" fontId="4" numFmtId="0" xfId="0" applyBorder="1" applyFont="1"/>
    <xf borderId="18" fillId="0" fontId="8" numFmtId="0" xfId="0" applyBorder="1" applyFont="1"/>
    <xf borderId="19" fillId="0" fontId="8" numFmtId="0" xfId="0" applyAlignment="1" applyBorder="1" applyFont="1">
      <alignment readingOrder="0"/>
    </xf>
    <xf borderId="18" fillId="0" fontId="4" numFmtId="0" xfId="0" applyBorder="1" applyFont="1"/>
    <xf borderId="0" fillId="0" fontId="8" numFmtId="0" xfId="0" applyAlignment="1" applyFont="1">
      <alignment readingOrder="0"/>
    </xf>
    <xf borderId="0" fillId="0" fontId="4" numFmtId="0" xfId="0" applyFont="1"/>
    <xf borderId="0" fillId="0" fontId="8" numFmtId="1" xfId="0" applyFont="1" applyNumberFormat="1"/>
    <xf borderId="20" fillId="5" fontId="8" numFmtId="0" xfId="0" applyBorder="1" applyFont="1"/>
    <xf borderId="20" fillId="4" fontId="8" numFmtId="0" xfId="0" applyBorder="1" applyFont="1"/>
    <xf borderId="0" fillId="0" fontId="13" numFmtId="0" xfId="0" applyFont="1"/>
    <xf borderId="0" fillId="3" fontId="2" numFmtId="1" xfId="0" applyAlignment="1" applyFont="1" applyNumberFormat="1">
      <alignment horizontal="center" readingOrder="0" shrinkToFit="0" wrapText="1"/>
    </xf>
    <xf borderId="21" fillId="0" fontId="14" numFmtId="0" xfId="0" applyBorder="1" applyFont="1"/>
    <xf borderId="0" fillId="3" fontId="2" numFmtId="1" xfId="0" applyAlignment="1" applyFont="1" applyNumberFormat="1">
      <alignment horizontal="center" readingOrder="0"/>
    </xf>
    <xf borderId="22" fillId="3" fontId="2" numFmtId="1" xfId="0" applyAlignment="1" applyBorder="1" applyFont="1" applyNumberFormat="1">
      <alignment horizontal="center" readingOrder="0"/>
    </xf>
    <xf borderId="22" fillId="3" fontId="2" numFmtId="1" xfId="0" applyAlignment="1" applyBorder="1" applyFont="1" applyNumberFormat="1">
      <alignment horizontal="center" vertical="bottom"/>
    </xf>
    <xf borderId="0" fillId="3" fontId="12" numFmtId="1" xfId="0" applyFont="1" applyNumberFormat="1"/>
    <xf borderId="0" fillId="3" fontId="2" numFmtId="1" xfId="0" applyAlignment="1" applyFont="1" applyNumberFormat="1">
      <alignment horizontal="left" readingOrder="0" shrinkToFit="0" wrapText="1"/>
    </xf>
    <xf borderId="0" fillId="3" fontId="2" numFmtId="1" xfId="0" applyAlignment="1" applyFont="1" applyNumberFormat="1">
      <alignment readingOrder="0" shrinkToFit="0" wrapText="1"/>
    </xf>
    <xf borderId="0" fillId="3" fontId="2" numFmtId="168" xfId="0" applyAlignment="1" applyFont="1" applyNumberFormat="1">
      <alignment readingOrder="0" shrinkToFit="0" wrapText="1"/>
    </xf>
    <xf borderId="0" fillId="3" fontId="11" numFmtId="1" xfId="0" applyAlignment="1" applyFont="1" applyNumberFormat="1">
      <alignment readingOrder="0" shrinkToFit="0" wrapText="1"/>
    </xf>
    <xf borderId="22" fillId="3" fontId="2" numFmtId="1" xfId="0" applyAlignment="1" applyBorder="1" applyFont="1" applyNumberFormat="1">
      <alignment readingOrder="0" shrinkToFit="0" wrapText="1"/>
    </xf>
    <xf borderId="0" fillId="3" fontId="2" numFmtId="169" xfId="0" applyAlignment="1" applyFont="1" applyNumberFormat="1">
      <alignment readingOrder="0" shrinkToFit="0" wrapText="1"/>
    </xf>
    <xf borderId="0" fillId="3" fontId="2" numFmtId="0" xfId="0" applyAlignment="1" applyFont="1">
      <alignment readingOrder="0" shrinkToFit="0" wrapText="1"/>
    </xf>
    <xf borderId="22" fillId="3" fontId="11" numFmtId="1" xfId="0" applyAlignment="1" applyBorder="1" applyFont="1" applyNumberFormat="1">
      <alignment shrinkToFit="0" vertical="bottom" wrapText="1"/>
    </xf>
    <xf borderId="0" fillId="3" fontId="11" numFmtId="1" xfId="0" applyAlignment="1" applyFont="1" applyNumberFormat="1">
      <alignment shrinkToFit="0" vertical="bottom" wrapText="1"/>
    </xf>
    <xf borderId="0" fillId="3" fontId="11" numFmtId="1" xfId="0" applyAlignment="1" applyFont="1" applyNumberFormat="1">
      <alignment horizontal="center" readingOrder="0" shrinkToFit="0" wrapText="1"/>
    </xf>
    <xf borderId="0" fillId="3" fontId="11" numFmtId="1" xfId="0" applyAlignment="1" applyFont="1" applyNumberFormat="1">
      <alignment horizontal="left" readingOrder="0" shrinkToFit="0" wrapText="1"/>
    </xf>
    <xf borderId="23" fillId="0" fontId="1" numFmtId="1" xfId="0" applyAlignment="1" applyBorder="1" applyFont="1" applyNumberFormat="1">
      <alignment readingOrder="0"/>
    </xf>
    <xf borderId="0" fillId="0" fontId="1" numFmtId="1" xfId="0" applyAlignment="1" applyFont="1" applyNumberFormat="1">
      <alignment horizontal="center"/>
    </xf>
    <xf borderId="24" fillId="0" fontId="14" numFmtId="0" xfId="0" applyBorder="1" applyFont="1"/>
    <xf borderId="23" fillId="0" fontId="1" numFmtId="1" xfId="0" applyAlignment="1" applyBorder="1" applyFont="1" applyNumberFormat="1">
      <alignment horizontal="center"/>
    </xf>
    <xf borderId="0" fillId="0" fontId="1" numFmtId="168" xfId="0" applyAlignment="1" applyFont="1" applyNumberFormat="1">
      <alignment horizontal="center"/>
    </xf>
    <xf borderId="0" fillId="0" fontId="1" numFmtId="169" xfId="0" applyAlignment="1" applyFont="1" applyNumberFormat="1">
      <alignment horizontal="center"/>
    </xf>
    <xf borderId="0" fillId="0" fontId="12" numFmtId="1" xfId="0" applyAlignment="1" applyFont="1" applyNumberFormat="1">
      <alignment horizontal="center"/>
    </xf>
    <xf borderId="0" fillId="0" fontId="12" numFmtId="0" xfId="0" applyAlignment="1" applyFont="1">
      <alignment horizontal="center"/>
    </xf>
    <xf borderId="0" fillId="0" fontId="1" numFmtId="1" xfId="0" applyAlignment="1" applyFont="1" applyNumberFormat="1">
      <alignment horizontal="center" vertical="bottom"/>
    </xf>
    <xf borderId="24" fillId="0" fontId="1" numFmtId="1" xfId="0" applyAlignment="1" applyBorder="1" applyFont="1" applyNumberFormat="1">
      <alignment horizontal="center"/>
    </xf>
    <xf borderId="0" fillId="0" fontId="1" numFmtId="1" xfId="0" applyAlignment="1" applyFont="1" applyNumberFormat="1">
      <alignment horizontal="center" readingOrder="0"/>
    </xf>
    <xf borderId="0" fillId="0" fontId="12" numFmtId="0" xfId="0" applyAlignment="1" applyFont="1">
      <alignment horizontal="center" readingOrder="0"/>
    </xf>
    <xf borderId="0" fillId="0" fontId="12" numFmtId="1" xfId="0" applyAlignment="1" applyFont="1" applyNumberFormat="1">
      <alignment horizontal="center" readingOrder="0"/>
    </xf>
    <xf borderId="0" fillId="0" fontId="1" numFmtId="1" xfId="0" applyAlignment="1" applyFont="1" applyNumberFormat="1">
      <alignment horizontal="center" readingOrder="0" vertical="bottom"/>
    </xf>
    <xf borderId="6" fillId="0" fontId="1" numFmtId="1" xfId="0" applyAlignment="1" applyBorder="1" applyFont="1" applyNumberFormat="1">
      <alignment horizontal="center"/>
    </xf>
    <xf borderId="0" fillId="0" fontId="1" numFmtId="0" xfId="0" applyAlignment="1" applyFont="1">
      <alignment horizontal="center"/>
    </xf>
    <xf borderId="10" fillId="0" fontId="14" numFmtId="0" xfId="0" applyBorder="1" applyFont="1"/>
    <xf borderId="6" fillId="0" fontId="14" numFmtId="0" xfId="0" applyBorder="1" applyFont="1"/>
    <xf borderId="6" fillId="0" fontId="1" numFmtId="1" xfId="0" applyAlignment="1" applyBorder="1" applyFont="1" applyNumberFormat="1">
      <alignment horizontal="center" vertical="bottom"/>
    </xf>
    <xf borderId="7" fillId="0" fontId="8" numFmtId="1" xfId="0" applyAlignment="1" applyBorder="1" applyFont="1" applyNumberFormat="1">
      <alignment readingOrder="0"/>
    </xf>
    <xf borderId="25" fillId="0" fontId="12" numFmtId="1" xfId="0" applyAlignment="1" applyBorder="1" applyFont="1" applyNumberFormat="1">
      <alignment readingOrder="0"/>
    </xf>
    <xf borderId="8" fillId="0" fontId="14" numFmtId="0" xfId="0" applyBorder="1" applyFont="1"/>
    <xf borderId="8" fillId="0" fontId="1" numFmtId="0" xfId="0" applyAlignment="1" applyBorder="1" applyFont="1">
      <alignment horizontal="center"/>
    </xf>
    <xf borderId="25" fillId="0" fontId="12" numFmtId="0" xfId="0" applyAlignment="1" applyBorder="1" applyFont="1">
      <alignment horizontal="center"/>
    </xf>
    <xf borderId="26" fillId="0" fontId="12" numFmtId="0" xfId="0" applyAlignment="1" applyBorder="1" applyFont="1">
      <alignment horizontal="center" readingOrder="0"/>
    </xf>
    <xf borderId="25" fillId="0" fontId="1" numFmtId="168" xfId="0" applyAlignment="1" applyBorder="1" applyFont="1" applyNumberFormat="1">
      <alignment horizontal="center"/>
    </xf>
    <xf borderId="27" fillId="0" fontId="1" numFmtId="0" xfId="0" applyAlignment="1" applyBorder="1" applyFont="1">
      <alignment horizontal="center"/>
    </xf>
    <xf borderId="25" fillId="0" fontId="1" numFmtId="0" xfId="0" applyAlignment="1" applyBorder="1" applyFont="1">
      <alignment horizontal="center"/>
    </xf>
    <xf borderId="0" fillId="0" fontId="1" numFmtId="1" xfId="0" applyAlignment="1" applyFont="1" applyNumberFormat="1">
      <alignment horizontal="center"/>
    </xf>
    <xf borderId="25" fillId="0" fontId="12" numFmtId="0" xfId="0" applyAlignment="1" applyBorder="1" applyFont="1">
      <alignment horizontal="center" readingOrder="0"/>
    </xf>
    <xf borderId="28" fillId="0" fontId="12" numFmtId="0" xfId="0" applyAlignment="1" applyBorder="1" applyFont="1">
      <alignment horizontal="center"/>
    </xf>
    <xf borderId="28" fillId="0" fontId="1" numFmtId="1" xfId="0" applyAlignment="1" applyBorder="1" applyFont="1" applyNumberFormat="1">
      <alignment horizontal="center"/>
    </xf>
    <xf borderId="8" fillId="0" fontId="1" numFmtId="168" xfId="0" applyAlignment="1" applyBorder="1" applyFont="1" applyNumberFormat="1">
      <alignment horizontal="center"/>
    </xf>
    <xf borderId="8" fillId="0" fontId="1" numFmtId="1" xfId="0" applyAlignment="1" applyBorder="1" applyFont="1" applyNumberFormat="1">
      <alignment horizontal="center" readingOrder="0"/>
    </xf>
    <xf borderId="8" fillId="0" fontId="12" numFmtId="169" xfId="0" applyAlignment="1" applyBorder="1" applyFont="1" applyNumberFormat="1">
      <alignment horizontal="center" readingOrder="0"/>
    </xf>
    <xf borderId="8" fillId="0" fontId="12" numFmtId="168" xfId="0" applyAlignment="1" applyBorder="1" applyFont="1" applyNumberFormat="1">
      <alignment horizontal="center" readingOrder="0"/>
    </xf>
    <xf borderId="8" fillId="0" fontId="12" numFmtId="1" xfId="0" applyAlignment="1" applyBorder="1" applyFont="1" applyNumberFormat="1">
      <alignment horizontal="center" readingOrder="0"/>
    </xf>
    <xf borderId="28" fillId="0" fontId="12" numFmtId="0" xfId="0" applyAlignment="1" applyBorder="1" applyFont="1">
      <alignment horizontal="center" readingOrder="0"/>
    </xf>
    <xf borderId="8" fillId="0" fontId="1" numFmtId="0" xfId="0" applyAlignment="1" applyBorder="1" applyFont="1">
      <alignment horizontal="center" readingOrder="0"/>
    </xf>
    <xf borderId="28" fillId="0" fontId="14" numFmtId="0" xfId="0" applyBorder="1" applyFont="1"/>
    <xf borderId="8" fillId="0" fontId="1" numFmtId="1" xfId="0" applyAlignment="1" applyBorder="1" applyFont="1" applyNumberFormat="1">
      <alignment horizontal="center"/>
    </xf>
    <xf borderId="23" fillId="0" fontId="1" numFmtId="1" xfId="0" applyAlignment="1" applyBorder="1" applyFont="1" applyNumberFormat="1">
      <alignment horizontal="center" readingOrder="0" vertical="bottom"/>
    </xf>
    <xf borderId="8" fillId="0" fontId="1" numFmtId="1" xfId="0" applyAlignment="1" applyBorder="1" applyFont="1" applyNumberFormat="1">
      <alignment horizontal="center"/>
    </xf>
    <xf borderId="23" fillId="0" fontId="1" numFmtId="0" xfId="0" applyAlignment="1" applyBorder="1" applyFont="1">
      <alignment horizontal="center" vertical="bottom"/>
    </xf>
    <xf borderId="0" fillId="0" fontId="1" numFmtId="0" xfId="0" applyAlignment="1" applyFont="1">
      <alignment horizontal="center" vertical="bottom"/>
    </xf>
    <xf borderId="8" fillId="0" fontId="1" numFmtId="0" xfId="0" applyAlignment="1" applyBorder="1" applyFont="1">
      <alignment horizontal="center" vertical="center"/>
    </xf>
    <xf borderId="23" fillId="0" fontId="12" numFmtId="1" xfId="0" applyAlignment="1" applyBorder="1" applyFont="1" applyNumberFormat="1">
      <alignment readingOrder="0"/>
    </xf>
    <xf borderId="0" fillId="0" fontId="1" numFmtId="0" xfId="0" applyAlignment="1" applyFont="1">
      <alignment horizontal="center" readingOrder="0"/>
    </xf>
    <xf borderId="23" fillId="0" fontId="12" numFmtId="0" xfId="0" applyAlignment="1" applyBorder="1" applyFont="1">
      <alignment horizontal="center" readingOrder="0"/>
    </xf>
    <xf borderId="27" fillId="0" fontId="12" numFmtId="0" xfId="0" applyAlignment="1" applyBorder="1" applyFont="1">
      <alignment horizontal="center" readingOrder="0"/>
    </xf>
    <xf borderId="29" fillId="0" fontId="1" numFmtId="0" xfId="0" applyAlignment="1" applyBorder="1" applyFont="1">
      <alignment horizontal="center"/>
    </xf>
    <xf borderId="24" fillId="0" fontId="12" numFmtId="0" xfId="0" applyAlignment="1" applyBorder="1" applyFont="1">
      <alignment horizontal="center" readingOrder="0"/>
    </xf>
    <xf borderId="0" fillId="0" fontId="12" numFmtId="169" xfId="0" applyAlignment="1" applyFont="1" applyNumberFormat="1">
      <alignment horizontal="center" readingOrder="0"/>
    </xf>
    <xf borderId="0" fillId="0" fontId="15" numFmtId="0" xfId="0" applyAlignment="1" applyFont="1">
      <alignment horizontal="center" readingOrder="0"/>
    </xf>
    <xf borderId="0" fillId="0" fontId="1" numFmtId="0" xfId="0" applyAlignment="1" applyFont="1">
      <alignment horizontal="center" vertical="center"/>
    </xf>
    <xf borderId="23" fillId="0" fontId="1" numFmtId="0" xfId="0" applyAlignment="1" applyBorder="1" applyFont="1">
      <alignment horizontal="center"/>
    </xf>
    <xf borderId="23" fillId="0" fontId="1" numFmtId="1" xfId="0" applyAlignment="1" applyBorder="1" applyFont="1" applyNumberFormat="1">
      <alignment horizontal="center" vertical="bottom"/>
    </xf>
    <xf borderId="24" fillId="0" fontId="1" numFmtId="1" xfId="0" applyAlignment="1" applyBorder="1" applyFont="1" applyNumberFormat="1">
      <alignment horizontal="center" vertical="bottom"/>
    </xf>
    <xf borderId="30" fillId="0" fontId="12" numFmtId="1" xfId="0" applyAlignment="1" applyBorder="1" applyFont="1" applyNumberFormat="1">
      <alignment readingOrder="0"/>
    </xf>
    <xf borderId="6" fillId="0" fontId="1" numFmtId="0" xfId="0" applyAlignment="1" applyBorder="1" applyFont="1">
      <alignment horizontal="center" readingOrder="0"/>
    </xf>
    <xf borderId="31" fillId="0" fontId="1" numFmtId="0" xfId="0" applyAlignment="1" applyBorder="1" applyFont="1">
      <alignment horizontal="center"/>
    </xf>
    <xf borderId="6" fillId="0" fontId="1" numFmtId="0" xfId="0" applyAlignment="1" applyBorder="1" applyFont="1">
      <alignment horizontal="center"/>
    </xf>
    <xf borderId="6" fillId="0" fontId="1" numFmtId="1" xfId="0" applyAlignment="1" applyBorder="1" applyFont="1" applyNumberFormat="1">
      <alignment horizontal="center"/>
    </xf>
    <xf borderId="30" fillId="0" fontId="12" numFmtId="0" xfId="0" applyAlignment="1" applyBorder="1" applyFont="1">
      <alignment horizontal="center" readingOrder="0"/>
    </xf>
    <xf borderId="10" fillId="0" fontId="12" numFmtId="0" xfId="0" applyAlignment="1" applyBorder="1" applyFont="1">
      <alignment horizontal="center" readingOrder="0"/>
    </xf>
    <xf borderId="10" fillId="0" fontId="1" numFmtId="1" xfId="0" applyAlignment="1" applyBorder="1" applyFont="1" applyNumberFormat="1">
      <alignment horizontal="center"/>
    </xf>
    <xf borderId="6" fillId="0" fontId="1" numFmtId="1" xfId="0" applyAlignment="1" applyBorder="1" applyFont="1" applyNumberFormat="1">
      <alignment horizontal="center" readingOrder="0"/>
    </xf>
    <xf borderId="6" fillId="0" fontId="12" numFmtId="169" xfId="0" applyAlignment="1" applyBorder="1" applyFont="1" applyNumberFormat="1">
      <alignment horizontal="center" readingOrder="0"/>
    </xf>
    <xf borderId="6" fillId="0" fontId="12" numFmtId="1" xfId="0" applyAlignment="1" applyBorder="1" applyFont="1" applyNumberFormat="1">
      <alignment horizontal="center"/>
    </xf>
    <xf borderId="6" fillId="0" fontId="15" numFmtId="0" xfId="0" applyAlignment="1" applyBorder="1" applyFont="1">
      <alignment horizontal="center" readingOrder="0"/>
    </xf>
    <xf borderId="6" fillId="0" fontId="12" numFmtId="0" xfId="0" applyAlignment="1" applyBorder="1" applyFont="1">
      <alignment horizontal="center"/>
    </xf>
    <xf borderId="30" fillId="0" fontId="1" numFmtId="0" xfId="0" applyAlignment="1" applyBorder="1" applyFont="1">
      <alignment horizontal="center" vertical="bottom"/>
    </xf>
    <xf borderId="6" fillId="0" fontId="1" numFmtId="0" xfId="0" applyAlignment="1" applyBorder="1" applyFont="1">
      <alignment horizontal="center" vertical="bottom"/>
    </xf>
    <xf borderId="32" fillId="0" fontId="12" numFmtId="1" xfId="0" applyAlignment="1" applyBorder="1" applyFont="1" applyNumberFormat="1">
      <alignment horizontal="right" readingOrder="0" vertical="bottom"/>
    </xf>
    <xf borderId="0" fillId="0" fontId="12" numFmtId="1" xfId="0" applyAlignment="1" applyFont="1" applyNumberFormat="1">
      <alignment readingOrder="0" vertical="bottom"/>
    </xf>
    <xf borderId="0" fillId="0" fontId="12" numFmtId="1" xfId="0" applyAlignment="1" applyFont="1" applyNumberFormat="1">
      <alignment readingOrder="0"/>
    </xf>
    <xf borderId="0" fillId="0" fontId="12" numFmtId="0" xfId="0" applyAlignment="1" applyFont="1">
      <alignment horizontal="center" vertical="bottom"/>
    </xf>
    <xf borderId="0" fillId="0" fontId="16" numFmtId="0" xfId="0" applyAlignment="1" applyFont="1">
      <alignment vertical="bottom"/>
    </xf>
    <xf borderId="0" fillId="0" fontId="1" numFmtId="1" xfId="0" applyAlignment="1" applyFont="1" applyNumberFormat="1">
      <alignment horizontal="center" vertical="bottom"/>
    </xf>
    <xf borderId="0" fillId="0" fontId="16" numFmtId="1" xfId="0" applyAlignment="1" applyFont="1" applyNumberFormat="1">
      <alignment vertical="bottom"/>
    </xf>
    <xf borderId="0" fillId="0" fontId="12" numFmtId="1" xfId="0" applyAlignment="1" applyFont="1" applyNumberFormat="1">
      <alignment horizontal="center" vertical="bottom"/>
    </xf>
    <xf borderId="0" fillId="0" fontId="14" numFmtId="1" xfId="0" applyFont="1" applyNumberFormat="1"/>
    <xf borderId="0" fillId="0" fontId="14" numFmtId="2" xfId="0" applyFont="1" applyNumberFormat="1"/>
    <xf borderId="25" fillId="0" fontId="8" numFmtId="1" xfId="0" applyBorder="1" applyFont="1" applyNumberFormat="1"/>
    <xf borderId="28" fillId="0" fontId="8" numFmtId="1" xfId="0" applyAlignment="1" applyBorder="1" applyFont="1" applyNumberFormat="1">
      <alignment readingOrder="0"/>
    </xf>
    <xf borderId="33" fillId="6" fontId="4" numFmtId="2" xfId="0" applyBorder="1" applyFill="1" applyFont="1" applyNumberFormat="1"/>
    <xf borderId="0" fillId="0" fontId="17" numFmtId="1" xfId="0" applyFont="1" applyNumberFormat="1"/>
    <xf borderId="23" fillId="0" fontId="8" numFmtId="1" xfId="0" applyBorder="1" applyFont="1" applyNumberFormat="1"/>
    <xf borderId="24" fillId="0" fontId="8" numFmtId="1" xfId="0" applyAlignment="1" applyBorder="1" applyFont="1" applyNumberFormat="1">
      <alignment readingOrder="0"/>
    </xf>
    <xf borderId="34" fillId="6" fontId="4" numFmtId="2" xfId="0" applyBorder="1" applyFont="1" applyNumberFormat="1"/>
    <xf borderId="23" fillId="0" fontId="8" numFmtId="1" xfId="0" applyAlignment="1" applyBorder="1" applyFont="1" applyNumberFormat="1">
      <alignment readingOrder="0"/>
    </xf>
    <xf borderId="32" fillId="0" fontId="8" numFmtId="2" xfId="0" applyAlignment="1" applyBorder="1" applyFont="1" applyNumberFormat="1">
      <alignment readingOrder="0"/>
    </xf>
    <xf borderId="0" fillId="0" fontId="17" numFmtId="1" xfId="0" applyAlignment="1" applyFont="1" applyNumberFormat="1">
      <alignment readingOrder="0"/>
    </xf>
    <xf borderId="24" fillId="0" fontId="8" numFmtId="1" xfId="0" applyBorder="1" applyFont="1" applyNumberFormat="1"/>
    <xf borderId="9" fillId="0" fontId="8" numFmtId="2" xfId="0" applyAlignment="1" applyBorder="1" applyFont="1" applyNumberFormat="1">
      <alignment readingOrder="0"/>
    </xf>
    <xf borderId="0" fillId="0" fontId="8" numFmtId="2" xfId="0" applyFont="1" applyNumberFormat="1"/>
    <xf borderId="30" fillId="0" fontId="8" numFmtId="1" xfId="0" applyBorder="1" applyFont="1" applyNumberFormat="1"/>
    <xf borderId="10" fillId="0" fontId="8" numFmtId="1" xfId="0" applyBorder="1" applyFont="1" applyNumberFormat="1"/>
    <xf borderId="0" fillId="0" fontId="1" numFmtId="2" xfId="0" applyFont="1" applyNumberFormat="1"/>
    <xf borderId="6" fillId="0" fontId="17" numFmtId="1" xfId="0" applyBorder="1" applyFont="1" applyNumberFormat="1"/>
    <xf borderId="6" fillId="0" fontId="17" numFmtId="2" xfId="0" applyBorder="1" applyFont="1" applyNumberFormat="1"/>
    <xf borderId="0" fillId="0" fontId="18" numFmtId="1" xfId="0" applyFont="1" applyNumberFormat="1"/>
    <xf borderId="0" fillId="7" fontId="19" numFmtId="0" xfId="0" applyAlignment="1" applyFill="1" applyFont="1">
      <alignment horizontal="center"/>
    </xf>
    <xf borderId="0" fillId="7" fontId="19" numFmtId="0" xfId="0" applyAlignment="1" applyFont="1">
      <alignment horizontal="center" readingOrder="0"/>
    </xf>
    <xf borderId="24" fillId="8" fontId="20" numFmtId="0" xfId="0" applyAlignment="1" applyBorder="1" applyFill="1" applyFont="1">
      <alignment horizontal="center" readingOrder="0"/>
    </xf>
    <xf borderId="24" fillId="9" fontId="21" numFmtId="0" xfId="0" applyAlignment="1" applyBorder="1" applyFill="1" applyFont="1">
      <alignment horizontal="right" readingOrder="0"/>
    </xf>
    <xf borderId="32" fillId="9" fontId="21" numFmtId="0" xfId="0" applyAlignment="1" applyBorder="1" applyFont="1">
      <alignment horizontal="right"/>
    </xf>
    <xf borderId="0" fillId="7" fontId="19" numFmtId="0" xfId="0" applyAlignment="1" applyFont="1">
      <alignment readingOrder="0"/>
    </xf>
    <xf borderId="0" fillId="7" fontId="22" numFmtId="0" xfId="0" applyAlignment="1" applyFont="1">
      <alignment horizontal="right"/>
    </xf>
    <xf borderId="0" fillId="7" fontId="23" numFmtId="0" xfId="0" applyFont="1"/>
    <xf borderId="0" fillId="0" fontId="14" numFmtId="0" xfId="0" applyAlignment="1" applyFont="1">
      <alignment readingOrder="0"/>
    </xf>
    <xf borderId="0" fillId="8" fontId="2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75"/>
  <cols>
    <col customWidth="1" min="1" max="1" width="3.14"/>
    <col customWidth="1" min="2" max="2" width="19.43"/>
    <col customWidth="1" min="3" max="3" width="3.14"/>
    <col customWidth="1" min="4" max="4" width="19.57"/>
    <col customWidth="1" min="5" max="5" width="3.29"/>
    <col customWidth="1" min="6" max="6" width="20.43"/>
    <col customWidth="1" min="7" max="26" width="8.7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/>
      <c r="B2" s="4" t="s">
        <v>0</v>
      </c>
      <c r="C2" s="5"/>
      <c r="D2" s="5"/>
      <c r="E2" s="5"/>
      <c r="F2" s="5"/>
      <c r="G2" s="5"/>
      <c r="H2" s="5"/>
      <c r="I2" s="5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7"/>
      <c r="B3" s="7"/>
      <c r="C3" s="7"/>
      <c r="D3" s="7"/>
      <c r="E3" s="7"/>
      <c r="F3" s="7"/>
      <c r="G3" s="7"/>
      <c r="H3" s="7"/>
      <c r="I3" s="7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7"/>
      <c r="B4" s="7" t="s">
        <v>1</v>
      </c>
      <c r="C4" s="7"/>
      <c r="D4" s="7"/>
      <c r="E4" s="7"/>
      <c r="F4" s="7"/>
      <c r="G4" s="7"/>
      <c r="H4" s="7"/>
      <c r="I4" s="7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7"/>
      <c r="B5" s="7"/>
      <c r="C5" s="7"/>
      <c r="D5" s="7"/>
      <c r="E5" s="7"/>
      <c r="F5" s="7"/>
      <c r="G5" s="7"/>
      <c r="H5" s="7"/>
      <c r="I5" s="7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7"/>
      <c r="B6" s="8" t="s">
        <v>2</v>
      </c>
      <c r="C6" s="9"/>
      <c r="D6" s="9"/>
      <c r="E6" s="9"/>
      <c r="F6" s="9"/>
      <c r="G6" s="9"/>
      <c r="H6" s="7"/>
      <c r="I6" s="7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7"/>
      <c r="B7" s="10" t="s">
        <v>3</v>
      </c>
      <c r="C7" s="9"/>
      <c r="D7" s="9"/>
      <c r="E7" s="9"/>
      <c r="F7" s="9"/>
      <c r="G7" s="9"/>
      <c r="H7" s="9"/>
      <c r="I7" s="7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7"/>
      <c r="B8" s="8" t="s">
        <v>4</v>
      </c>
      <c r="C8" s="9"/>
      <c r="D8" s="9"/>
      <c r="E8" s="9"/>
      <c r="F8" s="9"/>
      <c r="G8" s="9"/>
      <c r="H8" s="9"/>
      <c r="I8" s="9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7"/>
      <c r="B9" s="7"/>
      <c r="C9" s="7"/>
      <c r="D9" s="7"/>
      <c r="E9" s="7"/>
      <c r="F9" s="7"/>
      <c r="G9" s="7"/>
      <c r="H9" s="7"/>
      <c r="I9" s="7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7"/>
      <c r="B10" s="11" t="s">
        <v>5</v>
      </c>
      <c r="C10" s="7"/>
      <c r="D10" s="7"/>
      <c r="E10" s="7"/>
      <c r="F10" s="7"/>
      <c r="G10" s="7"/>
      <c r="H10" s="7"/>
      <c r="I10" s="7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7"/>
      <c r="B11" s="8" t="s">
        <v>6</v>
      </c>
      <c r="C11" s="9"/>
      <c r="D11" s="9"/>
      <c r="E11" s="9"/>
      <c r="F11" s="9"/>
      <c r="G11" s="9"/>
      <c r="H11" s="9"/>
      <c r="I11" s="7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7"/>
      <c r="B12" s="8" t="s">
        <v>7</v>
      </c>
      <c r="C12" s="9"/>
      <c r="D12" s="9"/>
      <c r="E12" s="9"/>
      <c r="F12" s="9"/>
      <c r="G12" s="9"/>
      <c r="H12" s="9"/>
      <c r="I12" s="9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7"/>
      <c r="B13" s="8" t="s">
        <v>8</v>
      </c>
      <c r="C13" s="9"/>
      <c r="D13" s="9"/>
      <c r="E13" s="9"/>
      <c r="F13" s="9"/>
      <c r="G13" s="9"/>
      <c r="H13" s="9"/>
      <c r="I13" s="9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7"/>
      <c r="B14" s="8" t="s">
        <v>9</v>
      </c>
      <c r="C14" s="9"/>
      <c r="D14" s="9"/>
      <c r="E14" s="9"/>
      <c r="F14" s="7"/>
      <c r="G14" s="7"/>
      <c r="H14" s="7"/>
      <c r="I14" s="7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7"/>
      <c r="B15" s="7"/>
      <c r="C15" s="7"/>
      <c r="D15" s="7"/>
      <c r="E15" s="7"/>
      <c r="F15" s="7"/>
      <c r="G15" s="7"/>
      <c r="H15" s="7"/>
      <c r="I15" s="7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7"/>
      <c r="B16" s="7" t="s">
        <v>10</v>
      </c>
      <c r="C16" s="7"/>
      <c r="D16" s="7"/>
      <c r="E16" s="7"/>
      <c r="F16" s="7"/>
      <c r="G16" s="7"/>
      <c r="H16" s="7"/>
      <c r="I16" s="7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7"/>
      <c r="B17" s="12" t="s">
        <v>11</v>
      </c>
      <c r="C17" s="7"/>
      <c r="D17" s="7"/>
      <c r="E17" s="7"/>
      <c r="F17" s="7"/>
      <c r="G17" s="7"/>
      <c r="H17" s="7"/>
      <c r="I17" s="7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7"/>
      <c r="B18" s="13" t="s">
        <v>12</v>
      </c>
      <c r="C18" s="7"/>
      <c r="D18" s="7"/>
      <c r="E18" s="7"/>
      <c r="F18" s="7"/>
      <c r="G18" s="7"/>
      <c r="H18" s="7"/>
      <c r="I18" s="7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/>
      <c r="B19" s="1"/>
      <c r="C19" s="1"/>
      <c r="D19" s="1"/>
      <c r="E19" s="1"/>
      <c r="F19" s="1"/>
      <c r="G19" s="1"/>
      <c r="H19" s="1"/>
      <c r="I19" s="1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4"/>
      <c r="B20" s="4" t="s">
        <v>13</v>
      </c>
      <c r="C20" s="15"/>
      <c r="D20" s="15"/>
      <c r="E20" s="15"/>
      <c r="F20" s="15"/>
      <c r="G20" s="15"/>
      <c r="H20" s="15"/>
      <c r="I20" s="15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>
      <c r="A21" s="7"/>
      <c r="B21" s="7"/>
      <c r="C21" s="7"/>
      <c r="D21" s="7"/>
      <c r="E21" s="7"/>
      <c r="F21" s="7"/>
      <c r="G21" s="7"/>
      <c r="H21" s="7"/>
      <c r="I21" s="7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7"/>
      <c r="B22" s="8" t="s">
        <v>14</v>
      </c>
      <c r="C22" s="9"/>
      <c r="D22" s="7"/>
      <c r="E22" s="7"/>
      <c r="F22" s="17" t="s">
        <v>15</v>
      </c>
      <c r="G22" s="7"/>
      <c r="H22" s="7"/>
      <c r="I22" s="7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7"/>
      <c r="B23" s="8" t="s">
        <v>16</v>
      </c>
      <c r="C23" s="9"/>
      <c r="D23" s="7"/>
      <c r="E23" s="7"/>
      <c r="F23" s="18">
        <f>Bronbestand!D2</f>
        <v>25</v>
      </c>
      <c r="G23" s="7"/>
      <c r="H23" s="7"/>
      <c r="I23" s="7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7"/>
      <c r="B24" s="8" t="s">
        <v>17</v>
      </c>
      <c r="C24" s="7"/>
      <c r="D24" s="7"/>
      <c r="E24" s="7"/>
      <c r="F24" s="19" t="s">
        <v>18</v>
      </c>
      <c r="G24" s="7"/>
      <c r="H24" s="7"/>
      <c r="I24" s="7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7"/>
      <c r="B25" s="8" t="s">
        <v>19</v>
      </c>
      <c r="C25" s="9"/>
      <c r="D25" s="7"/>
      <c r="E25" s="7"/>
      <c r="F25" s="19" t="s">
        <v>12</v>
      </c>
      <c r="G25" s="7"/>
      <c r="H25" s="7"/>
      <c r="I25" s="7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7"/>
      <c r="B26" s="8" t="s">
        <v>20</v>
      </c>
      <c r="C26" s="7"/>
      <c r="D26" s="7"/>
      <c r="E26" s="7"/>
      <c r="F26" s="19" t="s">
        <v>21</v>
      </c>
      <c r="G26" s="7"/>
      <c r="H26" s="7"/>
      <c r="I26" s="7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7"/>
      <c r="B27" s="7"/>
      <c r="C27" s="7"/>
      <c r="D27" s="7"/>
      <c r="E27" s="7"/>
      <c r="F27" s="19" t="s">
        <v>22</v>
      </c>
      <c r="G27" s="7"/>
      <c r="H27" s="7"/>
      <c r="I27" s="7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7"/>
      <c r="B28" s="7"/>
      <c r="C28" s="7"/>
      <c r="D28" s="7"/>
      <c r="E28" s="7"/>
      <c r="F28" s="19" t="s">
        <v>23</v>
      </c>
      <c r="G28" s="7"/>
      <c r="H28" s="7"/>
      <c r="I28" s="7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7"/>
      <c r="B29" s="7"/>
      <c r="C29" s="7"/>
      <c r="D29" s="7"/>
      <c r="E29" s="7"/>
      <c r="F29" s="19"/>
      <c r="G29" s="7"/>
      <c r="H29" s="7"/>
      <c r="I29" s="7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7"/>
      <c r="B30" s="7"/>
      <c r="C30" s="7"/>
      <c r="D30" s="7"/>
      <c r="E30" s="7"/>
      <c r="F30" s="19"/>
      <c r="G30" s="7"/>
      <c r="H30" s="7"/>
      <c r="I30" s="7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7"/>
      <c r="B31" s="7"/>
      <c r="C31" s="7"/>
      <c r="D31" s="7"/>
      <c r="E31" s="7"/>
      <c r="F31" s="7"/>
      <c r="G31" s="7"/>
      <c r="H31" s="7"/>
      <c r="I31" s="7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7"/>
      <c r="B32" s="20" t="s">
        <v>24</v>
      </c>
      <c r="C32" s="9"/>
      <c r="D32" s="7"/>
      <c r="E32" s="7"/>
      <c r="F32" s="7"/>
      <c r="G32" s="7"/>
      <c r="H32" s="7"/>
      <c r="I32" s="7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7"/>
      <c r="B33" s="7"/>
      <c r="C33" s="7"/>
      <c r="D33" s="7"/>
      <c r="E33" s="7"/>
      <c r="F33" s="7"/>
      <c r="G33" s="7"/>
      <c r="H33" s="7"/>
      <c r="I33" s="7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7"/>
      <c r="B34" s="8" t="s">
        <v>25</v>
      </c>
      <c r="C34" s="9"/>
      <c r="D34" s="9"/>
      <c r="E34" s="9"/>
      <c r="F34" s="7"/>
      <c r="G34" s="7"/>
      <c r="H34" s="7"/>
      <c r="I34" s="7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7"/>
      <c r="B35" s="7"/>
      <c r="C35" s="7"/>
      <c r="D35" s="7"/>
      <c r="E35" s="7"/>
      <c r="F35" s="7"/>
      <c r="G35" s="7"/>
      <c r="H35" s="7"/>
      <c r="I35" s="7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7"/>
      <c r="B36" s="11" t="s">
        <v>26</v>
      </c>
      <c r="C36" s="7"/>
      <c r="D36" s="11" t="s">
        <v>27</v>
      </c>
      <c r="E36" s="7"/>
      <c r="F36" s="11" t="s">
        <v>28</v>
      </c>
      <c r="G36" s="7"/>
      <c r="H36" s="7"/>
      <c r="I36" s="7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7"/>
      <c r="B37" s="7" t="str">
        <f t="shared" ref="B37:B41" si="1">F25</f>
        <v>/u/HiddeVdV96</v>
      </c>
      <c r="C37" s="7"/>
      <c r="D37" s="7" t="s">
        <v>29</v>
      </c>
      <c r="E37" s="7"/>
      <c r="F37" s="21">
        <v>44121.0</v>
      </c>
      <c r="G37" s="7"/>
      <c r="H37" s="7"/>
      <c r="I37" s="7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7"/>
      <c r="B38" s="7" t="str">
        <f t="shared" si="1"/>
        <v>/u/123ricardo210</v>
      </c>
      <c r="C38" s="7"/>
      <c r="D38" s="22" t="s">
        <v>30</v>
      </c>
      <c r="E38" s="7"/>
      <c r="F38" s="21">
        <v>44121.0</v>
      </c>
      <c r="G38" s="7"/>
      <c r="H38" s="7"/>
      <c r="I38" s="7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7"/>
      <c r="B39" s="7" t="str">
        <f t="shared" si="1"/>
        <v>/u/th8</v>
      </c>
      <c r="C39" s="7"/>
      <c r="D39" s="7" t="s">
        <v>30</v>
      </c>
      <c r="E39" s="7"/>
      <c r="F39" s="23" t="s">
        <v>31</v>
      </c>
      <c r="G39" s="7"/>
      <c r="H39" s="7"/>
      <c r="I39" s="7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7"/>
      <c r="B40" s="7" t="str">
        <f t="shared" si="1"/>
        <v>/u/Toukiedatak</v>
      </c>
      <c r="C40" s="7"/>
      <c r="D40" s="7" t="s">
        <v>30</v>
      </c>
      <c r="E40" s="7"/>
      <c r="F40" s="23" t="s">
        <v>31</v>
      </c>
      <c r="G40" s="7"/>
      <c r="H40" s="7"/>
      <c r="I40" s="7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7"/>
      <c r="B41" s="24" t="str">
        <f t="shared" si="1"/>
        <v/>
      </c>
      <c r="C41" s="7"/>
      <c r="D41" s="7"/>
      <c r="E41" s="7"/>
      <c r="F41" s="25"/>
      <c r="G41" s="7"/>
      <c r="H41" s="7"/>
      <c r="I41" s="7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7"/>
      <c r="B42" s="7"/>
      <c r="C42" s="7"/>
      <c r="D42" s="7"/>
      <c r="E42" s="7"/>
      <c r="F42" s="7"/>
      <c r="G42" s="7"/>
      <c r="H42" s="7"/>
      <c r="I42" s="7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7"/>
      <c r="B43" s="8" t="s">
        <v>32</v>
      </c>
      <c r="C43" s="9"/>
      <c r="D43" s="7"/>
      <c r="E43" s="7"/>
      <c r="F43" s="7"/>
      <c r="G43" s="7"/>
      <c r="H43" s="7"/>
      <c r="I43" s="7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7"/>
      <c r="B44" s="7" t="s">
        <v>33</v>
      </c>
      <c r="C44" s="7"/>
      <c r="D44" s="7" t="str">
        <f>F25</f>
        <v>/u/HiddeVdV96</v>
      </c>
      <c r="E44" s="7"/>
      <c r="F44" s="7"/>
      <c r="G44" s="7"/>
      <c r="H44" s="7"/>
      <c r="I44" s="7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7"/>
      <c r="B45" s="7" t="s">
        <v>34</v>
      </c>
      <c r="C45" s="7"/>
      <c r="D45" s="26">
        <v>44121.0</v>
      </c>
      <c r="E45" s="7"/>
      <c r="F45" s="7"/>
      <c r="G45" s="7"/>
      <c r="H45" s="7"/>
      <c r="I45" s="7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7"/>
      <c r="B46" s="7"/>
      <c r="C46" s="7"/>
      <c r="D46" s="7"/>
      <c r="E46" s="7"/>
      <c r="F46" s="7"/>
      <c r="G46" s="7"/>
      <c r="H46" s="7"/>
      <c r="I46" s="7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7"/>
      <c r="B47" s="8" t="s">
        <v>35</v>
      </c>
      <c r="C47" s="9"/>
      <c r="D47" s="9"/>
      <c r="E47" s="9"/>
      <c r="F47" s="9"/>
      <c r="G47" s="9"/>
      <c r="H47" s="9"/>
      <c r="I47" s="9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7"/>
      <c r="B48" s="7"/>
      <c r="C48" s="7"/>
      <c r="D48" s="7"/>
      <c r="E48" s="7"/>
      <c r="F48" s="7"/>
      <c r="G48" s="7"/>
      <c r="H48" s="7"/>
      <c r="I48" s="7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7"/>
      <c r="B49" s="27"/>
      <c r="C49" s="27"/>
      <c r="D49" s="27"/>
      <c r="E49" s="27"/>
      <c r="F49" s="27"/>
      <c r="G49" s="27"/>
      <c r="H49" s="27"/>
      <c r="I49" s="27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>
      <c r="A50" s="2"/>
      <c r="B50" s="29" t="s">
        <v>36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75"/>
  <cols>
    <col customWidth="1" min="1" max="2" width="11.14"/>
    <col customWidth="1" min="3" max="3" width="16.86"/>
    <col customWidth="1" min="4" max="5" width="11.14"/>
    <col customWidth="1" min="6" max="6" width="15.0"/>
    <col customWidth="1" min="7" max="8" width="11.14"/>
    <col customWidth="1" min="9" max="9" width="15.29"/>
    <col customWidth="1" min="10" max="11" width="11.14"/>
    <col customWidth="1" min="12" max="12" width="13.43"/>
    <col customWidth="1" min="13" max="14" width="11.14"/>
    <col customWidth="1" min="15" max="15" width="13.0"/>
    <col customWidth="1" min="16" max="20" width="11.14"/>
  </cols>
  <sheetData>
    <row r="1">
      <c r="A1" s="2"/>
      <c r="B1" s="2"/>
      <c r="C1" s="30"/>
      <c r="D1" s="2"/>
      <c r="E1" s="2"/>
      <c r="F1" s="30"/>
      <c r="G1" s="2"/>
      <c r="H1" s="2"/>
      <c r="I1" s="30"/>
      <c r="J1" s="2"/>
      <c r="K1" s="2"/>
      <c r="L1" s="30"/>
      <c r="M1" s="2"/>
      <c r="N1" s="2"/>
      <c r="O1" s="30"/>
      <c r="P1" s="2"/>
      <c r="Q1" s="2"/>
      <c r="R1" s="2"/>
      <c r="S1" s="2"/>
      <c r="T1" s="2"/>
    </row>
    <row r="2">
      <c r="A2" s="31"/>
      <c r="B2" s="32" t="s">
        <v>37</v>
      </c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3"/>
      <c r="R2" s="33"/>
      <c r="S2" s="33"/>
      <c r="T2" s="33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>
      <c r="A4" s="2"/>
      <c r="B4" s="34" t="s">
        <v>38</v>
      </c>
      <c r="C4" s="35" t="s">
        <v>39</v>
      </c>
      <c r="D4" s="35" t="s">
        <v>40</v>
      </c>
      <c r="E4" s="35" t="s">
        <v>41</v>
      </c>
      <c r="F4" s="35" t="s">
        <v>42</v>
      </c>
      <c r="G4" s="35" t="s">
        <v>43</v>
      </c>
      <c r="H4" s="35" t="s">
        <v>44</v>
      </c>
      <c r="I4" s="35" t="s">
        <v>45</v>
      </c>
      <c r="J4" s="2"/>
      <c r="K4" s="2"/>
      <c r="L4" s="2"/>
      <c r="M4" s="2"/>
      <c r="N4" s="2"/>
      <c r="O4" s="7"/>
    </row>
    <row r="5">
      <c r="A5" s="2"/>
      <c r="B5" s="36" t="s">
        <v>46</v>
      </c>
      <c r="C5" s="37">
        <f>D27</f>
        <v>5</v>
      </c>
      <c r="D5" s="37">
        <f>G27</f>
        <v>6</v>
      </c>
      <c r="E5" s="37">
        <f>J27</f>
        <v>3</v>
      </c>
      <c r="F5" s="37">
        <f>M27</f>
        <v>3</v>
      </c>
      <c r="G5" s="37">
        <f>P27</f>
        <v>4</v>
      </c>
      <c r="H5" s="37">
        <f>S27</f>
        <v>4</v>
      </c>
      <c r="I5" s="38">
        <f>SUM(C5:H5)</f>
        <v>25</v>
      </c>
      <c r="J5" s="2"/>
      <c r="K5" s="2"/>
      <c r="L5" s="2"/>
      <c r="M5" s="2"/>
      <c r="N5" s="2"/>
      <c r="O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>
      <c r="A7" s="33"/>
      <c r="B7" s="33" t="s">
        <v>47</v>
      </c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</row>
    <row r="8">
      <c r="A8" s="2"/>
      <c r="B8" s="39"/>
      <c r="C8" s="30"/>
      <c r="D8" s="2"/>
      <c r="E8" s="2"/>
      <c r="F8" s="2"/>
      <c r="G8" s="2"/>
      <c r="H8" s="2"/>
      <c r="I8" s="30"/>
      <c r="J8" s="2"/>
      <c r="K8" s="2"/>
      <c r="L8" s="30"/>
      <c r="M8" s="2"/>
      <c r="N8" s="2"/>
      <c r="O8" s="30"/>
      <c r="P8" s="2"/>
      <c r="Q8" s="2"/>
      <c r="R8" s="2"/>
      <c r="S8" s="2"/>
      <c r="T8" s="2"/>
    </row>
    <row r="9">
      <c r="A9" s="2"/>
      <c r="B9" s="2" t="s">
        <v>48</v>
      </c>
      <c r="C9" s="30"/>
      <c r="D9" s="2"/>
      <c r="E9" s="2" t="s">
        <v>49</v>
      </c>
      <c r="F9" s="30"/>
      <c r="G9" s="2"/>
      <c r="H9" s="2" t="s">
        <v>50</v>
      </c>
      <c r="I9" s="30"/>
      <c r="J9" s="2"/>
      <c r="K9" s="2" t="s">
        <v>51</v>
      </c>
      <c r="L9" s="30"/>
      <c r="M9" s="2"/>
      <c r="N9" s="2" t="s">
        <v>52</v>
      </c>
      <c r="O9" s="30"/>
      <c r="P9" s="2"/>
      <c r="Q9" s="39" t="s">
        <v>53</v>
      </c>
      <c r="R9" s="30"/>
      <c r="S9" s="2"/>
      <c r="T9" s="2"/>
    </row>
    <row r="10">
      <c r="A10" s="2"/>
      <c r="B10" s="40" t="str">
        <f>VLOOKUP(B$9,Individueel!$A$6:$C34,2,FALSE)</f>
        <v>GPA</v>
      </c>
      <c r="C10" s="33"/>
      <c r="D10" s="33" t="s">
        <v>54</v>
      </c>
      <c r="E10" s="41" t="str">
        <f>VLOOKUP(E$9,Individueel!$A$6:$C34,2,FALSE)</f>
        <v>ACAB</v>
      </c>
      <c r="F10" s="33"/>
      <c r="G10" s="33" t="s">
        <v>54</v>
      </c>
      <c r="H10" s="41" t="str">
        <f>VLOOKUP(H$9,Individueel!$A$6:$C34,2,FALSE)</f>
        <v>1NL</v>
      </c>
      <c r="I10" s="33"/>
      <c r="J10" s="33" t="s">
        <v>54</v>
      </c>
      <c r="K10" s="41" t="str">
        <f>VLOOKUP(K$9,Individueel!$A$6:$C34,2,FALSE)</f>
        <v>SP</v>
      </c>
      <c r="L10" s="33"/>
      <c r="M10" s="33" t="s">
        <v>54</v>
      </c>
      <c r="N10" s="41" t="str">
        <f>VLOOKUP(N$9,Individueel!$A$6:$C34,2,FALSE)</f>
        <v>GMW</v>
      </c>
      <c r="O10" s="33"/>
      <c r="P10" s="33" t="s">
        <v>54</v>
      </c>
      <c r="Q10" s="41" t="str">
        <f>VLOOKUP(Q$9,Individueel!$A$6:$C34,2,FALSE)</f>
        <v>NRV</v>
      </c>
      <c r="R10" s="33"/>
      <c r="S10" s="33" t="s">
        <v>54</v>
      </c>
      <c r="T10" s="2"/>
    </row>
    <row r="11">
      <c r="A11" s="2"/>
      <c r="B11" s="42" t="str">
        <f>Individueel!B7</f>
        <v>House_of_Farts</v>
      </c>
      <c r="D11" s="43">
        <f>Individueel!$CB7</f>
        <v>53.93689515</v>
      </c>
      <c r="E11" s="44" t="str">
        <f>Individueel!B20</f>
        <v>MerijnZ1</v>
      </c>
      <c r="F11" s="45"/>
      <c r="G11" s="46">
        <f>Individueel!$CB20</f>
        <v>38.3276957</v>
      </c>
      <c r="H11" s="47" t="str">
        <f>Individueel!B33</f>
        <v>LucasV98</v>
      </c>
      <c r="I11" s="45"/>
      <c r="J11" s="43">
        <f>Individueel!$CB33</f>
        <v>37.06970665</v>
      </c>
      <c r="K11" s="47" t="str">
        <f>Individueel!B46</f>
        <v>7Hielke</v>
      </c>
      <c r="L11" s="45"/>
      <c r="M11" s="43">
        <f>Individueel!$CB46</f>
        <v>45.03453506</v>
      </c>
      <c r="N11" s="47" t="str">
        <f>Individueel!B59</f>
        <v>wmrps</v>
      </c>
      <c r="O11" s="45"/>
      <c r="P11" s="43">
        <f>Individueel!$CB59</f>
        <v>45.81481666</v>
      </c>
      <c r="Q11" s="47" t="str">
        <f>Individueel!B72</f>
        <v>Hans-Wiegel</v>
      </c>
      <c r="R11" s="45"/>
      <c r="S11" s="43">
        <f>Individueel!$CB72</f>
        <v>41.74025418</v>
      </c>
      <c r="T11" s="2"/>
    </row>
    <row r="12">
      <c r="A12" s="2"/>
      <c r="B12" s="48" t="str">
        <f>Individueel!B8</f>
        <v>Rik079</v>
      </c>
      <c r="D12" s="49">
        <f>Individueel!$CB8</f>
        <v>4.223092856</v>
      </c>
      <c r="E12" s="50" t="str">
        <f>Individueel!B21</f>
        <v>th8</v>
      </c>
      <c r="F12" s="45"/>
      <c r="G12" s="43">
        <f>Individueel!$CB21</f>
        <v>71.28823006</v>
      </c>
      <c r="H12" s="51" t="str">
        <f>Individueel!B34</f>
        <v>kajtuu98</v>
      </c>
      <c r="I12" s="52"/>
      <c r="J12" s="49">
        <f>Individueel!$CB34</f>
        <v>12.79316784</v>
      </c>
      <c r="K12" s="53" t="str">
        <f>Individueel!B47</f>
        <v>TheRealJanSanono</v>
      </c>
      <c r="L12" s="45"/>
      <c r="M12" s="43">
        <f>Individueel!$CB47</f>
        <v>33.10821281</v>
      </c>
      <c r="N12" s="47" t="str">
        <f>Individueel!B60</f>
        <v>Toukiedatak</v>
      </c>
      <c r="O12" s="45"/>
      <c r="P12" s="43">
        <f>Individueel!$CB60</f>
        <v>45.67656501</v>
      </c>
      <c r="Q12" s="51" t="str">
        <f>Individueel!B73</f>
        <v>GeorgeVanMierlo</v>
      </c>
      <c r="R12" s="52"/>
      <c r="S12" s="49">
        <f>Individueel!$CB73</f>
        <v>14.06025441</v>
      </c>
      <c r="T12" s="2"/>
    </row>
    <row r="13">
      <c r="A13" s="2"/>
      <c r="B13" s="54" t="str">
        <f>Individueel!B9</f>
        <v>ruben_politiek10</v>
      </c>
      <c r="D13" s="43">
        <f>Individueel!$CB9</f>
        <v>35.30150204</v>
      </c>
      <c r="E13" s="55" t="str">
        <f>Individueel!B22</f>
        <v>SimonScalary</v>
      </c>
      <c r="F13" s="52"/>
      <c r="G13" s="49">
        <f>Individueel!$CB22</f>
        <v>11.01692161</v>
      </c>
      <c r="H13" s="47" t="str">
        <f>Individueel!B35</f>
        <v>Keijeman</v>
      </c>
      <c r="I13" s="45"/>
      <c r="J13" s="43">
        <f>Individueel!$CB35</f>
        <v>43.94714445</v>
      </c>
      <c r="K13" s="53" t="str">
        <f>Individueel!B48</f>
        <v>LordAverap</v>
      </c>
      <c r="L13" s="45"/>
      <c r="M13" s="43">
        <f>Individueel!$CB48</f>
        <v>16.500349</v>
      </c>
      <c r="N13" s="47" t="str">
        <f>Individueel!B61</f>
        <v>Koopabro</v>
      </c>
      <c r="O13" s="45"/>
      <c r="P13" s="43">
        <f>Individueel!$CB61</f>
        <v>22.79657273</v>
      </c>
      <c r="Q13" s="51" t="str">
        <f>Individueel!B74</f>
        <v>Paddo_in_Wonderland</v>
      </c>
      <c r="R13" s="52"/>
      <c r="S13" s="49">
        <f>Individueel!$CB74</f>
        <v>8.696466349</v>
      </c>
      <c r="T13" s="2"/>
    </row>
    <row r="14">
      <c r="A14" s="2"/>
      <c r="B14" s="54" t="str">
        <f>Individueel!B10</f>
        <v>JohanCAvdM</v>
      </c>
      <c r="D14" s="43">
        <f>Individueel!$CB10</f>
        <v>25.16621199</v>
      </c>
      <c r="E14" s="55" t="str">
        <f>Individueel!B23</f>
        <v>sylviagony</v>
      </c>
      <c r="F14" s="52"/>
      <c r="G14" s="49">
        <f>Individueel!$CB23</f>
        <v>5.059753169</v>
      </c>
      <c r="H14" s="56" t="str">
        <f>Individueel!B36</f>
        <v/>
      </c>
      <c r="I14" s="57"/>
      <c r="J14" s="58" t="str">
        <f>Individueel!$CB36</f>
        <v/>
      </c>
      <c r="K14" s="59" t="str">
        <f>Individueel!B49</f>
        <v>tariklfc</v>
      </c>
      <c r="L14" s="57"/>
      <c r="M14" s="58">
        <f>Individueel!$CB49</f>
        <v>6.755781723</v>
      </c>
      <c r="N14" s="51" t="str">
        <f>Individueel!B62</f>
        <v>raaf___</v>
      </c>
      <c r="O14" s="52"/>
      <c r="P14" s="49">
        <f>Individueel!$CB62</f>
        <v>15.49647909</v>
      </c>
      <c r="Q14" s="56" t="str">
        <f>Individueel!B75</f>
        <v>theguus</v>
      </c>
      <c r="R14" s="57"/>
      <c r="S14" s="58">
        <f>Individueel!$CB75</f>
        <v>7.717680222</v>
      </c>
      <c r="T14" s="2"/>
    </row>
    <row r="15">
      <c r="A15" s="2"/>
      <c r="B15" s="54" t="str">
        <f>Individueel!B11</f>
        <v>WiWaWouter666</v>
      </c>
      <c r="D15" s="43">
        <f>Individueel!$CB11</f>
        <v>16.81857933</v>
      </c>
      <c r="E15" s="50" t="str">
        <f>Individueel!B24</f>
        <v>123ricardo210</v>
      </c>
      <c r="F15" s="45"/>
      <c r="G15" s="43">
        <f>Individueel!$CB24</f>
        <v>46.01120619</v>
      </c>
      <c r="H15" s="56" t="str">
        <f>Individueel!B37</f>
        <v/>
      </c>
      <c r="I15" s="57"/>
      <c r="J15" s="58" t="str">
        <f>Individueel!$CB37</f>
        <v/>
      </c>
      <c r="K15" s="59" t="str">
        <f>Individueel!B50</f>
        <v>yee_olde_alberto</v>
      </c>
      <c r="L15" s="57"/>
      <c r="M15" s="58">
        <f>Individueel!$CB50</f>
        <v>6.977602532</v>
      </c>
      <c r="N15" s="56" t="str">
        <f>Individueel!B63</f>
        <v/>
      </c>
      <c r="O15" s="57"/>
      <c r="P15" s="58" t="str">
        <f>Individueel!$CB63</f>
        <v/>
      </c>
      <c r="Q15" s="47" t="str">
        <f>Individueel!B76</f>
        <v>Alfus</v>
      </c>
      <c r="R15" s="45"/>
      <c r="S15" s="43">
        <f>Individueel!$CB76</f>
        <v>39.30570481</v>
      </c>
      <c r="T15" s="2"/>
    </row>
    <row r="16">
      <c r="A16" s="2"/>
      <c r="B16" s="60" t="str">
        <f>Individueel!B12</f>
        <v>ChrisNoordzij</v>
      </c>
      <c r="D16" s="58">
        <f>Individueel!$CB12</f>
        <v>4.556546613</v>
      </c>
      <c r="E16" s="55" t="str">
        <f>Individueel!B25</f>
        <v>Mhykol_E</v>
      </c>
      <c r="F16" s="52"/>
      <c r="G16" s="49">
        <f>Individueel!$CB25</f>
        <v>6.059753169</v>
      </c>
      <c r="H16" s="56" t="str">
        <f>Individueel!B38</f>
        <v/>
      </c>
      <c r="I16" s="57"/>
      <c r="J16" s="58" t="str">
        <f>Individueel!$CB38</f>
        <v/>
      </c>
      <c r="K16" s="61"/>
      <c r="L16" s="57"/>
      <c r="M16" s="62"/>
      <c r="N16" s="56" t="str">
        <f>Individueel!B64</f>
        <v/>
      </c>
      <c r="O16" s="57"/>
      <c r="P16" s="58" t="str">
        <f>Individueel!$CB64</f>
        <v/>
      </c>
      <c r="Q16" s="56" t="str">
        <f>Individueel!B77</f>
        <v>dagelijksestijl</v>
      </c>
      <c r="R16" s="57"/>
      <c r="S16" s="58">
        <f>Individueel!$CB77</f>
        <v>5.077680222</v>
      </c>
      <c r="T16" s="2"/>
    </row>
    <row r="17">
      <c r="A17" s="2"/>
      <c r="B17" s="60" t="str">
        <f>Individueel!B13</f>
        <v>HetParlement</v>
      </c>
      <c r="D17" s="58">
        <f>Individueel!$CB13</f>
        <v>7.556546613</v>
      </c>
      <c r="E17" s="63" t="str">
        <f>Individueel!B26</f>
        <v>timelapse00</v>
      </c>
      <c r="F17" s="57"/>
      <c r="G17" s="58">
        <f>Individueel!$CB26</f>
        <v>15.4230353</v>
      </c>
      <c r="H17" s="56" t="str">
        <f>Individueel!B39</f>
        <v/>
      </c>
      <c r="I17" s="57"/>
      <c r="J17" s="58" t="str">
        <f>Individueel!$CB39</f>
        <v/>
      </c>
      <c r="K17" s="61"/>
      <c r="L17" s="57"/>
      <c r="M17" s="62"/>
      <c r="N17" s="56" t="str">
        <f>Individueel!B65</f>
        <v/>
      </c>
      <c r="O17" s="57"/>
      <c r="P17" s="58" t="str">
        <f>Individueel!$CB65</f>
        <v/>
      </c>
      <c r="Q17" s="56" t="str">
        <f>Individueel!B78</f>
        <v>TheJelleyFish</v>
      </c>
      <c r="R17" s="57"/>
      <c r="S17" s="58">
        <f>Individueel!$CB78</f>
        <v>11.88933144</v>
      </c>
      <c r="T17" s="2"/>
    </row>
    <row r="18">
      <c r="A18" s="2"/>
      <c r="B18" s="60" t="str">
        <f>Individueel!B14</f>
        <v>Ethiowolf</v>
      </c>
      <c r="D18" s="58">
        <f>Individueel!$CB14</f>
        <v>4.186243145</v>
      </c>
      <c r="E18" s="63" t="str">
        <f>Individueel!B27</f>
        <v/>
      </c>
      <c r="F18" s="57"/>
      <c r="G18" s="58" t="str">
        <f>Individueel!$CB27</f>
        <v/>
      </c>
      <c r="H18" s="64"/>
      <c r="I18" s="57"/>
      <c r="J18" s="58" t="str">
        <f>Individueel!$CB40</f>
        <v/>
      </c>
      <c r="K18" s="61"/>
      <c r="L18" s="57"/>
      <c r="M18" s="62"/>
      <c r="N18" s="56" t="str">
        <f>Individueel!B66</f>
        <v/>
      </c>
      <c r="O18" s="57"/>
      <c r="P18" s="58" t="str">
        <f>Individueel!$CB66</f>
        <v/>
      </c>
      <c r="Q18" s="56" t="str">
        <f>Individueel!B79</f>
        <v/>
      </c>
      <c r="R18" s="57"/>
      <c r="S18" s="58" t="str">
        <f>Individueel!$CB79</f>
        <v/>
      </c>
      <c r="T18" s="2"/>
    </row>
    <row r="19">
      <c r="A19" s="30"/>
      <c r="B19" s="60" t="str">
        <f>Individueel!B15</f>
        <v>MTFD</v>
      </c>
      <c r="D19" s="58">
        <f>Individueel!$CB15</f>
        <v>5.186243145</v>
      </c>
      <c r="E19" s="63" t="str">
        <f>Individueel!B28</f>
        <v/>
      </c>
      <c r="F19" s="57"/>
      <c r="G19" s="62"/>
      <c r="H19" s="64"/>
      <c r="I19" s="57"/>
      <c r="J19" s="62"/>
      <c r="K19" s="61"/>
      <c r="L19" s="57"/>
      <c r="M19" s="62"/>
      <c r="N19" s="56" t="str">
        <f>Individueel!B67</f>
        <v/>
      </c>
      <c r="O19" s="57"/>
      <c r="P19" s="58" t="str">
        <f>Individueel!$CB67</f>
        <v/>
      </c>
      <c r="Q19" s="56" t="str">
        <f>Individueel!B80</f>
        <v/>
      </c>
      <c r="R19" s="57"/>
      <c r="S19" s="58" t="str">
        <f>Individueel!$CB80</f>
        <v/>
      </c>
      <c r="T19" s="2"/>
    </row>
    <row r="20">
      <c r="A20" s="30"/>
      <c r="B20" s="60" t="str">
        <f>Individueel!B16</f>
        <v>Mattusiac</v>
      </c>
      <c r="D20" s="58">
        <f>Individueel!$CB16</f>
        <v>3.926850082</v>
      </c>
      <c r="E20" s="63" t="str">
        <f>Individueel!B29</f>
        <v/>
      </c>
      <c r="F20" s="65"/>
      <c r="G20" s="62"/>
      <c r="H20" s="64"/>
      <c r="I20" s="65"/>
      <c r="J20" s="62"/>
      <c r="K20" s="61"/>
      <c r="L20" s="65"/>
      <c r="M20" s="62"/>
      <c r="N20" s="56" t="str">
        <f>Individueel!B68</f>
        <v/>
      </c>
      <c r="O20" s="65"/>
      <c r="P20" s="62"/>
      <c r="Q20" s="64" t="str">
        <f>Individueel!E68</f>
        <v/>
      </c>
      <c r="R20" s="65"/>
      <c r="S20" s="62"/>
      <c r="T20" s="2"/>
    </row>
    <row r="21">
      <c r="A21" s="30"/>
      <c r="B21" s="60" t="str">
        <f>Individueel!B17</f>
        <v/>
      </c>
      <c r="D21" s="58" t="str">
        <f>Individueel!$CB17</f>
        <v/>
      </c>
      <c r="E21" s="63" t="str">
        <f>Individueel!B30</f>
        <v/>
      </c>
      <c r="F21" s="65"/>
      <c r="G21" s="58" t="str">
        <f>Individueel!$CB17</f>
        <v/>
      </c>
      <c r="H21" s="56" t="str">
        <f>Individueel!B43</f>
        <v/>
      </c>
      <c r="I21" s="65"/>
      <c r="J21" s="58" t="str">
        <f>Individueel!$CB30</f>
        <v/>
      </c>
      <c r="K21" s="59" t="str">
        <f>Individueel!B56</f>
        <v/>
      </c>
      <c r="L21" s="65"/>
      <c r="M21" s="58" t="str">
        <f>Individueel!$CB43</f>
        <v/>
      </c>
      <c r="N21" s="56" t="str">
        <f>Individueel!B69</f>
        <v/>
      </c>
      <c r="O21" s="65"/>
      <c r="P21" s="58" t="str">
        <f>Individueel!$CB69</f>
        <v/>
      </c>
      <c r="Q21" s="64" t="str">
        <f>Individueel!E69</f>
        <v/>
      </c>
      <c r="R21" s="65"/>
      <c r="S21" s="58" t="str">
        <f>Individueel!$CB69</f>
        <v/>
      </c>
      <c r="T21" s="2"/>
    </row>
    <row r="22">
      <c r="A22" s="30"/>
      <c r="B22" s="60" t="str">
        <f>Individueel!B18</f>
        <v/>
      </c>
      <c r="D22" s="58" t="str">
        <f>Individueel!$CB18</f>
        <v/>
      </c>
      <c r="E22" s="63" t="str">
        <f>Individueel!B31</f>
        <v/>
      </c>
      <c r="F22" s="65"/>
      <c r="G22" s="58" t="str">
        <f>Individueel!$CB18</f>
        <v/>
      </c>
      <c r="H22" s="56" t="str">
        <f>Individueel!B44</f>
        <v/>
      </c>
      <c r="I22" s="65"/>
      <c r="J22" s="58" t="str">
        <f>Individueel!$CB31</f>
        <v/>
      </c>
      <c r="K22" s="56" t="str">
        <f>Individueel!B57</f>
        <v/>
      </c>
      <c r="L22" s="65"/>
      <c r="M22" s="58" t="str">
        <f>Individueel!$CB44</f>
        <v/>
      </c>
      <c r="N22" s="56" t="str">
        <f>Individueel!B70</f>
        <v/>
      </c>
      <c r="O22" s="65"/>
      <c r="P22" s="58" t="str">
        <f>Individueel!$CB70</f>
        <v/>
      </c>
      <c r="Q22" s="64" t="str">
        <f>Individueel!E70</f>
        <v/>
      </c>
      <c r="R22" s="65"/>
      <c r="S22" s="58" t="str">
        <f>Individueel!$CB70</f>
        <v/>
      </c>
      <c r="T22" s="2"/>
    </row>
    <row r="23">
      <c r="A23" s="30"/>
      <c r="B23" s="66"/>
      <c r="C23" s="67"/>
      <c r="D23" s="67"/>
      <c r="E23" s="67"/>
      <c r="F23" s="67"/>
      <c r="G23" s="67"/>
      <c r="H23" s="67"/>
      <c r="I23" s="67"/>
      <c r="J23" s="67"/>
      <c r="K23" s="67"/>
      <c r="L23" s="67"/>
      <c r="M23" s="67"/>
      <c r="N23" s="67"/>
      <c r="O23" s="67"/>
      <c r="P23" s="67"/>
      <c r="Q23" s="67"/>
      <c r="R23" s="67"/>
      <c r="S23" s="67"/>
      <c r="T23" s="2"/>
    </row>
    <row r="24">
      <c r="A24" s="30"/>
      <c r="B24" s="68" t="s">
        <v>55</v>
      </c>
      <c r="C24" s="30"/>
      <c r="D24" s="69">
        <f>ROUND(SUM(D11:D22),0)</f>
        <v>161</v>
      </c>
      <c r="E24" s="70" t="s">
        <v>55</v>
      </c>
      <c r="F24" s="71"/>
      <c r="G24" s="72">
        <f>ROUND(SUM(G11:G22),0)</f>
        <v>193</v>
      </c>
      <c r="H24" s="70" t="s">
        <v>55</v>
      </c>
      <c r="I24" s="71"/>
      <c r="J24" s="69">
        <f>ROUND(SUM(J11:J22),0)</f>
        <v>94</v>
      </c>
      <c r="K24" s="70" t="s">
        <v>55</v>
      </c>
      <c r="L24" s="71"/>
      <c r="M24" s="69">
        <f>ROUND(SUM(M11:M22),0)</f>
        <v>108</v>
      </c>
      <c r="N24" s="70" t="s">
        <v>55</v>
      </c>
      <c r="O24" s="71"/>
      <c r="P24" s="69">
        <f>ROUND(SUM(P11:P22),0)</f>
        <v>130</v>
      </c>
      <c r="Q24" s="70" t="s">
        <v>55</v>
      </c>
      <c r="R24" s="71"/>
      <c r="S24" s="69">
        <f>ROUND(SUM(S11:S22),0)</f>
        <v>128</v>
      </c>
      <c r="T24" s="2"/>
    </row>
    <row r="25">
      <c r="A25" s="30"/>
      <c r="B25" s="73" t="s">
        <v>56</v>
      </c>
      <c r="C25" s="74"/>
      <c r="D25" s="75">
        <f>IFERROR(D24/$D$31,0)</f>
        <v>4.908536585</v>
      </c>
      <c r="E25" s="76" t="s">
        <v>56</v>
      </c>
      <c r="F25" s="77"/>
      <c r="G25" s="75">
        <f>IFERROR(G24/$D$31,0)</f>
        <v>5.884146341</v>
      </c>
      <c r="H25" s="76" t="s">
        <v>56</v>
      </c>
      <c r="I25" s="77"/>
      <c r="J25" s="75">
        <f>IFERROR(J24/$D$31,0)</f>
        <v>2.865853659</v>
      </c>
      <c r="K25" s="76" t="s">
        <v>56</v>
      </c>
      <c r="L25" s="77"/>
      <c r="M25" s="75">
        <f>IFERROR(M24/$D$31,0)</f>
        <v>3.292682927</v>
      </c>
      <c r="N25" s="76" t="s">
        <v>56</v>
      </c>
      <c r="O25" s="77"/>
      <c r="P25" s="75">
        <f>IFERROR(P24/$D$31,0)</f>
        <v>3.963414634</v>
      </c>
      <c r="Q25" s="76" t="s">
        <v>56</v>
      </c>
      <c r="R25" s="77"/>
      <c r="S25" s="75">
        <f>IFERROR(S24/$D$31,0)</f>
        <v>3.902439024</v>
      </c>
      <c r="T25" s="78"/>
    </row>
    <row r="26">
      <c r="A26" s="2"/>
      <c r="B26" s="2"/>
      <c r="C26" s="30"/>
      <c r="D26" s="2"/>
      <c r="E26" s="2"/>
      <c r="F26" s="30"/>
      <c r="G26" s="2"/>
      <c r="H26" s="2"/>
      <c r="I26" s="30"/>
      <c r="J26" s="2"/>
      <c r="K26" s="2"/>
      <c r="L26" s="30"/>
      <c r="M26" s="2"/>
      <c r="N26" s="2"/>
      <c r="O26" s="30"/>
      <c r="P26" s="2"/>
      <c r="Q26" s="2"/>
      <c r="R26" s="30"/>
      <c r="S26" s="2"/>
      <c r="T26" s="2"/>
    </row>
    <row r="27">
      <c r="A27" s="30"/>
      <c r="B27" s="79" t="s">
        <v>57</v>
      </c>
      <c r="C27" s="80"/>
      <c r="D27" s="81">
        <v>5.0</v>
      </c>
      <c r="E27" s="82" t="s">
        <v>57</v>
      </c>
      <c r="F27" s="80"/>
      <c r="G27" s="81">
        <v>6.0</v>
      </c>
      <c r="H27" s="82" t="s">
        <v>57</v>
      </c>
      <c r="I27" s="80"/>
      <c r="J27" s="81">
        <v>3.0</v>
      </c>
      <c r="K27" s="82" t="s">
        <v>57</v>
      </c>
      <c r="L27" s="80"/>
      <c r="M27" s="81">
        <v>3.0</v>
      </c>
      <c r="N27" s="82" t="s">
        <v>57</v>
      </c>
      <c r="O27" s="80"/>
      <c r="P27" s="81">
        <v>4.0</v>
      </c>
      <c r="Q27" s="82" t="s">
        <v>57</v>
      </c>
      <c r="R27" s="80"/>
      <c r="S27" s="81">
        <v>4.0</v>
      </c>
      <c r="T27" s="30"/>
    </row>
    <row r="28">
      <c r="A28" s="30"/>
      <c r="B28" s="30"/>
      <c r="C28" s="30"/>
      <c r="D28" s="83"/>
      <c r="E28" s="30"/>
      <c r="F28" s="30"/>
      <c r="G28" s="30"/>
      <c r="H28" s="30"/>
      <c r="I28" s="30"/>
      <c r="J28" s="30"/>
      <c r="K28" s="84"/>
      <c r="L28" s="30"/>
      <c r="M28" s="30"/>
      <c r="N28" s="30"/>
      <c r="O28" s="30"/>
      <c r="P28" s="30"/>
      <c r="Q28" s="30"/>
      <c r="R28" s="30"/>
      <c r="S28" s="30"/>
      <c r="T28" s="30"/>
    </row>
    <row r="29">
      <c r="A29" s="30"/>
      <c r="B29" s="30" t="s">
        <v>58</v>
      </c>
      <c r="C29" s="30"/>
      <c r="D29" s="85">
        <f>Bronbestand!D4</f>
        <v>82</v>
      </c>
      <c r="E29" s="85" t="s">
        <v>59</v>
      </c>
      <c r="F29" s="78"/>
      <c r="G29" s="85">
        <f>ROUNDUP((D31)/2,0)</f>
        <v>17</v>
      </c>
      <c r="H29" s="30"/>
      <c r="I29" s="30" t="s">
        <v>60</v>
      </c>
      <c r="K29" s="86"/>
      <c r="L29" s="30"/>
      <c r="M29" s="30"/>
      <c r="N29" s="30"/>
      <c r="O29" s="30"/>
      <c r="P29" s="30"/>
      <c r="Q29" s="30"/>
      <c r="R29" s="30"/>
      <c r="S29" s="30"/>
      <c r="T29" s="30"/>
    </row>
    <row r="30">
      <c r="A30" s="30"/>
      <c r="B30" s="30" t="s">
        <v>61</v>
      </c>
      <c r="C30" s="30"/>
      <c r="D30" s="85">
        <f>Bronbestand!D2</f>
        <v>25</v>
      </c>
      <c r="E30" s="30"/>
      <c r="F30" s="78"/>
      <c r="G30" s="30"/>
      <c r="H30" s="30"/>
      <c r="I30" s="30" t="s">
        <v>62</v>
      </c>
      <c r="K30" s="87"/>
      <c r="L30" s="30"/>
      <c r="M30" s="30"/>
      <c r="N30" s="30"/>
      <c r="O30" s="30"/>
      <c r="P30" s="30"/>
      <c r="Q30" s="30"/>
      <c r="R30" s="30"/>
      <c r="S30" s="30"/>
      <c r="T30" s="30"/>
    </row>
    <row r="31">
      <c r="A31" s="30"/>
      <c r="B31" s="30" t="s">
        <v>63</v>
      </c>
      <c r="C31" s="30"/>
      <c r="D31" s="85">
        <f>Bronbestand!D10</f>
        <v>32.8</v>
      </c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</row>
    <row r="32">
      <c r="A32" s="2"/>
      <c r="B32" s="2"/>
      <c r="C32" s="30"/>
      <c r="D32" s="2"/>
      <c r="E32" s="2"/>
      <c r="F32" s="85"/>
      <c r="G32" s="30"/>
      <c r="H32" s="2"/>
      <c r="I32" s="30"/>
      <c r="J32" s="2"/>
      <c r="K32" s="2"/>
      <c r="L32" s="30"/>
      <c r="M32" s="2"/>
      <c r="N32" s="2"/>
      <c r="O32" s="30"/>
      <c r="P32" s="2"/>
      <c r="Q32" s="2"/>
      <c r="R32" s="2"/>
      <c r="S32" s="2"/>
      <c r="T32" s="2"/>
    </row>
    <row r="33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</row>
    <row r="34">
      <c r="A34" s="2"/>
      <c r="B34" s="88" t="s">
        <v>36</v>
      </c>
      <c r="C34" s="30"/>
      <c r="D34" s="2"/>
      <c r="E34" s="2"/>
      <c r="F34" s="30"/>
      <c r="G34" s="2"/>
      <c r="H34" s="2"/>
      <c r="I34" s="30"/>
      <c r="J34" s="2"/>
      <c r="K34" s="2"/>
      <c r="L34" s="30"/>
      <c r="M34" s="2"/>
      <c r="N34" s="2"/>
      <c r="O34" s="30"/>
      <c r="P34" s="2"/>
      <c r="Q34" s="2"/>
      <c r="R34" s="2"/>
      <c r="S34" s="2"/>
      <c r="T34" s="2"/>
    </row>
  </sheetData>
  <mergeCells count="14">
    <mergeCell ref="B18:C18"/>
    <mergeCell ref="B19:C19"/>
    <mergeCell ref="B20:C20"/>
    <mergeCell ref="B21:C21"/>
    <mergeCell ref="B22:C22"/>
    <mergeCell ref="I29:J29"/>
    <mergeCell ref="I30:J30"/>
    <mergeCell ref="B11:C11"/>
    <mergeCell ref="B12:C12"/>
    <mergeCell ref="B13:C13"/>
    <mergeCell ref="B14:C14"/>
    <mergeCell ref="B15:C15"/>
    <mergeCell ref="B16:C16"/>
    <mergeCell ref="B17:C17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5.0" topLeftCell="D6" activePane="bottomRight" state="frozen"/>
      <selection activeCell="D1" sqref="D1" pane="topRight"/>
      <selection activeCell="A6" sqref="A6" pane="bottomLeft"/>
      <selection activeCell="D6" sqref="D6" pane="bottomRight"/>
    </sheetView>
  </sheetViews>
  <sheetFormatPr customHeight="1" defaultColWidth="14.43" defaultRowHeight="15.75" outlineLevelCol="1" outlineLevelRow="1"/>
  <cols>
    <col customWidth="1" min="1" max="2" width="7.57"/>
    <col customWidth="1" min="3" max="3" width="19.29"/>
    <col customWidth="1" min="4" max="5" width="7.57"/>
    <col customWidth="1" min="6" max="6" width="7.57" outlineLevel="1"/>
    <col customWidth="1" min="7" max="7" width="15.43" outlineLevel="1"/>
    <col customWidth="1" min="8" max="8" width="7.57" outlineLevel="1"/>
    <col customWidth="1" min="9" max="9" width="15.14" outlineLevel="1"/>
    <col customWidth="1" min="10" max="12" width="7.57"/>
    <col customWidth="1" min="13" max="13" width="14.0" outlineLevel="1"/>
    <col customWidth="1" min="14" max="14" width="7.57" outlineLevel="1"/>
    <col customWidth="1" min="15" max="15" width="13.43" outlineLevel="1"/>
    <col customWidth="1" min="16" max="16" width="7.57" outlineLevel="1"/>
    <col customWidth="1" min="17" max="19" width="7.57"/>
    <col customWidth="1" min="20" max="24" width="7.57" outlineLevel="1"/>
    <col customWidth="1" min="25" max="26" width="8.57" outlineLevel="1"/>
    <col customWidth="1" min="27" max="36" width="7.57" outlineLevel="1"/>
    <col customWidth="1" min="37" max="39" width="7.57"/>
    <col customWidth="1" min="40" max="40" width="7.57" outlineLevel="1"/>
    <col customWidth="1" min="41" max="41" width="7.29" outlineLevel="1"/>
    <col customWidth="1" min="42" max="52" width="7.57" outlineLevel="1"/>
    <col customWidth="1" min="53" max="53" width="8.29" outlineLevel="1"/>
    <col customWidth="1" min="54" max="54" width="8.14" outlineLevel="1"/>
    <col customWidth="1" min="55" max="69" width="7.57" outlineLevel="1"/>
    <col customWidth="1" min="70" max="70" width="8.43" outlineLevel="1"/>
    <col customWidth="1" min="71" max="74" width="7.57" outlineLevel="1"/>
    <col customWidth="1" min="75" max="81" width="7.57"/>
  </cols>
  <sheetData>
    <row r="1">
      <c r="A1" s="89"/>
      <c r="D1" s="89" t="s">
        <v>64</v>
      </c>
      <c r="E1" s="90"/>
      <c r="F1" s="91" t="s">
        <v>65</v>
      </c>
      <c r="M1" s="92" t="s">
        <v>66</v>
      </c>
      <c r="T1" s="92" t="s">
        <v>67</v>
      </c>
      <c r="AM1" s="90"/>
      <c r="AN1" s="93" t="s">
        <v>68</v>
      </c>
      <c r="BY1" s="90"/>
      <c r="BZ1" s="91" t="s">
        <v>45</v>
      </c>
    </row>
    <row r="2">
      <c r="A2" s="94"/>
      <c r="B2" s="95"/>
      <c r="D2" s="96" t="s">
        <v>69</v>
      </c>
      <c r="E2" s="90"/>
      <c r="F2" s="96" t="s">
        <v>70</v>
      </c>
      <c r="G2" s="96" t="s">
        <v>71</v>
      </c>
      <c r="H2" s="97" t="s">
        <v>72</v>
      </c>
      <c r="I2" s="96" t="s">
        <v>73</v>
      </c>
      <c r="J2" s="98" t="s">
        <v>74</v>
      </c>
      <c r="K2" s="98" t="s">
        <v>69</v>
      </c>
      <c r="L2" s="90"/>
      <c r="M2" s="96" t="s">
        <v>75</v>
      </c>
      <c r="N2" s="96" t="s">
        <v>76</v>
      </c>
      <c r="O2" s="96" t="s">
        <v>77</v>
      </c>
      <c r="P2" s="96" t="s">
        <v>78</v>
      </c>
      <c r="Q2" s="98" t="s">
        <v>74</v>
      </c>
      <c r="R2" s="98" t="s">
        <v>69</v>
      </c>
      <c r="S2" s="90"/>
      <c r="T2" s="99" t="s">
        <v>79</v>
      </c>
      <c r="V2" s="100" t="s">
        <v>80</v>
      </c>
      <c r="W2" s="96" t="s">
        <v>81</v>
      </c>
      <c r="Y2" s="96" t="s">
        <v>82</v>
      </c>
      <c r="Z2" s="101" t="s">
        <v>83</v>
      </c>
      <c r="AA2" s="96" t="s">
        <v>84</v>
      </c>
      <c r="AC2" s="96" t="s">
        <v>85</v>
      </c>
      <c r="AE2" s="96" t="s">
        <v>86</v>
      </c>
      <c r="AG2" s="96" t="s">
        <v>87</v>
      </c>
      <c r="AI2" s="96" t="s">
        <v>88</v>
      </c>
      <c r="AK2" s="98" t="s">
        <v>74</v>
      </c>
      <c r="AL2" s="98" t="s">
        <v>69</v>
      </c>
      <c r="AM2" s="90"/>
      <c r="AN2" s="102" t="s">
        <v>89</v>
      </c>
      <c r="AP2" s="103" t="s">
        <v>90</v>
      </c>
      <c r="AR2" s="98" t="s">
        <v>91</v>
      </c>
      <c r="AS2" s="104" t="s">
        <v>92</v>
      </c>
      <c r="AU2" s="98" t="s">
        <v>93</v>
      </c>
      <c r="AW2" s="105" t="s">
        <v>94</v>
      </c>
      <c r="AY2" s="103" t="s">
        <v>95</v>
      </c>
      <c r="BA2" s="98" t="s">
        <v>96</v>
      </c>
      <c r="BB2" s="98" t="s">
        <v>97</v>
      </c>
      <c r="BD2" s="98" t="s">
        <v>98</v>
      </c>
      <c r="BF2" s="103" t="s">
        <v>99</v>
      </c>
      <c r="BI2" s="98" t="s">
        <v>100</v>
      </c>
      <c r="BJ2" s="98" t="s">
        <v>101</v>
      </c>
      <c r="BL2" s="98" t="s">
        <v>102</v>
      </c>
      <c r="BN2" s="98" t="s">
        <v>103</v>
      </c>
      <c r="BP2" s="103" t="s">
        <v>95</v>
      </c>
      <c r="BR2" s="98" t="s">
        <v>104</v>
      </c>
      <c r="BS2" s="98" t="s">
        <v>105</v>
      </c>
      <c r="BU2" s="98" t="s">
        <v>106</v>
      </c>
      <c r="BW2" s="98" t="s">
        <v>74</v>
      </c>
      <c r="BX2" s="98" t="s">
        <v>69</v>
      </c>
      <c r="BY2" s="90"/>
      <c r="BZ2" s="98" t="s">
        <v>107</v>
      </c>
      <c r="CB2" s="98" t="s">
        <v>108</v>
      </c>
    </row>
    <row r="3" outlineLevel="1">
      <c r="A3" s="106" t="s">
        <v>69</v>
      </c>
      <c r="D3" s="107">
        <f>SUM(D6:D84)</f>
        <v>82</v>
      </c>
      <c r="E3" s="108"/>
      <c r="F3" s="109"/>
      <c r="G3" s="107"/>
      <c r="H3" s="110"/>
      <c r="I3" s="107"/>
      <c r="J3" s="107"/>
      <c r="K3" s="107">
        <f>Bronbestand!D6</f>
        <v>164</v>
      </c>
      <c r="L3" s="108"/>
      <c r="M3" s="109"/>
      <c r="N3" s="107"/>
      <c r="O3" s="107"/>
      <c r="P3" s="107"/>
      <c r="Q3" s="107"/>
      <c r="R3" s="107">
        <f>Bronbestand!D8</f>
        <v>123</v>
      </c>
      <c r="S3" s="108"/>
      <c r="T3" s="107"/>
      <c r="V3" s="111"/>
      <c r="W3" s="107"/>
      <c r="X3" s="107"/>
      <c r="Y3" s="112"/>
      <c r="Z3" s="113"/>
      <c r="AA3" s="107"/>
      <c r="AC3" s="107"/>
      <c r="AE3" s="107"/>
      <c r="AG3" s="112"/>
      <c r="AI3" s="112"/>
      <c r="AK3" s="107"/>
      <c r="AL3" s="107">
        <f>Bronbestand!D5</f>
        <v>246</v>
      </c>
      <c r="AM3" s="108"/>
      <c r="AN3" s="107"/>
      <c r="AP3" s="107"/>
      <c r="AR3" s="107"/>
      <c r="AS3" s="107"/>
      <c r="AT3" s="107"/>
      <c r="AU3" s="107"/>
      <c r="AV3" s="107"/>
      <c r="AW3" s="107"/>
      <c r="AX3" s="107"/>
      <c r="AY3" s="114"/>
      <c r="AZ3" s="114"/>
      <c r="BA3" s="107"/>
      <c r="BB3" s="107"/>
      <c r="BC3" s="107"/>
      <c r="BD3" s="107"/>
      <c r="BE3" s="107"/>
      <c r="BF3" s="114"/>
      <c r="BG3" s="114"/>
      <c r="BH3" s="114"/>
      <c r="BI3" s="107"/>
      <c r="BJ3" s="107"/>
      <c r="BK3" s="107"/>
      <c r="BL3" s="107"/>
      <c r="BM3" s="107"/>
      <c r="BN3" s="107"/>
      <c r="BO3" s="107"/>
      <c r="BP3" s="114"/>
      <c r="BQ3" s="114"/>
      <c r="BR3" s="107"/>
      <c r="BS3" s="107"/>
      <c r="BT3" s="107"/>
      <c r="BU3" s="107"/>
      <c r="BV3" s="107"/>
      <c r="BW3" s="107"/>
      <c r="BX3" s="107">
        <f>Bronbestand!D7</f>
        <v>205</v>
      </c>
      <c r="BY3" s="108"/>
      <c r="BZ3" s="107">
        <f>Bronbestand!D9</f>
        <v>820</v>
      </c>
      <c r="CB3" s="107"/>
      <c r="CC3" s="115"/>
    </row>
    <row r="4" outlineLevel="1">
      <c r="A4" s="106" t="s">
        <v>109</v>
      </c>
      <c r="D4" s="107"/>
      <c r="E4" s="108"/>
      <c r="F4" s="109"/>
      <c r="G4" s="107"/>
      <c r="H4" s="116">
        <v>3.0</v>
      </c>
      <c r="I4" s="116">
        <v>1.0</v>
      </c>
      <c r="J4" s="107"/>
      <c r="K4" s="107"/>
      <c r="L4" s="108"/>
      <c r="M4" s="109"/>
      <c r="N4" s="107"/>
      <c r="O4" s="116">
        <v>1.0</v>
      </c>
      <c r="P4" s="116">
        <v>1.0</v>
      </c>
      <c r="Q4" s="107"/>
      <c r="R4" s="107"/>
      <c r="S4" s="108"/>
      <c r="T4" s="107"/>
      <c r="V4" s="111"/>
      <c r="W4" s="107"/>
      <c r="X4" s="107"/>
      <c r="Y4" s="112"/>
      <c r="Z4" s="113"/>
      <c r="AA4" s="116">
        <v>2.0</v>
      </c>
      <c r="AC4" s="116">
        <v>3.0</v>
      </c>
      <c r="AE4" s="116">
        <v>4.0</v>
      </c>
      <c r="AG4" s="117">
        <v>0.25</v>
      </c>
      <c r="AI4" s="118">
        <v>1.0</v>
      </c>
      <c r="AK4" s="107"/>
      <c r="AL4" s="107"/>
      <c r="AM4" s="115"/>
      <c r="AN4" s="107"/>
      <c r="AP4" s="107"/>
      <c r="AR4" s="107"/>
      <c r="AS4" s="107"/>
      <c r="AT4" s="107"/>
      <c r="AU4" s="107"/>
      <c r="AV4" s="107"/>
      <c r="AW4" s="107"/>
      <c r="AX4" s="107"/>
      <c r="AY4" s="114"/>
      <c r="AZ4" s="114"/>
      <c r="BA4" s="107"/>
      <c r="BB4" s="107"/>
      <c r="BC4" s="107"/>
      <c r="BD4" s="107"/>
      <c r="BE4" s="107"/>
      <c r="BF4" s="114">
        <v>1.0</v>
      </c>
      <c r="BI4" s="119">
        <v>5.0</v>
      </c>
      <c r="BJ4" s="119">
        <v>6.0</v>
      </c>
      <c r="BL4" s="119">
        <v>4.0</v>
      </c>
      <c r="BN4" s="119">
        <v>10.0</v>
      </c>
      <c r="BP4" s="119">
        <v>5.0</v>
      </c>
      <c r="BR4" s="119">
        <v>10.0</v>
      </c>
      <c r="BS4" s="119">
        <v>5.0</v>
      </c>
      <c r="BU4" s="119">
        <v>10.0</v>
      </c>
      <c r="BW4" s="107"/>
      <c r="BX4" s="107"/>
      <c r="BY4" s="115"/>
      <c r="BZ4" s="107"/>
      <c r="CB4" s="107"/>
      <c r="CC4" s="115"/>
    </row>
    <row r="5" outlineLevel="1">
      <c r="A5" s="106" t="s">
        <v>45</v>
      </c>
      <c r="D5" s="107">
        <f>SUM(D6:D84)</f>
        <v>82</v>
      </c>
      <c r="E5" s="108"/>
      <c r="F5" s="107"/>
      <c r="G5" s="107"/>
      <c r="H5" s="110"/>
      <c r="I5" s="120"/>
      <c r="J5" s="121">
        <f t="shared" ref="J5:K5" si="1">SUM(J6:J84)</f>
        <v>251</v>
      </c>
      <c r="K5" s="120">
        <f t="shared" si="1"/>
        <v>164</v>
      </c>
      <c r="L5" s="122"/>
      <c r="M5" s="116"/>
      <c r="N5" s="107"/>
      <c r="O5" s="120"/>
      <c r="P5" s="107"/>
      <c r="Q5" s="110">
        <f t="shared" ref="Q5:R5" si="2">SUM(Q6:Q84)</f>
        <v>75</v>
      </c>
      <c r="R5" s="120">
        <f t="shared" si="2"/>
        <v>123</v>
      </c>
      <c r="S5" s="122"/>
      <c r="T5" s="107"/>
      <c r="V5" s="111"/>
      <c r="W5" s="107"/>
      <c r="X5" s="107"/>
      <c r="Y5" s="112"/>
      <c r="Z5" s="113"/>
      <c r="AA5" s="107"/>
      <c r="AC5" s="107"/>
      <c r="AE5" s="107"/>
      <c r="AG5" s="112"/>
      <c r="AI5" s="112"/>
      <c r="AK5" s="107">
        <f t="shared" ref="AK5:AL5" si="3">SUM(AK6:AK84)</f>
        <v>581.3</v>
      </c>
      <c r="AL5" s="107">
        <f t="shared" si="3"/>
        <v>246</v>
      </c>
      <c r="AM5" s="108"/>
      <c r="AN5" s="120"/>
      <c r="AO5" s="123"/>
      <c r="AP5" s="120"/>
      <c r="AQ5" s="123"/>
      <c r="AR5" s="107"/>
      <c r="AS5" s="107"/>
      <c r="AT5" s="107"/>
      <c r="AU5" s="107"/>
      <c r="AV5" s="107"/>
      <c r="AW5" s="107"/>
      <c r="AX5" s="107"/>
      <c r="AY5" s="124"/>
      <c r="AZ5" s="124"/>
      <c r="BA5" s="107"/>
      <c r="BB5" s="107"/>
      <c r="BC5" s="107"/>
      <c r="BD5" s="107"/>
      <c r="BE5" s="107"/>
      <c r="BF5" s="124"/>
      <c r="BG5" s="124"/>
      <c r="BH5" s="124"/>
      <c r="BI5" s="107"/>
      <c r="BJ5" s="107"/>
      <c r="BK5" s="107"/>
      <c r="BL5" s="107"/>
      <c r="BM5" s="107"/>
      <c r="BN5" s="107"/>
      <c r="BO5" s="107"/>
      <c r="BP5" s="124"/>
      <c r="BQ5" s="124"/>
      <c r="BR5" s="107"/>
      <c r="BS5" s="107"/>
      <c r="BT5" s="107"/>
      <c r="BU5" s="107"/>
      <c r="BV5" s="107"/>
      <c r="BW5" s="121">
        <f t="shared" ref="BW5:BX5" si="4">SUM(BW6:BW84)</f>
        <v>2768</v>
      </c>
      <c r="BX5" s="107">
        <f t="shared" si="4"/>
        <v>205</v>
      </c>
      <c r="BY5" s="108"/>
      <c r="BZ5" s="121">
        <f>SUM(CB:CC)</f>
        <v>820</v>
      </c>
      <c r="CB5" s="107"/>
      <c r="CC5" s="115"/>
    </row>
    <row r="6">
      <c r="A6" s="125" t="s">
        <v>48</v>
      </c>
      <c r="B6" s="126" t="s">
        <v>39</v>
      </c>
      <c r="C6" s="127"/>
      <c r="D6" s="128"/>
      <c r="E6" s="127"/>
      <c r="F6" s="129"/>
      <c r="G6" s="130">
        <v>6.0</v>
      </c>
      <c r="H6" s="131"/>
      <c r="I6" s="132">
        <f>G6*I$4</f>
        <v>6</v>
      </c>
      <c r="J6" s="133">
        <f>SUM(I6)</f>
        <v>6</v>
      </c>
      <c r="K6" s="134">
        <f t="shared" ref="K6:K83" si="5">IFERROR(K$3/(J$5/J6),0)</f>
        <v>3.920318725</v>
      </c>
      <c r="L6" s="108"/>
      <c r="M6" s="135">
        <v>6.0</v>
      </c>
      <c r="N6" s="136"/>
      <c r="O6" s="110">
        <f>M6*O$4</f>
        <v>6</v>
      </c>
      <c r="P6" s="137"/>
      <c r="Q6" s="138">
        <f>SUM(O6)</f>
        <v>6</v>
      </c>
      <c r="R6" s="134">
        <f t="shared" ref="R6:R83" si="6">IFERROR(R$3/(Q$5/Q6),0)</f>
        <v>9.84</v>
      </c>
      <c r="S6" s="108"/>
      <c r="T6" s="139"/>
      <c r="U6" s="127"/>
      <c r="V6" s="140"/>
      <c r="W6" s="141">
        <v>7.5</v>
      </c>
      <c r="X6" s="127"/>
      <c r="Y6" s="142"/>
      <c r="Z6" s="143"/>
      <c r="AA6" s="144"/>
      <c r="AB6" s="127"/>
      <c r="AC6" s="144"/>
      <c r="AD6" s="127"/>
      <c r="AE6" s="144">
        <f>W6*AE$4</f>
        <v>30</v>
      </c>
      <c r="AF6" s="127"/>
      <c r="AG6" s="144"/>
      <c r="AH6" s="127"/>
      <c r="AI6" s="144"/>
      <c r="AJ6" s="145"/>
      <c r="AK6" s="128">
        <f t="shared" ref="AK6:AK83" si="7">SUM(AA6:AJ6)</f>
        <v>30</v>
      </c>
      <c r="AL6" s="146">
        <f t="shared" ref="AL6:AL83" si="8">IFERROR(AL$3/(AK$5/AK6),0)</f>
        <v>12.69568209</v>
      </c>
      <c r="AM6" s="145"/>
      <c r="AN6" s="147">
        <v>927.0</v>
      </c>
      <c r="AP6" s="119">
        <v>1271.0</v>
      </c>
      <c r="AR6" s="148"/>
      <c r="AS6" s="139"/>
      <c r="AT6" s="127"/>
      <c r="AU6" s="139"/>
      <c r="AV6" s="127"/>
      <c r="AW6" s="139"/>
      <c r="AX6" s="127"/>
      <c r="AY6" s="139"/>
      <c r="AZ6" s="127"/>
      <c r="BA6" s="139"/>
      <c r="BB6" s="139"/>
      <c r="BC6" s="127"/>
      <c r="BD6" s="144"/>
      <c r="BE6" s="145"/>
      <c r="BF6" s="149">
        <f>ROUND(IFERROR(((AN6/AP6)*100)*BF$4,0),0)</f>
        <v>73</v>
      </c>
      <c r="BI6" s="128"/>
      <c r="BJ6" s="128"/>
      <c r="BK6" s="128"/>
      <c r="BL6" s="128"/>
      <c r="BM6" s="128"/>
      <c r="BN6" s="128"/>
      <c r="BO6" s="128"/>
      <c r="BP6" s="150"/>
      <c r="BQ6" s="150"/>
      <c r="BR6" s="128"/>
      <c r="BS6" s="128"/>
      <c r="BT6" s="128"/>
      <c r="BU6" s="151"/>
      <c r="BV6" s="145"/>
      <c r="BW6" s="128">
        <f t="shared" ref="BW6:BW83" si="11">SUM(BF6:BV6)</f>
        <v>73</v>
      </c>
      <c r="BX6" s="146">
        <f t="shared" ref="BX6:BX83" si="12">IFERROR(BX$3/(BW$5/BW6),0)</f>
        <v>5.406430636</v>
      </c>
      <c r="BY6" s="145"/>
      <c r="BZ6" s="146">
        <f>BX6+AL6+R6+K6</f>
        <v>31.86243145</v>
      </c>
      <c r="CA6" s="127"/>
      <c r="CB6" s="148"/>
      <c r="CC6" s="137"/>
    </row>
    <row r="7">
      <c r="A7" s="152">
        <v>1.0</v>
      </c>
      <c r="B7" s="152" t="s">
        <v>110</v>
      </c>
      <c r="D7" s="153">
        <v>5.0</v>
      </c>
      <c r="E7" s="108"/>
      <c r="F7" s="154">
        <v>6.5</v>
      </c>
      <c r="G7" s="155"/>
      <c r="H7" s="109">
        <f t="shared" ref="H7:H18" si="13">F7*H$4</f>
        <v>19.5</v>
      </c>
      <c r="I7" s="156"/>
      <c r="J7" s="107">
        <f t="shared" ref="J7:J18" si="14">SUM(H7)</f>
        <v>19.5</v>
      </c>
      <c r="K7" s="134">
        <f t="shared" si="5"/>
        <v>12.74103586</v>
      </c>
      <c r="L7" s="108"/>
      <c r="M7" s="154"/>
      <c r="N7" s="157">
        <v>2.0</v>
      </c>
      <c r="O7" s="107"/>
      <c r="P7" s="115">
        <f t="shared" ref="P7:P11" si="15">N7*P$4</f>
        <v>2</v>
      </c>
      <c r="Q7" s="107">
        <f t="shared" ref="Q7:Q18" si="16">SUM(P7)</f>
        <v>2</v>
      </c>
      <c r="R7" s="134">
        <f t="shared" si="6"/>
        <v>3.28</v>
      </c>
      <c r="S7" s="108"/>
      <c r="T7" s="116">
        <v>1.0</v>
      </c>
      <c r="V7" s="158">
        <v>7.0</v>
      </c>
      <c r="W7" s="107"/>
      <c r="X7" s="112"/>
      <c r="Y7" s="118">
        <v>11.0</v>
      </c>
      <c r="Z7" s="157">
        <v>6.0</v>
      </c>
      <c r="AA7" s="153">
        <f t="shared" ref="AA7:AA18" si="17">T7*AA$4</f>
        <v>2</v>
      </c>
      <c r="AC7" s="159">
        <f t="shared" ref="AC7:AC18" si="18">V7*AC$4</f>
        <v>21</v>
      </c>
      <c r="AE7" s="121"/>
      <c r="AF7" s="113"/>
      <c r="AG7" s="153">
        <f t="shared" ref="AG7:AG18" si="19">Y7*AG$4</f>
        <v>2.75</v>
      </c>
      <c r="AI7" s="153">
        <f t="shared" ref="AI7:AI18" si="20">Z7*AI$4</f>
        <v>6</v>
      </c>
      <c r="AJ7" s="108"/>
      <c r="AK7" s="121">
        <f t="shared" si="7"/>
        <v>31.75</v>
      </c>
      <c r="AL7" s="134">
        <f t="shared" si="8"/>
        <v>13.43626355</v>
      </c>
      <c r="AM7" s="108"/>
      <c r="AN7" s="107"/>
      <c r="AP7" s="116"/>
      <c r="AR7" s="116">
        <v>0.0</v>
      </c>
      <c r="AS7" s="116">
        <v>1.0</v>
      </c>
      <c r="AU7" s="116">
        <v>11.0</v>
      </c>
      <c r="AW7" s="116">
        <v>1.0</v>
      </c>
      <c r="AY7" s="119">
        <v>1.0</v>
      </c>
      <c r="BA7" s="116">
        <v>8.0</v>
      </c>
      <c r="BB7" s="116">
        <v>2.0</v>
      </c>
      <c r="BD7" s="153">
        <v>6.5</v>
      </c>
      <c r="BE7" s="108"/>
      <c r="BF7" s="149"/>
      <c r="BG7" s="150"/>
      <c r="BH7" s="150"/>
      <c r="BI7" s="121">
        <f t="shared" ref="BI7:BJ7" si="9">AR7*BI$4</f>
        <v>0</v>
      </c>
      <c r="BJ7" s="121">
        <f t="shared" si="9"/>
        <v>6</v>
      </c>
      <c r="BL7" s="121">
        <f t="shared" ref="BL7:BL18" si="22">AU7*BL$4</f>
        <v>44</v>
      </c>
      <c r="BN7" s="121">
        <f t="shared" ref="BN7:BN18" si="23">AW7*BN$4</f>
        <v>10</v>
      </c>
      <c r="BP7" s="150">
        <f t="shared" ref="BP7:BP18" si="24">AY7*BP$4</f>
        <v>5</v>
      </c>
      <c r="BR7" s="121">
        <f t="shared" ref="BR7:BS7" si="10">BA7*BR$4</f>
        <v>80</v>
      </c>
      <c r="BS7" s="121">
        <f t="shared" si="10"/>
        <v>10</v>
      </c>
      <c r="BU7" s="160">
        <f t="shared" ref="BU7:BU18" si="26">BD7*BU$4</f>
        <v>65</v>
      </c>
      <c r="BV7" s="108"/>
      <c r="BW7" s="121">
        <f t="shared" si="11"/>
        <v>220</v>
      </c>
      <c r="BX7" s="134">
        <f t="shared" si="12"/>
        <v>16.2933526</v>
      </c>
      <c r="BY7" s="108"/>
      <c r="BZ7" s="134">
        <f t="shared" ref="BZ7:BZ16" si="27">BX7+AL7+R7+K7+D7</f>
        <v>50.750652</v>
      </c>
      <c r="CB7" s="107">
        <f t="shared" ref="CB7:CB16" si="28">BZ7+(BZ$6/COUNT(BZ$7:BZ$16))</f>
        <v>53.93689515</v>
      </c>
      <c r="CC7" s="108"/>
    </row>
    <row r="8">
      <c r="A8" s="152">
        <v>2.0</v>
      </c>
      <c r="B8" s="152" t="s">
        <v>111</v>
      </c>
      <c r="D8" s="153">
        <v>0.0</v>
      </c>
      <c r="E8" s="108"/>
      <c r="F8" s="154">
        <v>0.0</v>
      </c>
      <c r="G8" s="155"/>
      <c r="H8" s="109">
        <f t="shared" si="13"/>
        <v>0</v>
      </c>
      <c r="I8" s="156"/>
      <c r="J8" s="107">
        <f t="shared" si="14"/>
        <v>0</v>
      </c>
      <c r="K8" s="134">
        <f t="shared" si="5"/>
        <v>0</v>
      </c>
      <c r="L8" s="108"/>
      <c r="M8" s="154"/>
      <c r="N8" s="157">
        <v>0.0</v>
      </c>
      <c r="O8" s="107"/>
      <c r="P8" s="115">
        <f t="shared" si="15"/>
        <v>0</v>
      </c>
      <c r="Q8" s="107">
        <f t="shared" si="16"/>
        <v>0</v>
      </c>
      <c r="R8" s="134">
        <f t="shared" si="6"/>
        <v>0</v>
      </c>
      <c r="S8" s="108"/>
      <c r="T8" s="116">
        <v>0.0</v>
      </c>
      <c r="V8" s="158">
        <v>0.0</v>
      </c>
      <c r="W8" s="107"/>
      <c r="Y8" s="118">
        <v>0.0</v>
      </c>
      <c r="Z8" s="157">
        <v>0.0</v>
      </c>
      <c r="AA8" s="153">
        <f t="shared" si="17"/>
        <v>0</v>
      </c>
      <c r="AC8" s="159">
        <f t="shared" si="18"/>
        <v>0</v>
      </c>
      <c r="AE8" s="121"/>
      <c r="AF8" s="113"/>
      <c r="AG8" s="153">
        <f t="shared" si="19"/>
        <v>0</v>
      </c>
      <c r="AI8" s="153">
        <f t="shared" si="20"/>
        <v>0</v>
      </c>
      <c r="AJ8" s="108"/>
      <c r="AK8" s="121">
        <f t="shared" si="7"/>
        <v>0</v>
      </c>
      <c r="AL8" s="134">
        <f t="shared" si="8"/>
        <v>0</v>
      </c>
      <c r="AM8" s="108"/>
      <c r="AN8" s="116"/>
      <c r="AP8" s="116"/>
      <c r="AR8" s="116">
        <v>0.0</v>
      </c>
      <c r="AS8" s="116">
        <v>0.0</v>
      </c>
      <c r="AU8" s="116">
        <v>1.0</v>
      </c>
      <c r="AW8" s="116">
        <v>0.0</v>
      </c>
      <c r="AY8" s="119">
        <v>0.0</v>
      </c>
      <c r="BA8" s="116">
        <v>1.0</v>
      </c>
      <c r="BB8" s="116">
        <v>0.0</v>
      </c>
      <c r="BD8" s="153">
        <v>0.0</v>
      </c>
      <c r="BE8" s="108"/>
      <c r="BF8" s="149"/>
      <c r="BG8" s="150"/>
      <c r="BH8" s="150"/>
      <c r="BI8" s="121">
        <f t="shared" ref="BI8:BJ8" si="21">AR8*BI$4</f>
        <v>0</v>
      </c>
      <c r="BJ8" s="121">
        <f t="shared" si="21"/>
        <v>0</v>
      </c>
      <c r="BL8" s="121">
        <f t="shared" si="22"/>
        <v>4</v>
      </c>
      <c r="BN8" s="121">
        <f t="shared" si="23"/>
        <v>0</v>
      </c>
      <c r="BP8" s="150">
        <f t="shared" si="24"/>
        <v>0</v>
      </c>
      <c r="BR8" s="121">
        <f t="shared" ref="BR8:BS8" si="25">BA8*BR$4</f>
        <v>10</v>
      </c>
      <c r="BS8" s="121">
        <f t="shared" si="25"/>
        <v>0</v>
      </c>
      <c r="BU8" s="160">
        <f t="shared" si="26"/>
        <v>0</v>
      </c>
      <c r="BV8" s="108"/>
      <c r="BW8" s="121">
        <f t="shared" si="11"/>
        <v>14</v>
      </c>
      <c r="BX8" s="134">
        <f t="shared" si="12"/>
        <v>1.036849711</v>
      </c>
      <c r="BY8" s="108"/>
      <c r="BZ8" s="134">
        <f t="shared" si="27"/>
        <v>1.036849711</v>
      </c>
      <c r="CB8" s="107">
        <f t="shared" si="28"/>
        <v>4.223092856</v>
      </c>
      <c r="CC8" s="108"/>
    </row>
    <row r="9">
      <c r="A9" s="152">
        <v>3.0</v>
      </c>
      <c r="B9" s="152" t="s">
        <v>112</v>
      </c>
      <c r="D9" s="153">
        <v>5.0</v>
      </c>
      <c r="E9" s="108"/>
      <c r="F9" s="154">
        <v>7.0</v>
      </c>
      <c r="G9" s="155"/>
      <c r="H9" s="161">
        <f t="shared" si="13"/>
        <v>21</v>
      </c>
      <c r="I9" s="156"/>
      <c r="J9" s="121">
        <f t="shared" si="14"/>
        <v>21</v>
      </c>
      <c r="K9" s="134">
        <f t="shared" si="5"/>
        <v>13.72111554</v>
      </c>
      <c r="L9" s="108"/>
      <c r="M9" s="154"/>
      <c r="N9" s="157">
        <v>0.0</v>
      </c>
      <c r="O9" s="162"/>
      <c r="P9" s="163">
        <f t="shared" si="15"/>
        <v>0</v>
      </c>
      <c r="Q9" s="107">
        <f t="shared" si="16"/>
        <v>0</v>
      </c>
      <c r="R9" s="134">
        <f t="shared" si="6"/>
        <v>0</v>
      </c>
      <c r="S9" s="108"/>
      <c r="T9" s="116">
        <v>1.0</v>
      </c>
      <c r="V9" s="158">
        <v>4.0</v>
      </c>
      <c r="W9" s="107"/>
      <c r="X9" s="112"/>
      <c r="Y9" s="118">
        <v>4.0</v>
      </c>
      <c r="Z9" s="157">
        <v>3.0</v>
      </c>
      <c r="AA9" s="153">
        <f t="shared" si="17"/>
        <v>2</v>
      </c>
      <c r="AC9" s="159">
        <f t="shared" si="18"/>
        <v>12</v>
      </c>
      <c r="AE9" s="121"/>
      <c r="AF9" s="113"/>
      <c r="AG9" s="153">
        <f t="shared" si="19"/>
        <v>1</v>
      </c>
      <c r="AI9" s="153">
        <f t="shared" si="20"/>
        <v>3</v>
      </c>
      <c r="AJ9" s="108"/>
      <c r="AK9" s="121">
        <f t="shared" si="7"/>
        <v>18</v>
      </c>
      <c r="AL9" s="134">
        <f t="shared" si="8"/>
        <v>7.617409255</v>
      </c>
      <c r="AM9" s="108"/>
      <c r="AN9" s="116"/>
      <c r="AP9" s="116"/>
      <c r="AR9" s="116">
        <v>4.0</v>
      </c>
      <c r="AS9" s="116">
        <v>3.0</v>
      </c>
      <c r="AU9" s="116">
        <v>0.0</v>
      </c>
      <c r="AW9" s="116">
        <v>0.0</v>
      </c>
      <c r="AY9" s="119">
        <v>0.0</v>
      </c>
      <c r="BA9" s="116">
        <v>0.0</v>
      </c>
      <c r="BB9" s="116">
        <v>0.0</v>
      </c>
      <c r="BD9" s="153">
        <v>4.0</v>
      </c>
      <c r="BE9" s="108"/>
      <c r="BF9" s="149"/>
      <c r="BG9" s="150"/>
      <c r="BH9" s="150"/>
      <c r="BI9" s="121">
        <f t="shared" ref="BI9:BJ9" si="29">AR9*BI$4</f>
        <v>20</v>
      </c>
      <c r="BJ9" s="121">
        <f t="shared" si="29"/>
        <v>18</v>
      </c>
      <c r="BL9" s="121">
        <f t="shared" si="22"/>
        <v>0</v>
      </c>
      <c r="BN9" s="121">
        <f t="shared" si="23"/>
        <v>0</v>
      </c>
      <c r="BP9" s="150">
        <f t="shared" si="24"/>
        <v>0</v>
      </c>
      <c r="BR9" s="121">
        <f t="shared" ref="BR9:BS9" si="30">BA9*BR$4</f>
        <v>0</v>
      </c>
      <c r="BS9" s="121">
        <f t="shared" si="30"/>
        <v>0</v>
      </c>
      <c r="BU9" s="160">
        <f t="shared" si="26"/>
        <v>40</v>
      </c>
      <c r="BV9" s="108"/>
      <c r="BW9" s="121">
        <f t="shared" si="11"/>
        <v>78</v>
      </c>
      <c r="BX9" s="134">
        <f t="shared" si="12"/>
        <v>5.776734104</v>
      </c>
      <c r="BY9" s="108"/>
      <c r="BZ9" s="134">
        <f t="shared" si="27"/>
        <v>32.1152589</v>
      </c>
      <c r="CB9" s="107">
        <f t="shared" si="28"/>
        <v>35.30150204</v>
      </c>
      <c r="CC9" s="108"/>
    </row>
    <row r="10">
      <c r="A10" s="152">
        <v>4.0</v>
      </c>
      <c r="B10" s="152" t="s">
        <v>113</v>
      </c>
      <c r="D10" s="153">
        <v>1.0</v>
      </c>
      <c r="E10" s="108"/>
      <c r="F10" s="154">
        <v>0.0</v>
      </c>
      <c r="G10" s="155"/>
      <c r="H10" s="161">
        <f t="shared" si="13"/>
        <v>0</v>
      </c>
      <c r="I10" s="156"/>
      <c r="J10" s="121">
        <f t="shared" si="14"/>
        <v>0</v>
      </c>
      <c r="K10" s="134">
        <f t="shared" si="5"/>
        <v>0</v>
      </c>
      <c r="L10" s="108"/>
      <c r="M10" s="154"/>
      <c r="N10" s="157">
        <v>0.0</v>
      </c>
      <c r="O10" s="162"/>
      <c r="P10" s="163">
        <f t="shared" si="15"/>
        <v>0</v>
      </c>
      <c r="Q10" s="107">
        <f t="shared" si="16"/>
        <v>0</v>
      </c>
      <c r="R10" s="134">
        <f t="shared" si="6"/>
        <v>0</v>
      </c>
      <c r="S10" s="108"/>
      <c r="T10" s="116">
        <v>1.0</v>
      </c>
      <c r="V10" s="158">
        <v>5.0</v>
      </c>
      <c r="W10" s="107"/>
      <c r="X10" s="112"/>
      <c r="Y10" s="118">
        <v>7.0</v>
      </c>
      <c r="Z10" s="157">
        <v>6.5</v>
      </c>
      <c r="AA10" s="153">
        <f t="shared" si="17"/>
        <v>2</v>
      </c>
      <c r="AC10" s="159">
        <f t="shared" si="18"/>
        <v>15</v>
      </c>
      <c r="AE10" s="121"/>
      <c r="AF10" s="113"/>
      <c r="AG10" s="153">
        <f t="shared" si="19"/>
        <v>1.75</v>
      </c>
      <c r="AI10" s="153">
        <f t="shared" si="20"/>
        <v>6.5</v>
      </c>
      <c r="AJ10" s="108"/>
      <c r="AK10" s="121">
        <f t="shared" si="7"/>
        <v>25.25</v>
      </c>
      <c r="AL10" s="134">
        <f t="shared" si="8"/>
        <v>10.68553243</v>
      </c>
      <c r="AM10" s="108"/>
      <c r="AN10" s="116"/>
      <c r="AP10" s="116"/>
      <c r="AR10" s="116">
        <v>0.0</v>
      </c>
      <c r="AS10" s="116">
        <v>0.0</v>
      </c>
      <c r="AU10" s="116">
        <v>1.0</v>
      </c>
      <c r="AW10" s="116">
        <v>1.0</v>
      </c>
      <c r="AY10" s="119">
        <v>0.0</v>
      </c>
      <c r="BA10" s="116">
        <v>6.0</v>
      </c>
      <c r="BB10" s="116">
        <v>2.0</v>
      </c>
      <c r="BD10" s="153">
        <v>5.5</v>
      </c>
      <c r="BE10" s="108"/>
      <c r="BF10" s="149"/>
      <c r="BG10" s="150"/>
      <c r="BH10" s="150"/>
      <c r="BI10" s="121">
        <f t="shared" ref="BI10:BJ10" si="31">AR10*BI$4</f>
        <v>0</v>
      </c>
      <c r="BJ10" s="121">
        <f t="shared" si="31"/>
        <v>0</v>
      </c>
      <c r="BL10" s="121">
        <f t="shared" si="22"/>
        <v>4</v>
      </c>
      <c r="BN10" s="121">
        <f t="shared" si="23"/>
        <v>10</v>
      </c>
      <c r="BP10" s="150">
        <f t="shared" si="24"/>
        <v>0</v>
      </c>
      <c r="BR10" s="121">
        <f t="shared" ref="BR10:BS10" si="32">BA10*BR$4</f>
        <v>60</v>
      </c>
      <c r="BS10" s="121">
        <f t="shared" si="32"/>
        <v>10</v>
      </c>
      <c r="BU10" s="160">
        <f t="shared" si="26"/>
        <v>55</v>
      </c>
      <c r="BV10" s="108"/>
      <c r="BW10" s="121">
        <f t="shared" si="11"/>
        <v>139</v>
      </c>
      <c r="BX10" s="134">
        <f t="shared" si="12"/>
        <v>10.29443642</v>
      </c>
      <c r="BY10" s="108"/>
      <c r="BZ10" s="134">
        <f t="shared" si="27"/>
        <v>21.97996884</v>
      </c>
      <c r="CB10" s="107">
        <f t="shared" si="28"/>
        <v>25.16621199</v>
      </c>
      <c r="CC10" s="108"/>
    </row>
    <row r="11">
      <c r="A11" s="152">
        <v>5.0</v>
      </c>
      <c r="B11" s="152" t="s">
        <v>114</v>
      </c>
      <c r="D11" s="153">
        <v>1.0</v>
      </c>
      <c r="E11" s="108"/>
      <c r="F11" s="154">
        <v>0.0</v>
      </c>
      <c r="G11" s="155"/>
      <c r="H11" s="161">
        <f t="shared" si="13"/>
        <v>0</v>
      </c>
      <c r="I11" s="156"/>
      <c r="J11" s="121">
        <f t="shared" si="14"/>
        <v>0</v>
      </c>
      <c r="K11" s="134">
        <f t="shared" si="5"/>
        <v>0</v>
      </c>
      <c r="L11" s="108"/>
      <c r="M11" s="154"/>
      <c r="N11" s="157">
        <v>0.0</v>
      </c>
      <c r="O11" s="162"/>
      <c r="P11" s="163">
        <f t="shared" si="15"/>
        <v>0</v>
      </c>
      <c r="Q11" s="107">
        <f t="shared" si="16"/>
        <v>0</v>
      </c>
      <c r="R11" s="134">
        <f t="shared" si="6"/>
        <v>0</v>
      </c>
      <c r="S11" s="108"/>
      <c r="T11" s="116">
        <v>1.0</v>
      </c>
      <c r="V11" s="158">
        <v>5.5</v>
      </c>
      <c r="W11" s="107"/>
      <c r="X11" s="112"/>
      <c r="Y11" s="118">
        <v>1.0</v>
      </c>
      <c r="Z11" s="157">
        <v>2.0</v>
      </c>
      <c r="AA11" s="153">
        <f t="shared" si="17"/>
        <v>2</v>
      </c>
      <c r="AC11" s="159">
        <f t="shared" si="18"/>
        <v>16.5</v>
      </c>
      <c r="AE11" s="121"/>
      <c r="AF11" s="113"/>
      <c r="AG11" s="153">
        <f t="shared" si="19"/>
        <v>0.25</v>
      </c>
      <c r="AI11" s="153">
        <f t="shared" si="20"/>
        <v>2</v>
      </c>
      <c r="AJ11" s="108"/>
      <c r="AK11" s="121">
        <f t="shared" si="7"/>
        <v>20.75</v>
      </c>
      <c r="AL11" s="134">
        <f t="shared" si="8"/>
        <v>8.781180114</v>
      </c>
      <c r="AM11" s="108"/>
      <c r="AN11" s="116"/>
      <c r="AP11" s="116"/>
      <c r="AR11" s="116">
        <v>3.0</v>
      </c>
      <c r="AS11" s="116">
        <v>2.0</v>
      </c>
      <c r="AU11" s="116">
        <v>0.0</v>
      </c>
      <c r="AW11" s="116">
        <v>0.0</v>
      </c>
      <c r="AY11" s="119">
        <v>0.0</v>
      </c>
      <c r="BA11" s="116">
        <v>0.0</v>
      </c>
      <c r="BB11" s="116">
        <v>0.0</v>
      </c>
      <c r="BD11" s="153">
        <v>2.5</v>
      </c>
      <c r="BE11" s="108"/>
      <c r="BF11" s="150"/>
      <c r="BG11" s="150"/>
      <c r="BH11" s="150"/>
      <c r="BI11" s="121">
        <f t="shared" ref="BI11:BJ11" si="33">AR11*BI$4</f>
        <v>15</v>
      </c>
      <c r="BJ11" s="121">
        <f t="shared" si="33"/>
        <v>12</v>
      </c>
      <c r="BL11" s="121">
        <f t="shared" si="22"/>
        <v>0</v>
      </c>
      <c r="BN11" s="121">
        <f t="shared" si="23"/>
        <v>0</v>
      </c>
      <c r="BP11" s="150">
        <f t="shared" si="24"/>
        <v>0</v>
      </c>
      <c r="BR11" s="121">
        <f t="shared" ref="BR11:BS11" si="34">BA11*BR$4</f>
        <v>0</v>
      </c>
      <c r="BS11" s="121">
        <f t="shared" si="34"/>
        <v>0</v>
      </c>
      <c r="BU11" s="160">
        <f t="shared" si="26"/>
        <v>25</v>
      </c>
      <c r="BV11" s="108"/>
      <c r="BW11" s="121">
        <f t="shared" si="11"/>
        <v>52</v>
      </c>
      <c r="BX11" s="134">
        <f t="shared" si="12"/>
        <v>3.851156069</v>
      </c>
      <c r="BY11" s="108"/>
      <c r="BZ11" s="134">
        <f t="shared" si="27"/>
        <v>13.63233618</v>
      </c>
      <c r="CB11" s="107">
        <f t="shared" si="28"/>
        <v>16.81857933</v>
      </c>
      <c r="CC11" s="108"/>
    </row>
    <row r="12">
      <c r="A12" s="152">
        <v>6.0</v>
      </c>
      <c r="B12" s="152" t="s">
        <v>115</v>
      </c>
      <c r="D12" s="153">
        <v>1.0</v>
      </c>
      <c r="E12" s="108"/>
      <c r="F12" s="154">
        <v>0.0</v>
      </c>
      <c r="G12" s="155"/>
      <c r="H12" s="161">
        <f t="shared" si="13"/>
        <v>0</v>
      </c>
      <c r="I12" s="156"/>
      <c r="J12" s="121">
        <f t="shared" si="14"/>
        <v>0</v>
      </c>
      <c r="K12" s="134">
        <f t="shared" si="5"/>
        <v>0</v>
      </c>
      <c r="L12" s="108"/>
      <c r="M12" s="154"/>
      <c r="N12" s="157">
        <v>0.0</v>
      </c>
      <c r="O12" s="107"/>
      <c r="P12" s="115">
        <f t="shared" ref="P12:P18" si="37">M12*P$4</f>
        <v>0</v>
      </c>
      <c r="Q12" s="107">
        <f t="shared" si="16"/>
        <v>0</v>
      </c>
      <c r="R12" s="134">
        <f t="shared" si="6"/>
        <v>0</v>
      </c>
      <c r="S12" s="108"/>
      <c r="T12" s="116">
        <v>0.0</v>
      </c>
      <c r="V12" s="158">
        <v>0.0</v>
      </c>
      <c r="W12" s="107"/>
      <c r="X12" s="112"/>
      <c r="Y12" s="118">
        <v>0.0</v>
      </c>
      <c r="Z12" s="157">
        <v>0.0</v>
      </c>
      <c r="AA12" s="153">
        <f t="shared" si="17"/>
        <v>0</v>
      </c>
      <c r="AC12" s="159">
        <f t="shared" si="18"/>
        <v>0</v>
      </c>
      <c r="AE12" s="121"/>
      <c r="AF12" s="113"/>
      <c r="AG12" s="153">
        <f t="shared" si="19"/>
        <v>0</v>
      </c>
      <c r="AI12" s="153">
        <f t="shared" si="20"/>
        <v>0</v>
      </c>
      <c r="AJ12" s="108"/>
      <c r="AK12" s="121">
        <f t="shared" si="7"/>
        <v>0</v>
      </c>
      <c r="AL12" s="134">
        <f t="shared" si="8"/>
        <v>0</v>
      </c>
      <c r="AM12" s="108"/>
      <c r="AN12" s="107"/>
      <c r="AP12" s="107"/>
      <c r="AR12" s="116">
        <v>1.0</v>
      </c>
      <c r="AS12" s="116">
        <v>0.0</v>
      </c>
      <c r="AU12" s="116">
        <v>0.0</v>
      </c>
      <c r="AW12" s="116">
        <v>0.0</v>
      </c>
      <c r="AY12" s="119">
        <v>0.0</v>
      </c>
      <c r="BA12" s="116">
        <v>0.0</v>
      </c>
      <c r="BB12" s="116">
        <v>0.0</v>
      </c>
      <c r="BD12" s="153">
        <v>0.0</v>
      </c>
      <c r="BE12" s="108"/>
      <c r="BF12" s="150"/>
      <c r="BG12" s="150"/>
      <c r="BH12" s="150"/>
      <c r="BI12" s="121">
        <f t="shared" ref="BI12:BJ12" si="35">AR12*BI$4</f>
        <v>5</v>
      </c>
      <c r="BJ12" s="121">
        <f t="shared" si="35"/>
        <v>0</v>
      </c>
      <c r="BL12" s="121">
        <f t="shared" si="22"/>
        <v>0</v>
      </c>
      <c r="BN12" s="121">
        <f t="shared" si="23"/>
        <v>0</v>
      </c>
      <c r="BP12" s="150">
        <f t="shared" si="24"/>
        <v>0</v>
      </c>
      <c r="BR12" s="121">
        <f t="shared" ref="BR12:BS12" si="36">BA12*BR$4</f>
        <v>0</v>
      </c>
      <c r="BS12" s="121">
        <f t="shared" si="36"/>
        <v>0</v>
      </c>
      <c r="BU12" s="160">
        <f t="shared" si="26"/>
        <v>0</v>
      </c>
      <c r="BV12" s="108"/>
      <c r="BW12" s="121">
        <f t="shared" si="11"/>
        <v>5</v>
      </c>
      <c r="BX12" s="134">
        <f t="shared" si="12"/>
        <v>0.3703034682</v>
      </c>
      <c r="BY12" s="108"/>
      <c r="BZ12" s="134">
        <f t="shared" si="27"/>
        <v>1.370303468</v>
      </c>
      <c r="CB12" s="107">
        <f t="shared" si="28"/>
        <v>4.556546613</v>
      </c>
      <c r="CC12" s="108"/>
    </row>
    <row r="13">
      <c r="A13" s="152">
        <v>7.0</v>
      </c>
      <c r="B13" s="152" t="s">
        <v>116</v>
      </c>
      <c r="D13" s="153">
        <v>4.0</v>
      </c>
      <c r="E13" s="108"/>
      <c r="F13" s="154">
        <v>0.0</v>
      </c>
      <c r="G13" s="155"/>
      <c r="H13" s="161">
        <f t="shared" si="13"/>
        <v>0</v>
      </c>
      <c r="I13" s="156"/>
      <c r="J13" s="121">
        <f t="shared" si="14"/>
        <v>0</v>
      </c>
      <c r="K13" s="134">
        <f t="shared" si="5"/>
        <v>0</v>
      </c>
      <c r="L13" s="108"/>
      <c r="M13" s="154"/>
      <c r="N13" s="157">
        <v>0.0</v>
      </c>
      <c r="O13" s="107"/>
      <c r="P13" s="115">
        <f t="shared" si="37"/>
        <v>0</v>
      </c>
      <c r="Q13" s="107">
        <f t="shared" si="16"/>
        <v>0</v>
      </c>
      <c r="R13" s="134">
        <f t="shared" si="6"/>
        <v>0</v>
      </c>
      <c r="S13" s="108"/>
      <c r="T13" s="116">
        <v>0.0</v>
      </c>
      <c r="V13" s="158">
        <v>0.0</v>
      </c>
      <c r="W13" s="107"/>
      <c r="X13" s="112"/>
      <c r="Y13" s="118">
        <v>0.0</v>
      </c>
      <c r="Z13" s="157">
        <v>0.0</v>
      </c>
      <c r="AA13" s="153">
        <f t="shared" si="17"/>
        <v>0</v>
      </c>
      <c r="AC13" s="159">
        <f t="shared" si="18"/>
        <v>0</v>
      </c>
      <c r="AE13" s="121"/>
      <c r="AF13" s="113"/>
      <c r="AG13" s="153">
        <f t="shared" si="19"/>
        <v>0</v>
      </c>
      <c r="AI13" s="153">
        <f t="shared" si="20"/>
        <v>0</v>
      </c>
      <c r="AJ13" s="108"/>
      <c r="AK13" s="121">
        <f t="shared" si="7"/>
        <v>0</v>
      </c>
      <c r="AL13" s="134">
        <f t="shared" si="8"/>
        <v>0</v>
      </c>
      <c r="AM13" s="108"/>
      <c r="AN13" s="107"/>
      <c r="AP13" s="107"/>
      <c r="AR13" s="116">
        <v>1.0</v>
      </c>
      <c r="AS13" s="116">
        <v>0.0</v>
      </c>
      <c r="AU13" s="116">
        <v>0.0</v>
      </c>
      <c r="AW13" s="116">
        <v>0.0</v>
      </c>
      <c r="AY13" s="119">
        <v>0.0</v>
      </c>
      <c r="BA13" s="116">
        <v>0.0</v>
      </c>
      <c r="BB13" s="116">
        <v>0.0</v>
      </c>
      <c r="BD13" s="153">
        <v>0.0</v>
      </c>
      <c r="BE13" s="108"/>
      <c r="BF13" s="149"/>
      <c r="BG13" s="150"/>
      <c r="BH13" s="150"/>
      <c r="BI13" s="121">
        <f t="shared" ref="BI13:BJ13" si="38">AR13*BI$4</f>
        <v>5</v>
      </c>
      <c r="BJ13" s="121">
        <f t="shared" si="38"/>
        <v>0</v>
      </c>
      <c r="BL13" s="121">
        <f t="shared" si="22"/>
        <v>0</v>
      </c>
      <c r="BN13" s="121">
        <f t="shared" si="23"/>
        <v>0</v>
      </c>
      <c r="BP13" s="150">
        <f t="shared" si="24"/>
        <v>0</v>
      </c>
      <c r="BR13" s="121">
        <f t="shared" ref="BR13:BS13" si="39">BA13*BR$4</f>
        <v>0</v>
      </c>
      <c r="BS13" s="121">
        <f t="shared" si="39"/>
        <v>0</v>
      </c>
      <c r="BU13" s="160">
        <f t="shared" si="26"/>
        <v>0</v>
      </c>
      <c r="BV13" s="108"/>
      <c r="BW13" s="121">
        <f t="shared" si="11"/>
        <v>5</v>
      </c>
      <c r="BX13" s="134">
        <f t="shared" si="12"/>
        <v>0.3703034682</v>
      </c>
      <c r="BY13" s="108"/>
      <c r="BZ13" s="134">
        <f t="shared" si="27"/>
        <v>4.370303468</v>
      </c>
      <c r="CB13" s="107">
        <f t="shared" si="28"/>
        <v>7.556546613</v>
      </c>
      <c r="CC13" s="108"/>
    </row>
    <row r="14">
      <c r="A14" s="152">
        <v>8.0</v>
      </c>
      <c r="B14" s="152" t="s">
        <v>117</v>
      </c>
      <c r="D14" s="153">
        <v>1.0</v>
      </c>
      <c r="E14" s="108"/>
      <c r="F14" s="154">
        <v>0.0</v>
      </c>
      <c r="G14" s="155"/>
      <c r="H14" s="161">
        <f t="shared" si="13"/>
        <v>0</v>
      </c>
      <c r="I14" s="156"/>
      <c r="J14" s="121">
        <f t="shared" si="14"/>
        <v>0</v>
      </c>
      <c r="K14" s="134">
        <f t="shared" si="5"/>
        <v>0</v>
      </c>
      <c r="L14" s="108"/>
      <c r="M14" s="154"/>
      <c r="N14" s="157">
        <v>0.0</v>
      </c>
      <c r="O14" s="107"/>
      <c r="P14" s="115">
        <f t="shared" si="37"/>
        <v>0</v>
      </c>
      <c r="Q14" s="107">
        <f t="shared" si="16"/>
        <v>0</v>
      </c>
      <c r="R14" s="134">
        <f t="shared" si="6"/>
        <v>0</v>
      </c>
      <c r="S14" s="108"/>
      <c r="T14" s="116">
        <v>0.0</v>
      </c>
      <c r="V14" s="158">
        <v>0.0</v>
      </c>
      <c r="W14" s="107"/>
      <c r="X14" s="112"/>
      <c r="Y14" s="118">
        <v>0.0</v>
      </c>
      <c r="Z14" s="157">
        <v>0.0</v>
      </c>
      <c r="AA14" s="153">
        <f t="shared" si="17"/>
        <v>0</v>
      </c>
      <c r="AC14" s="159">
        <f t="shared" si="18"/>
        <v>0</v>
      </c>
      <c r="AE14" s="121"/>
      <c r="AF14" s="113"/>
      <c r="AG14" s="153">
        <f t="shared" si="19"/>
        <v>0</v>
      </c>
      <c r="AI14" s="153">
        <f t="shared" si="20"/>
        <v>0</v>
      </c>
      <c r="AJ14" s="108"/>
      <c r="AK14" s="121">
        <f t="shared" si="7"/>
        <v>0</v>
      </c>
      <c r="AL14" s="134">
        <f t="shared" si="8"/>
        <v>0</v>
      </c>
      <c r="AM14" s="108"/>
      <c r="AN14" s="107"/>
      <c r="AP14" s="107"/>
      <c r="AR14" s="116">
        <v>0.0</v>
      </c>
      <c r="AS14" s="116">
        <v>0.0</v>
      </c>
      <c r="AU14" s="116">
        <v>0.0</v>
      </c>
      <c r="AW14" s="116">
        <v>0.0</v>
      </c>
      <c r="AY14" s="119">
        <v>0.0</v>
      </c>
      <c r="BA14" s="116">
        <v>0.0</v>
      </c>
      <c r="BB14" s="116">
        <v>0.0</v>
      </c>
      <c r="BD14" s="153">
        <v>0.0</v>
      </c>
      <c r="BE14" s="108"/>
      <c r="BF14" s="149"/>
      <c r="BG14" s="150"/>
      <c r="BH14" s="150"/>
      <c r="BI14" s="121">
        <f t="shared" ref="BI14:BJ14" si="40">AR14*BI$4</f>
        <v>0</v>
      </c>
      <c r="BJ14" s="121">
        <f t="shared" si="40"/>
        <v>0</v>
      </c>
      <c r="BL14" s="121">
        <f t="shared" si="22"/>
        <v>0</v>
      </c>
      <c r="BN14" s="121">
        <f t="shared" si="23"/>
        <v>0</v>
      </c>
      <c r="BP14" s="150">
        <f t="shared" si="24"/>
        <v>0</v>
      </c>
      <c r="BR14" s="121">
        <f t="shared" ref="BR14:BS14" si="41">BA14*BR$4</f>
        <v>0</v>
      </c>
      <c r="BS14" s="121">
        <f t="shared" si="41"/>
        <v>0</v>
      </c>
      <c r="BU14" s="160">
        <f t="shared" si="26"/>
        <v>0</v>
      </c>
      <c r="BV14" s="108"/>
      <c r="BW14" s="121">
        <f t="shared" si="11"/>
        <v>0</v>
      </c>
      <c r="BX14" s="134">
        <f t="shared" si="12"/>
        <v>0</v>
      </c>
      <c r="BY14" s="108"/>
      <c r="BZ14" s="134">
        <f t="shared" si="27"/>
        <v>1</v>
      </c>
      <c r="CB14" s="107">
        <f t="shared" si="28"/>
        <v>4.186243145</v>
      </c>
      <c r="CC14" s="108"/>
    </row>
    <row r="15">
      <c r="A15" s="152">
        <v>9.0</v>
      </c>
      <c r="B15" s="152" t="s">
        <v>118</v>
      </c>
      <c r="D15" s="153">
        <v>2.0</v>
      </c>
      <c r="E15" s="108"/>
      <c r="F15" s="154">
        <v>0.0</v>
      </c>
      <c r="G15" s="155"/>
      <c r="H15" s="161">
        <f t="shared" si="13"/>
        <v>0</v>
      </c>
      <c r="I15" s="156"/>
      <c r="J15" s="121">
        <f t="shared" si="14"/>
        <v>0</v>
      </c>
      <c r="K15" s="134">
        <f t="shared" si="5"/>
        <v>0</v>
      </c>
      <c r="L15" s="108"/>
      <c r="M15" s="154"/>
      <c r="N15" s="157">
        <v>0.0</v>
      </c>
      <c r="O15" s="107"/>
      <c r="P15" s="115">
        <f t="shared" si="37"/>
        <v>0</v>
      </c>
      <c r="Q15" s="107">
        <f t="shared" si="16"/>
        <v>0</v>
      </c>
      <c r="R15" s="134">
        <f t="shared" si="6"/>
        <v>0</v>
      </c>
      <c r="S15" s="108"/>
      <c r="T15" s="116">
        <v>0.0</v>
      </c>
      <c r="V15" s="158">
        <v>0.0</v>
      </c>
      <c r="W15" s="107"/>
      <c r="X15" s="112"/>
      <c r="Y15" s="118">
        <v>0.0</v>
      </c>
      <c r="Z15" s="157">
        <v>0.0</v>
      </c>
      <c r="AA15" s="153">
        <f t="shared" si="17"/>
        <v>0</v>
      </c>
      <c r="AC15" s="159">
        <f t="shared" si="18"/>
        <v>0</v>
      </c>
      <c r="AE15" s="121"/>
      <c r="AF15" s="113"/>
      <c r="AG15" s="153">
        <f t="shared" si="19"/>
        <v>0</v>
      </c>
      <c r="AI15" s="153">
        <f t="shared" si="20"/>
        <v>0</v>
      </c>
      <c r="AJ15" s="108"/>
      <c r="AK15" s="121">
        <f t="shared" si="7"/>
        <v>0</v>
      </c>
      <c r="AL15" s="134">
        <f t="shared" si="8"/>
        <v>0</v>
      </c>
      <c r="AM15" s="108"/>
      <c r="AN15" s="107"/>
      <c r="AP15" s="107"/>
      <c r="AR15" s="116">
        <v>0.0</v>
      </c>
      <c r="AS15" s="116">
        <v>0.0</v>
      </c>
      <c r="AU15" s="116">
        <v>0.0</v>
      </c>
      <c r="AW15" s="116">
        <v>0.0</v>
      </c>
      <c r="AY15" s="119">
        <v>0.0</v>
      </c>
      <c r="BA15" s="116">
        <v>0.0</v>
      </c>
      <c r="BB15" s="116">
        <v>0.0</v>
      </c>
      <c r="BD15" s="153">
        <v>0.0</v>
      </c>
      <c r="BE15" s="108"/>
      <c r="BF15" s="149"/>
      <c r="BG15" s="150"/>
      <c r="BH15" s="150"/>
      <c r="BI15" s="121">
        <f t="shared" ref="BI15:BJ15" si="42">AR15*BI$4</f>
        <v>0</v>
      </c>
      <c r="BJ15" s="121">
        <f t="shared" si="42"/>
        <v>0</v>
      </c>
      <c r="BL15" s="121">
        <f t="shared" si="22"/>
        <v>0</v>
      </c>
      <c r="BN15" s="121">
        <f t="shared" si="23"/>
        <v>0</v>
      </c>
      <c r="BP15" s="150">
        <f t="shared" si="24"/>
        <v>0</v>
      </c>
      <c r="BR15" s="121">
        <f t="shared" ref="BR15:BS15" si="43">BA15*BR$4</f>
        <v>0</v>
      </c>
      <c r="BS15" s="121">
        <f t="shared" si="43"/>
        <v>0</v>
      </c>
      <c r="BU15" s="160">
        <f t="shared" si="26"/>
        <v>0</v>
      </c>
      <c r="BV15" s="108"/>
      <c r="BW15" s="121">
        <f t="shared" si="11"/>
        <v>0</v>
      </c>
      <c r="BX15" s="134">
        <f t="shared" si="12"/>
        <v>0</v>
      </c>
      <c r="BY15" s="108"/>
      <c r="BZ15" s="134">
        <f t="shared" si="27"/>
        <v>2</v>
      </c>
      <c r="CB15" s="107">
        <f t="shared" si="28"/>
        <v>5.186243145</v>
      </c>
      <c r="CC15" s="108"/>
    </row>
    <row r="16">
      <c r="A16" s="152">
        <v>10.0</v>
      </c>
      <c r="B16" s="152" t="s">
        <v>119</v>
      </c>
      <c r="D16" s="153">
        <v>0.0</v>
      </c>
      <c r="E16" s="108"/>
      <c r="F16" s="154">
        <v>0.0</v>
      </c>
      <c r="G16" s="155"/>
      <c r="H16" s="161">
        <f t="shared" si="13"/>
        <v>0</v>
      </c>
      <c r="I16" s="156"/>
      <c r="J16" s="121">
        <f t="shared" si="14"/>
        <v>0</v>
      </c>
      <c r="K16" s="134">
        <f t="shared" si="5"/>
        <v>0</v>
      </c>
      <c r="L16" s="108"/>
      <c r="M16" s="154"/>
      <c r="N16" s="157">
        <v>0.0</v>
      </c>
      <c r="O16" s="107"/>
      <c r="P16" s="115">
        <f t="shared" si="37"/>
        <v>0</v>
      </c>
      <c r="Q16" s="107">
        <f t="shared" si="16"/>
        <v>0</v>
      </c>
      <c r="R16" s="134">
        <f t="shared" si="6"/>
        <v>0</v>
      </c>
      <c r="S16" s="108"/>
      <c r="T16" s="116">
        <v>0.0</v>
      </c>
      <c r="V16" s="158">
        <v>0.0</v>
      </c>
      <c r="W16" s="107"/>
      <c r="X16" s="112"/>
      <c r="Y16" s="118">
        <v>0.0</v>
      </c>
      <c r="Z16" s="157">
        <v>0.0</v>
      </c>
      <c r="AA16" s="153">
        <f t="shared" si="17"/>
        <v>0</v>
      </c>
      <c r="AC16" s="159">
        <f t="shared" si="18"/>
        <v>0</v>
      </c>
      <c r="AE16" s="121"/>
      <c r="AF16" s="113"/>
      <c r="AG16" s="153">
        <f t="shared" si="19"/>
        <v>0</v>
      </c>
      <c r="AI16" s="153">
        <f t="shared" si="20"/>
        <v>0</v>
      </c>
      <c r="AJ16" s="108"/>
      <c r="AK16" s="121">
        <f t="shared" si="7"/>
        <v>0</v>
      </c>
      <c r="AL16" s="134">
        <f t="shared" si="8"/>
        <v>0</v>
      </c>
      <c r="AM16" s="108"/>
      <c r="AN16" s="107"/>
      <c r="AP16" s="107"/>
      <c r="AR16" s="116">
        <v>0.0</v>
      </c>
      <c r="AS16" s="116">
        <v>0.0</v>
      </c>
      <c r="AU16" s="116">
        <v>0.0</v>
      </c>
      <c r="AW16" s="116">
        <v>0.0</v>
      </c>
      <c r="AY16" s="119">
        <v>0.0</v>
      </c>
      <c r="BA16" s="116">
        <v>1.0</v>
      </c>
      <c r="BB16" s="116">
        <v>0.0</v>
      </c>
      <c r="BD16" s="153">
        <v>0.0</v>
      </c>
      <c r="BE16" s="108"/>
      <c r="BF16" s="149"/>
      <c r="BG16" s="150"/>
      <c r="BH16" s="150"/>
      <c r="BI16" s="121">
        <f t="shared" ref="BI16:BJ16" si="44">AR16*BI$4</f>
        <v>0</v>
      </c>
      <c r="BJ16" s="121">
        <f t="shared" si="44"/>
        <v>0</v>
      </c>
      <c r="BL16" s="121">
        <f t="shared" si="22"/>
        <v>0</v>
      </c>
      <c r="BN16" s="121">
        <f t="shared" si="23"/>
        <v>0</v>
      </c>
      <c r="BP16" s="150">
        <f t="shared" si="24"/>
        <v>0</v>
      </c>
      <c r="BR16" s="121">
        <f t="shared" ref="BR16:BS16" si="45">BA16*BR$4</f>
        <v>10</v>
      </c>
      <c r="BS16" s="121">
        <f t="shared" si="45"/>
        <v>0</v>
      </c>
      <c r="BU16" s="160">
        <f t="shared" si="26"/>
        <v>0</v>
      </c>
      <c r="BV16" s="108"/>
      <c r="BW16" s="121">
        <f t="shared" si="11"/>
        <v>10</v>
      </c>
      <c r="BX16" s="134">
        <f t="shared" si="12"/>
        <v>0.7406069364</v>
      </c>
      <c r="BY16" s="108"/>
      <c r="BZ16" s="134">
        <f t="shared" si="27"/>
        <v>0.7406069364</v>
      </c>
      <c r="CB16" s="107">
        <f t="shared" si="28"/>
        <v>3.926850082</v>
      </c>
      <c r="CC16" s="108"/>
    </row>
    <row r="17">
      <c r="A17" s="152"/>
      <c r="B17" s="152"/>
      <c r="D17" s="153"/>
      <c r="E17" s="108"/>
      <c r="F17" s="154"/>
      <c r="G17" s="155"/>
      <c r="H17" s="161">
        <f t="shared" si="13"/>
        <v>0</v>
      </c>
      <c r="I17" s="156"/>
      <c r="J17" s="121">
        <f t="shared" si="14"/>
        <v>0</v>
      </c>
      <c r="K17" s="134">
        <f t="shared" si="5"/>
        <v>0</v>
      </c>
      <c r="L17" s="108"/>
      <c r="M17" s="154"/>
      <c r="N17" s="157"/>
      <c r="O17" s="107"/>
      <c r="P17" s="115">
        <f t="shared" si="37"/>
        <v>0</v>
      </c>
      <c r="Q17" s="107">
        <f t="shared" si="16"/>
        <v>0</v>
      </c>
      <c r="R17" s="134">
        <f t="shared" si="6"/>
        <v>0</v>
      </c>
      <c r="S17" s="108"/>
      <c r="T17" s="116"/>
      <c r="V17" s="158"/>
      <c r="W17" s="107"/>
      <c r="X17" s="112"/>
      <c r="Y17" s="118"/>
      <c r="Z17" s="157"/>
      <c r="AA17" s="153">
        <f t="shared" si="17"/>
        <v>0</v>
      </c>
      <c r="AC17" s="159">
        <f t="shared" si="18"/>
        <v>0</v>
      </c>
      <c r="AE17" s="121"/>
      <c r="AF17" s="113"/>
      <c r="AG17" s="153">
        <f t="shared" si="19"/>
        <v>0</v>
      </c>
      <c r="AI17" s="153">
        <f t="shared" si="20"/>
        <v>0</v>
      </c>
      <c r="AJ17" s="108"/>
      <c r="AK17" s="121">
        <f t="shared" si="7"/>
        <v>0</v>
      </c>
      <c r="AL17" s="134">
        <f t="shared" si="8"/>
        <v>0</v>
      </c>
      <c r="AM17" s="108"/>
      <c r="AN17" s="107"/>
      <c r="AP17" s="107"/>
      <c r="AR17" s="116"/>
      <c r="AS17" s="116"/>
      <c r="AU17" s="116"/>
      <c r="AW17" s="116"/>
      <c r="AY17" s="114"/>
      <c r="BA17" s="116"/>
      <c r="BB17" s="116"/>
      <c r="BD17" s="153"/>
      <c r="BE17" s="108"/>
      <c r="BF17" s="149"/>
      <c r="BG17" s="150"/>
      <c r="BH17" s="150"/>
      <c r="BI17" s="121">
        <f t="shared" ref="BI17:BJ17" si="46">AR17*BI$4</f>
        <v>0</v>
      </c>
      <c r="BJ17" s="121">
        <f t="shared" si="46"/>
        <v>0</v>
      </c>
      <c r="BL17" s="121">
        <f t="shared" si="22"/>
        <v>0</v>
      </c>
      <c r="BN17" s="121">
        <f t="shared" si="23"/>
        <v>0</v>
      </c>
      <c r="BP17" s="150">
        <f t="shared" si="24"/>
        <v>0</v>
      </c>
      <c r="BR17" s="121">
        <f t="shared" ref="BR17:BS17" si="47">BA17*BR$4</f>
        <v>0</v>
      </c>
      <c r="BS17" s="121">
        <f t="shared" si="47"/>
        <v>0</v>
      </c>
      <c r="BU17" s="160">
        <f t="shared" si="26"/>
        <v>0</v>
      </c>
      <c r="BV17" s="108"/>
      <c r="BW17" s="121">
        <f t="shared" si="11"/>
        <v>0</v>
      </c>
      <c r="BX17" s="134">
        <f t="shared" si="12"/>
        <v>0</v>
      </c>
      <c r="BY17" s="108"/>
      <c r="BZ17" s="121"/>
      <c r="CB17" s="107"/>
      <c r="CC17" s="108"/>
    </row>
    <row r="18">
      <c r="A18" s="164"/>
      <c r="B18" s="164"/>
      <c r="C18" s="123"/>
      <c r="D18" s="165"/>
      <c r="E18" s="122"/>
      <c r="F18" s="154"/>
      <c r="G18" s="155"/>
      <c r="H18" s="161">
        <f t="shared" si="13"/>
        <v>0</v>
      </c>
      <c r="I18" s="166"/>
      <c r="J18" s="167">
        <f t="shared" si="14"/>
        <v>0</v>
      </c>
      <c r="K18" s="168">
        <f t="shared" si="5"/>
        <v>0</v>
      </c>
      <c r="L18" s="122"/>
      <c r="M18" s="169"/>
      <c r="N18" s="170"/>
      <c r="O18" s="120"/>
      <c r="P18" s="171">
        <f t="shared" si="37"/>
        <v>0</v>
      </c>
      <c r="Q18" s="107">
        <f t="shared" si="16"/>
        <v>0</v>
      </c>
      <c r="R18" s="168">
        <f t="shared" si="6"/>
        <v>0</v>
      </c>
      <c r="S18" s="122"/>
      <c r="T18" s="172"/>
      <c r="U18" s="123"/>
      <c r="V18" s="173"/>
      <c r="W18" s="120"/>
      <c r="X18" s="174"/>
      <c r="Y18" s="118"/>
      <c r="Z18" s="157"/>
      <c r="AA18" s="165">
        <f t="shared" si="17"/>
        <v>0</v>
      </c>
      <c r="AB18" s="123"/>
      <c r="AC18" s="175">
        <f t="shared" si="18"/>
        <v>0</v>
      </c>
      <c r="AD18" s="123"/>
      <c r="AE18" s="167"/>
      <c r="AF18" s="176"/>
      <c r="AG18" s="153">
        <f t="shared" si="19"/>
        <v>0</v>
      </c>
      <c r="AI18" s="153">
        <f t="shared" si="20"/>
        <v>0</v>
      </c>
      <c r="AJ18" s="108"/>
      <c r="AK18" s="121">
        <f t="shared" si="7"/>
        <v>0</v>
      </c>
      <c r="AL18" s="134">
        <f t="shared" si="8"/>
        <v>0</v>
      </c>
      <c r="AM18" s="108"/>
      <c r="AN18" s="120"/>
      <c r="AO18" s="123"/>
      <c r="AP18" s="120"/>
      <c r="AQ18" s="123"/>
      <c r="AR18" s="116"/>
      <c r="AS18" s="116"/>
      <c r="AU18" s="116"/>
      <c r="AW18" s="116"/>
      <c r="AY18" s="114"/>
      <c r="BA18" s="116"/>
      <c r="BB18" s="116"/>
      <c r="BD18" s="153"/>
      <c r="BE18" s="108"/>
      <c r="BF18" s="177"/>
      <c r="BG18" s="178"/>
      <c r="BH18" s="178"/>
      <c r="BI18" s="121">
        <f t="shared" ref="BI18:BJ18" si="48">AR18*BI$4</f>
        <v>0</v>
      </c>
      <c r="BJ18" s="121">
        <f t="shared" si="48"/>
        <v>0</v>
      </c>
      <c r="BL18" s="121">
        <f t="shared" si="22"/>
        <v>0</v>
      </c>
      <c r="BN18" s="121">
        <f t="shared" si="23"/>
        <v>0</v>
      </c>
      <c r="BP18" s="178">
        <f t="shared" si="24"/>
        <v>0</v>
      </c>
      <c r="BQ18" s="123"/>
      <c r="BR18" s="121">
        <f t="shared" ref="BR18:BS18" si="49">BA18*BR$4</f>
        <v>0</v>
      </c>
      <c r="BS18" s="121">
        <f t="shared" si="49"/>
        <v>0</v>
      </c>
      <c r="BU18" s="160">
        <f t="shared" si="26"/>
        <v>0</v>
      </c>
      <c r="BV18" s="108"/>
      <c r="BW18" s="121">
        <f t="shared" si="11"/>
        <v>0</v>
      </c>
      <c r="BX18" s="134">
        <f t="shared" si="12"/>
        <v>0</v>
      </c>
      <c r="BY18" s="108"/>
      <c r="BZ18" s="121"/>
      <c r="CB18" s="107"/>
      <c r="CC18" s="108"/>
    </row>
    <row r="19">
      <c r="A19" s="125" t="s">
        <v>49</v>
      </c>
      <c r="B19" s="126" t="s">
        <v>40</v>
      </c>
      <c r="C19" s="127"/>
      <c r="D19" s="128"/>
      <c r="E19" s="127"/>
      <c r="F19" s="129"/>
      <c r="G19" s="130">
        <v>6.0</v>
      </c>
      <c r="H19" s="131"/>
      <c r="I19" s="132">
        <f>G19*I$4</f>
        <v>6</v>
      </c>
      <c r="J19" s="133">
        <f>SUM(I19)</f>
        <v>6</v>
      </c>
      <c r="K19" s="134">
        <f t="shared" si="5"/>
        <v>3.920318725</v>
      </c>
      <c r="L19" s="108"/>
      <c r="M19" s="135">
        <v>2.5</v>
      </c>
      <c r="N19" s="136"/>
      <c r="O19" s="110">
        <f>M19*O$4</f>
        <v>2.5</v>
      </c>
      <c r="P19" s="137"/>
      <c r="Q19" s="138">
        <f>SUM(O19)</f>
        <v>2.5</v>
      </c>
      <c r="R19" s="134">
        <f t="shared" si="6"/>
        <v>4.1</v>
      </c>
      <c r="S19" s="108"/>
      <c r="T19" s="139"/>
      <c r="U19" s="127"/>
      <c r="V19" s="140"/>
      <c r="W19" s="141">
        <v>8.2</v>
      </c>
      <c r="X19" s="127"/>
      <c r="Y19" s="142"/>
      <c r="Z19" s="143"/>
      <c r="AA19" s="144"/>
      <c r="AB19" s="127"/>
      <c r="AC19" s="144"/>
      <c r="AD19" s="127"/>
      <c r="AE19" s="144">
        <f>W19*AE$4</f>
        <v>32.8</v>
      </c>
      <c r="AF19" s="127"/>
      <c r="AG19" s="144"/>
      <c r="AH19" s="127"/>
      <c r="AI19" s="144"/>
      <c r="AJ19" s="145"/>
      <c r="AK19" s="128">
        <f t="shared" si="7"/>
        <v>32.8</v>
      </c>
      <c r="AL19" s="146">
        <f t="shared" si="8"/>
        <v>13.88061242</v>
      </c>
      <c r="AM19" s="145"/>
      <c r="AN19" s="147">
        <v>936.0</v>
      </c>
      <c r="AP19" s="119">
        <v>1068.0</v>
      </c>
      <c r="AR19" s="148"/>
      <c r="AS19" s="139"/>
      <c r="AT19" s="127"/>
      <c r="AU19" s="139"/>
      <c r="AV19" s="127"/>
      <c r="AW19" s="139"/>
      <c r="AX19" s="127"/>
      <c r="AY19" s="139"/>
      <c r="AZ19" s="127"/>
      <c r="BA19" s="139"/>
      <c r="BB19" s="139"/>
      <c r="BC19" s="127"/>
      <c r="BD19" s="144"/>
      <c r="BE19" s="145"/>
      <c r="BF19" s="149">
        <f>ROUND(IFERROR(((AN19/AP19)*100)*BF$4,0),0)</f>
        <v>88</v>
      </c>
      <c r="BI19" s="128"/>
      <c r="BJ19" s="128"/>
      <c r="BK19" s="128"/>
      <c r="BL19" s="128"/>
      <c r="BM19" s="128"/>
      <c r="BN19" s="128"/>
      <c r="BO19" s="128"/>
      <c r="BP19" s="150"/>
      <c r="BQ19" s="150"/>
      <c r="BR19" s="128"/>
      <c r="BS19" s="128"/>
      <c r="BT19" s="128"/>
      <c r="BU19" s="151"/>
      <c r="BV19" s="145"/>
      <c r="BW19" s="128">
        <f t="shared" si="11"/>
        <v>88</v>
      </c>
      <c r="BX19" s="146">
        <f t="shared" si="12"/>
        <v>6.51734104</v>
      </c>
      <c r="BY19" s="145"/>
      <c r="BZ19" s="146">
        <f>BX19+AL19+R19+K19</f>
        <v>28.41827219</v>
      </c>
      <c r="CA19" s="127"/>
      <c r="CB19" s="148"/>
      <c r="CC19" s="137"/>
    </row>
    <row r="20">
      <c r="A20" s="152">
        <v>1.0</v>
      </c>
      <c r="B20" s="152" t="s">
        <v>120</v>
      </c>
      <c r="D20" s="153">
        <v>5.0</v>
      </c>
      <c r="E20" s="108"/>
      <c r="F20" s="154">
        <v>5.0</v>
      </c>
      <c r="G20" s="155"/>
      <c r="H20" s="109">
        <f t="shared" ref="H20:H31" si="52">F20*H$4</f>
        <v>15</v>
      </c>
      <c r="I20" s="156"/>
      <c r="J20" s="107">
        <f t="shared" ref="J20:J31" si="53">SUM(H20)</f>
        <v>15</v>
      </c>
      <c r="K20" s="134">
        <f t="shared" si="5"/>
        <v>9.800796813</v>
      </c>
      <c r="L20" s="108"/>
      <c r="M20" s="154"/>
      <c r="N20" s="157">
        <v>0.0</v>
      </c>
      <c r="O20" s="107"/>
      <c r="P20" s="115">
        <f t="shared" ref="P20:P24" si="54">N20*P$4</f>
        <v>0</v>
      </c>
      <c r="Q20" s="107">
        <f t="shared" ref="Q20:Q31" si="55">SUM(P20)</f>
        <v>0</v>
      </c>
      <c r="R20" s="134">
        <f t="shared" si="6"/>
        <v>0</v>
      </c>
      <c r="S20" s="108"/>
      <c r="T20" s="116">
        <v>1.0</v>
      </c>
      <c r="V20" s="158">
        <v>4.0</v>
      </c>
      <c r="W20" s="107"/>
      <c r="X20" s="112"/>
      <c r="Y20" s="118">
        <v>1.0</v>
      </c>
      <c r="Z20" s="157">
        <v>2.0</v>
      </c>
      <c r="AA20" s="153">
        <f t="shared" ref="AA20:AA31" si="56">T20*AA$4</f>
        <v>2</v>
      </c>
      <c r="AC20" s="159">
        <f t="shared" ref="AC20:AC31" si="57">V20*AC$4</f>
        <v>12</v>
      </c>
      <c r="AE20" s="121"/>
      <c r="AF20" s="113"/>
      <c r="AG20" s="153">
        <f t="shared" ref="AG20:AG31" si="58">Y20*AG$4</f>
        <v>0.25</v>
      </c>
      <c r="AI20" s="153">
        <f t="shared" ref="AI20:AI31" si="59">Z20*AI$4</f>
        <v>2</v>
      </c>
      <c r="AJ20" s="108"/>
      <c r="AK20" s="121">
        <f t="shared" si="7"/>
        <v>16.25</v>
      </c>
      <c r="AL20" s="134">
        <f t="shared" si="8"/>
        <v>6.8768278</v>
      </c>
      <c r="AM20" s="108"/>
      <c r="AN20" s="107"/>
      <c r="AP20" s="107"/>
      <c r="AR20" s="116">
        <v>7.0</v>
      </c>
      <c r="AS20" s="116">
        <v>1.0</v>
      </c>
      <c r="AU20" s="116">
        <v>1.0</v>
      </c>
      <c r="AW20" s="116">
        <v>0.0</v>
      </c>
      <c r="AY20" s="119">
        <v>0.0</v>
      </c>
      <c r="BA20" s="116">
        <v>5.0</v>
      </c>
      <c r="BB20" s="116">
        <v>1.0</v>
      </c>
      <c r="BD20" s="153">
        <v>7.0</v>
      </c>
      <c r="BE20" s="108"/>
      <c r="BF20" s="149"/>
      <c r="BG20" s="150"/>
      <c r="BH20" s="150"/>
      <c r="BI20" s="121">
        <f t="shared" ref="BI20:BJ20" si="50">AR20*BI$4</f>
        <v>35</v>
      </c>
      <c r="BJ20" s="121">
        <f t="shared" si="50"/>
        <v>6</v>
      </c>
      <c r="BL20" s="121">
        <f t="shared" ref="BL20:BL31" si="61">AU20*BL$4</f>
        <v>4</v>
      </c>
      <c r="BN20" s="121">
        <f t="shared" ref="BN20:BN31" si="62">AW20*BN$4</f>
        <v>0</v>
      </c>
      <c r="BP20" s="150">
        <f t="shared" ref="BP20:BP31" si="63">AY20*BP$4</f>
        <v>0</v>
      </c>
      <c r="BR20" s="121">
        <f t="shared" ref="BR20:BS20" si="51">BA20*BR$4</f>
        <v>50</v>
      </c>
      <c r="BS20" s="121">
        <f t="shared" si="51"/>
        <v>5</v>
      </c>
      <c r="BU20" s="160">
        <f t="shared" ref="BU20:BU31" si="65">BD20*BU$4</f>
        <v>70</v>
      </c>
      <c r="BV20" s="108"/>
      <c r="BW20" s="121">
        <f t="shared" si="11"/>
        <v>170</v>
      </c>
      <c r="BX20" s="134">
        <f t="shared" si="12"/>
        <v>12.59031792</v>
      </c>
      <c r="BY20" s="108"/>
      <c r="BZ20" s="134">
        <f t="shared" ref="BZ20:BZ26" si="66">BX20+AL20+R20+K20+D20</f>
        <v>34.26794253</v>
      </c>
      <c r="CB20" s="107">
        <f t="shared" ref="CB20:CB26" si="67">BZ20+(BZ$19/COUNT(BZ$20:BZ$26))</f>
        <v>38.3276957</v>
      </c>
      <c r="CC20" s="108"/>
    </row>
    <row r="21">
      <c r="A21" s="152">
        <v>2.0</v>
      </c>
      <c r="B21" s="152" t="s">
        <v>121</v>
      </c>
      <c r="D21" s="153">
        <v>4.0</v>
      </c>
      <c r="E21" s="108"/>
      <c r="F21" s="154">
        <v>8.0</v>
      </c>
      <c r="G21" s="155"/>
      <c r="H21" s="109">
        <f t="shared" si="52"/>
        <v>24</v>
      </c>
      <c r="I21" s="156"/>
      <c r="J21" s="107">
        <f t="shared" si="53"/>
        <v>24</v>
      </c>
      <c r="K21" s="134">
        <f t="shared" si="5"/>
        <v>15.6812749</v>
      </c>
      <c r="L21" s="108"/>
      <c r="M21" s="154"/>
      <c r="N21" s="157">
        <v>8.0</v>
      </c>
      <c r="O21" s="107"/>
      <c r="P21" s="115">
        <f t="shared" si="54"/>
        <v>8</v>
      </c>
      <c r="Q21" s="107">
        <f t="shared" si="55"/>
        <v>8</v>
      </c>
      <c r="R21" s="134">
        <f t="shared" si="6"/>
        <v>13.12</v>
      </c>
      <c r="S21" s="108"/>
      <c r="T21" s="116">
        <v>1.0</v>
      </c>
      <c r="V21" s="158">
        <v>6.5</v>
      </c>
      <c r="W21" s="107"/>
      <c r="Y21" s="118">
        <v>7.0</v>
      </c>
      <c r="Z21" s="157">
        <v>7.0</v>
      </c>
      <c r="AA21" s="153">
        <f t="shared" si="56"/>
        <v>2</v>
      </c>
      <c r="AC21" s="159">
        <f t="shared" si="57"/>
        <v>19.5</v>
      </c>
      <c r="AE21" s="121"/>
      <c r="AF21" s="113"/>
      <c r="AG21" s="153">
        <f t="shared" si="58"/>
        <v>1.75</v>
      </c>
      <c r="AI21" s="153">
        <f t="shared" si="59"/>
        <v>7</v>
      </c>
      <c r="AJ21" s="108"/>
      <c r="AK21" s="121">
        <f t="shared" si="7"/>
        <v>30.25</v>
      </c>
      <c r="AL21" s="134">
        <f t="shared" si="8"/>
        <v>12.80147944</v>
      </c>
      <c r="AM21" s="108"/>
      <c r="AN21" s="107"/>
      <c r="AP21" s="107"/>
      <c r="AR21" s="116">
        <v>8.0</v>
      </c>
      <c r="AS21" s="116">
        <v>2.0</v>
      </c>
      <c r="AU21" s="116">
        <v>0.0</v>
      </c>
      <c r="AW21" s="116">
        <v>0.0</v>
      </c>
      <c r="AY21" s="119">
        <v>3.0</v>
      </c>
      <c r="BA21" s="116">
        <v>14.0</v>
      </c>
      <c r="BB21" s="116">
        <v>1.0</v>
      </c>
      <c r="BD21" s="153">
        <v>8.0</v>
      </c>
      <c r="BE21" s="108"/>
      <c r="BF21" s="149"/>
      <c r="BG21" s="150"/>
      <c r="BH21" s="150"/>
      <c r="BI21" s="121">
        <f t="shared" ref="BI21:BJ21" si="60">AR21*BI$4</f>
        <v>40</v>
      </c>
      <c r="BJ21" s="121">
        <f t="shared" si="60"/>
        <v>12</v>
      </c>
      <c r="BL21" s="121">
        <f t="shared" si="61"/>
        <v>0</v>
      </c>
      <c r="BN21" s="121">
        <f t="shared" si="62"/>
        <v>0</v>
      </c>
      <c r="BP21" s="150">
        <f t="shared" si="63"/>
        <v>15</v>
      </c>
      <c r="BR21" s="121">
        <f t="shared" ref="BR21:BS21" si="64">BA21*BR$4</f>
        <v>140</v>
      </c>
      <c r="BS21" s="121">
        <f t="shared" si="64"/>
        <v>5</v>
      </c>
      <c r="BU21" s="160">
        <f t="shared" si="65"/>
        <v>80</v>
      </c>
      <c r="BV21" s="108"/>
      <c r="BW21" s="121">
        <f t="shared" si="11"/>
        <v>292</v>
      </c>
      <c r="BX21" s="134">
        <f t="shared" si="12"/>
        <v>21.62572254</v>
      </c>
      <c r="BY21" s="108"/>
      <c r="BZ21" s="134">
        <f t="shared" si="66"/>
        <v>67.22847689</v>
      </c>
      <c r="CB21" s="107">
        <f t="shared" si="67"/>
        <v>71.28823006</v>
      </c>
      <c r="CC21" s="108"/>
    </row>
    <row r="22">
      <c r="A22" s="152">
        <v>3.0</v>
      </c>
      <c r="B22" s="152" t="s">
        <v>122</v>
      </c>
      <c r="D22" s="153">
        <v>2.0</v>
      </c>
      <c r="E22" s="108"/>
      <c r="F22" s="154">
        <v>2.0</v>
      </c>
      <c r="G22" s="155"/>
      <c r="H22" s="161">
        <f t="shared" si="52"/>
        <v>6</v>
      </c>
      <c r="I22" s="156"/>
      <c r="J22" s="121">
        <f t="shared" si="53"/>
        <v>6</v>
      </c>
      <c r="K22" s="134">
        <f t="shared" si="5"/>
        <v>3.920318725</v>
      </c>
      <c r="L22" s="108"/>
      <c r="M22" s="154"/>
      <c r="N22" s="157">
        <v>0.0</v>
      </c>
      <c r="O22" s="162"/>
      <c r="P22" s="163">
        <f t="shared" si="54"/>
        <v>0</v>
      </c>
      <c r="Q22" s="107">
        <f t="shared" si="55"/>
        <v>0</v>
      </c>
      <c r="R22" s="134">
        <f t="shared" si="6"/>
        <v>0</v>
      </c>
      <c r="S22" s="108"/>
      <c r="T22" s="116">
        <v>0.0</v>
      </c>
      <c r="V22" s="158">
        <v>0.0</v>
      </c>
      <c r="W22" s="107"/>
      <c r="X22" s="112"/>
      <c r="Y22" s="118">
        <v>0.0</v>
      </c>
      <c r="Z22" s="157">
        <v>0.0</v>
      </c>
      <c r="AA22" s="153">
        <f t="shared" si="56"/>
        <v>0</v>
      </c>
      <c r="AC22" s="159">
        <f t="shared" si="57"/>
        <v>0</v>
      </c>
      <c r="AE22" s="121"/>
      <c r="AF22" s="113"/>
      <c r="AG22" s="153">
        <f t="shared" si="58"/>
        <v>0</v>
      </c>
      <c r="AI22" s="153">
        <f t="shared" si="59"/>
        <v>0</v>
      </c>
      <c r="AJ22" s="108"/>
      <c r="AK22" s="121">
        <f t="shared" si="7"/>
        <v>0</v>
      </c>
      <c r="AL22" s="134">
        <f t="shared" si="8"/>
        <v>0</v>
      </c>
      <c r="AM22" s="108"/>
      <c r="AN22" s="107"/>
      <c r="AP22" s="107"/>
      <c r="AR22" s="116">
        <v>0.0</v>
      </c>
      <c r="AS22" s="116">
        <v>0.0</v>
      </c>
      <c r="AU22" s="116">
        <v>1.0</v>
      </c>
      <c r="AW22" s="116">
        <v>0.0</v>
      </c>
      <c r="AY22" s="119">
        <v>0.0</v>
      </c>
      <c r="BA22" s="116">
        <v>1.0</v>
      </c>
      <c r="BB22" s="116">
        <v>0.0</v>
      </c>
      <c r="BD22" s="153">
        <v>0.0</v>
      </c>
      <c r="BE22" s="108"/>
      <c r="BF22" s="149"/>
      <c r="BG22" s="150"/>
      <c r="BH22" s="150"/>
      <c r="BI22" s="121">
        <f t="shared" ref="BI22:BJ22" si="68">AR22*BI$4</f>
        <v>0</v>
      </c>
      <c r="BJ22" s="121">
        <f t="shared" si="68"/>
        <v>0</v>
      </c>
      <c r="BL22" s="121">
        <f t="shared" si="61"/>
        <v>4</v>
      </c>
      <c r="BN22" s="121">
        <f t="shared" si="62"/>
        <v>0</v>
      </c>
      <c r="BP22" s="150">
        <f t="shared" si="63"/>
        <v>0</v>
      </c>
      <c r="BR22" s="121">
        <f t="shared" ref="BR22:BS22" si="69">BA22*BR$4</f>
        <v>10</v>
      </c>
      <c r="BS22" s="121">
        <f t="shared" si="69"/>
        <v>0</v>
      </c>
      <c r="BU22" s="160">
        <f t="shared" si="65"/>
        <v>0</v>
      </c>
      <c r="BV22" s="108"/>
      <c r="BW22" s="121">
        <f t="shared" si="11"/>
        <v>14</v>
      </c>
      <c r="BX22" s="134">
        <f t="shared" si="12"/>
        <v>1.036849711</v>
      </c>
      <c r="BY22" s="108"/>
      <c r="BZ22" s="134">
        <f t="shared" si="66"/>
        <v>6.957168436</v>
      </c>
      <c r="CB22" s="107">
        <f t="shared" si="67"/>
        <v>11.01692161</v>
      </c>
      <c r="CC22" s="108"/>
    </row>
    <row r="23">
      <c r="A23" s="179">
        <v>4.0</v>
      </c>
      <c r="B23" s="152" t="s">
        <v>123</v>
      </c>
      <c r="D23" s="153">
        <v>1.0</v>
      </c>
      <c r="E23" s="108"/>
      <c r="F23" s="154">
        <v>0.0</v>
      </c>
      <c r="G23" s="155"/>
      <c r="H23" s="161">
        <f t="shared" si="52"/>
        <v>0</v>
      </c>
      <c r="I23" s="156"/>
      <c r="J23" s="121">
        <f t="shared" si="53"/>
        <v>0</v>
      </c>
      <c r="K23" s="134">
        <f t="shared" si="5"/>
        <v>0</v>
      </c>
      <c r="L23" s="108"/>
      <c r="M23" s="154"/>
      <c r="N23" s="157">
        <v>0.0</v>
      </c>
      <c r="O23" s="162"/>
      <c r="P23" s="163">
        <f t="shared" si="54"/>
        <v>0</v>
      </c>
      <c r="Q23" s="107">
        <f t="shared" si="55"/>
        <v>0</v>
      </c>
      <c r="R23" s="134">
        <f t="shared" si="6"/>
        <v>0</v>
      </c>
      <c r="S23" s="108"/>
      <c r="T23" s="116">
        <v>0.0</v>
      </c>
      <c r="V23" s="158">
        <v>0.0</v>
      </c>
      <c r="W23" s="107"/>
      <c r="X23" s="112"/>
      <c r="Y23" s="118">
        <v>0.0</v>
      </c>
      <c r="Z23" s="157">
        <v>0.0</v>
      </c>
      <c r="AA23" s="153">
        <f t="shared" si="56"/>
        <v>0</v>
      </c>
      <c r="AC23" s="159">
        <f t="shared" si="57"/>
        <v>0</v>
      </c>
      <c r="AE23" s="121"/>
      <c r="AF23" s="113"/>
      <c r="AG23" s="153">
        <f t="shared" si="58"/>
        <v>0</v>
      </c>
      <c r="AI23" s="153">
        <f t="shared" si="59"/>
        <v>0</v>
      </c>
      <c r="AJ23" s="108"/>
      <c r="AK23" s="121">
        <f t="shared" si="7"/>
        <v>0</v>
      </c>
      <c r="AL23" s="134">
        <f t="shared" si="8"/>
        <v>0</v>
      </c>
      <c r="AM23" s="108"/>
      <c r="AN23" s="107"/>
      <c r="AP23" s="107"/>
      <c r="AR23" s="116">
        <v>0.0</v>
      </c>
      <c r="AS23" s="116">
        <v>0.0</v>
      </c>
      <c r="AU23" s="116">
        <v>0.0</v>
      </c>
      <c r="AW23" s="116">
        <v>0.0</v>
      </c>
      <c r="AY23" s="119">
        <v>0.0</v>
      </c>
      <c r="BA23" s="116">
        <v>0.0</v>
      </c>
      <c r="BB23" s="116">
        <v>0.0</v>
      </c>
      <c r="BD23" s="153">
        <v>0.0</v>
      </c>
      <c r="BE23" s="108"/>
      <c r="BF23" s="149"/>
      <c r="BG23" s="150"/>
      <c r="BH23" s="150"/>
      <c r="BI23" s="121">
        <f t="shared" ref="BI23:BJ23" si="70">AR23*BI$4</f>
        <v>0</v>
      </c>
      <c r="BJ23" s="121">
        <f t="shared" si="70"/>
        <v>0</v>
      </c>
      <c r="BL23" s="121">
        <f t="shared" si="61"/>
        <v>0</v>
      </c>
      <c r="BN23" s="121">
        <f t="shared" si="62"/>
        <v>0</v>
      </c>
      <c r="BP23" s="150">
        <f t="shared" si="63"/>
        <v>0</v>
      </c>
      <c r="BR23" s="121">
        <f t="shared" ref="BR23:BS23" si="71">BA23*BR$4</f>
        <v>0</v>
      </c>
      <c r="BS23" s="121">
        <f t="shared" si="71"/>
        <v>0</v>
      </c>
      <c r="BU23" s="160">
        <f t="shared" si="65"/>
        <v>0</v>
      </c>
      <c r="BV23" s="108"/>
      <c r="BW23" s="121">
        <f t="shared" si="11"/>
        <v>0</v>
      </c>
      <c r="BX23" s="134">
        <f t="shared" si="12"/>
        <v>0</v>
      </c>
      <c r="BY23" s="108"/>
      <c r="BZ23" s="134">
        <f t="shared" si="66"/>
        <v>1</v>
      </c>
      <c r="CB23" s="107">
        <f t="shared" si="67"/>
        <v>5.059753169</v>
      </c>
      <c r="CC23" s="108"/>
    </row>
    <row r="24">
      <c r="A24" s="179">
        <v>5.0</v>
      </c>
      <c r="B24" s="152" t="s">
        <v>124</v>
      </c>
      <c r="D24" s="153">
        <v>2.0</v>
      </c>
      <c r="E24" s="108"/>
      <c r="F24" s="154">
        <v>4.0</v>
      </c>
      <c r="G24" s="155"/>
      <c r="H24" s="161">
        <f t="shared" si="52"/>
        <v>12</v>
      </c>
      <c r="I24" s="156"/>
      <c r="J24" s="121">
        <f t="shared" si="53"/>
        <v>12</v>
      </c>
      <c r="K24" s="134">
        <f t="shared" si="5"/>
        <v>7.84063745</v>
      </c>
      <c r="L24" s="108"/>
      <c r="M24" s="154"/>
      <c r="N24" s="157">
        <v>8.0</v>
      </c>
      <c r="O24" s="162"/>
      <c r="P24" s="163">
        <f t="shared" si="54"/>
        <v>8</v>
      </c>
      <c r="Q24" s="107">
        <f t="shared" si="55"/>
        <v>8</v>
      </c>
      <c r="R24" s="134">
        <f t="shared" si="6"/>
        <v>13.12</v>
      </c>
      <c r="S24" s="108"/>
      <c r="T24" s="116">
        <v>1.0</v>
      </c>
      <c r="V24" s="158">
        <v>5.5</v>
      </c>
      <c r="W24" s="107"/>
      <c r="X24" s="112"/>
      <c r="Y24" s="118">
        <v>31.0</v>
      </c>
      <c r="Z24" s="157">
        <v>5.5</v>
      </c>
      <c r="AA24" s="153">
        <f t="shared" si="56"/>
        <v>2</v>
      </c>
      <c r="AC24" s="159">
        <f t="shared" si="57"/>
        <v>16.5</v>
      </c>
      <c r="AE24" s="121"/>
      <c r="AF24" s="113"/>
      <c r="AG24" s="153">
        <f t="shared" si="58"/>
        <v>7.75</v>
      </c>
      <c r="AI24" s="153">
        <f t="shared" si="59"/>
        <v>5.5</v>
      </c>
      <c r="AJ24" s="108"/>
      <c r="AK24" s="121">
        <f t="shared" si="7"/>
        <v>31.75</v>
      </c>
      <c r="AL24" s="134">
        <f t="shared" si="8"/>
        <v>13.43626355</v>
      </c>
      <c r="AM24" s="108"/>
      <c r="AN24" s="107"/>
      <c r="AP24" s="107"/>
      <c r="AR24" s="116">
        <v>2.0</v>
      </c>
      <c r="AS24" s="116">
        <v>0.0</v>
      </c>
      <c r="AU24" s="116">
        <v>0.0</v>
      </c>
      <c r="AW24" s="116">
        <v>0.0</v>
      </c>
      <c r="AY24" s="119">
        <v>0.0</v>
      </c>
      <c r="BA24" s="116">
        <v>0.0</v>
      </c>
      <c r="BB24" s="116">
        <v>1.0</v>
      </c>
      <c r="BD24" s="153">
        <v>6.0</v>
      </c>
      <c r="BE24" s="108"/>
      <c r="BF24" s="150"/>
      <c r="BG24" s="150"/>
      <c r="BH24" s="150"/>
      <c r="BI24" s="121">
        <f t="shared" ref="BI24:BJ24" si="72">AR24*BI$4</f>
        <v>10</v>
      </c>
      <c r="BJ24" s="121">
        <f t="shared" si="72"/>
        <v>0</v>
      </c>
      <c r="BL24" s="121">
        <f t="shared" si="61"/>
        <v>0</v>
      </c>
      <c r="BN24" s="121">
        <f t="shared" si="62"/>
        <v>0</v>
      </c>
      <c r="BP24" s="150">
        <f t="shared" si="63"/>
        <v>0</v>
      </c>
      <c r="BR24" s="121">
        <f t="shared" ref="BR24:BS24" si="73">BA24*BR$4</f>
        <v>0</v>
      </c>
      <c r="BS24" s="121">
        <f t="shared" si="73"/>
        <v>5</v>
      </c>
      <c r="BU24" s="160">
        <f t="shared" si="65"/>
        <v>60</v>
      </c>
      <c r="BV24" s="108"/>
      <c r="BW24" s="121">
        <f t="shared" si="11"/>
        <v>75</v>
      </c>
      <c r="BX24" s="134">
        <f t="shared" si="12"/>
        <v>5.554552023</v>
      </c>
      <c r="BY24" s="108"/>
      <c r="BZ24" s="134">
        <f t="shared" si="66"/>
        <v>41.95145302</v>
      </c>
      <c r="CB24" s="107">
        <f t="shared" si="67"/>
        <v>46.01120619</v>
      </c>
      <c r="CC24" s="108"/>
    </row>
    <row r="25">
      <c r="A25" s="179">
        <v>6.0</v>
      </c>
      <c r="B25" s="180" t="s">
        <v>125</v>
      </c>
      <c r="D25" s="153">
        <v>2.0</v>
      </c>
      <c r="E25" s="108"/>
      <c r="F25" s="154">
        <v>0.0</v>
      </c>
      <c r="G25" s="155"/>
      <c r="H25" s="161">
        <f t="shared" si="52"/>
        <v>0</v>
      </c>
      <c r="I25" s="156"/>
      <c r="J25" s="121">
        <f t="shared" si="53"/>
        <v>0</v>
      </c>
      <c r="K25" s="134">
        <f t="shared" si="5"/>
        <v>0</v>
      </c>
      <c r="L25" s="108"/>
      <c r="M25" s="154"/>
      <c r="N25" s="157">
        <v>0.0</v>
      </c>
      <c r="O25" s="107"/>
      <c r="P25" s="115">
        <f t="shared" ref="P25:P31" si="76">M25*P$4</f>
        <v>0</v>
      </c>
      <c r="Q25" s="107">
        <f t="shared" si="55"/>
        <v>0</v>
      </c>
      <c r="R25" s="134">
        <f t="shared" si="6"/>
        <v>0</v>
      </c>
      <c r="S25" s="108"/>
      <c r="T25" s="116">
        <v>0.0</v>
      </c>
      <c r="V25" s="158">
        <v>0.0</v>
      </c>
      <c r="W25" s="107"/>
      <c r="X25" s="112"/>
      <c r="Y25" s="118">
        <v>0.0</v>
      </c>
      <c r="Z25" s="157">
        <v>0.0</v>
      </c>
      <c r="AA25" s="153">
        <f t="shared" si="56"/>
        <v>0</v>
      </c>
      <c r="AC25" s="159">
        <f t="shared" si="57"/>
        <v>0</v>
      </c>
      <c r="AE25" s="121"/>
      <c r="AF25" s="113"/>
      <c r="AG25" s="153">
        <f t="shared" si="58"/>
        <v>0</v>
      </c>
      <c r="AI25" s="153">
        <f t="shared" si="59"/>
        <v>0</v>
      </c>
      <c r="AJ25" s="108"/>
      <c r="AK25" s="121">
        <f t="shared" si="7"/>
        <v>0</v>
      </c>
      <c r="AL25" s="134">
        <f t="shared" si="8"/>
        <v>0</v>
      </c>
      <c r="AM25" s="108"/>
      <c r="AN25" s="107"/>
      <c r="AP25" s="107"/>
      <c r="AR25" s="116">
        <v>0.0</v>
      </c>
      <c r="AS25" s="116">
        <v>0.0</v>
      </c>
      <c r="AU25" s="116">
        <v>0.0</v>
      </c>
      <c r="AW25" s="116">
        <v>0.0</v>
      </c>
      <c r="AY25" s="119">
        <v>0.0</v>
      </c>
      <c r="BA25" s="116">
        <v>0.0</v>
      </c>
      <c r="BB25" s="116">
        <v>0.0</v>
      </c>
      <c r="BD25" s="153">
        <v>0.0</v>
      </c>
      <c r="BE25" s="108"/>
      <c r="BF25" s="150"/>
      <c r="BG25" s="150"/>
      <c r="BH25" s="150"/>
      <c r="BI25" s="121">
        <f t="shared" ref="BI25:BJ25" si="74">AR25*BI$4</f>
        <v>0</v>
      </c>
      <c r="BJ25" s="121">
        <f t="shared" si="74"/>
        <v>0</v>
      </c>
      <c r="BL25" s="121">
        <f t="shared" si="61"/>
        <v>0</v>
      </c>
      <c r="BN25" s="121">
        <f t="shared" si="62"/>
        <v>0</v>
      </c>
      <c r="BP25" s="150">
        <f t="shared" si="63"/>
        <v>0</v>
      </c>
      <c r="BR25" s="121">
        <f t="shared" ref="BR25:BS25" si="75">BA25*BR$4</f>
        <v>0</v>
      </c>
      <c r="BS25" s="121">
        <f t="shared" si="75"/>
        <v>0</v>
      </c>
      <c r="BU25" s="160">
        <f t="shared" si="65"/>
        <v>0</v>
      </c>
      <c r="BV25" s="108"/>
      <c r="BW25" s="121">
        <f t="shared" si="11"/>
        <v>0</v>
      </c>
      <c r="BX25" s="134">
        <f t="shared" si="12"/>
        <v>0</v>
      </c>
      <c r="BY25" s="108"/>
      <c r="BZ25" s="134">
        <f t="shared" si="66"/>
        <v>2</v>
      </c>
      <c r="CB25" s="107">
        <f t="shared" si="67"/>
        <v>6.059753169</v>
      </c>
      <c r="CC25" s="108"/>
    </row>
    <row r="26">
      <c r="A26" s="152">
        <v>7.0</v>
      </c>
      <c r="B26" s="152" t="s">
        <v>126</v>
      </c>
      <c r="D26" s="153">
        <v>2.0</v>
      </c>
      <c r="E26" s="108"/>
      <c r="F26" s="154">
        <v>0.0</v>
      </c>
      <c r="G26" s="155"/>
      <c r="H26" s="161">
        <f t="shared" si="52"/>
        <v>0</v>
      </c>
      <c r="I26" s="156"/>
      <c r="J26" s="121">
        <f t="shared" si="53"/>
        <v>0</v>
      </c>
      <c r="K26" s="134">
        <f t="shared" si="5"/>
        <v>0</v>
      </c>
      <c r="L26" s="108"/>
      <c r="M26" s="154"/>
      <c r="N26" s="157">
        <v>0.0</v>
      </c>
      <c r="O26" s="107"/>
      <c r="P26" s="115">
        <f t="shared" si="76"/>
        <v>0</v>
      </c>
      <c r="Q26" s="107">
        <f t="shared" si="55"/>
        <v>0</v>
      </c>
      <c r="R26" s="134">
        <f t="shared" si="6"/>
        <v>0</v>
      </c>
      <c r="S26" s="108"/>
      <c r="T26" s="116">
        <v>0.0</v>
      </c>
      <c r="V26" s="158">
        <v>0.0</v>
      </c>
      <c r="W26" s="107"/>
      <c r="X26" s="112"/>
      <c r="Y26" s="118">
        <v>1.0</v>
      </c>
      <c r="Z26" s="157">
        <v>7.0</v>
      </c>
      <c r="AA26" s="153">
        <f t="shared" si="56"/>
        <v>0</v>
      </c>
      <c r="AC26" s="159">
        <f t="shared" si="57"/>
        <v>0</v>
      </c>
      <c r="AE26" s="121"/>
      <c r="AF26" s="113"/>
      <c r="AG26" s="153">
        <f t="shared" si="58"/>
        <v>0.25</v>
      </c>
      <c r="AI26" s="153">
        <f t="shared" si="59"/>
        <v>7</v>
      </c>
      <c r="AJ26" s="108"/>
      <c r="AK26" s="121">
        <f t="shared" si="7"/>
        <v>7.25</v>
      </c>
      <c r="AL26" s="134">
        <f t="shared" si="8"/>
        <v>3.068123172</v>
      </c>
      <c r="AM26" s="108"/>
      <c r="AN26" s="107"/>
      <c r="AP26" s="107"/>
      <c r="AR26" s="116">
        <v>15.0</v>
      </c>
      <c r="AS26" s="116">
        <v>0.0</v>
      </c>
      <c r="AU26" s="116">
        <v>0.0</v>
      </c>
      <c r="AW26" s="116">
        <v>0.0</v>
      </c>
      <c r="AY26" s="119">
        <v>0.0</v>
      </c>
      <c r="BA26" s="116">
        <v>1.0</v>
      </c>
      <c r="BB26" s="116">
        <v>0.0</v>
      </c>
      <c r="BD26" s="153">
        <v>0.0</v>
      </c>
      <c r="BE26" s="108"/>
      <c r="BF26" s="149"/>
      <c r="BG26" s="150"/>
      <c r="BH26" s="150"/>
      <c r="BI26" s="121">
        <f t="shared" ref="BI26:BJ26" si="77">AR26*BI$4</f>
        <v>75</v>
      </c>
      <c r="BJ26" s="121">
        <f t="shared" si="77"/>
        <v>0</v>
      </c>
      <c r="BL26" s="121">
        <f t="shared" si="61"/>
        <v>0</v>
      </c>
      <c r="BN26" s="121">
        <f t="shared" si="62"/>
        <v>0</v>
      </c>
      <c r="BP26" s="150">
        <f t="shared" si="63"/>
        <v>0</v>
      </c>
      <c r="BR26" s="121">
        <f t="shared" ref="BR26:BS26" si="78">BA26*BR$4</f>
        <v>10</v>
      </c>
      <c r="BS26" s="121">
        <f t="shared" si="78"/>
        <v>0</v>
      </c>
      <c r="BU26" s="160">
        <f t="shared" si="65"/>
        <v>0</v>
      </c>
      <c r="BV26" s="108"/>
      <c r="BW26" s="121">
        <f t="shared" si="11"/>
        <v>85</v>
      </c>
      <c r="BX26" s="134">
        <f t="shared" si="12"/>
        <v>6.29515896</v>
      </c>
      <c r="BY26" s="108"/>
      <c r="BZ26" s="134">
        <f t="shared" si="66"/>
        <v>11.36328213</v>
      </c>
      <c r="CB26" s="107">
        <f t="shared" si="67"/>
        <v>15.4230353</v>
      </c>
      <c r="CC26" s="108"/>
    </row>
    <row r="27">
      <c r="A27" s="152"/>
      <c r="B27" s="152"/>
      <c r="D27" s="153"/>
      <c r="E27" s="108"/>
      <c r="F27" s="154"/>
      <c r="G27" s="155"/>
      <c r="H27" s="161">
        <f t="shared" si="52"/>
        <v>0</v>
      </c>
      <c r="I27" s="156"/>
      <c r="J27" s="121">
        <f t="shared" si="53"/>
        <v>0</v>
      </c>
      <c r="K27" s="134">
        <f t="shared" si="5"/>
        <v>0</v>
      </c>
      <c r="L27" s="108"/>
      <c r="M27" s="154"/>
      <c r="N27" s="157"/>
      <c r="O27" s="107"/>
      <c r="P27" s="115">
        <f t="shared" si="76"/>
        <v>0</v>
      </c>
      <c r="Q27" s="107">
        <f t="shared" si="55"/>
        <v>0</v>
      </c>
      <c r="R27" s="134">
        <f t="shared" si="6"/>
        <v>0</v>
      </c>
      <c r="S27" s="108"/>
      <c r="T27" s="116">
        <v>0.0</v>
      </c>
      <c r="V27" s="158">
        <v>0.0</v>
      </c>
      <c r="W27" s="107"/>
      <c r="X27" s="112"/>
      <c r="Y27" s="118">
        <v>0.0</v>
      </c>
      <c r="Z27" s="157">
        <v>0.0</v>
      </c>
      <c r="AA27" s="153">
        <f t="shared" si="56"/>
        <v>0</v>
      </c>
      <c r="AC27" s="159">
        <f t="shared" si="57"/>
        <v>0</v>
      </c>
      <c r="AE27" s="121"/>
      <c r="AF27" s="113"/>
      <c r="AG27" s="153">
        <f t="shared" si="58"/>
        <v>0</v>
      </c>
      <c r="AI27" s="153">
        <f t="shared" si="59"/>
        <v>0</v>
      </c>
      <c r="AJ27" s="108"/>
      <c r="AK27" s="121">
        <f t="shared" si="7"/>
        <v>0</v>
      </c>
      <c r="AL27" s="134">
        <f t="shared" si="8"/>
        <v>0</v>
      </c>
      <c r="AM27" s="108"/>
      <c r="AN27" s="107"/>
      <c r="AP27" s="107"/>
      <c r="AR27" s="116">
        <v>0.0</v>
      </c>
      <c r="AS27" s="116">
        <v>0.0</v>
      </c>
      <c r="AU27" s="116">
        <v>0.0</v>
      </c>
      <c r="AW27" s="116">
        <v>0.0</v>
      </c>
      <c r="AY27" s="119">
        <v>0.0</v>
      </c>
      <c r="BA27" s="116">
        <v>0.0</v>
      </c>
      <c r="BB27" s="116">
        <v>0.0</v>
      </c>
      <c r="BD27" s="153">
        <v>0.0</v>
      </c>
      <c r="BE27" s="108"/>
      <c r="BF27" s="149"/>
      <c r="BG27" s="150"/>
      <c r="BH27" s="150"/>
      <c r="BI27" s="121">
        <f t="shared" ref="BI27:BJ27" si="79">AR27*BI$4</f>
        <v>0</v>
      </c>
      <c r="BJ27" s="121">
        <f t="shared" si="79"/>
        <v>0</v>
      </c>
      <c r="BL27" s="121">
        <f t="shared" si="61"/>
        <v>0</v>
      </c>
      <c r="BN27" s="121">
        <f t="shared" si="62"/>
        <v>0</v>
      </c>
      <c r="BP27" s="150">
        <f t="shared" si="63"/>
        <v>0</v>
      </c>
      <c r="BR27" s="121">
        <f t="shared" ref="BR27:BS27" si="80">BA27*BR$4</f>
        <v>0</v>
      </c>
      <c r="BS27" s="121">
        <f t="shared" si="80"/>
        <v>0</v>
      </c>
      <c r="BU27" s="160">
        <f t="shared" si="65"/>
        <v>0</v>
      </c>
      <c r="BV27" s="108"/>
      <c r="BW27" s="121">
        <f t="shared" si="11"/>
        <v>0</v>
      </c>
      <c r="BX27" s="134">
        <f t="shared" si="12"/>
        <v>0</v>
      </c>
      <c r="BY27" s="108"/>
      <c r="BZ27" s="121"/>
      <c r="CB27" s="107"/>
      <c r="CC27" s="108"/>
    </row>
    <row r="28">
      <c r="A28" s="152"/>
      <c r="B28" s="152"/>
      <c r="D28" s="153"/>
      <c r="E28" s="108"/>
      <c r="F28" s="154"/>
      <c r="G28" s="155"/>
      <c r="H28" s="161">
        <f t="shared" si="52"/>
        <v>0</v>
      </c>
      <c r="I28" s="156"/>
      <c r="J28" s="121">
        <f t="shared" si="53"/>
        <v>0</v>
      </c>
      <c r="K28" s="134">
        <f t="shared" si="5"/>
        <v>0</v>
      </c>
      <c r="L28" s="108"/>
      <c r="M28" s="154"/>
      <c r="N28" s="157"/>
      <c r="O28" s="107"/>
      <c r="P28" s="115">
        <f t="shared" si="76"/>
        <v>0</v>
      </c>
      <c r="Q28" s="107">
        <f t="shared" si="55"/>
        <v>0</v>
      </c>
      <c r="R28" s="134">
        <f t="shared" si="6"/>
        <v>0</v>
      </c>
      <c r="S28" s="108"/>
      <c r="T28" s="116">
        <v>0.0</v>
      </c>
      <c r="V28" s="158">
        <v>0.0</v>
      </c>
      <c r="W28" s="107"/>
      <c r="X28" s="112"/>
      <c r="Y28" s="118">
        <v>0.0</v>
      </c>
      <c r="Z28" s="157">
        <v>0.0</v>
      </c>
      <c r="AA28" s="153">
        <f t="shared" si="56"/>
        <v>0</v>
      </c>
      <c r="AC28" s="159">
        <f t="shared" si="57"/>
        <v>0</v>
      </c>
      <c r="AE28" s="121"/>
      <c r="AF28" s="113"/>
      <c r="AG28" s="153">
        <f t="shared" si="58"/>
        <v>0</v>
      </c>
      <c r="AI28" s="153">
        <f t="shared" si="59"/>
        <v>0</v>
      </c>
      <c r="AJ28" s="108"/>
      <c r="AK28" s="121">
        <f t="shared" si="7"/>
        <v>0</v>
      </c>
      <c r="AL28" s="134">
        <f t="shared" si="8"/>
        <v>0</v>
      </c>
      <c r="AM28" s="108"/>
      <c r="AN28" s="107"/>
      <c r="AP28" s="107"/>
      <c r="AR28" s="116">
        <v>0.0</v>
      </c>
      <c r="AS28" s="116">
        <v>0.0</v>
      </c>
      <c r="AU28" s="116">
        <v>0.0</v>
      </c>
      <c r="AW28" s="116">
        <v>0.0</v>
      </c>
      <c r="AY28" s="119">
        <v>0.0</v>
      </c>
      <c r="BA28" s="116">
        <v>0.0</v>
      </c>
      <c r="BB28" s="116">
        <v>0.0</v>
      </c>
      <c r="BD28" s="153">
        <v>0.0</v>
      </c>
      <c r="BE28" s="108"/>
      <c r="BF28" s="149"/>
      <c r="BG28" s="150"/>
      <c r="BH28" s="150"/>
      <c r="BI28" s="121">
        <f t="shared" ref="BI28:BJ28" si="81">AR28*BI$4</f>
        <v>0</v>
      </c>
      <c r="BJ28" s="121">
        <f t="shared" si="81"/>
        <v>0</v>
      </c>
      <c r="BL28" s="121">
        <f t="shared" si="61"/>
        <v>0</v>
      </c>
      <c r="BN28" s="121">
        <f t="shared" si="62"/>
        <v>0</v>
      </c>
      <c r="BP28" s="150">
        <f t="shared" si="63"/>
        <v>0</v>
      </c>
      <c r="BR28" s="121">
        <f t="shared" ref="BR28:BS28" si="82">BA28*BR$4</f>
        <v>0</v>
      </c>
      <c r="BS28" s="121">
        <f t="shared" si="82"/>
        <v>0</v>
      </c>
      <c r="BU28" s="160">
        <f t="shared" si="65"/>
        <v>0</v>
      </c>
      <c r="BV28" s="108"/>
      <c r="BW28" s="121">
        <f t="shared" si="11"/>
        <v>0</v>
      </c>
      <c r="BX28" s="134">
        <f t="shared" si="12"/>
        <v>0</v>
      </c>
      <c r="BY28" s="108"/>
      <c r="BZ28" s="121"/>
      <c r="CB28" s="107"/>
      <c r="CC28" s="108"/>
    </row>
    <row r="29">
      <c r="A29" s="152"/>
      <c r="B29" s="152"/>
      <c r="D29" s="153"/>
      <c r="E29" s="108"/>
      <c r="F29" s="154"/>
      <c r="G29" s="155"/>
      <c r="H29" s="161">
        <f t="shared" si="52"/>
        <v>0</v>
      </c>
      <c r="I29" s="156"/>
      <c r="J29" s="121">
        <f t="shared" si="53"/>
        <v>0</v>
      </c>
      <c r="K29" s="134">
        <f t="shared" si="5"/>
        <v>0</v>
      </c>
      <c r="L29" s="108"/>
      <c r="M29" s="154"/>
      <c r="N29" s="157"/>
      <c r="O29" s="107"/>
      <c r="P29" s="115">
        <f t="shared" si="76"/>
        <v>0</v>
      </c>
      <c r="Q29" s="107">
        <f t="shared" si="55"/>
        <v>0</v>
      </c>
      <c r="R29" s="134">
        <f t="shared" si="6"/>
        <v>0</v>
      </c>
      <c r="S29" s="108"/>
      <c r="T29" s="116"/>
      <c r="V29" s="158"/>
      <c r="W29" s="107"/>
      <c r="X29" s="112"/>
      <c r="Y29" s="118"/>
      <c r="Z29" s="157"/>
      <c r="AA29" s="153">
        <f t="shared" si="56"/>
        <v>0</v>
      </c>
      <c r="AC29" s="159">
        <f t="shared" si="57"/>
        <v>0</v>
      </c>
      <c r="AE29" s="121"/>
      <c r="AF29" s="113"/>
      <c r="AG29" s="153">
        <f t="shared" si="58"/>
        <v>0</v>
      </c>
      <c r="AI29" s="153">
        <f t="shared" si="59"/>
        <v>0</v>
      </c>
      <c r="AJ29" s="108"/>
      <c r="AK29" s="121">
        <f t="shared" si="7"/>
        <v>0</v>
      </c>
      <c r="AL29" s="134">
        <f t="shared" si="8"/>
        <v>0</v>
      </c>
      <c r="AM29" s="108"/>
      <c r="AN29" s="107"/>
      <c r="AP29" s="107"/>
      <c r="AR29" s="116"/>
      <c r="AS29" s="116"/>
      <c r="AU29" s="116"/>
      <c r="AW29" s="116"/>
      <c r="AY29" s="114"/>
      <c r="BA29" s="116"/>
      <c r="BB29" s="116"/>
      <c r="BD29" s="153"/>
      <c r="BE29" s="108"/>
      <c r="BF29" s="149"/>
      <c r="BG29" s="150"/>
      <c r="BH29" s="150"/>
      <c r="BI29" s="121">
        <f t="shared" ref="BI29:BJ29" si="83">AR29*BI$4</f>
        <v>0</v>
      </c>
      <c r="BJ29" s="121">
        <f t="shared" si="83"/>
        <v>0</v>
      </c>
      <c r="BL29" s="121">
        <f t="shared" si="61"/>
        <v>0</v>
      </c>
      <c r="BN29" s="121">
        <f t="shared" si="62"/>
        <v>0</v>
      </c>
      <c r="BP29" s="150">
        <f t="shared" si="63"/>
        <v>0</v>
      </c>
      <c r="BR29" s="121">
        <f t="shared" ref="BR29:BS29" si="84">BA29*BR$4</f>
        <v>0</v>
      </c>
      <c r="BS29" s="121">
        <f t="shared" si="84"/>
        <v>0</v>
      </c>
      <c r="BU29" s="160">
        <f t="shared" si="65"/>
        <v>0</v>
      </c>
      <c r="BV29" s="108"/>
      <c r="BW29" s="121">
        <f t="shared" si="11"/>
        <v>0</v>
      </c>
      <c r="BX29" s="134">
        <f t="shared" si="12"/>
        <v>0</v>
      </c>
      <c r="BY29" s="108"/>
      <c r="BZ29" s="121"/>
      <c r="CB29" s="107"/>
      <c r="CC29" s="108"/>
    </row>
    <row r="30">
      <c r="A30" s="152"/>
      <c r="B30" s="152"/>
      <c r="D30" s="153"/>
      <c r="E30" s="108"/>
      <c r="F30" s="154"/>
      <c r="G30" s="155"/>
      <c r="H30" s="161">
        <f t="shared" si="52"/>
        <v>0</v>
      </c>
      <c r="I30" s="156"/>
      <c r="J30" s="121">
        <f t="shared" si="53"/>
        <v>0</v>
      </c>
      <c r="K30" s="134">
        <f t="shared" si="5"/>
        <v>0</v>
      </c>
      <c r="L30" s="108"/>
      <c r="M30" s="154"/>
      <c r="N30" s="157"/>
      <c r="O30" s="107"/>
      <c r="P30" s="115">
        <f t="shared" si="76"/>
        <v>0</v>
      </c>
      <c r="Q30" s="107">
        <f t="shared" si="55"/>
        <v>0</v>
      </c>
      <c r="R30" s="134">
        <f t="shared" si="6"/>
        <v>0</v>
      </c>
      <c r="S30" s="108"/>
      <c r="T30" s="116"/>
      <c r="V30" s="158"/>
      <c r="W30" s="107"/>
      <c r="X30" s="112"/>
      <c r="Y30" s="118"/>
      <c r="Z30" s="157"/>
      <c r="AA30" s="153">
        <f t="shared" si="56"/>
        <v>0</v>
      </c>
      <c r="AC30" s="159">
        <f t="shared" si="57"/>
        <v>0</v>
      </c>
      <c r="AE30" s="121"/>
      <c r="AF30" s="113"/>
      <c r="AG30" s="153">
        <f t="shared" si="58"/>
        <v>0</v>
      </c>
      <c r="AI30" s="153">
        <f t="shared" si="59"/>
        <v>0</v>
      </c>
      <c r="AJ30" s="108"/>
      <c r="AK30" s="121">
        <f t="shared" si="7"/>
        <v>0</v>
      </c>
      <c r="AL30" s="134">
        <f t="shared" si="8"/>
        <v>0</v>
      </c>
      <c r="AM30" s="108"/>
      <c r="AN30" s="107"/>
      <c r="AP30" s="107"/>
      <c r="AR30" s="116"/>
      <c r="AS30" s="116"/>
      <c r="AU30" s="116"/>
      <c r="AW30" s="116"/>
      <c r="AY30" s="114"/>
      <c r="BA30" s="116"/>
      <c r="BB30" s="116"/>
      <c r="BD30" s="153"/>
      <c r="BE30" s="108"/>
      <c r="BF30" s="149"/>
      <c r="BG30" s="150"/>
      <c r="BH30" s="150"/>
      <c r="BI30" s="121">
        <f t="shared" ref="BI30:BJ30" si="85">AR30*BI$4</f>
        <v>0</v>
      </c>
      <c r="BJ30" s="121">
        <f t="shared" si="85"/>
        <v>0</v>
      </c>
      <c r="BL30" s="121">
        <f t="shared" si="61"/>
        <v>0</v>
      </c>
      <c r="BN30" s="121">
        <f t="shared" si="62"/>
        <v>0</v>
      </c>
      <c r="BP30" s="150">
        <f t="shared" si="63"/>
        <v>0</v>
      </c>
      <c r="BR30" s="121">
        <f t="shared" ref="BR30:BS30" si="86">BA30*BR$4</f>
        <v>0</v>
      </c>
      <c r="BS30" s="121">
        <f t="shared" si="86"/>
        <v>0</v>
      </c>
      <c r="BU30" s="160">
        <f t="shared" si="65"/>
        <v>0</v>
      </c>
      <c r="BV30" s="108"/>
      <c r="BW30" s="121">
        <f t="shared" si="11"/>
        <v>0</v>
      </c>
      <c r="BX30" s="134">
        <f t="shared" si="12"/>
        <v>0</v>
      </c>
      <c r="BY30" s="108"/>
      <c r="BZ30" s="121"/>
      <c r="CB30" s="107"/>
      <c r="CC30" s="108"/>
    </row>
    <row r="31">
      <c r="A31" s="164"/>
      <c r="B31" s="164"/>
      <c r="C31" s="123"/>
      <c r="D31" s="165"/>
      <c r="E31" s="122"/>
      <c r="F31" s="154"/>
      <c r="G31" s="155"/>
      <c r="H31" s="161">
        <f t="shared" si="52"/>
        <v>0</v>
      </c>
      <c r="I31" s="166"/>
      <c r="J31" s="167">
        <f t="shared" si="53"/>
        <v>0</v>
      </c>
      <c r="K31" s="168">
        <f t="shared" si="5"/>
        <v>0</v>
      </c>
      <c r="L31" s="122"/>
      <c r="M31" s="169"/>
      <c r="N31" s="170"/>
      <c r="O31" s="120"/>
      <c r="P31" s="171">
        <f t="shared" si="76"/>
        <v>0</v>
      </c>
      <c r="Q31" s="107">
        <f t="shared" si="55"/>
        <v>0</v>
      </c>
      <c r="R31" s="168">
        <f t="shared" si="6"/>
        <v>0</v>
      </c>
      <c r="S31" s="122"/>
      <c r="T31" s="172"/>
      <c r="U31" s="123"/>
      <c r="V31" s="173"/>
      <c r="W31" s="120"/>
      <c r="X31" s="174"/>
      <c r="Y31" s="118"/>
      <c r="Z31" s="157"/>
      <c r="AA31" s="165">
        <f t="shared" si="56"/>
        <v>0</v>
      </c>
      <c r="AB31" s="123"/>
      <c r="AC31" s="175">
        <f t="shared" si="57"/>
        <v>0</v>
      </c>
      <c r="AD31" s="123"/>
      <c r="AE31" s="167"/>
      <c r="AF31" s="176"/>
      <c r="AG31" s="153">
        <f t="shared" si="58"/>
        <v>0</v>
      </c>
      <c r="AI31" s="153">
        <f t="shared" si="59"/>
        <v>0</v>
      </c>
      <c r="AJ31" s="108"/>
      <c r="AK31" s="121">
        <f t="shared" si="7"/>
        <v>0</v>
      </c>
      <c r="AL31" s="134">
        <f t="shared" si="8"/>
        <v>0</v>
      </c>
      <c r="AM31" s="108"/>
      <c r="AN31" s="120"/>
      <c r="AO31" s="123"/>
      <c r="AP31" s="120"/>
      <c r="AQ31" s="123"/>
      <c r="AR31" s="116"/>
      <c r="AS31" s="116"/>
      <c r="AU31" s="116"/>
      <c r="AW31" s="116"/>
      <c r="AY31" s="114"/>
      <c r="BA31" s="116"/>
      <c r="BB31" s="116"/>
      <c r="BD31" s="153"/>
      <c r="BE31" s="108"/>
      <c r="BF31" s="177"/>
      <c r="BG31" s="178"/>
      <c r="BH31" s="178"/>
      <c r="BI31" s="121">
        <f t="shared" ref="BI31:BJ31" si="87">AR31*BI$4</f>
        <v>0</v>
      </c>
      <c r="BJ31" s="121">
        <f t="shared" si="87"/>
        <v>0</v>
      </c>
      <c r="BL31" s="121">
        <f t="shared" si="61"/>
        <v>0</v>
      </c>
      <c r="BN31" s="121">
        <f t="shared" si="62"/>
        <v>0</v>
      </c>
      <c r="BP31" s="178">
        <f t="shared" si="63"/>
        <v>0</v>
      </c>
      <c r="BQ31" s="123"/>
      <c r="BR31" s="121">
        <f t="shared" ref="BR31:BS31" si="88">BA31*BR$4</f>
        <v>0</v>
      </c>
      <c r="BS31" s="121">
        <f t="shared" si="88"/>
        <v>0</v>
      </c>
      <c r="BU31" s="160">
        <f t="shared" si="65"/>
        <v>0</v>
      </c>
      <c r="BV31" s="108"/>
      <c r="BW31" s="121">
        <f t="shared" si="11"/>
        <v>0</v>
      </c>
      <c r="BX31" s="134">
        <f t="shared" si="12"/>
        <v>0</v>
      </c>
      <c r="BY31" s="108"/>
      <c r="BZ31" s="121"/>
      <c r="CB31" s="107"/>
      <c r="CC31" s="108"/>
    </row>
    <row r="32">
      <c r="A32" s="125" t="s">
        <v>50</v>
      </c>
      <c r="B32" s="126" t="s">
        <v>41</v>
      </c>
      <c r="C32" s="127"/>
      <c r="D32" s="128"/>
      <c r="E32" s="127"/>
      <c r="F32" s="129"/>
      <c r="G32" s="130">
        <v>2.5</v>
      </c>
      <c r="H32" s="131"/>
      <c r="I32" s="132">
        <f>G32*I$4</f>
        <v>2.5</v>
      </c>
      <c r="J32" s="133">
        <f>SUM(I32)</f>
        <v>2.5</v>
      </c>
      <c r="K32" s="134">
        <f t="shared" si="5"/>
        <v>1.633466135</v>
      </c>
      <c r="L32" s="108"/>
      <c r="M32" s="135">
        <v>5.0</v>
      </c>
      <c r="N32" s="136"/>
      <c r="O32" s="110">
        <f>M32*O$4</f>
        <v>5</v>
      </c>
      <c r="P32" s="137"/>
      <c r="Q32" s="138">
        <f>SUM(O32)</f>
        <v>5</v>
      </c>
      <c r="R32" s="134">
        <f t="shared" si="6"/>
        <v>8.2</v>
      </c>
      <c r="S32" s="108"/>
      <c r="T32" s="139"/>
      <c r="U32" s="127"/>
      <c r="V32" s="140"/>
      <c r="W32" s="141">
        <v>7.0</v>
      </c>
      <c r="X32" s="127"/>
      <c r="Y32" s="142"/>
      <c r="Z32" s="143"/>
      <c r="AA32" s="144"/>
      <c r="AB32" s="127"/>
      <c r="AC32" s="144"/>
      <c r="AD32" s="127"/>
      <c r="AE32" s="144">
        <f>W32*AE$4</f>
        <v>28</v>
      </c>
      <c r="AF32" s="127"/>
      <c r="AG32" s="144"/>
      <c r="AH32" s="127"/>
      <c r="AI32" s="144"/>
      <c r="AJ32" s="145"/>
      <c r="AK32" s="128">
        <f t="shared" si="7"/>
        <v>28</v>
      </c>
      <c r="AL32" s="146">
        <f t="shared" si="8"/>
        <v>11.84930329</v>
      </c>
      <c r="AM32" s="145"/>
      <c r="AN32" s="147">
        <v>645.0</v>
      </c>
      <c r="AP32" s="119">
        <v>829.0</v>
      </c>
      <c r="AR32" s="148"/>
      <c r="AS32" s="139"/>
      <c r="AT32" s="127"/>
      <c r="AU32" s="139"/>
      <c r="AV32" s="127"/>
      <c r="AW32" s="139"/>
      <c r="AX32" s="127"/>
      <c r="AY32" s="139"/>
      <c r="AZ32" s="127"/>
      <c r="BA32" s="139"/>
      <c r="BB32" s="139"/>
      <c r="BC32" s="127"/>
      <c r="BD32" s="144"/>
      <c r="BE32" s="145"/>
      <c r="BF32" s="149">
        <f>ROUND(IFERROR(((AN32/AP32)*100)*BF$4,0),0)</f>
        <v>78</v>
      </c>
      <c r="BI32" s="128"/>
      <c r="BJ32" s="128"/>
      <c r="BK32" s="128"/>
      <c r="BL32" s="128"/>
      <c r="BM32" s="128"/>
      <c r="BN32" s="128"/>
      <c r="BO32" s="128"/>
      <c r="BP32" s="150"/>
      <c r="BQ32" s="150"/>
      <c r="BR32" s="128"/>
      <c r="BS32" s="128"/>
      <c r="BT32" s="128"/>
      <c r="BU32" s="151"/>
      <c r="BV32" s="145"/>
      <c r="BW32" s="128">
        <f t="shared" si="11"/>
        <v>78</v>
      </c>
      <c r="BX32" s="146">
        <f t="shared" si="12"/>
        <v>5.776734104</v>
      </c>
      <c r="BY32" s="145"/>
      <c r="BZ32" s="146">
        <f>BX32+AL32+R32+K32</f>
        <v>27.45950353</v>
      </c>
      <c r="CA32" s="127"/>
      <c r="CB32" s="148"/>
      <c r="CC32" s="137"/>
    </row>
    <row r="33">
      <c r="A33" s="152">
        <v>1.0</v>
      </c>
      <c r="B33" s="152" t="s">
        <v>127</v>
      </c>
      <c r="D33" s="153">
        <v>3.0</v>
      </c>
      <c r="E33" s="108"/>
      <c r="F33" s="154">
        <v>4.0</v>
      </c>
      <c r="G33" s="155"/>
      <c r="H33" s="109">
        <f t="shared" ref="H33:H44" si="91">F33*H$4</f>
        <v>12</v>
      </c>
      <c r="I33" s="156"/>
      <c r="J33" s="107">
        <f t="shared" ref="J33:J44" si="92">SUM(H33)</f>
        <v>12</v>
      </c>
      <c r="K33" s="134">
        <f t="shared" si="5"/>
        <v>7.84063745</v>
      </c>
      <c r="L33" s="108"/>
      <c r="M33" s="154"/>
      <c r="N33" s="157">
        <v>0.0</v>
      </c>
      <c r="O33" s="107"/>
      <c r="P33" s="115">
        <f t="shared" ref="P33:P37" si="93">N33*P$4</f>
        <v>0</v>
      </c>
      <c r="Q33" s="107">
        <f t="shared" ref="Q33:Q44" si="94">SUM(P33)</f>
        <v>0</v>
      </c>
      <c r="R33" s="134">
        <f t="shared" si="6"/>
        <v>0</v>
      </c>
      <c r="S33" s="108"/>
      <c r="T33" s="116">
        <v>1.0</v>
      </c>
      <c r="V33" s="158">
        <v>6.0</v>
      </c>
      <c r="W33" s="107"/>
      <c r="X33" s="112"/>
      <c r="Y33" s="118">
        <v>8.0</v>
      </c>
      <c r="Z33" s="157">
        <v>4.0</v>
      </c>
      <c r="AA33" s="153">
        <f t="shared" ref="AA33:AA44" si="95">T33*AA$4</f>
        <v>2</v>
      </c>
      <c r="AC33" s="159">
        <f t="shared" ref="AC33:AC44" si="96">V33*AC$4</f>
        <v>18</v>
      </c>
      <c r="AE33" s="121"/>
      <c r="AF33" s="113"/>
      <c r="AG33" s="153">
        <f t="shared" ref="AG33:AG44" si="97">Y33*AG$4</f>
        <v>2</v>
      </c>
      <c r="AI33" s="153">
        <f t="shared" ref="AI33:AI44" si="98">Z33*AI$4</f>
        <v>4</v>
      </c>
      <c r="AJ33" s="108"/>
      <c r="AK33" s="121">
        <f t="shared" si="7"/>
        <v>26</v>
      </c>
      <c r="AL33" s="134">
        <f t="shared" si="8"/>
        <v>11.00292448</v>
      </c>
      <c r="AM33" s="108"/>
      <c r="AN33" s="107"/>
      <c r="AP33" s="107"/>
      <c r="AR33" s="116">
        <v>1.0</v>
      </c>
      <c r="AS33" s="116">
        <v>0.0</v>
      </c>
      <c r="AU33" s="116">
        <v>0.0</v>
      </c>
      <c r="AW33" s="116">
        <v>0.0</v>
      </c>
      <c r="AY33" s="119">
        <v>0.0</v>
      </c>
      <c r="BA33" s="116">
        <v>2.0</v>
      </c>
      <c r="BB33" s="116">
        <v>2.0</v>
      </c>
      <c r="BD33" s="153">
        <v>4.7</v>
      </c>
      <c r="BE33" s="108"/>
      <c r="BF33" s="149"/>
      <c r="BG33" s="150"/>
      <c r="BH33" s="150"/>
      <c r="BI33" s="121">
        <f t="shared" ref="BI33:BJ33" si="89">AR33*BI$4</f>
        <v>5</v>
      </c>
      <c r="BJ33" s="121">
        <f t="shared" si="89"/>
        <v>0</v>
      </c>
      <c r="BL33" s="121">
        <f t="shared" ref="BL33:BL44" si="100">AU33*BL$4</f>
        <v>0</v>
      </c>
      <c r="BN33" s="121">
        <f t="shared" ref="BN33:BN44" si="101">AW33*BN$4</f>
        <v>0</v>
      </c>
      <c r="BP33" s="150">
        <f t="shared" ref="BP33:BP44" si="102">AY33*BP$4</f>
        <v>0</v>
      </c>
      <c r="BR33" s="121">
        <f t="shared" ref="BR33:BS33" si="90">BA33*BR$4</f>
        <v>20</v>
      </c>
      <c r="BS33" s="121">
        <f t="shared" si="90"/>
        <v>10</v>
      </c>
      <c r="BU33" s="160">
        <f t="shared" ref="BU33:BU44" si="104">BD33*BU$4</f>
        <v>47</v>
      </c>
      <c r="BV33" s="108"/>
      <c r="BW33" s="121">
        <f t="shared" si="11"/>
        <v>82</v>
      </c>
      <c r="BX33" s="134">
        <f t="shared" si="12"/>
        <v>6.072976879</v>
      </c>
      <c r="BY33" s="108"/>
      <c r="BZ33" s="134">
        <f t="shared" ref="BZ33:BZ35" si="105">BX33+AL33+R33+K33+D33</f>
        <v>27.91653881</v>
      </c>
      <c r="CB33" s="107">
        <f t="shared" ref="CB33:CB35" si="106">BZ33+(BZ$32/COUNT(BZ$33:BZ$35))</f>
        <v>37.06970665</v>
      </c>
      <c r="CC33" s="108"/>
    </row>
    <row r="34">
      <c r="A34" s="152">
        <v>2.0</v>
      </c>
      <c r="B34" s="152" t="s">
        <v>128</v>
      </c>
      <c r="D34" s="153">
        <v>2.0</v>
      </c>
      <c r="E34" s="108"/>
      <c r="F34" s="154">
        <v>0.0</v>
      </c>
      <c r="G34" s="155"/>
      <c r="H34" s="109">
        <f t="shared" si="91"/>
        <v>0</v>
      </c>
      <c r="I34" s="156"/>
      <c r="J34" s="107">
        <f t="shared" si="92"/>
        <v>0</v>
      </c>
      <c r="K34" s="134">
        <f t="shared" si="5"/>
        <v>0</v>
      </c>
      <c r="L34" s="108"/>
      <c r="M34" s="154"/>
      <c r="N34" s="157">
        <v>1.0</v>
      </c>
      <c r="O34" s="107"/>
      <c r="P34" s="115">
        <f t="shared" si="93"/>
        <v>1</v>
      </c>
      <c r="Q34" s="107">
        <f t="shared" si="94"/>
        <v>1</v>
      </c>
      <c r="R34" s="134">
        <f t="shared" si="6"/>
        <v>1.64</v>
      </c>
      <c r="S34" s="108"/>
      <c r="T34" s="116">
        <v>0.0</v>
      </c>
      <c r="V34" s="158">
        <v>0.0</v>
      </c>
      <c r="W34" s="107"/>
      <c r="Y34" s="118">
        <v>0.0</v>
      </c>
      <c r="Z34" s="157">
        <v>0.0</v>
      </c>
      <c r="AA34" s="153">
        <f t="shared" si="95"/>
        <v>0</v>
      </c>
      <c r="AC34" s="159">
        <f t="shared" si="96"/>
        <v>0</v>
      </c>
      <c r="AE34" s="121"/>
      <c r="AF34" s="113"/>
      <c r="AG34" s="153">
        <f t="shared" si="97"/>
        <v>0</v>
      </c>
      <c r="AI34" s="153">
        <f t="shared" si="98"/>
        <v>0</v>
      </c>
      <c r="AJ34" s="108"/>
      <c r="AK34" s="121">
        <f t="shared" si="7"/>
        <v>0</v>
      </c>
      <c r="AL34" s="134">
        <f t="shared" si="8"/>
        <v>0</v>
      </c>
      <c r="AM34" s="108"/>
      <c r="AN34" s="107"/>
      <c r="AP34" s="107"/>
      <c r="AR34" s="116">
        <v>0.0</v>
      </c>
      <c r="AS34" s="116">
        <v>0.0</v>
      </c>
      <c r="AU34" s="116">
        <v>0.0</v>
      </c>
      <c r="AW34" s="116">
        <v>0.0</v>
      </c>
      <c r="AY34" s="119">
        <v>0.0</v>
      </c>
      <c r="BA34" s="116">
        <v>0.0</v>
      </c>
      <c r="BB34" s="116">
        <v>0.0</v>
      </c>
      <c r="BD34" s="153">
        <v>0.0</v>
      </c>
      <c r="BE34" s="108"/>
      <c r="BF34" s="149"/>
      <c r="BG34" s="150"/>
      <c r="BH34" s="150"/>
      <c r="BI34" s="121">
        <f t="shared" ref="BI34:BJ34" si="99">AR34*BI$4</f>
        <v>0</v>
      </c>
      <c r="BJ34" s="121">
        <f t="shared" si="99"/>
        <v>0</v>
      </c>
      <c r="BL34" s="121">
        <f t="shared" si="100"/>
        <v>0</v>
      </c>
      <c r="BN34" s="121">
        <f t="shared" si="101"/>
        <v>0</v>
      </c>
      <c r="BP34" s="150">
        <f t="shared" si="102"/>
        <v>0</v>
      </c>
      <c r="BR34" s="121">
        <f t="shared" ref="BR34:BS34" si="103">BA34*BR$4</f>
        <v>0</v>
      </c>
      <c r="BS34" s="121">
        <f t="shared" si="103"/>
        <v>0</v>
      </c>
      <c r="BU34" s="160">
        <f t="shared" si="104"/>
        <v>0</v>
      </c>
      <c r="BV34" s="108"/>
      <c r="BW34" s="121">
        <f t="shared" si="11"/>
        <v>0</v>
      </c>
      <c r="BX34" s="134">
        <f t="shared" si="12"/>
        <v>0</v>
      </c>
      <c r="BY34" s="108"/>
      <c r="BZ34" s="134">
        <f t="shared" si="105"/>
        <v>3.64</v>
      </c>
      <c r="CB34" s="107">
        <f t="shared" si="106"/>
        <v>12.79316784</v>
      </c>
      <c r="CC34" s="108"/>
    </row>
    <row r="35">
      <c r="A35" s="152">
        <v>3.0</v>
      </c>
      <c r="B35" s="152" t="s">
        <v>129</v>
      </c>
      <c r="D35" s="153">
        <v>1.0</v>
      </c>
      <c r="E35" s="108"/>
      <c r="F35" s="154">
        <v>6.0</v>
      </c>
      <c r="G35" s="155"/>
      <c r="H35" s="161">
        <f t="shared" si="91"/>
        <v>18</v>
      </c>
      <c r="I35" s="156"/>
      <c r="J35" s="121">
        <f t="shared" si="92"/>
        <v>18</v>
      </c>
      <c r="K35" s="134">
        <f t="shared" si="5"/>
        <v>11.76095618</v>
      </c>
      <c r="L35" s="108"/>
      <c r="M35" s="154"/>
      <c r="N35" s="157">
        <v>2.5</v>
      </c>
      <c r="O35" s="162"/>
      <c r="P35" s="163">
        <f t="shared" si="93"/>
        <v>2.5</v>
      </c>
      <c r="Q35" s="107">
        <f t="shared" si="94"/>
        <v>2.5</v>
      </c>
      <c r="R35" s="134">
        <f t="shared" si="6"/>
        <v>4.1</v>
      </c>
      <c r="S35" s="108"/>
      <c r="T35" s="116">
        <v>1.0</v>
      </c>
      <c r="V35" s="158">
        <v>5.0</v>
      </c>
      <c r="W35" s="107"/>
      <c r="X35" s="112"/>
      <c r="Y35" s="118">
        <v>0.0</v>
      </c>
      <c r="Z35" s="157">
        <v>0.0</v>
      </c>
      <c r="AA35" s="153">
        <f t="shared" si="95"/>
        <v>2</v>
      </c>
      <c r="AC35" s="159">
        <f t="shared" si="96"/>
        <v>15</v>
      </c>
      <c r="AE35" s="121"/>
      <c r="AF35" s="113"/>
      <c r="AG35" s="153">
        <f t="shared" si="97"/>
        <v>0</v>
      </c>
      <c r="AI35" s="153">
        <f t="shared" si="98"/>
        <v>0</v>
      </c>
      <c r="AJ35" s="108"/>
      <c r="AK35" s="121">
        <f t="shared" si="7"/>
        <v>17</v>
      </c>
      <c r="AL35" s="134">
        <f t="shared" si="8"/>
        <v>7.194219852</v>
      </c>
      <c r="AM35" s="108"/>
      <c r="AN35" s="107"/>
      <c r="AP35" s="107"/>
      <c r="AR35" s="116">
        <v>5.0</v>
      </c>
      <c r="AS35" s="116">
        <v>0.0</v>
      </c>
      <c r="AU35" s="116">
        <v>0.0</v>
      </c>
      <c r="AW35" s="116">
        <v>0.0</v>
      </c>
      <c r="AY35" s="119">
        <v>1.0</v>
      </c>
      <c r="BA35" s="116">
        <v>11.0</v>
      </c>
      <c r="BB35" s="116">
        <v>1.0</v>
      </c>
      <c r="BD35" s="153">
        <v>0.0</v>
      </c>
      <c r="BE35" s="108"/>
      <c r="BF35" s="149"/>
      <c r="BG35" s="150"/>
      <c r="BH35" s="150"/>
      <c r="BI35" s="121">
        <f t="shared" ref="BI35:BJ35" si="107">AR35*BI$4</f>
        <v>25</v>
      </c>
      <c r="BJ35" s="121">
        <f t="shared" si="107"/>
        <v>0</v>
      </c>
      <c r="BL35" s="121">
        <f t="shared" si="100"/>
        <v>0</v>
      </c>
      <c r="BN35" s="121">
        <f t="shared" si="101"/>
        <v>0</v>
      </c>
      <c r="BP35" s="150">
        <f t="shared" si="102"/>
        <v>5</v>
      </c>
      <c r="BR35" s="121">
        <f t="shared" ref="BR35:BS35" si="108">BA35*BR$4</f>
        <v>110</v>
      </c>
      <c r="BS35" s="121">
        <f t="shared" si="108"/>
        <v>5</v>
      </c>
      <c r="BU35" s="160">
        <f t="shared" si="104"/>
        <v>0</v>
      </c>
      <c r="BV35" s="108"/>
      <c r="BW35" s="121">
        <f t="shared" si="11"/>
        <v>145</v>
      </c>
      <c r="BX35" s="134">
        <f t="shared" si="12"/>
        <v>10.73880058</v>
      </c>
      <c r="BY35" s="108"/>
      <c r="BZ35" s="134">
        <f t="shared" si="105"/>
        <v>34.79397661</v>
      </c>
      <c r="CB35" s="107">
        <f t="shared" si="106"/>
        <v>43.94714445</v>
      </c>
      <c r="CC35" s="108"/>
    </row>
    <row r="36">
      <c r="A36" s="179"/>
      <c r="B36" s="152"/>
      <c r="D36" s="153"/>
      <c r="E36" s="108"/>
      <c r="F36" s="154"/>
      <c r="G36" s="155"/>
      <c r="H36" s="161">
        <f t="shared" si="91"/>
        <v>0</v>
      </c>
      <c r="I36" s="156"/>
      <c r="J36" s="121">
        <f t="shared" si="92"/>
        <v>0</v>
      </c>
      <c r="K36" s="134">
        <f t="shared" si="5"/>
        <v>0</v>
      </c>
      <c r="L36" s="108"/>
      <c r="M36" s="154"/>
      <c r="N36" s="157">
        <v>0.0</v>
      </c>
      <c r="O36" s="162"/>
      <c r="P36" s="163">
        <f t="shared" si="93"/>
        <v>0</v>
      </c>
      <c r="Q36" s="107">
        <f t="shared" si="94"/>
        <v>0</v>
      </c>
      <c r="R36" s="134">
        <f t="shared" si="6"/>
        <v>0</v>
      </c>
      <c r="S36" s="108"/>
      <c r="T36" s="116">
        <v>0.0</v>
      </c>
      <c r="V36" s="158">
        <v>0.0</v>
      </c>
      <c r="W36" s="107"/>
      <c r="X36" s="112"/>
      <c r="Y36" s="118">
        <v>0.0</v>
      </c>
      <c r="Z36" s="157">
        <v>0.0</v>
      </c>
      <c r="AA36" s="153">
        <f t="shared" si="95"/>
        <v>0</v>
      </c>
      <c r="AC36" s="159">
        <f t="shared" si="96"/>
        <v>0</v>
      </c>
      <c r="AE36" s="121"/>
      <c r="AF36" s="113"/>
      <c r="AG36" s="153">
        <f t="shared" si="97"/>
        <v>0</v>
      </c>
      <c r="AI36" s="153">
        <f t="shared" si="98"/>
        <v>0</v>
      </c>
      <c r="AJ36" s="108"/>
      <c r="AK36" s="121">
        <f t="shared" si="7"/>
        <v>0</v>
      </c>
      <c r="AL36" s="134">
        <f t="shared" si="8"/>
        <v>0</v>
      </c>
      <c r="AM36" s="108"/>
      <c r="AN36" s="107"/>
      <c r="AP36" s="107"/>
      <c r="AR36" s="116">
        <v>0.0</v>
      </c>
      <c r="AS36" s="116">
        <v>0.0</v>
      </c>
      <c r="AU36" s="116">
        <v>0.0</v>
      </c>
      <c r="AW36" s="116">
        <v>0.0</v>
      </c>
      <c r="AY36" s="119">
        <v>0.0</v>
      </c>
      <c r="BA36" s="116">
        <v>0.0</v>
      </c>
      <c r="BB36" s="116">
        <v>0.0</v>
      </c>
      <c r="BD36" s="153">
        <v>0.0</v>
      </c>
      <c r="BE36" s="108"/>
      <c r="BF36" s="149"/>
      <c r="BG36" s="150"/>
      <c r="BH36" s="150"/>
      <c r="BI36" s="121">
        <f t="shared" ref="BI36:BJ36" si="109">AR36*BI$4</f>
        <v>0</v>
      </c>
      <c r="BJ36" s="121">
        <f t="shared" si="109"/>
        <v>0</v>
      </c>
      <c r="BL36" s="121">
        <f t="shared" si="100"/>
        <v>0</v>
      </c>
      <c r="BN36" s="121">
        <f t="shared" si="101"/>
        <v>0</v>
      </c>
      <c r="BP36" s="150">
        <f t="shared" si="102"/>
        <v>0</v>
      </c>
      <c r="BR36" s="121">
        <f t="shared" ref="BR36:BS36" si="110">BA36*BR$4</f>
        <v>0</v>
      </c>
      <c r="BS36" s="121">
        <f t="shared" si="110"/>
        <v>0</v>
      </c>
      <c r="BU36" s="160">
        <f t="shared" si="104"/>
        <v>0</v>
      </c>
      <c r="BV36" s="108"/>
      <c r="BW36" s="121">
        <f t="shared" si="11"/>
        <v>0</v>
      </c>
      <c r="BX36" s="134">
        <f t="shared" si="12"/>
        <v>0</v>
      </c>
      <c r="BY36" s="108"/>
      <c r="BZ36" s="121"/>
      <c r="CB36" s="107"/>
      <c r="CC36" s="108"/>
    </row>
    <row r="37">
      <c r="A37" s="179"/>
      <c r="B37" s="152"/>
      <c r="D37" s="153"/>
      <c r="E37" s="108"/>
      <c r="F37" s="154"/>
      <c r="G37" s="155"/>
      <c r="H37" s="161">
        <f t="shared" si="91"/>
        <v>0</v>
      </c>
      <c r="I37" s="156"/>
      <c r="J37" s="121">
        <f t="shared" si="92"/>
        <v>0</v>
      </c>
      <c r="K37" s="134">
        <f t="shared" si="5"/>
        <v>0</v>
      </c>
      <c r="L37" s="108"/>
      <c r="M37" s="154"/>
      <c r="N37" s="157">
        <v>0.0</v>
      </c>
      <c r="O37" s="162"/>
      <c r="P37" s="163">
        <f t="shared" si="93"/>
        <v>0</v>
      </c>
      <c r="Q37" s="107">
        <f t="shared" si="94"/>
        <v>0</v>
      </c>
      <c r="R37" s="134">
        <f t="shared" si="6"/>
        <v>0</v>
      </c>
      <c r="S37" s="108"/>
      <c r="T37" s="116">
        <v>0.0</v>
      </c>
      <c r="V37" s="158">
        <v>0.0</v>
      </c>
      <c r="W37" s="107"/>
      <c r="X37" s="112"/>
      <c r="Y37" s="118">
        <v>0.0</v>
      </c>
      <c r="Z37" s="157">
        <v>0.0</v>
      </c>
      <c r="AA37" s="153">
        <f t="shared" si="95"/>
        <v>0</v>
      </c>
      <c r="AC37" s="159">
        <f t="shared" si="96"/>
        <v>0</v>
      </c>
      <c r="AE37" s="121"/>
      <c r="AF37" s="113"/>
      <c r="AG37" s="153">
        <f t="shared" si="97"/>
        <v>0</v>
      </c>
      <c r="AI37" s="153">
        <f t="shared" si="98"/>
        <v>0</v>
      </c>
      <c r="AJ37" s="108"/>
      <c r="AK37" s="121">
        <f t="shared" si="7"/>
        <v>0</v>
      </c>
      <c r="AL37" s="134">
        <f t="shared" si="8"/>
        <v>0</v>
      </c>
      <c r="AM37" s="108"/>
      <c r="AN37" s="107"/>
      <c r="AP37" s="107"/>
      <c r="AR37" s="116">
        <v>0.0</v>
      </c>
      <c r="AS37" s="116">
        <v>0.0</v>
      </c>
      <c r="AU37" s="116">
        <v>0.0</v>
      </c>
      <c r="AW37" s="116">
        <v>0.0</v>
      </c>
      <c r="AY37" s="119">
        <v>0.0</v>
      </c>
      <c r="BA37" s="116">
        <v>0.0</v>
      </c>
      <c r="BB37" s="116">
        <v>0.0</v>
      </c>
      <c r="BD37" s="153">
        <v>0.0</v>
      </c>
      <c r="BE37" s="108"/>
      <c r="BF37" s="150"/>
      <c r="BG37" s="150"/>
      <c r="BH37" s="150"/>
      <c r="BI37" s="121">
        <f t="shared" ref="BI37:BJ37" si="111">AR37*BI$4</f>
        <v>0</v>
      </c>
      <c r="BJ37" s="121">
        <f t="shared" si="111"/>
        <v>0</v>
      </c>
      <c r="BL37" s="121">
        <f t="shared" si="100"/>
        <v>0</v>
      </c>
      <c r="BN37" s="121">
        <f t="shared" si="101"/>
        <v>0</v>
      </c>
      <c r="BP37" s="150">
        <f t="shared" si="102"/>
        <v>0</v>
      </c>
      <c r="BR37" s="121">
        <f t="shared" ref="BR37:BS37" si="112">BA37*BR$4</f>
        <v>0</v>
      </c>
      <c r="BS37" s="121">
        <f t="shared" si="112"/>
        <v>0</v>
      </c>
      <c r="BU37" s="160">
        <f t="shared" si="104"/>
        <v>0</v>
      </c>
      <c r="BV37" s="108"/>
      <c r="BW37" s="121">
        <f t="shared" si="11"/>
        <v>0</v>
      </c>
      <c r="BX37" s="134">
        <f t="shared" si="12"/>
        <v>0</v>
      </c>
      <c r="BY37" s="108"/>
      <c r="BZ37" s="121"/>
      <c r="CB37" s="107"/>
      <c r="CC37" s="108"/>
    </row>
    <row r="38">
      <c r="A38" s="179"/>
      <c r="B38" s="180"/>
      <c r="D38" s="153"/>
      <c r="E38" s="108"/>
      <c r="F38" s="154"/>
      <c r="G38" s="155"/>
      <c r="H38" s="161">
        <f t="shared" si="91"/>
        <v>0</v>
      </c>
      <c r="I38" s="156"/>
      <c r="J38" s="121">
        <f t="shared" si="92"/>
        <v>0</v>
      </c>
      <c r="K38" s="134">
        <f t="shared" si="5"/>
        <v>0</v>
      </c>
      <c r="L38" s="108"/>
      <c r="M38" s="154"/>
      <c r="N38" s="157">
        <v>0.0</v>
      </c>
      <c r="O38" s="107"/>
      <c r="P38" s="115">
        <f t="shared" ref="P38:P44" si="115">M38*P$4</f>
        <v>0</v>
      </c>
      <c r="Q38" s="107">
        <f t="shared" si="94"/>
        <v>0</v>
      </c>
      <c r="R38" s="134">
        <f t="shared" si="6"/>
        <v>0</v>
      </c>
      <c r="S38" s="108"/>
      <c r="T38" s="116">
        <v>0.0</v>
      </c>
      <c r="V38" s="158">
        <v>0.0</v>
      </c>
      <c r="W38" s="107"/>
      <c r="X38" s="112"/>
      <c r="Y38" s="118">
        <v>0.0</v>
      </c>
      <c r="Z38" s="157">
        <v>0.0</v>
      </c>
      <c r="AA38" s="153">
        <f t="shared" si="95"/>
        <v>0</v>
      </c>
      <c r="AC38" s="159">
        <f t="shared" si="96"/>
        <v>0</v>
      </c>
      <c r="AE38" s="121"/>
      <c r="AF38" s="113"/>
      <c r="AG38" s="153">
        <f t="shared" si="97"/>
        <v>0</v>
      </c>
      <c r="AI38" s="153">
        <f t="shared" si="98"/>
        <v>0</v>
      </c>
      <c r="AJ38" s="108"/>
      <c r="AK38" s="121">
        <f t="shared" si="7"/>
        <v>0</v>
      </c>
      <c r="AL38" s="134">
        <f t="shared" si="8"/>
        <v>0</v>
      </c>
      <c r="AM38" s="108"/>
      <c r="AN38" s="107"/>
      <c r="AP38" s="107"/>
      <c r="AR38" s="116">
        <v>0.0</v>
      </c>
      <c r="AS38" s="116">
        <v>0.0</v>
      </c>
      <c r="AU38" s="116">
        <v>0.0</v>
      </c>
      <c r="AW38" s="116">
        <v>0.0</v>
      </c>
      <c r="AY38" s="119">
        <v>0.0</v>
      </c>
      <c r="BA38" s="116">
        <v>0.0</v>
      </c>
      <c r="BB38" s="116">
        <v>0.0</v>
      </c>
      <c r="BD38" s="153">
        <v>0.0</v>
      </c>
      <c r="BE38" s="108"/>
      <c r="BF38" s="150"/>
      <c r="BG38" s="150"/>
      <c r="BH38" s="150"/>
      <c r="BI38" s="121">
        <f t="shared" ref="BI38:BJ38" si="113">AR38*BI$4</f>
        <v>0</v>
      </c>
      <c r="BJ38" s="121">
        <f t="shared" si="113"/>
        <v>0</v>
      </c>
      <c r="BL38" s="121">
        <f t="shared" si="100"/>
        <v>0</v>
      </c>
      <c r="BN38" s="121">
        <f t="shared" si="101"/>
        <v>0</v>
      </c>
      <c r="BP38" s="150">
        <f t="shared" si="102"/>
        <v>0</v>
      </c>
      <c r="BR38" s="121">
        <f t="shared" ref="BR38:BS38" si="114">BA38*BR$4</f>
        <v>0</v>
      </c>
      <c r="BS38" s="121">
        <f t="shared" si="114"/>
        <v>0</v>
      </c>
      <c r="BU38" s="160">
        <f t="shared" si="104"/>
        <v>0</v>
      </c>
      <c r="BV38" s="108"/>
      <c r="BW38" s="121">
        <f t="shared" si="11"/>
        <v>0</v>
      </c>
      <c r="BX38" s="134">
        <f t="shared" si="12"/>
        <v>0</v>
      </c>
      <c r="BY38" s="108"/>
      <c r="BZ38" s="121"/>
      <c r="CB38" s="107"/>
      <c r="CC38" s="108"/>
    </row>
    <row r="39">
      <c r="A39" s="179"/>
      <c r="B39" s="180"/>
      <c r="D39" s="153"/>
      <c r="E39" s="108"/>
      <c r="F39" s="154"/>
      <c r="G39" s="155"/>
      <c r="H39" s="161">
        <f t="shared" si="91"/>
        <v>0</v>
      </c>
      <c r="I39" s="156"/>
      <c r="J39" s="121">
        <f t="shared" si="92"/>
        <v>0</v>
      </c>
      <c r="K39" s="134">
        <f t="shared" si="5"/>
        <v>0</v>
      </c>
      <c r="L39" s="108"/>
      <c r="M39" s="154"/>
      <c r="N39" s="157">
        <v>0.0</v>
      </c>
      <c r="O39" s="107"/>
      <c r="P39" s="115">
        <f t="shared" si="115"/>
        <v>0</v>
      </c>
      <c r="Q39" s="107">
        <f t="shared" si="94"/>
        <v>0</v>
      </c>
      <c r="R39" s="134">
        <f t="shared" si="6"/>
        <v>0</v>
      </c>
      <c r="S39" s="108"/>
      <c r="T39" s="116">
        <v>0.0</v>
      </c>
      <c r="V39" s="158">
        <v>0.0</v>
      </c>
      <c r="W39" s="107"/>
      <c r="X39" s="112"/>
      <c r="Y39" s="118">
        <v>0.0</v>
      </c>
      <c r="Z39" s="157">
        <v>0.0</v>
      </c>
      <c r="AA39" s="153">
        <f t="shared" si="95"/>
        <v>0</v>
      </c>
      <c r="AC39" s="159">
        <f t="shared" si="96"/>
        <v>0</v>
      </c>
      <c r="AE39" s="121"/>
      <c r="AF39" s="113"/>
      <c r="AG39" s="153">
        <f t="shared" si="97"/>
        <v>0</v>
      </c>
      <c r="AI39" s="153">
        <f t="shared" si="98"/>
        <v>0</v>
      </c>
      <c r="AJ39" s="108"/>
      <c r="AK39" s="121">
        <f t="shared" si="7"/>
        <v>0</v>
      </c>
      <c r="AL39" s="134">
        <f t="shared" si="8"/>
        <v>0</v>
      </c>
      <c r="AM39" s="108"/>
      <c r="AN39" s="107"/>
      <c r="AP39" s="107"/>
      <c r="AR39" s="116">
        <v>0.0</v>
      </c>
      <c r="AS39" s="116">
        <v>0.0</v>
      </c>
      <c r="AU39" s="116">
        <v>0.0</v>
      </c>
      <c r="AW39" s="116">
        <v>0.0</v>
      </c>
      <c r="AY39" s="119">
        <v>0.0</v>
      </c>
      <c r="BA39" s="116">
        <v>0.0</v>
      </c>
      <c r="BB39" s="116">
        <v>0.0</v>
      </c>
      <c r="BD39" s="153">
        <v>0.0</v>
      </c>
      <c r="BE39" s="108"/>
      <c r="BF39" s="149"/>
      <c r="BG39" s="150"/>
      <c r="BH39" s="150"/>
      <c r="BI39" s="121">
        <f t="shared" ref="BI39:BJ39" si="116">AR39*BI$4</f>
        <v>0</v>
      </c>
      <c r="BJ39" s="121">
        <f t="shared" si="116"/>
        <v>0</v>
      </c>
      <c r="BL39" s="121">
        <f t="shared" si="100"/>
        <v>0</v>
      </c>
      <c r="BN39" s="121">
        <f t="shared" si="101"/>
        <v>0</v>
      </c>
      <c r="BP39" s="150">
        <f t="shared" si="102"/>
        <v>0</v>
      </c>
      <c r="BR39" s="121">
        <f t="shared" ref="BR39:BS39" si="117">BA39*BR$4</f>
        <v>0</v>
      </c>
      <c r="BS39" s="121">
        <f t="shared" si="117"/>
        <v>0</v>
      </c>
      <c r="BU39" s="160">
        <f t="shared" si="104"/>
        <v>0</v>
      </c>
      <c r="BV39" s="108"/>
      <c r="BW39" s="121">
        <f t="shared" si="11"/>
        <v>0</v>
      </c>
      <c r="BX39" s="134">
        <f t="shared" si="12"/>
        <v>0</v>
      </c>
      <c r="BY39" s="108"/>
      <c r="BZ39" s="121"/>
      <c r="CB39" s="107"/>
      <c r="CC39" s="108"/>
    </row>
    <row r="40">
      <c r="A40" s="152"/>
      <c r="B40" s="152"/>
      <c r="D40" s="153"/>
      <c r="E40" s="108"/>
      <c r="F40" s="154"/>
      <c r="G40" s="155"/>
      <c r="H40" s="161">
        <f t="shared" si="91"/>
        <v>0</v>
      </c>
      <c r="I40" s="156"/>
      <c r="J40" s="121">
        <f t="shared" si="92"/>
        <v>0</v>
      </c>
      <c r="K40" s="134">
        <f t="shared" si="5"/>
        <v>0</v>
      </c>
      <c r="L40" s="108"/>
      <c r="M40" s="154"/>
      <c r="N40" s="157">
        <v>0.0</v>
      </c>
      <c r="O40" s="107"/>
      <c r="P40" s="115">
        <f t="shared" si="115"/>
        <v>0</v>
      </c>
      <c r="Q40" s="107">
        <f t="shared" si="94"/>
        <v>0</v>
      </c>
      <c r="R40" s="134">
        <f t="shared" si="6"/>
        <v>0</v>
      </c>
      <c r="S40" s="108"/>
      <c r="T40" s="116">
        <v>0.0</v>
      </c>
      <c r="V40" s="158">
        <v>0.0</v>
      </c>
      <c r="W40" s="107"/>
      <c r="X40" s="112"/>
      <c r="Y40" s="118">
        <v>0.0</v>
      </c>
      <c r="Z40" s="157">
        <v>0.0</v>
      </c>
      <c r="AA40" s="153">
        <f t="shared" si="95"/>
        <v>0</v>
      </c>
      <c r="AC40" s="159">
        <f t="shared" si="96"/>
        <v>0</v>
      </c>
      <c r="AE40" s="121"/>
      <c r="AF40" s="113"/>
      <c r="AG40" s="153">
        <f t="shared" si="97"/>
        <v>0</v>
      </c>
      <c r="AI40" s="153">
        <f t="shared" si="98"/>
        <v>0</v>
      </c>
      <c r="AJ40" s="108"/>
      <c r="AK40" s="121">
        <f t="shared" si="7"/>
        <v>0</v>
      </c>
      <c r="AL40" s="134">
        <f t="shared" si="8"/>
        <v>0</v>
      </c>
      <c r="AM40" s="108"/>
      <c r="AN40" s="107"/>
      <c r="AP40" s="107"/>
      <c r="AR40" s="116">
        <v>0.0</v>
      </c>
      <c r="AS40" s="116">
        <v>0.0</v>
      </c>
      <c r="AU40" s="116">
        <v>0.0</v>
      </c>
      <c r="AW40" s="116">
        <v>0.0</v>
      </c>
      <c r="AY40" s="119">
        <v>0.0</v>
      </c>
      <c r="BA40" s="116">
        <v>0.0</v>
      </c>
      <c r="BB40" s="116">
        <v>0.0</v>
      </c>
      <c r="BD40" s="153">
        <v>0.0</v>
      </c>
      <c r="BE40" s="108"/>
      <c r="BF40" s="149"/>
      <c r="BG40" s="150"/>
      <c r="BH40" s="150"/>
      <c r="BI40" s="121">
        <f t="shared" ref="BI40:BJ40" si="118">AR40*BI$4</f>
        <v>0</v>
      </c>
      <c r="BJ40" s="121">
        <f t="shared" si="118"/>
        <v>0</v>
      </c>
      <c r="BL40" s="121">
        <f t="shared" si="100"/>
        <v>0</v>
      </c>
      <c r="BN40" s="121">
        <f t="shared" si="101"/>
        <v>0</v>
      </c>
      <c r="BP40" s="150">
        <f t="shared" si="102"/>
        <v>0</v>
      </c>
      <c r="BR40" s="121">
        <f t="shared" ref="BR40:BS40" si="119">BA40*BR$4</f>
        <v>0</v>
      </c>
      <c r="BS40" s="121">
        <f t="shared" si="119"/>
        <v>0</v>
      </c>
      <c r="BU40" s="160">
        <f t="shared" si="104"/>
        <v>0</v>
      </c>
      <c r="BV40" s="108"/>
      <c r="BW40" s="121">
        <f t="shared" si="11"/>
        <v>0</v>
      </c>
      <c r="BX40" s="134">
        <f t="shared" si="12"/>
        <v>0</v>
      </c>
      <c r="BY40" s="108"/>
      <c r="BZ40" s="121"/>
      <c r="CB40" s="107"/>
      <c r="CC40" s="108"/>
    </row>
    <row r="41">
      <c r="A41" s="152"/>
      <c r="B41" s="152"/>
      <c r="D41" s="153"/>
      <c r="E41" s="108"/>
      <c r="F41" s="154"/>
      <c r="G41" s="155"/>
      <c r="H41" s="161">
        <f t="shared" si="91"/>
        <v>0</v>
      </c>
      <c r="I41" s="156"/>
      <c r="J41" s="121">
        <f t="shared" si="92"/>
        <v>0</v>
      </c>
      <c r="K41" s="134">
        <f t="shared" si="5"/>
        <v>0</v>
      </c>
      <c r="L41" s="108"/>
      <c r="M41" s="154"/>
      <c r="N41" s="157">
        <v>0.0</v>
      </c>
      <c r="O41" s="107"/>
      <c r="P41" s="115">
        <f t="shared" si="115"/>
        <v>0</v>
      </c>
      <c r="Q41" s="107">
        <f t="shared" si="94"/>
        <v>0</v>
      </c>
      <c r="R41" s="134">
        <f t="shared" si="6"/>
        <v>0</v>
      </c>
      <c r="S41" s="108"/>
      <c r="T41" s="116">
        <v>0.0</v>
      </c>
      <c r="V41" s="158">
        <v>0.0</v>
      </c>
      <c r="W41" s="107"/>
      <c r="X41" s="112"/>
      <c r="Y41" s="118">
        <v>0.0</v>
      </c>
      <c r="Z41" s="157">
        <v>0.0</v>
      </c>
      <c r="AA41" s="153">
        <f t="shared" si="95"/>
        <v>0</v>
      </c>
      <c r="AC41" s="159">
        <f t="shared" si="96"/>
        <v>0</v>
      </c>
      <c r="AE41" s="121"/>
      <c r="AF41" s="113"/>
      <c r="AG41" s="153">
        <f t="shared" si="97"/>
        <v>0</v>
      </c>
      <c r="AI41" s="153">
        <f t="shared" si="98"/>
        <v>0</v>
      </c>
      <c r="AJ41" s="108"/>
      <c r="AK41" s="121">
        <f t="shared" si="7"/>
        <v>0</v>
      </c>
      <c r="AL41" s="134">
        <f t="shared" si="8"/>
        <v>0</v>
      </c>
      <c r="AM41" s="108"/>
      <c r="AN41" s="107"/>
      <c r="AP41" s="107"/>
      <c r="AR41" s="116">
        <v>0.0</v>
      </c>
      <c r="AS41" s="116">
        <v>0.0</v>
      </c>
      <c r="AU41" s="116">
        <v>0.0</v>
      </c>
      <c r="AW41" s="116">
        <v>0.0</v>
      </c>
      <c r="AY41" s="119">
        <v>0.0</v>
      </c>
      <c r="BA41" s="116">
        <v>0.0</v>
      </c>
      <c r="BB41" s="116">
        <v>0.0</v>
      </c>
      <c r="BD41" s="153">
        <v>0.0</v>
      </c>
      <c r="BE41" s="108"/>
      <c r="BF41" s="149"/>
      <c r="BG41" s="150"/>
      <c r="BH41" s="150"/>
      <c r="BI41" s="121">
        <f t="shared" ref="BI41:BJ41" si="120">AR41*BI$4</f>
        <v>0</v>
      </c>
      <c r="BJ41" s="121">
        <f t="shared" si="120"/>
        <v>0</v>
      </c>
      <c r="BL41" s="121">
        <f t="shared" si="100"/>
        <v>0</v>
      </c>
      <c r="BN41" s="121">
        <f t="shared" si="101"/>
        <v>0</v>
      </c>
      <c r="BP41" s="150">
        <f t="shared" si="102"/>
        <v>0</v>
      </c>
      <c r="BR41" s="121">
        <f t="shared" ref="BR41:BS41" si="121">BA41*BR$4</f>
        <v>0</v>
      </c>
      <c r="BS41" s="121">
        <f t="shared" si="121"/>
        <v>0</v>
      </c>
      <c r="BU41" s="160">
        <f t="shared" si="104"/>
        <v>0</v>
      </c>
      <c r="BV41" s="108"/>
      <c r="BW41" s="121">
        <f t="shared" si="11"/>
        <v>0</v>
      </c>
      <c r="BX41" s="134">
        <f t="shared" si="12"/>
        <v>0</v>
      </c>
      <c r="BY41" s="108"/>
      <c r="BZ41" s="121"/>
      <c r="CB41" s="107"/>
      <c r="CC41" s="108"/>
    </row>
    <row r="42">
      <c r="A42" s="152"/>
      <c r="B42" s="152"/>
      <c r="D42" s="153"/>
      <c r="E42" s="108"/>
      <c r="F42" s="154"/>
      <c r="G42" s="155"/>
      <c r="H42" s="161">
        <f t="shared" si="91"/>
        <v>0</v>
      </c>
      <c r="I42" s="156"/>
      <c r="J42" s="121">
        <f t="shared" si="92"/>
        <v>0</v>
      </c>
      <c r="K42" s="134">
        <f t="shared" si="5"/>
        <v>0</v>
      </c>
      <c r="L42" s="108"/>
      <c r="M42" s="154"/>
      <c r="N42" s="157"/>
      <c r="O42" s="107"/>
      <c r="P42" s="115">
        <f t="shared" si="115"/>
        <v>0</v>
      </c>
      <c r="Q42" s="107">
        <f t="shared" si="94"/>
        <v>0</v>
      </c>
      <c r="R42" s="134">
        <f t="shared" si="6"/>
        <v>0</v>
      </c>
      <c r="S42" s="108"/>
      <c r="T42" s="116"/>
      <c r="V42" s="158"/>
      <c r="W42" s="107"/>
      <c r="X42" s="112"/>
      <c r="Y42" s="118"/>
      <c r="Z42" s="157"/>
      <c r="AA42" s="153">
        <f t="shared" si="95"/>
        <v>0</v>
      </c>
      <c r="AC42" s="159">
        <f t="shared" si="96"/>
        <v>0</v>
      </c>
      <c r="AE42" s="121"/>
      <c r="AF42" s="113"/>
      <c r="AG42" s="153">
        <f t="shared" si="97"/>
        <v>0</v>
      </c>
      <c r="AI42" s="153">
        <f t="shared" si="98"/>
        <v>0</v>
      </c>
      <c r="AJ42" s="108"/>
      <c r="AK42" s="121">
        <f t="shared" si="7"/>
        <v>0</v>
      </c>
      <c r="AL42" s="134">
        <f t="shared" si="8"/>
        <v>0</v>
      </c>
      <c r="AM42" s="108"/>
      <c r="AN42" s="107"/>
      <c r="AP42" s="107"/>
      <c r="AR42" s="116"/>
      <c r="AS42" s="116"/>
      <c r="AU42" s="116"/>
      <c r="AW42" s="116"/>
      <c r="AY42" s="114"/>
      <c r="BA42" s="116"/>
      <c r="BB42" s="116"/>
      <c r="BD42" s="153"/>
      <c r="BE42" s="108"/>
      <c r="BF42" s="149"/>
      <c r="BG42" s="150"/>
      <c r="BH42" s="150"/>
      <c r="BI42" s="121">
        <f t="shared" ref="BI42:BJ42" si="122">AR42*BI$4</f>
        <v>0</v>
      </c>
      <c r="BJ42" s="121">
        <f t="shared" si="122"/>
        <v>0</v>
      </c>
      <c r="BL42" s="121">
        <f t="shared" si="100"/>
        <v>0</v>
      </c>
      <c r="BN42" s="121">
        <f t="shared" si="101"/>
        <v>0</v>
      </c>
      <c r="BP42" s="150">
        <f t="shared" si="102"/>
        <v>0</v>
      </c>
      <c r="BR42" s="121">
        <f t="shared" ref="BR42:BS42" si="123">BA42*BR$4</f>
        <v>0</v>
      </c>
      <c r="BS42" s="121">
        <f t="shared" si="123"/>
        <v>0</v>
      </c>
      <c r="BU42" s="160">
        <f t="shared" si="104"/>
        <v>0</v>
      </c>
      <c r="BV42" s="108"/>
      <c r="BW42" s="121">
        <f t="shared" si="11"/>
        <v>0</v>
      </c>
      <c r="BX42" s="134">
        <f t="shared" si="12"/>
        <v>0</v>
      </c>
      <c r="BY42" s="108"/>
      <c r="BZ42" s="121"/>
      <c r="CB42" s="107"/>
      <c r="CC42" s="108"/>
    </row>
    <row r="43">
      <c r="A43" s="152"/>
      <c r="B43" s="152"/>
      <c r="D43" s="153"/>
      <c r="E43" s="108"/>
      <c r="F43" s="154"/>
      <c r="G43" s="155"/>
      <c r="H43" s="161">
        <f t="shared" si="91"/>
        <v>0</v>
      </c>
      <c r="I43" s="156"/>
      <c r="J43" s="121">
        <f t="shared" si="92"/>
        <v>0</v>
      </c>
      <c r="K43" s="134">
        <f t="shared" si="5"/>
        <v>0</v>
      </c>
      <c r="L43" s="108"/>
      <c r="M43" s="154"/>
      <c r="N43" s="157"/>
      <c r="O43" s="107"/>
      <c r="P43" s="115">
        <f t="shared" si="115"/>
        <v>0</v>
      </c>
      <c r="Q43" s="107">
        <f t="shared" si="94"/>
        <v>0</v>
      </c>
      <c r="R43" s="134">
        <f t="shared" si="6"/>
        <v>0</v>
      </c>
      <c r="S43" s="108"/>
      <c r="T43" s="116"/>
      <c r="V43" s="158"/>
      <c r="W43" s="107"/>
      <c r="X43" s="112"/>
      <c r="Y43" s="118"/>
      <c r="Z43" s="157"/>
      <c r="AA43" s="153">
        <f t="shared" si="95"/>
        <v>0</v>
      </c>
      <c r="AC43" s="159">
        <f t="shared" si="96"/>
        <v>0</v>
      </c>
      <c r="AE43" s="121"/>
      <c r="AF43" s="113"/>
      <c r="AG43" s="153">
        <f t="shared" si="97"/>
        <v>0</v>
      </c>
      <c r="AI43" s="153">
        <f t="shared" si="98"/>
        <v>0</v>
      </c>
      <c r="AJ43" s="108"/>
      <c r="AK43" s="121">
        <f t="shared" si="7"/>
        <v>0</v>
      </c>
      <c r="AL43" s="134">
        <f t="shared" si="8"/>
        <v>0</v>
      </c>
      <c r="AM43" s="108"/>
      <c r="AN43" s="107"/>
      <c r="AP43" s="107"/>
      <c r="AR43" s="116"/>
      <c r="AS43" s="116"/>
      <c r="AU43" s="116"/>
      <c r="AW43" s="116"/>
      <c r="AY43" s="114"/>
      <c r="BA43" s="116"/>
      <c r="BB43" s="116"/>
      <c r="BD43" s="153"/>
      <c r="BE43" s="108"/>
      <c r="BF43" s="149"/>
      <c r="BG43" s="150"/>
      <c r="BH43" s="150"/>
      <c r="BI43" s="121">
        <f t="shared" ref="BI43:BJ43" si="124">AR43*BI$4</f>
        <v>0</v>
      </c>
      <c r="BJ43" s="121">
        <f t="shared" si="124"/>
        <v>0</v>
      </c>
      <c r="BL43" s="121">
        <f t="shared" si="100"/>
        <v>0</v>
      </c>
      <c r="BN43" s="121">
        <f t="shared" si="101"/>
        <v>0</v>
      </c>
      <c r="BP43" s="150">
        <f t="shared" si="102"/>
        <v>0</v>
      </c>
      <c r="BR43" s="121">
        <f t="shared" ref="BR43:BS43" si="125">BA43*BR$4</f>
        <v>0</v>
      </c>
      <c r="BS43" s="121">
        <f t="shared" si="125"/>
        <v>0</v>
      </c>
      <c r="BU43" s="160">
        <f t="shared" si="104"/>
        <v>0</v>
      </c>
      <c r="BV43" s="108"/>
      <c r="BW43" s="121">
        <f t="shared" si="11"/>
        <v>0</v>
      </c>
      <c r="BX43" s="134">
        <f t="shared" si="12"/>
        <v>0</v>
      </c>
      <c r="BY43" s="108"/>
      <c r="BZ43" s="121"/>
      <c r="CB43" s="107"/>
      <c r="CC43" s="108"/>
    </row>
    <row r="44">
      <c r="A44" s="164"/>
      <c r="B44" s="164"/>
      <c r="C44" s="123"/>
      <c r="D44" s="165"/>
      <c r="E44" s="122"/>
      <c r="F44" s="154"/>
      <c r="G44" s="155"/>
      <c r="H44" s="161">
        <f t="shared" si="91"/>
        <v>0</v>
      </c>
      <c r="I44" s="166"/>
      <c r="J44" s="167">
        <f t="shared" si="92"/>
        <v>0</v>
      </c>
      <c r="K44" s="168">
        <f t="shared" si="5"/>
        <v>0</v>
      </c>
      <c r="L44" s="122"/>
      <c r="M44" s="169"/>
      <c r="N44" s="170"/>
      <c r="O44" s="120"/>
      <c r="P44" s="171">
        <f t="shared" si="115"/>
        <v>0</v>
      </c>
      <c r="Q44" s="107">
        <f t="shared" si="94"/>
        <v>0</v>
      </c>
      <c r="R44" s="168">
        <f t="shared" si="6"/>
        <v>0</v>
      </c>
      <c r="S44" s="122"/>
      <c r="T44" s="172"/>
      <c r="U44" s="123"/>
      <c r="V44" s="173"/>
      <c r="W44" s="120"/>
      <c r="X44" s="174"/>
      <c r="Y44" s="118"/>
      <c r="Z44" s="157"/>
      <c r="AA44" s="165">
        <f t="shared" si="95"/>
        <v>0</v>
      </c>
      <c r="AB44" s="123"/>
      <c r="AC44" s="175">
        <f t="shared" si="96"/>
        <v>0</v>
      </c>
      <c r="AD44" s="123"/>
      <c r="AE44" s="167"/>
      <c r="AF44" s="176"/>
      <c r="AG44" s="153">
        <f t="shared" si="97"/>
        <v>0</v>
      </c>
      <c r="AI44" s="153">
        <f t="shared" si="98"/>
        <v>0</v>
      </c>
      <c r="AJ44" s="108"/>
      <c r="AK44" s="121">
        <f t="shared" si="7"/>
        <v>0</v>
      </c>
      <c r="AL44" s="134">
        <f t="shared" si="8"/>
        <v>0</v>
      </c>
      <c r="AM44" s="108"/>
      <c r="AN44" s="120"/>
      <c r="AO44" s="123"/>
      <c r="AP44" s="120"/>
      <c r="AQ44" s="123"/>
      <c r="AR44" s="116"/>
      <c r="AS44" s="116"/>
      <c r="AU44" s="116"/>
      <c r="AW44" s="116"/>
      <c r="AY44" s="114"/>
      <c r="BA44" s="116"/>
      <c r="BB44" s="116"/>
      <c r="BD44" s="153"/>
      <c r="BE44" s="108"/>
      <c r="BF44" s="177"/>
      <c r="BG44" s="178"/>
      <c r="BH44" s="178"/>
      <c r="BI44" s="121">
        <f t="shared" ref="BI44:BJ44" si="126">AR44*BI$4</f>
        <v>0</v>
      </c>
      <c r="BJ44" s="121">
        <f t="shared" si="126"/>
        <v>0</v>
      </c>
      <c r="BL44" s="121">
        <f t="shared" si="100"/>
        <v>0</v>
      </c>
      <c r="BN44" s="121">
        <f t="shared" si="101"/>
        <v>0</v>
      </c>
      <c r="BP44" s="178">
        <f t="shared" si="102"/>
        <v>0</v>
      </c>
      <c r="BQ44" s="123"/>
      <c r="BR44" s="121">
        <f t="shared" ref="BR44:BS44" si="127">BA44*BR$4</f>
        <v>0</v>
      </c>
      <c r="BS44" s="121">
        <f t="shared" si="127"/>
        <v>0</v>
      </c>
      <c r="BU44" s="160">
        <f t="shared" si="104"/>
        <v>0</v>
      </c>
      <c r="BV44" s="108"/>
      <c r="BW44" s="121">
        <f t="shared" si="11"/>
        <v>0</v>
      </c>
      <c r="BX44" s="134">
        <f t="shared" si="12"/>
        <v>0</v>
      </c>
      <c r="BY44" s="108"/>
      <c r="BZ44" s="121"/>
      <c r="CB44" s="107"/>
      <c r="CC44" s="108"/>
    </row>
    <row r="45">
      <c r="A45" s="125" t="s">
        <v>51</v>
      </c>
      <c r="B45" s="126" t="s">
        <v>42</v>
      </c>
      <c r="C45" s="127"/>
      <c r="D45" s="128"/>
      <c r="E45" s="127"/>
      <c r="F45" s="129"/>
      <c r="G45" s="130">
        <v>4.0</v>
      </c>
      <c r="H45" s="131"/>
      <c r="I45" s="132">
        <f>G45*I$4</f>
        <v>4</v>
      </c>
      <c r="J45" s="133">
        <f>SUM(I45)</f>
        <v>4</v>
      </c>
      <c r="K45" s="134">
        <f t="shared" si="5"/>
        <v>2.613545817</v>
      </c>
      <c r="L45" s="108"/>
      <c r="M45" s="135">
        <v>4.0</v>
      </c>
      <c r="N45" s="136"/>
      <c r="O45" s="110">
        <f>M45*O$4</f>
        <v>4</v>
      </c>
      <c r="P45" s="137"/>
      <c r="Q45" s="138">
        <f>SUM(O45)</f>
        <v>4</v>
      </c>
      <c r="R45" s="134">
        <f t="shared" si="6"/>
        <v>6.56</v>
      </c>
      <c r="S45" s="108"/>
      <c r="T45" s="139"/>
      <c r="U45" s="127"/>
      <c r="V45" s="140"/>
      <c r="W45" s="141">
        <v>7.5</v>
      </c>
      <c r="X45" s="127"/>
      <c r="Y45" s="142"/>
      <c r="Z45" s="143"/>
      <c r="AA45" s="144"/>
      <c r="AB45" s="127"/>
      <c r="AC45" s="144"/>
      <c r="AD45" s="127"/>
      <c r="AE45" s="144">
        <f>W45*AE$4</f>
        <v>30</v>
      </c>
      <c r="AF45" s="127"/>
      <c r="AG45" s="144"/>
      <c r="AH45" s="127"/>
      <c r="AI45" s="144"/>
      <c r="AJ45" s="145"/>
      <c r="AK45" s="128">
        <f t="shared" si="7"/>
        <v>30</v>
      </c>
      <c r="AL45" s="146">
        <f t="shared" si="8"/>
        <v>12.69568209</v>
      </c>
      <c r="AM45" s="145"/>
      <c r="AN45" s="147">
        <v>807.0</v>
      </c>
      <c r="AP45" s="119">
        <v>899.0</v>
      </c>
      <c r="AR45" s="148"/>
      <c r="AS45" s="139"/>
      <c r="AT45" s="127"/>
      <c r="AU45" s="139"/>
      <c r="AV45" s="127"/>
      <c r="AW45" s="139"/>
      <c r="AX45" s="127"/>
      <c r="AY45" s="139"/>
      <c r="AZ45" s="127"/>
      <c r="BA45" s="139"/>
      <c r="BB45" s="139"/>
      <c r="BC45" s="127"/>
      <c r="BD45" s="144"/>
      <c r="BE45" s="145"/>
      <c r="BF45" s="149">
        <f>ROUND(IFERROR(((AN45/AP45)*100)*BF$4,0),0)</f>
        <v>90</v>
      </c>
      <c r="BI45" s="128"/>
      <c r="BJ45" s="128"/>
      <c r="BK45" s="128"/>
      <c r="BL45" s="128"/>
      <c r="BM45" s="128"/>
      <c r="BN45" s="128"/>
      <c r="BO45" s="128"/>
      <c r="BP45" s="150"/>
      <c r="BQ45" s="150"/>
      <c r="BR45" s="128"/>
      <c r="BS45" s="128"/>
      <c r="BT45" s="128"/>
      <c r="BU45" s="151"/>
      <c r="BV45" s="145"/>
      <c r="BW45" s="128">
        <f t="shared" si="11"/>
        <v>90</v>
      </c>
      <c r="BX45" s="146">
        <f t="shared" si="12"/>
        <v>6.665462428</v>
      </c>
      <c r="BY45" s="145"/>
      <c r="BZ45" s="146">
        <f>BX45+AL45+R45+K45</f>
        <v>28.53469034</v>
      </c>
      <c r="CA45" s="127"/>
      <c r="CB45" s="148"/>
      <c r="CC45" s="137"/>
    </row>
    <row r="46">
      <c r="A46" s="152">
        <v>1.0</v>
      </c>
      <c r="B46" s="152" t="s">
        <v>130</v>
      </c>
      <c r="D46" s="153">
        <v>4.0</v>
      </c>
      <c r="E46" s="108"/>
      <c r="F46" s="154">
        <v>5.5</v>
      </c>
      <c r="G46" s="155"/>
      <c r="H46" s="109">
        <f t="shared" ref="H46:H57" si="130">F46*H$4</f>
        <v>16.5</v>
      </c>
      <c r="I46" s="156"/>
      <c r="J46" s="107">
        <f t="shared" ref="J46:J57" si="131">SUM(H46)</f>
        <v>16.5</v>
      </c>
      <c r="K46" s="134">
        <f t="shared" si="5"/>
        <v>10.78087649</v>
      </c>
      <c r="L46" s="108"/>
      <c r="M46" s="154"/>
      <c r="N46" s="157">
        <v>2.0</v>
      </c>
      <c r="O46" s="107"/>
      <c r="P46" s="115">
        <f t="shared" ref="P46:P50" si="132">N46*P$4</f>
        <v>2</v>
      </c>
      <c r="Q46" s="107">
        <f t="shared" ref="Q46:Q57" si="133">SUM(P46)</f>
        <v>2</v>
      </c>
      <c r="R46" s="134">
        <f t="shared" si="6"/>
        <v>3.28</v>
      </c>
      <c r="S46" s="108"/>
      <c r="T46" s="116">
        <v>1.0</v>
      </c>
      <c r="V46" s="158">
        <v>4.0</v>
      </c>
      <c r="W46" s="107"/>
      <c r="X46" s="112"/>
      <c r="Y46" s="118">
        <v>5.0</v>
      </c>
      <c r="Z46" s="157">
        <v>7.5</v>
      </c>
      <c r="AA46" s="153">
        <f t="shared" ref="AA46:AA57" si="134">T46*AA$4</f>
        <v>2</v>
      </c>
      <c r="AC46" s="159">
        <f t="shared" ref="AC46:AC57" si="135">V46*AC$4</f>
        <v>12</v>
      </c>
      <c r="AE46" s="121"/>
      <c r="AF46" s="113"/>
      <c r="AG46" s="153">
        <f t="shared" ref="AG46:AG57" si="136">Y46*AG$4</f>
        <v>1.25</v>
      </c>
      <c r="AI46" s="153">
        <f t="shared" ref="AI46:AI57" si="137">Z46*AI$4</f>
        <v>7.5</v>
      </c>
      <c r="AJ46" s="108"/>
      <c r="AK46" s="121">
        <f t="shared" si="7"/>
        <v>22.75</v>
      </c>
      <c r="AL46" s="134">
        <f t="shared" si="8"/>
        <v>9.62755892</v>
      </c>
      <c r="AM46" s="108"/>
      <c r="AN46" s="107"/>
      <c r="AP46" s="107"/>
      <c r="AR46" s="116">
        <v>10.0</v>
      </c>
      <c r="AS46" s="116">
        <v>0.0</v>
      </c>
      <c r="AU46" s="116">
        <v>0.0</v>
      </c>
      <c r="AW46" s="116">
        <v>0.0</v>
      </c>
      <c r="AY46" s="119">
        <v>0.0</v>
      </c>
      <c r="BA46" s="116">
        <v>4.0</v>
      </c>
      <c r="BB46" s="116">
        <v>2.0</v>
      </c>
      <c r="BD46" s="153">
        <v>7.0</v>
      </c>
      <c r="BE46" s="108"/>
      <c r="BF46" s="149"/>
      <c r="BG46" s="150"/>
      <c r="BH46" s="150"/>
      <c r="BI46" s="121">
        <f t="shared" ref="BI46:BJ46" si="128">AR46*BI$4</f>
        <v>50</v>
      </c>
      <c r="BJ46" s="121">
        <f t="shared" si="128"/>
        <v>0</v>
      </c>
      <c r="BL46" s="121">
        <f t="shared" ref="BL46:BL57" si="139">AU46*BL$4</f>
        <v>0</v>
      </c>
      <c r="BN46" s="121">
        <f t="shared" ref="BN46:BN57" si="140">AW46*BN$4</f>
        <v>0</v>
      </c>
      <c r="BP46" s="150">
        <f t="shared" ref="BP46:BP57" si="141">AY46*BP$4</f>
        <v>0</v>
      </c>
      <c r="BR46" s="121">
        <f t="shared" ref="BR46:BS46" si="129">BA46*BR$4</f>
        <v>40</v>
      </c>
      <c r="BS46" s="121">
        <f t="shared" si="129"/>
        <v>10</v>
      </c>
      <c r="BU46" s="160">
        <f t="shared" ref="BU46:BU57" si="143">BD46*BU$4</f>
        <v>70</v>
      </c>
      <c r="BV46" s="108"/>
      <c r="BW46" s="121">
        <f t="shared" si="11"/>
        <v>170</v>
      </c>
      <c r="BX46" s="134">
        <f t="shared" si="12"/>
        <v>12.59031792</v>
      </c>
      <c r="BY46" s="108"/>
      <c r="BZ46" s="134">
        <f t="shared" ref="BZ46:BZ51" si="144">BX46+AL46+R46+K46+D46</f>
        <v>40.27875333</v>
      </c>
      <c r="CB46" s="107">
        <f t="shared" ref="CB46:CB51" si="145">BZ46+(BZ$45/COUNT(BZ$46:BZ$51))</f>
        <v>45.03453506</v>
      </c>
      <c r="CC46" s="108"/>
    </row>
    <row r="47">
      <c r="A47" s="152">
        <v>2.0</v>
      </c>
      <c r="B47" s="152" t="s">
        <v>131</v>
      </c>
      <c r="D47" s="153">
        <v>2.0</v>
      </c>
      <c r="E47" s="108"/>
      <c r="F47" s="154">
        <v>3.0</v>
      </c>
      <c r="G47" s="155"/>
      <c r="H47" s="109">
        <f t="shared" si="130"/>
        <v>9</v>
      </c>
      <c r="I47" s="156"/>
      <c r="J47" s="107">
        <f t="shared" si="131"/>
        <v>9</v>
      </c>
      <c r="K47" s="134">
        <f t="shared" si="5"/>
        <v>5.880478088</v>
      </c>
      <c r="L47" s="108"/>
      <c r="M47" s="154"/>
      <c r="N47" s="157">
        <v>0.0</v>
      </c>
      <c r="O47" s="107"/>
      <c r="P47" s="115">
        <f t="shared" si="132"/>
        <v>0</v>
      </c>
      <c r="Q47" s="107">
        <f t="shared" si="133"/>
        <v>0</v>
      </c>
      <c r="R47" s="134">
        <f t="shared" si="6"/>
        <v>0</v>
      </c>
      <c r="S47" s="108"/>
      <c r="T47" s="116">
        <v>1.0</v>
      </c>
      <c r="V47" s="158">
        <v>7.5</v>
      </c>
      <c r="W47" s="107"/>
      <c r="Y47" s="118">
        <v>30.0</v>
      </c>
      <c r="Z47" s="157">
        <v>5.0</v>
      </c>
      <c r="AA47" s="153">
        <f t="shared" si="134"/>
        <v>2</v>
      </c>
      <c r="AC47" s="159">
        <f t="shared" si="135"/>
        <v>22.5</v>
      </c>
      <c r="AE47" s="121"/>
      <c r="AF47" s="113"/>
      <c r="AG47" s="153">
        <f t="shared" si="136"/>
        <v>7.5</v>
      </c>
      <c r="AI47" s="153">
        <f t="shared" si="137"/>
        <v>5</v>
      </c>
      <c r="AJ47" s="108"/>
      <c r="AK47" s="121">
        <f t="shared" si="7"/>
        <v>37</v>
      </c>
      <c r="AL47" s="134">
        <f t="shared" si="8"/>
        <v>15.65800791</v>
      </c>
      <c r="AM47" s="108"/>
      <c r="AN47" s="107"/>
      <c r="AP47" s="107"/>
      <c r="AR47" s="116">
        <v>3.0</v>
      </c>
      <c r="AS47" s="116">
        <v>0.0</v>
      </c>
      <c r="AU47" s="116">
        <v>0.0</v>
      </c>
      <c r="AW47" s="116">
        <v>0.0</v>
      </c>
      <c r="AY47" s="119">
        <v>0.0</v>
      </c>
      <c r="BA47" s="116">
        <v>1.0</v>
      </c>
      <c r="BB47" s="116">
        <v>0.0</v>
      </c>
      <c r="BD47" s="153">
        <v>4.0</v>
      </c>
      <c r="BE47" s="108"/>
      <c r="BF47" s="149"/>
      <c r="BG47" s="150"/>
      <c r="BH47" s="150"/>
      <c r="BI47" s="121">
        <f t="shared" ref="BI47:BJ47" si="138">AR47*BI$4</f>
        <v>15</v>
      </c>
      <c r="BJ47" s="121">
        <f t="shared" si="138"/>
        <v>0</v>
      </c>
      <c r="BL47" s="121">
        <f t="shared" si="139"/>
        <v>0</v>
      </c>
      <c r="BN47" s="121">
        <f t="shared" si="140"/>
        <v>0</v>
      </c>
      <c r="BP47" s="150">
        <f t="shared" si="141"/>
        <v>0</v>
      </c>
      <c r="BR47" s="121">
        <f t="shared" ref="BR47:BS47" si="142">BA47*BR$4</f>
        <v>10</v>
      </c>
      <c r="BS47" s="121">
        <f t="shared" si="142"/>
        <v>0</v>
      </c>
      <c r="BU47" s="160">
        <f t="shared" si="143"/>
        <v>40</v>
      </c>
      <c r="BV47" s="108"/>
      <c r="BW47" s="121">
        <f t="shared" si="11"/>
        <v>65</v>
      </c>
      <c r="BX47" s="134">
        <f t="shared" si="12"/>
        <v>4.813945087</v>
      </c>
      <c r="BY47" s="108"/>
      <c r="BZ47" s="134">
        <f t="shared" si="144"/>
        <v>28.35243109</v>
      </c>
      <c r="CB47" s="107">
        <f t="shared" si="145"/>
        <v>33.10821281</v>
      </c>
      <c r="CC47" s="108"/>
    </row>
    <row r="48">
      <c r="A48" s="152">
        <v>3.0</v>
      </c>
      <c r="B48" s="152" t="s">
        <v>132</v>
      </c>
      <c r="D48" s="153">
        <v>1.0</v>
      </c>
      <c r="E48" s="108"/>
      <c r="F48" s="154">
        <v>2.0</v>
      </c>
      <c r="G48" s="155"/>
      <c r="H48" s="161">
        <f t="shared" si="130"/>
        <v>6</v>
      </c>
      <c r="I48" s="156"/>
      <c r="J48" s="121">
        <f t="shared" si="131"/>
        <v>6</v>
      </c>
      <c r="K48" s="134">
        <f t="shared" si="5"/>
        <v>3.920318725</v>
      </c>
      <c r="L48" s="108"/>
      <c r="M48" s="154"/>
      <c r="N48" s="157">
        <v>1.0</v>
      </c>
      <c r="O48" s="162"/>
      <c r="P48" s="163">
        <f t="shared" si="132"/>
        <v>1</v>
      </c>
      <c r="Q48" s="107">
        <f t="shared" si="133"/>
        <v>1</v>
      </c>
      <c r="R48" s="134">
        <f t="shared" si="6"/>
        <v>1.64</v>
      </c>
      <c r="S48" s="108"/>
      <c r="T48" s="116">
        <v>0.0</v>
      </c>
      <c r="V48" s="158">
        <v>0.0</v>
      </c>
      <c r="W48" s="107"/>
      <c r="X48" s="112"/>
      <c r="Y48" s="118">
        <v>0.0</v>
      </c>
      <c r="Z48" s="157">
        <v>0.0</v>
      </c>
      <c r="AA48" s="153">
        <f t="shared" si="134"/>
        <v>0</v>
      </c>
      <c r="AC48" s="159">
        <f t="shared" si="135"/>
        <v>0</v>
      </c>
      <c r="AE48" s="121"/>
      <c r="AF48" s="113"/>
      <c r="AG48" s="153">
        <f t="shared" si="136"/>
        <v>0</v>
      </c>
      <c r="AI48" s="153">
        <f t="shared" si="137"/>
        <v>0</v>
      </c>
      <c r="AJ48" s="108"/>
      <c r="AK48" s="121">
        <f t="shared" si="7"/>
        <v>0</v>
      </c>
      <c r="AL48" s="134">
        <f t="shared" si="8"/>
        <v>0</v>
      </c>
      <c r="AM48" s="108"/>
      <c r="AN48" s="107"/>
      <c r="AP48" s="107"/>
      <c r="AR48" s="116">
        <v>2.0</v>
      </c>
      <c r="AS48" s="116">
        <v>0.0</v>
      </c>
      <c r="AU48" s="116">
        <v>0.0</v>
      </c>
      <c r="AW48" s="116">
        <v>0.0</v>
      </c>
      <c r="AY48" s="119">
        <v>0.0</v>
      </c>
      <c r="BA48" s="116">
        <v>0.0</v>
      </c>
      <c r="BB48" s="116">
        <v>0.0</v>
      </c>
      <c r="BD48" s="153">
        <v>6.0</v>
      </c>
      <c r="BE48" s="108"/>
      <c r="BF48" s="149"/>
      <c r="BG48" s="150"/>
      <c r="BH48" s="150"/>
      <c r="BI48" s="121">
        <f t="shared" ref="BI48:BJ48" si="146">AR48*BI$4</f>
        <v>10</v>
      </c>
      <c r="BJ48" s="121">
        <f t="shared" si="146"/>
        <v>0</v>
      </c>
      <c r="BL48" s="121">
        <f t="shared" si="139"/>
        <v>0</v>
      </c>
      <c r="BN48" s="121">
        <f t="shared" si="140"/>
        <v>0</v>
      </c>
      <c r="BP48" s="150">
        <f t="shared" si="141"/>
        <v>0</v>
      </c>
      <c r="BR48" s="121">
        <f t="shared" ref="BR48:BS48" si="147">BA48*BR$4</f>
        <v>0</v>
      </c>
      <c r="BS48" s="121">
        <f t="shared" si="147"/>
        <v>0</v>
      </c>
      <c r="BU48" s="160">
        <f t="shared" si="143"/>
        <v>60</v>
      </c>
      <c r="BV48" s="108"/>
      <c r="BW48" s="121">
        <f t="shared" si="11"/>
        <v>70</v>
      </c>
      <c r="BX48" s="134">
        <f t="shared" si="12"/>
        <v>5.184248555</v>
      </c>
      <c r="BY48" s="108"/>
      <c r="BZ48" s="134">
        <f t="shared" si="144"/>
        <v>11.74456728</v>
      </c>
      <c r="CB48" s="107">
        <f t="shared" si="145"/>
        <v>16.500349</v>
      </c>
      <c r="CC48" s="108"/>
    </row>
    <row r="49">
      <c r="A49" s="179">
        <v>4.0</v>
      </c>
      <c r="B49" s="152" t="s">
        <v>133</v>
      </c>
      <c r="D49" s="153">
        <v>2.0</v>
      </c>
      <c r="E49" s="108"/>
      <c r="F49" s="154">
        <v>0.0</v>
      </c>
      <c r="G49" s="155"/>
      <c r="H49" s="161">
        <f t="shared" si="130"/>
        <v>0</v>
      </c>
      <c r="I49" s="156"/>
      <c r="J49" s="121">
        <f t="shared" si="131"/>
        <v>0</v>
      </c>
      <c r="K49" s="134">
        <f t="shared" si="5"/>
        <v>0</v>
      </c>
      <c r="L49" s="108"/>
      <c r="M49" s="154"/>
      <c r="N49" s="157">
        <v>0.0</v>
      </c>
      <c r="O49" s="162"/>
      <c r="P49" s="163">
        <f t="shared" si="132"/>
        <v>0</v>
      </c>
      <c r="Q49" s="107">
        <f t="shared" si="133"/>
        <v>0</v>
      </c>
      <c r="R49" s="134">
        <f t="shared" si="6"/>
        <v>0</v>
      </c>
      <c r="S49" s="108"/>
      <c r="T49" s="116">
        <v>0.0</v>
      </c>
      <c r="V49" s="158">
        <v>0.0</v>
      </c>
      <c r="W49" s="107"/>
      <c r="X49" s="112"/>
      <c r="Y49" s="118">
        <v>0.0</v>
      </c>
      <c r="Z49" s="157">
        <v>0.0</v>
      </c>
      <c r="AA49" s="153">
        <f t="shared" si="134"/>
        <v>0</v>
      </c>
      <c r="AC49" s="159">
        <f t="shared" si="135"/>
        <v>0</v>
      </c>
      <c r="AE49" s="121"/>
      <c r="AF49" s="113"/>
      <c r="AG49" s="153">
        <f t="shared" si="136"/>
        <v>0</v>
      </c>
      <c r="AI49" s="153">
        <f t="shared" si="137"/>
        <v>0</v>
      </c>
      <c r="AJ49" s="108"/>
      <c r="AK49" s="121">
        <f t="shared" si="7"/>
        <v>0</v>
      </c>
      <c r="AL49" s="134">
        <f t="shared" si="8"/>
        <v>0</v>
      </c>
      <c r="AM49" s="108"/>
      <c r="AN49" s="107"/>
      <c r="AP49" s="107"/>
      <c r="AR49" s="116">
        <v>0.0</v>
      </c>
      <c r="AS49" s="116">
        <v>0.0</v>
      </c>
      <c r="AU49" s="116">
        <v>0.0</v>
      </c>
      <c r="AW49" s="116">
        <v>0.0</v>
      </c>
      <c r="AY49" s="119">
        <v>0.0</v>
      </c>
      <c r="BA49" s="116">
        <v>0.0</v>
      </c>
      <c r="BB49" s="116">
        <v>0.0</v>
      </c>
      <c r="BD49" s="153">
        <v>0.0</v>
      </c>
      <c r="BE49" s="108"/>
      <c r="BF49" s="149"/>
      <c r="BG49" s="150"/>
      <c r="BH49" s="150"/>
      <c r="BI49" s="121">
        <f t="shared" ref="BI49:BJ49" si="148">AR49*BI$4</f>
        <v>0</v>
      </c>
      <c r="BJ49" s="121">
        <f t="shared" si="148"/>
        <v>0</v>
      </c>
      <c r="BL49" s="121">
        <f t="shared" si="139"/>
        <v>0</v>
      </c>
      <c r="BN49" s="121">
        <f t="shared" si="140"/>
        <v>0</v>
      </c>
      <c r="BP49" s="150">
        <f t="shared" si="141"/>
        <v>0</v>
      </c>
      <c r="BR49" s="121">
        <f t="shared" ref="BR49:BS49" si="149">BA49*BR$4</f>
        <v>0</v>
      </c>
      <c r="BS49" s="121">
        <f t="shared" si="149"/>
        <v>0</v>
      </c>
      <c r="BU49" s="160">
        <f t="shared" si="143"/>
        <v>0</v>
      </c>
      <c r="BV49" s="108"/>
      <c r="BW49" s="121">
        <f t="shared" si="11"/>
        <v>0</v>
      </c>
      <c r="BX49" s="134">
        <f t="shared" si="12"/>
        <v>0</v>
      </c>
      <c r="BY49" s="108"/>
      <c r="BZ49" s="134">
        <f t="shared" si="144"/>
        <v>2</v>
      </c>
      <c r="CB49" s="107">
        <f t="shared" si="145"/>
        <v>6.755781723</v>
      </c>
      <c r="CC49" s="108"/>
    </row>
    <row r="50">
      <c r="A50" s="179">
        <v>5.0</v>
      </c>
      <c r="B50" s="152" t="s">
        <v>134</v>
      </c>
      <c r="D50" s="153">
        <v>0.0</v>
      </c>
      <c r="E50" s="108"/>
      <c r="F50" s="154">
        <v>0.0</v>
      </c>
      <c r="G50" s="155"/>
      <c r="H50" s="161">
        <f t="shared" si="130"/>
        <v>0</v>
      </c>
      <c r="I50" s="156"/>
      <c r="J50" s="121">
        <f t="shared" si="131"/>
        <v>0</v>
      </c>
      <c r="K50" s="134">
        <f t="shared" si="5"/>
        <v>0</v>
      </c>
      <c r="L50" s="108"/>
      <c r="M50" s="154"/>
      <c r="N50" s="157">
        <v>0.0</v>
      </c>
      <c r="O50" s="162"/>
      <c r="P50" s="163">
        <f t="shared" si="132"/>
        <v>0</v>
      </c>
      <c r="Q50" s="107">
        <f t="shared" si="133"/>
        <v>0</v>
      </c>
      <c r="R50" s="134">
        <f t="shared" si="6"/>
        <v>0</v>
      </c>
      <c r="S50" s="108"/>
      <c r="T50" s="116">
        <v>0.0</v>
      </c>
      <c r="V50" s="158">
        <v>0.0</v>
      </c>
      <c r="W50" s="107"/>
      <c r="X50" s="112"/>
      <c r="Y50" s="118">
        <v>0.0</v>
      </c>
      <c r="Z50" s="157">
        <v>0.0</v>
      </c>
      <c r="AA50" s="153">
        <f t="shared" si="134"/>
        <v>0</v>
      </c>
      <c r="AC50" s="159">
        <f t="shared" si="135"/>
        <v>0</v>
      </c>
      <c r="AE50" s="121"/>
      <c r="AF50" s="113"/>
      <c r="AG50" s="153">
        <f t="shared" si="136"/>
        <v>0</v>
      </c>
      <c r="AI50" s="153">
        <f t="shared" si="137"/>
        <v>0</v>
      </c>
      <c r="AJ50" s="108"/>
      <c r="AK50" s="121">
        <f t="shared" si="7"/>
        <v>0</v>
      </c>
      <c r="AL50" s="134">
        <f t="shared" si="8"/>
        <v>0</v>
      </c>
      <c r="AM50" s="108"/>
      <c r="AN50" s="107"/>
      <c r="AP50" s="107"/>
      <c r="AR50" s="116">
        <v>0.0</v>
      </c>
      <c r="AS50" s="116">
        <v>0.0</v>
      </c>
      <c r="AU50" s="116">
        <v>0.0</v>
      </c>
      <c r="AW50" s="116">
        <v>0.0</v>
      </c>
      <c r="AY50" s="119">
        <v>0.0</v>
      </c>
      <c r="BA50" s="116">
        <v>0.0</v>
      </c>
      <c r="BB50" s="116">
        <v>0.0</v>
      </c>
      <c r="BD50" s="153">
        <v>3.0</v>
      </c>
      <c r="BE50" s="108"/>
      <c r="BF50" s="150"/>
      <c r="BG50" s="150"/>
      <c r="BH50" s="150"/>
      <c r="BI50" s="121">
        <f t="shared" ref="BI50:BJ50" si="150">AR50*BI$4</f>
        <v>0</v>
      </c>
      <c r="BJ50" s="121">
        <f t="shared" si="150"/>
        <v>0</v>
      </c>
      <c r="BL50" s="121">
        <f t="shared" si="139"/>
        <v>0</v>
      </c>
      <c r="BN50" s="121">
        <f t="shared" si="140"/>
        <v>0</v>
      </c>
      <c r="BP50" s="150">
        <f t="shared" si="141"/>
        <v>0</v>
      </c>
      <c r="BR50" s="121">
        <f t="shared" ref="BR50:BS50" si="151">BA50*BR$4</f>
        <v>0</v>
      </c>
      <c r="BS50" s="121">
        <f t="shared" si="151"/>
        <v>0</v>
      </c>
      <c r="BU50" s="160">
        <f t="shared" si="143"/>
        <v>30</v>
      </c>
      <c r="BV50" s="108"/>
      <c r="BW50" s="121">
        <f t="shared" si="11"/>
        <v>30</v>
      </c>
      <c r="BX50" s="134">
        <f t="shared" si="12"/>
        <v>2.221820809</v>
      </c>
      <c r="BY50" s="108"/>
      <c r="BZ50" s="134">
        <f t="shared" si="144"/>
        <v>2.221820809</v>
      </c>
      <c r="CB50" s="107">
        <f t="shared" si="145"/>
        <v>6.977602532</v>
      </c>
      <c r="CC50" s="108"/>
    </row>
    <row r="51">
      <c r="A51" s="152">
        <v>6.0</v>
      </c>
      <c r="B51" s="152" t="s">
        <v>135</v>
      </c>
      <c r="D51" s="153">
        <v>0.0</v>
      </c>
      <c r="E51" s="108"/>
      <c r="F51" s="154">
        <v>0.0</v>
      </c>
      <c r="G51" s="155"/>
      <c r="H51" s="161">
        <f t="shared" si="130"/>
        <v>0</v>
      </c>
      <c r="I51" s="156"/>
      <c r="J51" s="121">
        <f t="shared" si="131"/>
        <v>0</v>
      </c>
      <c r="K51" s="134">
        <f t="shared" si="5"/>
        <v>0</v>
      </c>
      <c r="L51" s="108"/>
      <c r="M51" s="154"/>
      <c r="N51" s="157">
        <v>0.0</v>
      </c>
      <c r="O51" s="107"/>
      <c r="P51" s="115">
        <f t="shared" ref="P51:P57" si="154">M51*P$4</f>
        <v>0</v>
      </c>
      <c r="Q51" s="107">
        <f t="shared" si="133"/>
        <v>0</v>
      </c>
      <c r="R51" s="134">
        <f t="shared" si="6"/>
        <v>0</v>
      </c>
      <c r="S51" s="108"/>
      <c r="T51" s="116">
        <v>0.0</v>
      </c>
      <c r="V51" s="158">
        <v>0.0</v>
      </c>
      <c r="W51" s="107"/>
      <c r="X51" s="112"/>
      <c r="Y51" s="118">
        <v>0.0</v>
      </c>
      <c r="Z51" s="157">
        <v>0.0</v>
      </c>
      <c r="AA51" s="153">
        <f t="shared" si="134"/>
        <v>0</v>
      </c>
      <c r="AC51" s="159">
        <f t="shared" si="135"/>
        <v>0</v>
      </c>
      <c r="AE51" s="121"/>
      <c r="AF51" s="113"/>
      <c r="AG51" s="153">
        <f t="shared" si="136"/>
        <v>0</v>
      </c>
      <c r="AI51" s="153">
        <f t="shared" si="137"/>
        <v>0</v>
      </c>
      <c r="AJ51" s="108"/>
      <c r="AK51" s="121">
        <f t="shared" si="7"/>
        <v>0</v>
      </c>
      <c r="AL51" s="134">
        <f t="shared" si="8"/>
        <v>0</v>
      </c>
      <c r="AM51" s="108"/>
      <c r="AN51" s="107"/>
      <c r="AP51" s="107"/>
      <c r="AR51" s="116">
        <v>2.0</v>
      </c>
      <c r="AS51" s="116">
        <v>0.0</v>
      </c>
      <c r="AU51" s="116">
        <v>0.0</v>
      </c>
      <c r="AW51" s="116">
        <v>0.0</v>
      </c>
      <c r="AY51" s="119">
        <v>0.0</v>
      </c>
      <c r="BA51" s="116">
        <v>0.0</v>
      </c>
      <c r="BB51" s="116">
        <v>0.0</v>
      </c>
      <c r="BD51" s="153">
        <v>0.0</v>
      </c>
      <c r="BE51" s="108"/>
      <c r="BF51" s="150"/>
      <c r="BG51" s="150"/>
      <c r="BH51" s="150"/>
      <c r="BI51" s="121">
        <f t="shared" ref="BI51:BJ51" si="152">AR51*BI$4</f>
        <v>10</v>
      </c>
      <c r="BJ51" s="121">
        <f t="shared" si="152"/>
        <v>0</v>
      </c>
      <c r="BL51" s="121">
        <f t="shared" si="139"/>
        <v>0</v>
      </c>
      <c r="BN51" s="121">
        <f t="shared" si="140"/>
        <v>0</v>
      </c>
      <c r="BP51" s="150">
        <f t="shared" si="141"/>
        <v>0</v>
      </c>
      <c r="BR51" s="121">
        <f t="shared" ref="BR51:BS51" si="153">BA51*BR$4</f>
        <v>0</v>
      </c>
      <c r="BS51" s="121">
        <f t="shared" si="153"/>
        <v>0</v>
      </c>
      <c r="BU51" s="160">
        <f t="shared" si="143"/>
        <v>0</v>
      </c>
      <c r="BV51" s="108"/>
      <c r="BW51" s="121">
        <f t="shared" si="11"/>
        <v>10</v>
      </c>
      <c r="BX51" s="134">
        <f t="shared" si="12"/>
        <v>0.7406069364</v>
      </c>
      <c r="BY51" s="108"/>
      <c r="BZ51" s="134">
        <f t="shared" si="144"/>
        <v>0.7406069364</v>
      </c>
      <c r="CB51" s="107">
        <f t="shared" si="145"/>
        <v>5.496388659</v>
      </c>
      <c r="CC51" s="108"/>
    </row>
    <row r="52">
      <c r="A52" s="152"/>
      <c r="B52" s="152"/>
      <c r="D52" s="153"/>
      <c r="E52" s="108"/>
      <c r="F52" s="154"/>
      <c r="G52" s="155"/>
      <c r="H52" s="161">
        <f t="shared" si="130"/>
        <v>0</v>
      </c>
      <c r="I52" s="156"/>
      <c r="J52" s="121">
        <f t="shared" si="131"/>
        <v>0</v>
      </c>
      <c r="K52" s="134">
        <f t="shared" si="5"/>
        <v>0</v>
      </c>
      <c r="L52" s="108"/>
      <c r="M52" s="154"/>
      <c r="N52" s="157">
        <v>0.0</v>
      </c>
      <c r="O52" s="107"/>
      <c r="P52" s="115">
        <f t="shared" si="154"/>
        <v>0</v>
      </c>
      <c r="Q52" s="107">
        <f t="shared" si="133"/>
        <v>0</v>
      </c>
      <c r="R52" s="134">
        <f t="shared" si="6"/>
        <v>0</v>
      </c>
      <c r="S52" s="108"/>
      <c r="T52" s="116">
        <v>0.0</v>
      </c>
      <c r="V52" s="158">
        <v>0.0</v>
      </c>
      <c r="W52" s="107"/>
      <c r="X52" s="112"/>
      <c r="Y52" s="118">
        <v>0.0</v>
      </c>
      <c r="Z52" s="157">
        <v>0.0</v>
      </c>
      <c r="AA52" s="153">
        <f t="shared" si="134"/>
        <v>0</v>
      </c>
      <c r="AC52" s="159">
        <f t="shared" si="135"/>
        <v>0</v>
      </c>
      <c r="AE52" s="121"/>
      <c r="AF52" s="113"/>
      <c r="AG52" s="153">
        <f t="shared" si="136"/>
        <v>0</v>
      </c>
      <c r="AI52" s="153">
        <f t="shared" si="137"/>
        <v>0</v>
      </c>
      <c r="AJ52" s="108"/>
      <c r="AK52" s="121">
        <f t="shared" si="7"/>
        <v>0</v>
      </c>
      <c r="AL52" s="134">
        <f t="shared" si="8"/>
        <v>0</v>
      </c>
      <c r="AM52" s="108"/>
      <c r="AN52" s="107"/>
      <c r="AP52" s="107"/>
      <c r="AR52" s="116">
        <v>0.0</v>
      </c>
      <c r="AS52" s="116">
        <v>0.0</v>
      </c>
      <c r="AU52" s="116">
        <v>0.0</v>
      </c>
      <c r="AW52" s="116">
        <v>0.0</v>
      </c>
      <c r="AY52" s="119">
        <v>0.0</v>
      </c>
      <c r="BA52" s="116">
        <v>0.0</v>
      </c>
      <c r="BB52" s="116">
        <v>0.0</v>
      </c>
      <c r="BD52" s="153">
        <v>0.0</v>
      </c>
      <c r="BE52" s="108"/>
      <c r="BF52" s="149"/>
      <c r="BG52" s="150"/>
      <c r="BH52" s="150"/>
      <c r="BI52" s="121">
        <f t="shared" ref="BI52:BJ52" si="155">AR52*BI$4</f>
        <v>0</v>
      </c>
      <c r="BJ52" s="121">
        <f t="shared" si="155"/>
        <v>0</v>
      </c>
      <c r="BL52" s="121">
        <f t="shared" si="139"/>
        <v>0</v>
      </c>
      <c r="BN52" s="121">
        <f t="shared" si="140"/>
        <v>0</v>
      </c>
      <c r="BP52" s="150">
        <f t="shared" si="141"/>
        <v>0</v>
      </c>
      <c r="BR52" s="121">
        <f t="shared" ref="BR52:BS52" si="156">BA52*BR$4</f>
        <v>0</v>
      </c>
      <c r="BS52" s="121">
        <f t="shared" si="156"/>
        <v>0</v>
      </c>
      <c r="BU52" s="160">
        <f t="shared" si="143"/>
        <v>0</v>
      </c>
      <c r="BV52" s="108"/>
      <c r="BW52" s="121">
        <f t="shared" si="11"/>
        <v>0</v>
      </c>
      <c r="BX52" s="134">
        <f t="shared" si="12"/>
        <v>0</v>
      </c>
      <c r="BY52" s="108"/>
      <c r="BZ52" s="121"/>
      <c r="CB52" s="107"/>
      <c r="CC52" s="108"/>
    </row>
    <row r="53">
      <c r="A53" s="152"/>
      <c r="B53" s="152"/>
      <c r="D53" s="153"/>
      <c r="E53" s="108"/>
      <c r="F53" s="154"/>
      <c r="G53" s="155"/>
      <c r="H53" s="161">
        <f t="shared" si="130"/>
        <v>0</v>
      </c>
      <c r="I53" s="156"/>
      <c r="J53" s="121">
        <f t="shared" si="131"/>
        <v>0</v>
      </c>
      <c r="K53" s="134">
        <f t="shared" si="5"/>
        <v>0</v>
      </c>
      <c r="L53" s="108"/>
      <c r="M53" s="154"/>
      <c r="N53" s="157">
        <v>0.0</v>
      </c>
      <c r="O53" s="107"/>
      <c r="P53" s="115">
        <f t="shared" si="154"/>
        <v>0</v>
      </c>
      <c r="Q53" s="107">
        <f t="shared" si="133"/>
        <v>0</v>
      </c>
      <c r="R53" s="134">
        <f t="shared" si="6"/>
        <v>0</v>
      </c>
      <c r="S53" s="108"/>
      <c r="T53" s="116">
        <v>0.0</v>
      </c>
      <c r="V53" s="158">
        <v>0.0</v>
      </c>
      <c r="W53" s="107"/>
      <c r="X53" s="112"/>
      <c r="Y53" s="118">
        <v>0.0</v>
      </c>
      <c r="Z53" s="157">
        <v>0.0</v>
      </c>
      <c r="AA53" s="153">
        <f t="shared" si="134"/>
        <v>0</v>
      </c>
      <c r="AC53" s="159">
        <f t="shared" si="135"/>
        <v>0</v>
      </c>
      <c r="AE53" s="121"/>
      <c r="AF53" s="113"/>
      <c r="AG53" s="153">
        <f t="shared" si="136"/>
        <v>0</v>
      </c>
      <c r="AI53" s="153">
        <f t="shared" si="137"/>
        <v>0</v>
      </c>
      <c r="AJ53" s="108"/>
      <c r="AK53" s="121">
        <f t="shared" si="7"/>
        <v>0</v>
      </c>
      <c r="AL53" s="134">
        <f t="shared" si="8"/>
        <v>0</v>
      </c>
      <c r="AM53" s="108"/>
      <c r="AN53" s="107"/>
      <c r="AP53" s="107"/>
      <c r="AR53" s="116">
        <v>0.0</v>
      </c>
      <c r="AS53" s="116">
        <v>0.0</v>
      </c>
      <c r="AU53" s="116">
        <v>0.0</v>
      </c>
      <c r="AW53" s="116">
        <v>0.0</v>
      </c>
      <c r="AY53" s="119">
        <v>0.0</v>
      </c>
      <c r="BA53" s="116">
        <v>0.0</v>
      </c>
      <c r="BB53" s="116">
        <v>0.0</v>
      </c>
      <c r="BD53" s="153">
        <v>0.0</v>
      </c>
      <c r="BE53" s="108"/>
      <c r="BF53" s="149"/>
      <c r="BG53" s="150"/>
      <c r="BH53" s="150"/>
      <c r="BI53" s="121">
        <f t="shared" ref="BI53:BJ53" si="157">AR53*BI$4</f>
        <v>0</v>
      </c>
      <c r="BJ53" s="121">
        <f t="shared" si="157"/>
        <v>0</v>
      </c>
      <c r="BL53" s="121">
        <f t="shared" si="139"/>
        <v>0</v>
      </c>
      <c r="BN53" s="121">
        <f t="shared" si="140"/>
        <v>0</v>
      </c>
      <c r="BP53" s="150">
        <f t="shared" si="141"/>
        <v>0</v>
      </c>
      <c r="BR53" s="121">
        <f t="shared" ref="BR53:BS53" si="158">BA53*BR$4</f>
        <v>0</v>
      </c>
      <c r="BS53" s="121">
        <f t="shared" si="158"/>
        <v>0</v>
      </c>
      <c r="BU53" s="160">
        <f t="shared" si="143"/>
        <v>0</v>
      </c>
      <c r="BV53" s="108"/>
      <c r="BW53" s="121">
        <f t="shared" si="11"/>
        <v>0</v>
      </c>
      <c r="BX53" s="134">
        <f t="shared" si="12"/>
        <v>0</v>
      </c>
      <c r="BY53" s="108"/>
      <c r="BZ53" s="121"/>
      <c r="CB53" s="107"/>
      <c r="CC53" s="108"/>
    </row>
    <row r="54">
      <c r="A54" s="179"/>
      <c r="B54" s="152"/>
      <c r="D54" s="153"/>
      <c r="E54" s="108"/>
      <c r="F54" s="154"/>
      <c r="G54" s="155"/>
      <c r="H54" s="161">
        <f t="shared" si="130"/>
        <v>0</v>
      </c>
      <c r="I54" s="156"/>
      <c r="J54" s="121">
        <f t="shared" si="131"/>
        <v>0</v>
      </c>
      <c r="K54" s="134">
        <f t="shared" si="5"/>
        <v>0</v>
      </c>
      <c r="L54" s="108"/>
      <c r="M54" s="154"/>
      <c r="N54" s="157">
        <v>0.0</v>
      </c>
      <c r="O54" s="107"/>
      <c r="P54" s="115">
        <f t="shared" si="154"/>
        <v>0</v>
      </c>
      <c r="Q54" s="107">
        <f t="shared" si="133"/>
        <v>0</v>
      </c>
      <c r="R54" s="134">
        <f t="shared" si="6"/>
        <v>0</v>
      </c>
      <c r="S54" s="108"/>
      <c r="T54" s="116">
        <v>0.0</v>
      </c>
      <c r="V54" s="158">
        <v>0.0</v>
      </c>
      <c r="W54" s="107"/>
      <c r="X54" s="112"/>
      <c r="Y54" s="118">
        <v>0.0</v>
      </c>
      <c r="Z54" s="157">
        <v>0.0</v>
      </c>
      <c r="AA54" s="153">
        <f t="shared" si="134"/>
        <v>0</v>
      </c>
      <c r="AC54" s="159">
        <f t="shared" si="135"/>
        <v>0</v>
      </c>
      <c r="AE54" s="121"/>
      <c r="AF54" s="113"/>
      <c r="AG54" s="153">
        <f t="shared" si="136"/>
        <v>0</v>
      </c>
      <c r="AI54" s="153">
        <f t="shared" si="137"/>
        <v>0</v>
      </c>
      <c r="AJ54" s="108"/>
      <c r="AK54" s="121">
        <f t="shared" si="7"/>
        <v>0</v>
      </c>
      <c r="AL54" s="134">
        <f t="shared" si="8"/>
        <v>0</v>
      </c>
      <c r="AM54" s="108"/>
      <c r="AN54" s="107"/>
      <c r="AP54" s="107"/>
      <c r="AR54" s="116">
        <v>0.0</v>
      </c>
      <c r="AS54" s="116">
        <v>0.0</v>
      </c>
      <c r="AU54" s="116">
        <v>0.0</v>
      </c>
      <c r="AW54" s="116">
        <v>0.0</v>
      </c>
      <c r="AY54" s="119">
        <v>0.0</v>
      </c>
      <c r="BA54" s="116">
        <v>0.0</v>
      </c>
      <c r="BB54" s="116">
        <v>0.0</v>
      </c>
      <c r="BD54" s="153">
        <v>0.0</v>
      </c>
      <c r="BE54" s="108"/>
      <c r="BF54" s="149"/>
      <c r="BG54" s="150"/>
      <c r="BH54" s="150"/>
      <c r="BI54" s="121">
        <f t="shared" ref="BI54:BJ54" si="159">AR54*BI$4</f>
        <v>0</v>
      </c>
      <c r="BJ54" s="121">
        <f t="shared" si="159"/>
        <v>0</v>
      </c>
      <c r="BL54" s="121">
        <f t="shared" si="139"/>
        <v>0</v>
      </c>
      <c r="BN54" s="121">
        <f t="shared" si="140"/>
        <v>0</v>
      </c>
      <c r="BP54" s="150">
        <f t="shared" si="141"/>
        <v>0</v>
      </c>
      <c r="BR54" s="121">
        <f t="shared" ref="BR54:BS54" si="160">BA54*BR$4</f>
        <v>0</v>
      </c>
      <c r="BS54" s="121">
        <f t="shared" si="160"/>
        <v>0</v>
      </c>
      <c r="BU54" s="160">
        <f t="shared" si="143"/>
        <v>0</v>
      </c>
      <c r="BV54" s="108"/>
      <c r="BW54" s="121">
        <f t="shared" si="11"/>
        <v>0</v>
      </c>
      <c r="BX54" s="134">
        <f t="shared" si="12"/>
        <v>0</v>
      </c>
      <c r="BY54" s="108"/>
      <c r="BZ54" s="121"/>
      <c r="CB54" s="107"/>
      <c r="CC54" s="108"/>
    </row>
    <row r="55">
      <c r="A55" s="179"/>
      <c r="B55" s="152"/>
      <c r="D55" s="153"/>
      <c r="E55" s="108"/>
      <c r="F55" s="154"/>
      <c r="G55" s="155"/>
      <c r="H55" s="161">
        <f t="shared" si="130"/>
        <v>0</v>
      </c>
      <c r="I55" s="156"/>
      <c r="J55" s="121">
        <f t="shared" si="131"/>
        <v>0</v>
      </c>
      <c r="K55" s="134">
        <f t="shared" si="5"/>
        <v>0</v>
      </c>
      <c r="L55" s="108"/>
      <c r="M55" s="154"/>
      <c r="N55" s="157"/>
      <c r="O55" s="107"/>
      <c r="P55" s="115">
        <f t="shared" si="154"/>
        <v>0</v>
      </c>
      <c r="Q55" s="107">
        <f t="shared" si="133"/>
        <v>0</v>
      </c>
      <c r="R55" s="134">
        <f t="shared" si="6"/>
        <v>0</v>
      </c>
      <c r="S55" s="108"/>
      <c r="T55" s="116"/>
      <c r="V55" s="158"/>
      <c r="W55" s="107"/>
      <c r="X55" s="112"/>
      <c r="Y55" s="118"/>
      <c r="Z55" s="157"/>
      <c r="AA55" s="153">
        <f t="shared" si="134"/>
        <v>0</v>
      </c>
      <c r="AC55" s="159">
        <f t="shared" si="135"/>
        <v>0</v>
      </c>
      <c r="AE55" s="121"/>
      <c r="AF55" s="113"/>
      <c r="AG55" s="153">
        <f t="shared" si="136"/>
        <v>0</v>
      </c>
      <c r="AI55" s="153">
        <f t="shared" si="137"/>
        <v>0</v>
      </c>
      <c r="AJ55" s="108"/>
      <c r="AK55" s="121">
        <f t="shared" si="7"/>
        <v>0</v>
      </c>
      <c r="AL55" s="134">
        <f t="shared" si="8"/>
        <v>0</v>
      </c>
      <c r="AM55" s="108"/>
      <c r="AN55" s="107"/>
      <c r="AP55" s="107"/>
      <c r="AR55" s="116"/>
      <c r="AS55" s="116"/>
      <c r="AU55" s="116"/>
      <c r="AW55" s="116"/>
      <c r="AY55" s="114"/>
      <c r="BA55" s="116"/>
      <c r="BB55" s="116"/>
      <c r="BD55" s="153"/>
      <c r="BE55" s="108"/>
      <c r="BF55" s="149"/>
      <c r="BG55" s="150"/>
      <c r="BH55" s="150"/>
      <c r="BI55" s="121">
        <f t="shared" ref="BI55:BJ55" si="161">AR55*BI$4</f>
        <v>0</v>
      </c>
      <c r="BJ55" s="121">
        <f t="shared" si="161"/>
        <v>0</v>
      </c>
      <c r="BL55" s="121">
        <f t="shared" si="139"/>
        <v>0</v>
      </c>
      <c r="BN55" s="121">
        <f t="shared" si="140"/>
        <v>0</v>
      </c>
      <c r="BP55" s="150">
        <f t="shared" si="141"/>
        <v>0</v>
      </c>
      <c r="BR55" s="121">
        <f t="shared" ref="BR55:BS55" si="162">BA55*BR$4</f>
        <v>0</v>
      </c>
      <c r="BS55" s="121">
        <f t="shared" si="162"/>
        <v>0</v>
      </c>
      <c r="BU55" s="160">
        <f t="shared" si="143"/>
        <v>0</v>
      </c>
      <c r="BV55" s="108"/>
      <c r="BW55" s="121">
        <f t="shared" si="11"/>
        <v>0</v>
      </c>
      <c r="BX55" s="134">
        <f t="shared" si="12"/>
        <v>0</v>
      </c>
      <c r="BY55" s="108"/>
      <c r="BZ55" s="121"/>
      <c r="CB55" s="107"/>
      <c r="CC55" s="108"/>
    </row>
    <row r="56">
      <c r="A56" s="152"/>
      <c r="B56" s="152"/>
      <c r="D56" s="153"/>
      <c r="E56" s="108"/>
      <c r="F56" s="154"/>
      <c r="G56" s="155"/>
      <c r="H56" s="161">
        <f t="shared" si="130"/>
        <v>0</v>
      </c>
      <c r="I56" s="156"/>
      <c r="J56" s="121">
        <f t="shared" si="131"/>
        <v>0</v>
      </c>
      <c r="K56" s="134">
        <f t="shared" si="5"/>
        <v>0</v>
      </c>
      <c r="L56" s="108"/>
      <c r="M56" s="154"/>
      <c r="N56" s="157"/>
      <c r="O56" s="107"/>
      <c r="P56" s="115">
        <f t="shared" si="154"/>
        <v>0</v>
      </c>
      <c r="Q56" s="107">
        <f t="shared" si="133"/>
        <v>0</v>
      </c>
      <c r="R56" s="134">
        <f t="shared" si="6"/>
        <v>0</v>
      </c>
      <c r="S56" s="108"/>
      <c r="T56" s="116"/>
      <c r="V56" s="158"/>
      <c r="W56" s="107"/>
      <c r="X56" s="112"/>
      <c r="Y56" s="118"/>
      <c r="Z56" s="157"/>
      <c r="AA56" s="153">
        <f t="shared" si="134"/>
        <v>0</v>
      </c>
      <c r="AC56" s="159">
        <f t="shared" si="135"/>
        <v>0</v>
      </c>
      <c r="AE56" s="121"/>
      <c r="AF56" s="113"/>
      <c r="AG56" s="153">
        <f t="shared" si="136"/>
        <v>0</v>
      </c>
      <c r="AI56" s="153">
        <f t="shared" si="137"/>
        <v>0</v>
      </c>
      <c r="AJ56" s="108"/>
      <c r="AK56" s="121">
        <f t="shared" si="7"/>
        <v>0</v>
      </c>
      <c r="AL56" s="134">
        <f t="shared" si="8"/>
        <v>0</v>
      </c>
      <c r="AM56" s="108"/>
      <c r="AN56" s="107"/>
      <c r="AP56" s="107"/>
      <c r="AR56" s="116"/>
      <c r="AS56" s="116"/>
      <c r="AU56" s="116"/>
      <c r="AW56" s="116"/>
      <c r="AY56" s="114"/>
      <c r="BA56" s="116"/>
      <c r="BB56" s="116"/>
      <c r="BD56" s="153"/>
      <c r="BE56" s="108"/>
      <c r="BF56" s="149"/>
      <c r="BG56" s="150"/>
      <c r="BH56" s="150"/>
      <c r="BI56" s="121">
        <f t="shared" ref="BI56:BJ56" si="163">AR56*BI$4</f>
        <v>0</v>
      </c>
      <c r="BJ56" s="121">
        <f t="shared" si="163"/>
        <v>0</v>
      </c>
      <c r="BL56" s="121">
        <f t="shared" si="139"/>
        <v>0</v>
      </c>
      <c r="BN56" s="121">
        <f t="shared" si="140"/>
        <v>0</v>
      </c>
      <c r="BP56" s="150">
        <f t="shared" si="141"/>
        <v>0</v>
      </c>
      <c r="BR56" s="121">
        <f t="shared" ref="BR56:BS56" si="164">BA56*BR$4</f>
        <v>0</v>
      </c>
      <c r="BS56" s="121">
        <f t="shared" si="164"/>
        <v>0</v>
      </c>
      <c r="BU56" s="160">
        <f t="shared" si="143"/>
        <v>0</v>
      </c>
      <c r="BV56" s="108"/>
      <c r="BW56" s="121">
        <f t="shared" si="11"/>
        <v>0</v>
      </c>
      <c r="BX56" s="134">
        <f t="shared" si="12"/>
        <v>0</v>
      </c>
      <c r="BY56" s="108"/>
      <c r="BZ56" s="121"/>
      <c r="CB56" s="107"/>
      <c r="CC56" s="108"/>
    </row>
    <row r="57">
      <c r="A57" s="164"/>
      <c r="B57" s="164"/>
      <c r="C57" s="123"/>
      <c r="D57" s="165"/>
      <c r="E57" s="122"/>
      <c r="F57" s="154"/>
      <c r="G57" s="155"/>
      <c r="H57" s="161">
        <f t="shared" si="130"/>
        <v>0</v>
      </c>
      <c r="I57" s="166"/>
      <c r="J57" s="167">
        <f t="shared" si="131"/>
        <v>0</v>
      </c>
      <c r="K57" s="168">
        <f t="shared" si="5"/>
        <v>0</v>
      </c>
      <c r="L57" s="122"/>
      <c r="M57" s="169"/>
      <c r="N57" s="170"/>
      <c r="O57" s="120"/>
      <c r="P57" s="171">
        <f t="shared" si="154"/>
        <v>0</v>
      </c>
      <c r="Q57" s="107">
        <f t="shared" si="133"/>
        <v>0</v>
      </c>
      <c r="R57" s="168">
        <f t="shared" si="6"/>
        <v>0</v>
      </c>
      <c r="S57" s="122"/>
      <c r="T57" s="172"/>
      <c r="U57" s="123"/>
      <c r="V57" s="173"/>
      <c r="W57" s="120"/>
      <c r="X57" s="174"/>
      <c r="Y57" s="118"/>
      <c r="Z57" s="157"/>
      <c r="AA57" s="165">
        <f t="shared" si="134"/>
        <v>0</v>
      </c>
      <c r="AB57" s="123"/>
      <c r="AC57" s="175">
        <f t="shared" si="135"/>
        <v>0</v>
      </c>
      <c r="AD57" s="123"/>
      <c r="AE57" s="167"/>
      <c r="AF57" s="176"/>
      <c r="AG57" s="153">
        <f t="shared" si="136"/>
        <v>0</v>
      </c>
      <c r="AI57" s="153">
        <f t="shared" si="137"/>
        <v>0</v>
      </c>
      <c r="AJ57" s="108"/>
      <c r="AK57" s="121">
        <f t="shared" si="7"/>
        <v>0</v>
      </c>
      <c r="AL57" s="134">
        <f t="shared" si="8"/>
        <v>0</v>
      </c>
      <c r="AM57" s="108"/>
      <c r="AN57" s="120"/>
      <c r="AO57" s="123"/>
      <c r="AP57" s="120"/>
      <c r="AQ57" s="123"/>
      <c r="AR57" s="116"/>
      <c r="AS57" s="116"/>
      <c r="AU57" s="116"/>
      <c r="AW57" s="116"/>
      <c r="AY57" s="114"/>
      <c r="BA57" s="116"/>
      <c r="BB57" s="116"/>
      <c r="BD57" s="153"/>
      <c r="BE57" s="108"/>
      <c r="BF57" s="177"/>
      <c r="BG57" s="178"/>
      <c r="BH57" s="178"/>
      <c r="BI57" s="121">
        <f t="shared" ref="BI57:BJ57" si="165">AR57*BI$4</f>
        <v>0</v>
      </c>
      <c r="BJ57" s="121">
        <f t="shared" si="165"/>
        <v>0</v>
      </c>
      <c r="BL57" s="121">
        <f t="shared" si="139"/>
        <v>0</v>
      </c>
      <c r="BN57" s="121">
        <f t="shared" si="140"/>
        <v>0</v>
      </c>
      <c r="BP57" s="178">
        <f t="shared" si="141"/>
        <v>0</v>
      </c>
      <c r="BQ57" s="123"/>
      <c r="BR57" s="121">
        <f t="shared" ref="BR57:BS57" si="166">BA57*BR$4</f>
        <v>0</v>
      </c>
      <c r="BS57" s="121">
        <f t="shared" si="166"/>
        <v>0</v>
      </c>
      <c r="BU57" s="160">
        <f t="shared" si="143"/>
        <v>0</v>
      </c>
      <c r="BV57" s="108"/>
      <c r="BW57" s="121">
        <f t="shared" si="11"/>
        <v>0</v>
      </c>
      <c r="BX57" s="134">
        <f t="shared" si="12"/>
        <v>0</v>
      </c>
      <c r="BY57" s="108"/>
      <c r="BZ57" s="121"/>
      <c r="CB57" s="107"/>
      <c r="CC57" s="108"/>
    </row>
    <row r="58">
      <c r="A58" s="125" t="s">
        <v>52</v>
      </c>
      <c r="B58" s="126" t="s">
        <v>43</v>
      </c>
      <c r="C58" s="127"/>
      <c r="D58" s="128"/>
      <c r="E58" s="127"/>
      <c r="F58" s="129"/>
      <c r="G58" s="130">
        <v>4.0</v>
      </c>
      <c r="H58" s="131"/>
      <c r="I58" s="132">
        <f>G58*I$4</f>
        <v>4</v>
      </c>
      <c r="J58" s="133">
        <f>SUM(I58)</f>
        <v>4</v>
      </c>
      <c r="K58" s="134">
        <f t="shared" si="5"/>
        <v>2.613545817</v>
      </c>
      <c r="L58" s="108"/>
      <c r="M58" s="135">
        <v>4.5</v>
      </c>
      <c r="N58" s="136"/>
      <c r="O58" s="110">
        <f>M58*O$4</f>
        <v>4.5</v>
      </c>
      <c r="P58" s="137"/>
      <c r="Q58" s="138">
        <f>SUM(O58)</f>
        <v>4.5</v>
      </c>
      <c r="R58" s="134">
        <f t="shared" si="6"/>
        <v>7.38</v>
      </c>
      <c r="S58" s="108"/>
      <c r="T58" s="139"/>
      <c r="U58" s="127"/>
      <c r="V58" s="140"/>
      <c r="W58" s="141">
        <v>5.0</v>
      </c>
      <c r="X58" s="127"/>
      <c r="Y58" s="142"/>
      <c r="Z58" s="143"/>
      <c r="AA58" s="144"/>
      <c r="AB58" s="127"/>
      <c r="AC58" s="144"/>
      <c r="AD58" s="127"/>
      <c r="AE58" s="144">
        <f>W58*AE$4</f>
        <v>20</v>
      </c>
      <c r="AF58" s="127"/>
      <c r="AG58" s="144"/>
      <c r="AH58" s="127"/>
      <c r="AI58" s="144"/>
      <c r="AJ58" s="145"/>
      <c r="AK58" s="128">
        <f t="shared" si="7"/>
        <v>20</v>
      </c>
      <c r="AL58" s="146">
        <f t="shared" si="8"/>
        <v>8.463788061</v>
      </c>
      <c r="AM58" s="145"/>
      <c r="AN58" s="147">
        <v>169.0</v>
      </c>
      <c r="AP58" s="119">
        <v>169.0</v>
      </c>
      <c r="AR58" s="148"/>
      <c r="AS58" s="139"/>
      <c r="AT58" s="127"/>
      <c r="AU58" s="139"/>
      <c r="AV58" s="127"/>
      <c r="AW58" s="139"/>
      <c r="AX58" s="127"/>
      <c r="AY58" s="139"/>
      <c r="AZ58" s="127"/>
      <c r="BA58" s="139"/>
      <c r="BB58" s="139"/>
      <c r="BC58" s="127"/>
      <c r="BD58" s="144"/>
      <c r="BE58" s="145"/>
      <c r="BF58" s="149">
        <f>ROUND(IFERROR(((AN58/AP58)*100)*BF$4,0),0)</f>
        <v>100</v>
      </c>
      <c r="BI58" s="128"/>
      <c r="BJ58" s="128"/>
      <c r="BK58" s="128"/>
      <c r="BL58" s="128"/>
      <c r="BM58" s="128"/>
      <c r="BN58" s="128"/>
      <c r="BO58" s="128"/>
      <c r="BP58" s="150"/>
      <c r="BQ58" s="150"/>
      <c r="BR58" s="128"/>
      <c r="BS58" s="128"/>
      <c r="BT58" s="128"/>
      <c r="BU58" s="151"/>
      <c r="BV58" s="145"/>
      <c r="BW58" s="128">
        <f t="shared" si="11"/>
        <v>100</v>
      </c>
      <c r="BX58" s="146">
        <f t="shared" si="12"/>
        <v>7.406069364</v>
      </c>
      <c r="BY58" s="145"/>
      <c r="BZ58" s="146">
        <f>BX58+AL58+R58+K58</f>
        <v>25.86340324</v>
      </c>
      <c r="CA58" s="127"/>
      <c r="CB58" s="148"/>
      <c r="CC58" s="137"/>
    </row>
    <row r="59">
      <c r="A59" s="152">
        <v>1.0</v>
      </c>
      <c r="B59" s="152" t="s">
        <v>136</v>
      </c>
      <c r="D59" s="153">
        <v>7.0</v>
      </c>
      <c r="E59" s="108"/>
      <c r="F59" s="154">
        <v>2.0</v>
      </c>
      <c r="G59" s="155"/>
      <c r="H59" s="109">
        <f t="shared" ref="H59:H70" si="169">F59*H$4</f>
        <v>6</v>
      </c>
      <c r="I59" s="156"/>
      <c r="J59" s="107">
        <f t="shared" ref="J59:J70" si="170">SUM(H59)</f>
        <v>6</v>
      </c>
      <c r="K59" s="134">
        <f t="shared" si="5"/>
        <v>3.920318725</v>
      </c>
      <c r="L59" s="108"/>
      <c r="M59" s="154"/>
      <c r="N59" s="157">
        <v>5.0</v>
      </c>
      <c r="O59" s="107"/>
      <c r="P59" s="115">
        <f t="shared" ref="P59:P63" si="171">N59*P$4</f>
        <v>5</v>
      </c>
      <c r="Q59" s="107">
        <f t="shared" ref="Q59:Q70" si="172">SUM(P59)</f>
        <v>5</v>
      </c>
      <c r="R59" s="134">
        <f t="shared" si="6"/>
        <v>8.2</v>
      </c>
      <c r="S59" s="108"/>
      <c r="T59" s="116">
        <v>1.0</v>
      </c>
      <c r="V59" s="158">
        <v>8.0</v>
      </c>
      <c r="W59" s="107"/>
      <c r="X59" s="112"/>
      <c r="Y59" s="118">
        <v>12.0</v>
      </c>
      <c r="Z59" s="157">
        <v>5.5</v>
      </c>
      <c r="AA59" s="153">
        <f t="shared" ref="AA59:AA70" si="173">T59*AA$4</f>
        <v>2</v>
      </c>
      <c r="AC59" s="159">
        <f t="shared" ref="AC59:AC70" si="174">V59*AC$4</f>
        <v>24</v>
      </c>
      <c r="AE59" s="121"/>
      <c r="AF59" s="113"/>
      <c r="AG59" s="153">
        <f t="shared" ref="AG59:AG70" si="175">Y59*AG$4</f>
        <v>3</v>
      </c>
      <c r="AI59" s="153">
        <f t="shared" ref="AI59:AI70" si="176">Z59*AI$4</f>
        <v>5.5</v>
      </c>
      <c r="AJ59" s="108"/>
      <c r="AK59" s="121">
        <f t="shared" si="7"/>
        <v>34.5</v>
      </c>
      <c r="AL59" s="134">
        <f t="shared" si="8"/>
        <v>14.60003441</v>
      </c>
      <c r="AM59" s="108"/>
      <c r="AN59" s="107"/>
      <c r="AP59" s="107"/>
      <c r="AR59" s="116">
        <v>0.0</v>
      </c>
      <c r="AS59" s="116">
        <v>1.0</v>
      </c>
      <c r="AU59" s="116">
        <v>0.0</v>
      </c>
      <c r="AW59" s="116">
        <v>0.0</v>
      </c>
      <c r="AY59" s="119">
        <v>0.0</v>
      </c>
      <c r="BA59" s="116">
        <v>0.0</v>
      </c>
      <c r="BB59" s="116">
        <v>0.0</v>
      </c>
      <c r="BD59" s="153">
        <v>7.0</v>
      </c>
      <c r="BE59" s="108"/>
      <c r="BF59" s="149"/>
      <c r="BG59" s="150"/>
      <c r="BH59" s="150"/>
      <c r="BI59" s="121">
        <f t="shared" ref="BI59:BJ59" si="167">AR59*BI$4</f>
        <v>0</v>
      </c>
      <c r="BJ59" s="121">
        <f t="shared" si="167"/>
        <v>6</v>
      </c>
      <c r="BL59" s="121">
        <f t="shared" ref="BL59:BL70" si="178">AU59*BL$4</f>
        <v>0</v>
      </c>
      <c r="BN59" s="121">
        <f t="shared" ref="BN59:BN70" si="179">AW59*BN$4</f>
        <v>0</v>
      </c>
      <c r="BP59" s="150">
        <f t="shared" ref="BP59:BP70" si="180">AY59*BP$4</f>
        <v>0</v>
      </c>
      <c r="BR59" s="121">
        <f t="shared" ref="BR59:BS59" si="168">BA59*BR$4</f>
        <v>0</v>
      </c>
      <c r="BS59" s="121">
        <f t="shared" si="168"/>
        <v>0</v>
      </c>
      <c r="BU59" s="160">
        <f t="shared" ref="BU59:BU70" si="182">BD59*BU$4</f>
        <v>70</v>
      </c>
      <c r="BV59" s="108"/>
      <c r="BW59" s="121">
        <f t="shared" si="11"/>
        <v>76</v>
      </c>
      <c r="BX59" s="134">
        <f t="shared" si="12"/>
        <v>5.628612717</v>
      </c>
      <c r="BY59" s="108"/>
      <c r="BZ59" s="134">
        <f t="shared" ref="BZ59:BZ62" si="183">BX59+AL59+R59+K59+D59</f>
        <v>39.34896585</v>
      </c>
      <c r="CB59" s="107">
        <f t="shared" ref="CB59:CB62" si="184">BZ59+(BZ$58/COUNT(BZ$59:BZ$62))</f>
        <v>45.81481666</v>
      </c>
      <c r="CC59" s="108"/>
    </row>
    <row r="60">
      <c r="A60" s="152">
        <v>2.0</v>
      </c>
      <c r="B60" s="152" t="s">
        <v>137</v>
      </c>
      <c r="D60" s="153">
        <v>1.0</v>
      </c>
      <c r="E60" s="108"/>
      <c r="F60" s="154">
        <v>7.5</v>
      </c>
      <c r="G60" s="155"/>
      <c r="H60" s="109">
        <f t="shared" si="169"/>
        <v>22.5</v>
      </c>
      <c r="I60" s="156"/>
      <c r="J60" s="107">
        <f t="shared" si="170"/>
        <v>22.5</v>
      </c>
      <c r="K60" s="134">
        <f t="shared" si="5"/>
        <v>14.70119522</v>
      </c>
      <c r="L60" s="108"/>
      <c r="M60" s="154"/>
      <c r="N60" s="157">
        <v>8.0</v>
      </c>
      <c r="O60" s="107"/>
      <c r="P60" s="115">
        <f t="shared" si="171"/>
        <v>8</v>
      </c>
      <c r="Q60" s="107">
        <f t="shared" si="172"/>
        <v>8</v>
      </c>
      <c r="R60" s="134">
        <f t="shared" si="6"/>
        <v>13.12</v>
      </c>
      <c r="S60" s="108"/>
      <c r="T60" s="116">
        <v>0.0</v>
      </c>
      <c r="V60" s="158">
        <v>0.0</v>
      </c>
      <c r="W60" s="107"/>
      <c r="Y60" s="118">
        <v>6.0</v>
      </c>
      <c r="Z60" s="157">
        <v>8.0</v>
      </c>
      <c r="AA60" s="153">
        <f t="shared" si="173"/>
        <v>0</v>
      </c>
      <c r="AC60" s="159">
        <f t="shared" si="174"/>
        <v>0</v>
      </c>
      <c r="AE60" s="121"/>
      <c r="AF60" s="113"/>
      <c r="AG60" s="153">
        <f t="shared" si="175"/>
        <v>1.5</v>
      </c>
      <c r="AI60" s="153">
        <f t="shared" si="176"/>
        <v>8</v>
      </c>
      <c r="AJ60" s="108"/>
      <c r="AK60" s="121">
        <f t="shared" si="7"/>
        <v>9.5</v>
      </c>
      <c r="AL60" s="134">
        <f t="shared" si="8"/>
        <v>4.020299329</v>
      </c>
      <c r="AM60" s="108"/>
      <c r="AN60" s="107"/>
      <c r="AP60" s="107"/>
      <c r="AR60" s="116">
        <v>2.0</v>
      </c>
      <c r="AS60" s="116">
        <v>1.0</v>
      </c>
      <c r="AU60" s="116">
        <v>0.0</v>
      </c>
      <c r="AW60" s="116">
        <v>0.0</v>
      </c>
      <c r="AY60" s="119">
        <v>0.0</v>
      </c>
      <c r="BA60" s="116">
        <v>2.0</v>
      </c>
      <c r="BB60" s="116">
        <v>0.0</v>
      </c>
      <c r="BD60" s="153">
        <v>5.0</v>
      </c>
      <c r="BE60" s="108"/>
      <c r="BF60" s="149"/>
      <c r="BG60" s="150"/>
      <c r="BH60" s="150"/>
      <c r="BI60" s="121">
        <f t="shared" ref="BI60:BJ60" si="177">AR60*BI$4</f>
        <v>10</v>
      </c>
      <c r="BJ60" s="121">
        <f t="shared" si="177"/>
        <v>6</v>
      </c>
      <c r="BL60" s="121">
        <f t="shared" si="178"/>
        <v>0</v>
      </c>
      <c r="BN60" s="121">
        <f t="shared" si="179"/>
        <v>0</v>
      </c>
      <c r="BP60" s="150">
        <f t="shared" si="180"/>
        <v>0</v>
      </c>
      <c r="BR60" s="121">
        <f t="shared" ref="BR60:BS60" si="181">BA60*BR$4</f>
        <v>20</v>
      </c>
      <c r="BS60" s="121">
        <f t="shared" si="181"/>
        <v>0</v>
      </c>
      <c r="BU60" s="160">
        <f t="shared" si="182"/>
        <v>50</v>
      </c>
      <c r="BV60" s="108"/>
      <c r="BW60" s="121">
        <f t="shared" si="11"/>
        <v>86</v>
      </c>
      <c r="BX60" s="134">
        <f t="shared" si="12"/>
        <v>6.369219653</v>
      </c>
      <c r="BY60" s="108"/>
      <c r="BZ60" s="134">
        <f t="shared" si="183"/>
        <v>39.2107142</v>
      </c>
      <c r="CB60" s="107">
        <f t="shared" si="184"/>
        <v>45.67656501</v>
      </c>
      <c r="CC60" s="108"/>
    </row>
    <row r="61">
      <c r="A61" s="152">
        <v>3.0</v>
      </c>
      <c r="B61" s="152" t="s">
        <v>138</v>
      </c>
      <c r="D61" s="153">
        <v>3.0</v>
      </c>
      <c r="E61" s="108"/>
      <c r="F61" s="154">
        <v>0.0</v>
      </c>
      <c r="G61" s="155"/>
      <c r="H61" s="161">
        <f t="shared" si="169"/>
        <v>0</v>
      </c>
      <c r="I61" s="156"/>
      <c r="J61" s="121">
        <f t="shared" si="170"/>
        <v>0</v>
      </c>
      <c r="K61" s="134">
        <f t="shared" si="5"/>
        <v>0</v>
      </c>
      <c r="L61" s="108"/>
      <c r="M61" s="154"/>
      <c r="N61" s="157">
        <v>1.0</v>
      </c>
      <c r="O61" s="162"/>
      <c r="P61" s="163">
        <f t="shared" si="171"/>
        <v>1</v>
      </c>
      <c r="Q61" s="107">
        <f t="shared" si="172"/>
        <v>1</v>
      </c>
      <c r="R61" s="134">
        <f t="shared" si="6"/>
        <v>1.64</v>
      </c>
      <c r="S61" s="108"/>
      <c r="T61" s="116">
        <v>1.0</v>
      </c>
      <c r="V61" s="158">
        <v>5.0</v>
      </c>
      <c r="W61" s="107"/>
      <c r="X61" s="112"/>
      <c r="Y61" s="118">
        <v>1.0</v>
      </c>
      <c r="Z61" s="157">
        <v>2.5</v>
      </c>
      <c r="AA61" s="153">
        <f t="shared" si="173"/>
        <v>2</v>
      </c>
      <c r="AC61" s="159">
        <f t="shared" si="174"/>
        <v>15</v>
      </c>
      <c r="AE61" s="121"/>
      <c r="AF61" s="113"/>
      <c r="AG61" s="153">
        <f t="shared" si="175"/>
        <v>0.25</v>
      </c>
      <c r="AI61" s="153">
        <f t="shared" si="176"/>
        <v>2.5</v>
      </c>
      <c r="AJ61" s="108"/>
      <c r="AK61" s="121">
        <f t="shared" si="7"/>
        <v>19.75</v>
      </c>
      <c r="AL61" s="134">
        <f t="shared" si="8"/>
        <v>8.35799071</v>
      </c>
      <c r="AM61" s="108"/>
      <c r="AN61" s="107"/>
      <c r="AP61" s="107"/>
      <c r="AR61" s="116">
        <v>2.0</v>
      </c>
      <c r="AS61" s="116">
        <v>0.0</v>
      </c>
      <c r="AU61" s="116">
        <v>0.0</v>
      </c>
      <c r="AW61" s="116">
        <v>0.0</v>
      </c>
      <c r="AY61" s="119">
        <v>0.0</v>
      </c>
      <c r="BA61" s="116">
        <v>0.0</v>
      </c>
      <c r="BB61" s="116">
        <v>0.0</v>
      </c>
      <c r="BD61" s="153">
        <v>3.5</v>
      </c>
      <c r="BE61" s="108"/>
      <c r="BF61" s="149"/>
      <c r="BG61" s="150"/>
      <c r="BH61" s="150"/>
      <c r="BI61" s="121">
        <f t="shared" ref="BI61:BJ61" si="185">AR61*BI$4</f>
        <v>10</v>
      </c>
      <c r="BJ61" s="121">
        <f t="shared" si="185"/>
        <v>0</v>
      </c>
      <c r="BL61" s="121">
        <f t="shared" si="178"/>
        <v>0</v>
      </c>
      <c r="BN61" s="121">
        <f t="shared" si="179"/>
        <v>0</v>
      </c>
      <c r="BP61" s="150">
        <f t="shared" si="180"/>
        <v>0</v>
      </c>
      <c r="BR61" s="121">
        <f t="shared" ref="BR61:BS61" si="186">BA61*BR$4</f>
        <v>0</v>
      </c>
      <c r="BS61" s="121">
        <f t="shared" si="186"/>
        <v>0</v>
      </c>
      <c r="BU61" s="160">
        <f t="shared" si="182"/>
        <v>35</v>
      </c>
      <c r="BV61" s="108"/>
      <c r="BW61" s="121">
        <f t="shared" si="11"/>
        <v>45</v>
      </c>
      <c r="BX61" s="134">
        <f t="shared" si="12"/>
        <v>3.332731214</v>
      </c>
      <c r="BY61" s="108"/>
      <c r="BZ61" s="134">
        <f t="shared" si="183"/>
        <v>16.33072192</v>
      </c>
      <c r="CB61" s="107">
        <f t="shared" si="184"/>
        <v>22.79657273</v>
      </c>
      <c r="CC61" s="108"/>
    </row>
    <row r="62">
      <c r="A62" s="179">
        <v>4.0</v>
      </c>
      <c r="B62" s="152" t="s">
        <v>139</v>
      </c>
      <c r="D62" s="153">
        <v>3.0</v>
      </c>
      <c r="E62" s="108"/>
      <c r="F62" s="154">
        <v>0.0</v>
      </c>
      <c r="G62" s="155"/>
      <c r="H62" s="161">
        <f t="shared" si="169"/>
        <v>0</v>
      </c>
      <c r="I62" s="156"/>
      <c r="J62" s="121">
        <f t="shared" si="170"/>
        <v>0</v>
      </c>
      <c r="K62" s="134">
        <f t="shared" si="5"/>
        <v>0</v>
      </c>
      <c r="L62" s="108"/>
      <c r="M62" s="154"/>
      <c r="N62" s="157">
        <v>1.0</v>
      </c>
      <c r="O62" s="162"/>
      <c r="P62" s="163">
        <f t="shared" si="171"/>
        <v>1</v>
      </c>
      <c r="Q62" s="107">
        <f t="shared" si="172"/>
        <v>1</v>
      </c>
      <c r="R62" s="134">
        <f t="shared" si="6"/>
        <v>1.64</v>
      </c>
      <c r="S62" s="108"/>
      <c r="T62" s="116">
        <v>0.0</v>
      </c>
      <c r="V62" s="158">
        <v>0.0</v>
      </c>
      <c r="W62" s="107"/>
      <c r="X62" s="112"/>
      <c r="Y62" s="118">
        <v>1.0</v>
      </c>
      <c r="Z62" s="157">
        <v>7.5</v>
      </c>
      <c r="AA62" s="153">
        <f t="shared" si="173"/>
        <v>0</v>
      </c>
      <c r="AC62" s="159">
        <f t="shared" si="174"/>
        <v>0</v>
      </c>
      <c r="AE62" s="121"/>
      <c r="AF62" s="113"/>
      <c r="AG62" s="153">
        <f t="shared" si="175"/>
        <v>0.25</v>
      </c>
      <c r="AI62" s="153">
        <f t="shared" si="176"/>
        <v>7.5</v>
      </c>
      <c r="AJ62" s="108"/>
      <c r="AK62" s="121">
        <f t="shared" si="7"/>
        <v>7.75</v>
      </c>
      <c r="AL62" s="134">
        <f t="shared" si="8"/>
        <v>3.279717874</v>
      </c>
      <c r="AM62" s="108"/>
      <c r="AN62" s="107"/>
      <c r="AP62" s="107"/>
      <c r="AR62" s="116">
        <v>0.0</v>
      </c>
      <c r="AS62" s="116">
        <v>0.0</v>
      </c>
      <c r="AU62" s="116">
        <v>0.0</v>
      </c>
      <c r="AW62" s="116">
        <v>0.0</v>
      </c>
      <c r="AY62" s="119">
        <v>0.0</v>
      </c>
      <c r="BA62" s="116">
        <v>0.0</v>
      </c>
      <c r="BB62" s="116">
        <v>0.0</v>
      </c>
      <c r="BD62" s="153">
        <v>1.5</v>
      </c>
      <c r="BE62" s="108"/>
      <c r="BF62" s="149"/>
      <c r="BG62" s="150"/>
      <c r="BH62" s="150"/>
      <c r="BI62" s="121">
        <f t="shared" ref="BI62:BJ62" si="187">AR62*BI$4</f>
        <v>0</v>
      </c>
      <c r="BJ62" s="121">
        <f t="shared" si="187"/>
        <v>0</v>
      </c>
      <c r="BL62" s="121">
        <f t="shared" si="178"/>
        <v>0</v>
      </c>
      <c r="BN62" s="121">
        <f t="shared" si="179"/>
        <v>0</v>
      </c>
      <c r="BP62" s="150">
        <f t="shared" si="180"/>
        <v>0</v>
      </c>
      <c r="BR62" s="121">
        <f t="shared" ref="BR62:BS62" si="188">BA62*BR$4</f>
        <v>0</v>
      </c>
      <c r="BS62" s="121">
        <f t="shared" si="188"/>
        <v>0</v>
      </c>
      <c r="BU62" s="160">
        <f t="shared" si="182"/>
        <v>15</v>
      </c>
      <c r="BV62" s="108"/>
      <c r="BW62" s="121">
        <f t="shared" si="11"/>
        <v>15</v>
      </c>
      <c r="BX62" s="134">
        <f t="shared" si="12"/>
        <v>1.110910405</v>
      </c>
      <c r="BY62" s="108"/>
      <c r="BZ62" s="134">
        <f t="shared" si="183"/>
        <v>9.030628278</v>
      </c>
      <c r="CB62" s="107">
        <f t="shared" si="184"/>
        <v>15.49647909</v>
      </c>
      <c r="CC62" s="108"/>
    </row>
    <row r="63">
      <c r="A63" s="179"/>
      <c r="B63" s="152"/>
      <c r="D63" s="153"/>
      <c r="E63" s="108"/>
      <c r="F63" s="154"/>
      <c r="G63" s="155"/>
      <c r="H63" s="161">
        <f t="shared" si="169"/>
        <v>0</v>
      </c>
      <c r="I63" s="156"/>
      <c r="J63" s="121">
        <f t="shared" si="170"/>
        <v>0</v>
      </c>
      <c r="K63" s="134">
        <f t="shared" si="5"/>
        <v>0</v>
      </c>
      <c r="L63" s="108"/>
      <c r="M63" s="154"/>
      <c r="N63" s="157">
        <v>0.0</v>
      </c>
      <c r="O63" s="162"/>
      <c r="P63" s="163">
        <f t="shared" si="171"/>
        <v>0</v>
      </c>
      <c r="Q63" s="107">
        <f t="shared" si="172"/>
        <v>0</v>
      </c>
      <c r="R63" s="134">
        <f t="shared" si="6"/>
        <v>0</v>
      </c>
      <c r="S63" s="108"/>
      <c r="T63" s="116">
        <v>0.0</v>
      </c>
      <c r="V63" s="158">
        <v>0.0</v>
      </c>
      <c r="W63" s="107"/>
      <c r="X63" s="112"/>
      <c r="Y63" s="118">
        <v>0.0</v>
      </c>
      <c r="Z63" s="157">
        <v>0.0</v>
      </c>
      <c r="AA63" s="153">
        <f t="shared" si="173"/>
        <v>0</v>
      </c>
      <c r="AC63" s="159">
        <f t="shared" si="174"/>
        <v>0</v>
      </c>
      <c r="AE63" s="121"/>
      <c r="AF63" s="113"/>
      <c r="AG63" s="153">
        <f t="shared" si="175"/>
        <v>0</v>
      </c>
      <c r="AI63" s="153">
        <f t="shared" si="176"/>
        <v>0</v>
      </c>
      <c r="AJ63" s="108"/>
      <c r="AK63" s="121">
        <f t="shared" si="7"/>
        <v>0</v>
      </c>
      <c r="AL63" s="134">
        <f t="shared" si="8"/>
        <v>0</v>
      </c>
      <c r="AM63" s="108"/>
      <c r="AN63" s="107"/>
      <c r="AP63" s="107"/>
      <c r="AR63" s="116">
        <v>0.0</v>
      </c>
      <c r="AS63" s="116">
        <v>0.0</v>
      </c>
      <c r="AU63" s="116">
        <v>0.0</v>
      </c>
      <c r="AW63" s="116">
        <v>0.0</v>
      </c>
      <c r="AY63" s="119">
        <v>0.0</v>
      </c>
      <c r="BA63" s="116">
        <v>0.0</v>
      </c>
      <c r="BB63" s="116">
        <v>0.0</v>
      </c>
      <c r="BD63" s="153">
        <v>0.0</v>
      </c>
      <c r="BE63" s="108"/>
      <c r="BF63" s="150"/>
      <c r="BG63" s="150"/>
      <c r="BH63" s="150"/>
      <c r="BI63" s="121">
        <f t="shared" ref="BI63:BJ63" si="189">AR63*BI$4</f>
        <v>0</v>
      </c>
      <c r="BJ63" s="121">
        <f t="shared" si="189"/>
        <v>0</v>
      </c>
      <c r="BL63" s="121">
        <f t="shared" si="178"/>
        <v>0</v>
      </c>
      <c r="BN63" s="121">
        <f t="shared" si="179"/>
        <v>0</v>
      </c>
      <c r="BP63" s="150">
        <f t="shared" si="180"/>
        <v>0</v>
      </c>
      <c r="BR63" s="121">
        <f t="shared" ref="BR63:BS63" si="190">BA63*BR$4</f>
        <v>0</v>
      </c>
      <c r="BS63" s="121">
        <f t="shared" si="190"/>
        <v>0</v>
      </c>
      <c r="BU63" s="160">
        <f t="shared" si="182"/>
        <v>0</v>
      </c>
      <c r="BV63" s="108"/>
      <c r="BW63" s="121">
        <f t="shared" si="11"/>
        <v>0</v>
      </c>
      <c r="BX63" s="134">
        <f t="shared" si="12"/>
        <v>0</v>
      </c>
      <c r="BY63" s="108"/>
      <c r="BZ63" s="121"/>
      <c r="CB63" s="107"/>
      <c r="CC63" s="108"/>
    </row>
    <row r="64">
      <c r="A64" s="152"/>
      <c r="B64" s="152"/>
      <c r="D64" s="153"/>
      <c r="E64" s="108"/>
      <c r="F64" s="154"/>
      <c r="G64" s="155"/>
      <c r="H64" s="161">
        <f t="shared" si="169"/>
        <v>0</v>
      </c>
      <c r="I64" s="156"/>
      <c r="J64" s="121">
        <f t="shared" si="170"/>
        <v>0</v>
      </c>
      <c r="K64" s="134">
        <f t="shared" si="5"/>
        <v>0</v>
      </c>
      <c r="L64" s="108"/>
      <c r="M64" s="154"/>
      <c r="N64" s="157">
        <v>0.0</v>
      </c>
      <c r="O64" s="107"/>
      <c r="P64" s="115">
        <f t="shared" ref="P64:P70" si="193">M64*P$4</f>
        <v>0</v>
      </c>
      <c r="Q64" s="107">
        <f t="shared" si="172"/>
        <v>0</v>
      </c>
      <c r="R64" s="134">
        <f t="shared" si="6"/>
        <v>0</v>
      </c>
      <c r="S64" s="108"/>
      <c r="T64" s="116">
        <v>0.0</v>
      </c>
      <c r="V64" s="158">
        <v>0.0</v>
      </c>
      <c r="W64" s="107"/>
      <c r="X64" s="112"/>
      <c r="Y64" s="118">
        <v>0.0</v>
      </c>
      <c r="Z64" s="157">
        <v>0.0</v>
      </c>
      <c r="AA64" s="153">
        <f t="shared" si="173"/>
        <v>0</v>
      </c>
      <c r="AC64" s="159">
        <f t="shared" si="174"/>
        <v>0</v>
      </c>
      <c r="AE64" s="121"/>
      <c r="AF64" s="113"/>
      <c r="AG64" s="153">
        <f t="shared" si="175"/>
        <v>0</v>
      </c>
      <c r="AI64" s="153">
        <f t="shared" si="176"/>
        <v>0</v>
      </c>
      <c r="AJ64" s="108"/>
      <c r="AK64" s="121">
        <f t="shared" si="7"/>
        <v>0</v>
      </c>
      <c r="AL64" s="134">
        <f t="shared" si="8"/>
        <v>0</v>
      </c>
      <c r="AM64" s="108"/>
      <c r="AN64" s="107"/>
      <c r="AP64" s="107"/>
      <c r="AR64" s="116">
        <v>0.0</v>
      </c>
      <c r="AS64" s="116">
        <v>0.0</v>
      </c>
      <c r="AU64" s="116">
        <v>0.0</v>
      </c>
      <c r="AW64" s="116">
        <v>0.0</v>
      </c>
      <c r="AY64" s="119">
        <v>0.0</v>
      </c>
      <c r="BA64" s="116">
        <v>0.0</v>
      </c>
      <c r="BB64" s="116">
        <v>0.0</v>
      </c>
      <c r="BD64" s="153">
        <v>0.0</v>
      </c>
      <c r="BE64" s="108"/>
      <c r="BF64" s="150"/>
      <c r="BG64" s="150"/>
      <c r="BH64" s="150"/>
      <c r="BI64" s="121">
        <f t="shared" ref="BI64:BJ64" si="191">AR64*BI$4</f>
        <v>0</v>
      </c>
      <c r="BJ64" s="121">
        <f t="shared" si="191"/>
        <v>0</v>
      </c>
      <c r="BL64" s="121">
        <f t="shared" si="178"/>
        <v>0</v>
      </c>
      <c r="BN64" s="121">
        <f t="shared" si="179"/>
        <v>0</v>
      </c>
      <c r="BP64" s="150">
        <f t="shared" si="180"/>
        <v>0</v>
      </c>
      <c r="BR64" s="121">
        <f t="shared" ref="BR64:BS64" si="192">BA64*BR$4</f>
        <v>0</v>
      </c>
      <c r="BS64" s="121">
        <f t="shared" si="192"/>
        <v>0</v>
      </c>
      <c r="BU64" s="160">
        <f t="shared" si="182"/>
        <v>0</v>
      </c>
      <c r="BV64" s="108"/>
      <c r="BW64" s="121">
        <f t="shared" si="11"/>
        <v>0</v>
      </c>
      <c r="BX64" s="134">
        <f t="shared" si="12"/>
        <v>0</v>
      </c>
      <c r="BY64" s="108"/>
      <c r="BZ64" s="121"/>
      <c r="CB64" s="107"/>
      <c r="CC64" s="108"/>
    </row>
    <row r="65">
      <c r="A65" s="152"/>
      <c r="B65" s="152"/>
      <c r="D65" s="153"/>
      <c r="E65" s="108"/>
      <c r="F65" s="154"/>
      <c r="G65" s="155"/>
      <c r="H65" s="161">
        <f t="shared" si="169"/>
        <v>0</v>
      </c>
      <c r="I65" s="156"/>
      <c r="J65" s="121">
        <f t="shared" si="170"/>
        <v>0</v>
      </c>
      <c r="K65" s="134">
        <f t="shared" si="5"/>
        <v>0</v>
      </c>
      <c r="L65" s="108"/>
      <c r="M65" s="154"/>
      <c r="N65" s="157">
        <v>0.0</v>
      </c>
      <c r="O65" s="107"/>
      <c r="P65" s="115">
        <f t="shared" si="193"/>
        <v>0</v>
      </c>
      <c r="Q65" s="107">
        <f t="shared" si="172"/>
        <v>0</v>
      </c>
      <c r="R65" s="134">
        <f t="shared" si="6"/>
        <v>0</v>
      </c>
      <c r="S65" s="108"/>
      <c r="T65" s="116">
        <v>0.0</v>
      </c>
      <c r="V65" s="158">
        <v>0.0</v>
      </c>
      <c r="W65" s="107"/>
      <c r="X65" s="112"/>
      <c r="Y65" s="118">
        <v>0.0</v>
      </c>
      <c r="Z65" s="157">
        <v>0.0</v>
      </c>
      <c r="AA65" s="153">
        <f t="shared" si="173"/>
        <v>0</v>
      </c>
      <c r="AC65" s="159">
        <f t="shared" si="174"/>
        <v>0</v>
      </c>
      <c r="AE65" s="121"/>
      <c r="AF65" s="113"/>
      <c r="AG65" s="153">
        <f t="shared" si="175"/>
        <v>0</v>
      </c>
      <c r="AI65" s="153">
        <f t="shared" si="176"/>
        <v>0</v>
      </c>
      <c r="AJ65" s="108"/>
      <c r="AK65" s="121">
        <f t="shared" si="7"/>
        <v>0</v>
      </c>
      <c r="AL65" s="134">
        <f t="shared" si="8"/>
        <v>0</v>
      </c>
      <c r="AM65" s="108"/>
      <c r="AN65" s="107"/>
      <c r="AP65" s="107"/>
      <c r="AR65" s="116">
        <v>0.0</v>
      </c>
      <c r="AS65" s="116">
        <v>0.0</v>
      </c>
      <c r="AU65" s="116">
        <v>0.0</v>
      </c>
      <c r="AW65" s="116">
        <v>0.0</v>
      </c>
      <c r="AY65" s="119">
        <v>0.0</v>
      </c>
      <c r="BA65" s="116">
        <v>0.0</v>
      </c>
      <c r="BB65" s="116">
        <v>0.0</v>
      </c>
      <c r="BD65" s="153">
        <v>0.0</v>
      </c>
      <c r="BE65" s="108"/>
      <c r="BF65" s="149"/>
      <c r="BG65" s="150"/>
      <c r="BH65" s="150"/>
      <c r="BI65" s="121">
        <f t="shared" ref="BI65:BJ65" si="194">AR65*BI$4</f>
        <v>0</v>
      </c>
      <c r="BJ65" s="121">
        <f t="shared" si="194"/>
        <v>0</v>
      </c>
      <c r="BL65" s="121">
        <f t="shared" si="178"/>
        <v>0</v>
      </c>
      <c r="BN65" s="121">
        <f t="shared" si="179"/>
        <v>0</v>
      </c>
      <c r="BP65" s="150">
        <f t="shared" si="180"/>
        <v>0</v>
      </c>
      <c r="BR65" s="121">
        <f t="shared" ref="BR65:BS65" si="195">BA65*BR$4</f>
        <v>0</v>
      </c>
      <c r="BS65" s="121">
        <f t="shared" si="195"/>
        <v>0</v>
      </c>
      <c r="BU65" s="160">
        <f t="shared" si="182"/>
        <v>0</v>
      </c>
      <c r="BV65" s="108"/>
      <c r="BW65" s="121">
        <f t="shared" si="11"/>
        <v>0</v>
      </c>
      <c r="BX65" s="134">
        <f t="shared" si="12"/>
        <v>0</v>
      </c>
      <c r="BY65" s="108"/>
      <c r="BZ65" s="121"/>
      <c r="CB65" s="107"/>
      <c r="CC65" s="108"/>
    </row>
    <row r="66">
      <c r="A66" s="152"/>
      <c r="B66" s="152"/>
      <c r="D66" s="153"/>
      <c r="E66" s="108"/>
      <c r="F66" s="154"/>
      <c r="G66" s="155"/>
      <c r="H66" s="161">
        <f t="shared" si="169"/>
        <v>0</v>
      </c>
      <c r="I66" s="156"/>
      <c r="J66" s="121">
        <f t="shared" si="170"/>
        <v>0</v>
      </c>
      <c r="K66" s="134">
        <f t="shared" si="5"/>
        <v>0</v>
      </c>
      <c r="L66" s="108"/>
      <c r="M66" s="154"/>
      <c r="N66" s="157">
        <v>0.0</v>
      </c>
      <c r="O66" s="107"/>
      <c r="P66" s="115">
        <f t="shared" si="193"/>
        <v>0</v>
      </c>
      <c r="Q66" s="107">
        <f t="shared" si="172"/>
        <v>0</v>
      </c>
      <c r="R66" s="134">
        <f t="shared" si="6"/>
        <v>0</v>
      </c>
      <c r="S66" s="108"/>
      <c r="T66" s="116">
        <v>0.0</v>
      </c>
      <c r="V66" s="158">
        <v>0.0</v>
      </c>
      <c r="W66" s="107"/>
      <c r="X66" s="112"/>
      <c r="Y66" s="118">
        <v>0.0</v>
      </c>
      <c r="Z66" s="157">
        <v>0.0</v>
      </c>
      <c r="AA66" s="153">
        <f t="shared" si="173"/>
        <v>0</v>
      </c>
      <c r="AC66" s="159">
        <f t="shared" si="174"/>
        <v>0</v>
      </c>
      <c r="AE66" s="121"/>
      <c r="AF66" s="113"/>
      <c r="AG66" s="153">
        <f t="shared" si="175"/>
        <v>0</v>
      </c>
      <c r="AI66" s="153">
        <f t="shared" si="176"/>
        <v>0</v>
      </c>
      <c r="AJ66" s="108"/>
      <c r="AK66" s="121">
        <f t="shared" si="7"/>
        <v>0</v>
      </c>
      <c r="AL66" s="134">
        <f t="shared" si="8"/>
        <v>0</v>
      </c>
      <c r="AM66" s="108"/>
      <c r="AN66" s="107"/>
      <c r="AP66" s="107"/>
      <c r="AR66" s="116">
        <v>0.0</v>
      </c>
      <c r="AS66" s="116">
        <v>0.0</v>
      </c>
      <c r="AU66" s="116">
        <v>0.0</v>
      </c>
      <c r="AW66" s="116">
        <v>0.0</v>
      </c>
      <c r="AY66" s="119">
        <v>0.0</v>
      </c>
      <c r="BA66" s="116">
        <v>0.0</v>
      </c>
      <c r="BB66" s="116">
        <v>0.0</v>
      </c>
      <c r="BD66" s="153">
        <v>0.0</v>
      </c>
      <c r="BE66" s="108"/>
      <c r="BF66" s="149"/>
      <c r="BG66" s="150"/>
      <c r="BH66" s="150"/>
      <c r="BI66" s="121">
        <f t="shared" ref="BI66:BJ66" si="196">AR66*BI$4</f>
        <v>0</v>
      </c>
      <c r="BJ66" s="121">
        <f t="shared" si="196"/>
        <v>0</v>
      </c>
      <c r="BL66" s="121">
        <f t="shared" si="178"/>
        <v>0</v>
      </c>
      <c r="BN66" s="121">
        <f t="shared" si="179"/>
        <v>0</v>
      </c>
      <c r="BP66" s="150">
        <f t="shared" si="180"/>
        <v>0</v>
      </c>
      <c r="BR66" s="121">
        <f t="shared" ref="BR66:BS66" si="197">BA66*BR$4</f>
        <v>0</v>
      </c>
      <c r="BS66" s="121">
        <f t="shared" si="197"/>
        <v>0</v>
      </c>
      <c r="BU66" s="160">
        <f t="shared" si="182"/>
        <v>0</v>
      </c>
      <c r="BV66" s="108"/>
      <c r="BW66" s="121">
        <f t="shared" si="11"/>
        <v>0</v>
      </c>
      <c r="BX66" s="134">
        <f t="shared" si="12"/>
        <v>0</v>
      </c>
      <c r="BY66" s="108"/>
      <c r="BZ66" s="121"/>
      <c r="CB66" s="107"/>
      <c r="CC66" s="108"/>
    </row>
    <row r="67">
      <c r="A67" s="152"/>
      <c r="B67" s="152"/>
      <c r="D67" s="153"/>
      <c r="E67" s="108"/>
      <c r="F67" s="154"/>
      <c r="G67" s="155"/>
      <c r="H67" s="161">
        <f t="shared" si="169"/>
        <v>0</v>
      </c>
      <c r="I67" s="156"/>
      <c r="J67" s="121">
        <f t="shared" si="170"/>
        <v>0</v>
      </c>
      <c r="K67" s="134">
        <f t="shared" si="5"/>
        <v>0</v>
      </c>
      <c r="L67" s="108"/>
      <c r="M67" s="154"/>
      <c r="N67" s="157">
        <v>0.0</v>
      </c>
      <c r="O67" s="107"/>
      <c r="P67" s="115">
        <f t="shared" si="193"/>
        <v>0</v>
      </c>
      <c r="Q67" s="107">
        <f t="shared" si="172"/>
        <v>0</v>
      </c>
      <c r="R67" s="134">
        <f t="shared" si="6"/>
        <v>0</v>
      </c>
      <c r="S67" s="108"/>
      <c r="T67" s="116">
        <v>0.0</v>
      </c>
      <c r="V67" s="158">
        <v>0.0</v>
      </c>
      <c r="W67" s="107"/>
      <c r="X67" s="112"/>
      <c r="Y67" s="118">
        <v>0.0</v>
      </c>
      <c r="Z67" s="157">
        <v>0.0</v>
      </c>
      <c r="AA67" s="153">
        <f t="shared" si="173"/>
        <v>0</v>
      </c>
      <c r="AC67" s="159">
        <f t="shared" si="174"/>
        <v>0</v>
      </c>
      <c r="AE67" s="121"/>
      <c r="AF67" s="113"/>
      <c r="AG67" s="153">
        <f t="shared" si="175"/>
        <v>0</v>
      </c>
      <c r="AI67" s="153">
        <f t="shared" si="176"/>
        <v>0</v>
      </c>
      <c r="AJ67" s="108"/>
      <c r="AK67" s="121">
        <f t="shared" si="7"/>
        <v>0</v>
      </c>
      <c r="AL67" s="134">
        <f t="shared" si="8"/>
        <v>0</v>
      </c>
      <c r="AM67" s="108"/>
      <c r="AN67" s="107"/>
      <c r="AP67" s="107"/>
      <c r="AR67" s="116">
        <v>0.0</v>
      </c>
      <c r="AS67" s="116">
        <v>0.0</v>
      </c>
      <c r="AU67" s="116">
        <v>0.0</v>
      </c>
      <c r="AW67" s="116">
        <v>0.0</v>
      </c>
      <c r="AY67" s="119">
        <v>0.0</v>
      </c>
      <c r="BA67" s="116">
        <v>0.0</v>
      </c>
      <c r="BB67" s="116">
        <v>0.0</v>
      </c>
      <c r="BD67" s="153">
        <v>0.0</v>
      </c>
      <c r="BE67" s="108"/>
      <c r="BF67" s="149"/>
      <c r="BG67" s="150"/>
      <c r="BH67" s="150"/>
      <c r="BI67" s="121">
        <f t="shared" ref="BI67:BJ67" si="198">AR67*BI$4</f>
        <v>0</v>
      </c>
      <c r="BJ67" s="121">
        <f t="shared" si="198"/>
        <v>0</v>
      </c>
      <c r="BL67" s="121">
        <f t="shared" si="178"/>
        <v>0</v>
      </c>
      <c r="BN67" s="121">
        <f t="shared" si="179"/>
        <v>0</v>
      </c>
      <c r="BP67" s="150">
        <f t="shared" si="180"/>
        <v>0</v>
      </c>
      <c r="BR67" s="121">
        <f t="shared" ref="BR67:BS67" si="199">BA67*BR$4</f>
        <v>0</v>
      </c>
      <c r="BS67" s="121">
        <f t="shared" si="199"/>
        <v>0</v>
      </c>
      <c r="BU67" s="160">
        <f t="shared" si="182"/>
        <v>0</v>
      </c>
      <c r="BV67" s="108"/>
      <c r="BW67" s="121">
        <f t="shared" si="11"/>
        <v>0</v>
      </c>
      <c r="BX67" s="134">
        <f t="shared" si="12"/>
        <v>0</v>
      </c>
      <c r="BY67" s="108"/>
      <c r="BZ67" s="121"/>
      <c r="CB67" s="107"/>
      <c r="CC67" s="108"/>
    </row>
    <row r="68">
      <c r="A68" s="152"/>
      <c r="B68" s="152"/>
      <c r="D68" s="153"/>
      <c r="E68" s="108"/>
      <c r="F68" s="154"/>
      <c r="G68" s="155"/>
      <c r="H68" s="161">
        <f t="shared" si="169"/>
        <v>0</v>
      </c>
      <c r="I68" s="156"/>
      <c r="J68" s="121">
        <f t="shared" si="170"/>
        <v>0</v>
      </c>
      <c r="K68" s="134">
        <f t="shared" si="5"/>
        <v>0</v>
      </c>
      <c r="L68" s="108"/>
      <c r="M68" s="154"/>
      <c r="N68" s="157"/>
      <c r="O68" s="107"/>
      <c r="P68" s="115">
        <f t="shared" si="193"/>
        <v>0</v>
      </c>
      <c r="Q68" s="107">
        <f t="shared" si="172"/>
        <v>0</v>
      </c>
      <c r="R68" s="134">
        <f t="shared" si="6"/>
        <v>0</v>
      </c>
      <c r="S68" s="108"/>
      <c r="T68" s="116"/>
      <c r="V68" s="158"/>
      <c r="W68" s="107"/>
      <c r="X68" s="112"/>
      <c r="Y68" s="118"/>
      <c r="Z68" s="157"/>
      <c r="AA68" s="153">
        <f t="shared" si="173"/>
        <v>0</v>
      </c>
      <c r="AC68" s="159">
        <f t="shared" si="174"/>
        <v>0</v>
      </c>
      <c r="AE68" s="121"/>
      <c r="AF68" s="113"/>
      <c r="AG68" s="153">
        <f t="shared" si="175"/>
        <v>0</v>
      </c>
      <c r="AI68" s="153">
        <f t="shared" si="176"/>
        <v>0</v>
      </c>
      <c r="AJ68" s="108"/>
      <c r="AK68" s="121">
        <f t="shared" si="7"/>
        <v>0</v>
      </c>
      <c r="AL68" s="134">
        <f t="shared" si="8"/>
        <v>0</v>
      </c>
      <c r="AM68" s="108"/>
      <c r="AN68" s="107"/>
      <c r="AP68" s="107"/>
      <c r="AR68" s="116"/>
      <c r="AS68" s="116"/>
      <c r="AU68" s="116"/>
      <c r="AW68" s="116"/>
      <c r="AY68" s="114"/>
      <c r="BA68" s="116"/>
      <c r="BB68" s="116"/>
      <c r="BD68" s="153"/>
      <c r="BE68" s="108"/>
      <c r="BF68" s="149"/>
      <c r="BG68" s="150"/>
      <c r="BH68" s="150"/>
      <c r="BI68" s="121">
        <f t="shared" ref="BI68:BJ68" si="200">AR68*BI$4</f>
        <v>0</v>
      </c>
      <c r="BJ68" s="121">
        <f t="shared" si="200"/>
        <v>0</v>
      </c>
      <c r="BL68" s="121">
        <f t="shared" si="178"/>
        <v>0</v>
      </c>
      <c r="BN68" s="121">
        <f t="shared" si="179"/>
        <v>0</v>
      </c>
      <c r="BP68" s="150">
        <f t="shared" si="180"/>
        <v>0</v>
      </c>
      <c r="BR68" s="121">
        <f t="shared" ref="BR68:BS68" si="201">BA68*BR$4</f>
        <v>0</v>
      </c>
      <c r="BS68" s="121">
        <f t="shared" si="201"/>
        <v>0</v>
      </c>
      <c r="BU68" s="160">
        <f t="shared" si="182"/>
        <v>0</v>
      </c>
      <c r="BV68" s="108"/>
      <c r="BW68" s="121">
        <f t="shared" si="11"/>
        <v>0</v>
      </c>
      <c r="BX68" s="134">
        <f t="shared" si="12"/>
        <v>0</v>
      </c>
      <c r="BY68" s="108"/>
      <c r="BZ68" s="121"/>
      <c r="CB68" s="107"/>
      <c r="CC68" s="108"/>
    </row>
    <row r="69">
      <c r="A69" s="152"/>
      <c r="B69" s="152"/>
      <c r="D69" s="153"/>
      <c r="E69" s="108"/>
      <c r="F69" s="154"/>
      <c r="G69" s="155"/>
      <c r="H69" s="161">
        <f t="shared" si="169"/>
        <v>0</v>
      </c>
      <c r="I69" s="156"/>
      <c r="J69" s="121">
        <f t="shared" si="170"/>
        <v>0</v>
      </c>
      <c r="K69" s="134">
        <f t="shared" si="5"/>
        <v>0</v>
      </c>
      <c r="L69" s="108"/>
      <c r="M69" s="154"/>
      <c r="N69" s="157"/>
      <c r="O69" s="107"/>
      <c r="P69" s="115">
        <f t="shared" si="193"/>
        <v>0</v>
      </c>
      <c r="Q69" s="107">
        <f t="shared" si="172"/>
        <v>0</v>
      </c>
      <c r="R69" s="134">
        <f t="shared" si="6"/>
        <v>0</v>
      </c>
      <c r="S69" s="108"/>
      <c r="T69" s="116"/>
      <c r="V69" s="158"/>
      <c r="W69" s="107"/>
      <c r="X69" s="112"/>
      <c r="Y69" s="118"/>
      <c r="Z69" s="157"/>
      <c r="AA69" s="153">
        <f t="shared" si="173"/>
        <v>0</v>
      </c>
      <c r="AC69" s="159">
        <f t="shared" si="174"/>
        <v>0</v>
      </c>
      <c r="AE69" s="121"/>
      <c r="AF69" s="113"/>
      <c r="AG69" s="153">
        <f t="shared" si="175"/>
        <v>0</v>
      </c>
      <c r="AI69" s="153">
        <f t="shared" si="176"/>
        <v>0</v>
      </c>
      <c r="AJ69" s="108"/>
      <c r="AK69" s="121">
        <f t="shared" si="7"/>
        <v>0</v>
      </c>
      <c r="AL69" s="134">
        <f t="shared" si="8"/>
        <v>0</v>
      </c>
      <c r="AM69" s="108"/>
      <c r="AN69" s="107"/>
      <c r="AP69" s="107"/>
      <c r="AR69" s="116"/>
      <c r="AS69" s="116"/>
      <c r="AU69" s="116"/>
      <c r="AW69" s="116"/>
      <c r="AY69" s="114"/>
      <c r="BA69" s="116"/>
      <c r="BB69" s="116"/>
      <c r="BD69" s="153"/>
      <c r="BE69" s="108"/>
      <c r="BF69" s="149"/>
      <c r="BG69" s="150"/>
      <c r="BH69" s="150"/>
      <c r="BI69" s="121">
        <f t="shared" ref="BI69:BJ69" si="202">AR69*BI$4</f>
        <v>0</v>
      </c>
      <c r="BJ69" s="121">
        <f t="shared" si="202"/>
        <v>0</v>
      </c>
      <c r="BL69" s="121">
        <f t="shared" si="178"/>
        <v>0</v>
      </c>
      <c r="BN69" s="121">
        <f t="shared" si="179"/>
        <v>0</v>
      </c>
      <c r="BP69" s="150">
        <f t="shared" si="180"/>
        <v>0</v>
      </c>
      <c r="BR69" s="121">
        <f t="shared" ref="BR69:BS69" si="203">BA69*BR$4</f>
        <v>0</v>
      </c>
      <c r="BS69" s="121">
        <f t="shared" si="203"/>
        <v>0</v>
      </c>
      <c r="BU69" s="160">
        <f t="shared" si="182"/>
        <v>0</v>
      </c>
      <c r="BV69" s="108"/>
      <c r="BW69" s="121">
        <f t="shared" si="11"/>
        <v>0</v>
      </c>
      <c r="BX69" s="134">
        <f t="shared" si="12"/>
        <v>0</v>
      </c>
      <c r="BY69" s="108"/>
      <c r="BZ69" s="121"/>
      <c r="CB69" s="107"/>
      <c r="CC69" s="108"/>
    </row>
    <row r="70">
      <c r="A70" s="164"/>
      <c r="B70" s="164"/>
      <c r="C70" s="123"/>
      <c r="D70" s="165"/>
      <c r="E70" s="122"/>
      <c r="F70" s="154"/>
      <c r="G70" s="155"/>
      <c r="H70" s="161">
        <f t="shared" si="169"/>
        <v>0</v>
      </c>
      <c r="I70" s="166"/>
      <c r="J70" s="167">
        <f t="shared" si="170"/>
        <v>0</v>
      </c>
      <c r="K70" s="168">
        <f t="shared" si="5"/>
        <v>0</v>
      </c>
      <c r="L70" s="122"/>
      <c r="M70" s="169"/>
      <c r="N70" s="170"/>
      <c r="O70" s="120"/>
      <c r="P70" s="171">
        <f t="shared" si="193"/>
        <v>0</v>
      </c>
      <c r="Q70" s="107">
        <f t="shared" si="172"/>
        <v>0</v>
      </c>
      <c r="R70" s="168">
        <f t="shared" si="6"/>
        <v>0</v>
      </c>
      <c r="S70" s="122"/>
      <c r="T70" s="172"/>
      <c r="U70" s="123"/>
      <c r="V70" s="173"/>
      <c r="W70" s="120"/>
      <c r="X70" s="174"/>
      <c r="Y70" s="118"/>
      <c r="Z70" s="157"/>
      <c r="AA70" s="165">
        <f t="shared" si="173"/>
        <v>0</v>
      </c>
      <c r="AB70" s="123"/>
      <c r="AC70" s="175">
        <f t="shared" si="174"/>
        <v>0</v>
      </c>
      <c r="AD70" s="123"/>
      <c r="AE70" s="167"/>
      <c r="AF70" s="176"/>
      <c r="AG70" s="153">
        <f t="shared" si="175"/>
        <v>0</v>
      </c>
      <c r="AI70" s="153">
        <f t="shared" si="176"/>
        <v>0</v>
      </c>
      <c r="AJ70" s="108"/>
      <c r="AK70" s="121">
        <f t="shared" si="7"/>
        <v>0</v>
      </c>
      <c r="AL70" s="134">
        <f t="shared" si="8"/>
        <v>0</v>
      </c>
      <c r="AM70" s="108"/>
      <c r="AN70" s="120"/>
      <c r="AO70" s="123"/>
      <c r="AP70" s="120"/>
      <c r="AQ70" s="123"/>
      <c r="AR70" s="116"/>
      <c r="AS70" s="116"/>
      <c r="AU70" s="116"/>
      <c r="AW70" s="116"/>
      <c r="AY70" s="114"/>
      <c r="BA70" s="116"/>
      <c r="BB70" s="116"/>
      <c r="BD70" s="153"/>
      <c r="BE70" s="108"/>
      <c r="BF70" s="177"/>
      <c r="BG70" s="178"/>
      <c r="BH70" s="178"/>
      <c r="BI70" s="121">
        <f t="shared" ref="BI70:BJ70" si="204">AR70*BI$4</f>
        <v>0</v>
      </c>
      <c r="BJ70" s="121">
        <f t="shared" si="204"/>
        <v>0</v>
      </c>
      <c r="BL70" s="121">
        <f t="shared" si="178"/>
        <v>0</v>
      </c>
      <c r="BN70" s="121">
        <f t="shared" si="179"/>
        <v>0</v>
      </c>
      <c r="BP70" s="178">
        <f t="shared" si="180"/>
        <v>0</v>
      </c>
      <c r="BQ70" s="123"/>
      <c r="BR70" s="121">
        <f t="shared" ref="BR70:BS70" si="205">BA70*BR$4</f>
        <v>0</v>
      </c>
      <c r="BS70" s="121">
        <f t="shared" si="205"/>
        <v>0</v>
      </c>
      <c r="BU70" s="160">
        <f t="shared" si="182"/>
        <v>0</v>
      </c>
      <c r="BV70" s="108"/>
      <c r="BW70" s="121">
        <f t="shared" si="11"/>
        <v>0</v>
      </c>
      <c r="BX70" s="134">
        <f t="shared" si="12"/>
        <v>0</v>
      </c>
      <c r="BY70" s="108"/>
      <c r="BZ70" s="121"/>
      <c r="CB70" s="107"/>
      <c r="CC70" s="108"/>
    </row>
    <row r="71">
      <c r="A71" s="125" t="s">
        <v>53</v>
      </c>
      <c r="B71" s="126" t="s">
        <v>44</v>
      </c>
      <c r="C71" s="127"/>
      <c r="D71" s="128"/>
      <c r="E71" s="127"/>
      <c r="F71" s="129"/>
      <c r="G71" s="130">
        <v>2.0</v>
      </c>
      <c r="H71" s="131"/>
      <c r="I71" s="132">
        <f>G71*I$4</f>
        <v>2</v>
      </c>
      <c r="J71" s="133">
        <f>SUM(I71)</f>
        <v>2</v>
      </c>
      <c r="K71" s="134">
        <f t="shared" si="5"/>
        <v>1.306772908</v>
      </c>
      <c r="L71" s="108"/>
      <c r="M71" s="135">
        <v>3.0</v>
      </c>
      <c r="N71" s="136"/>
      <c r="O71" s="110">
        <f>M71*O$4</f>
        <v>3</v>
      </c>
      <c r="P71" s="137"/>
      <c r="Q71" s="138">
        <f>SUM(O71)</f>
        <v>3</v>
      </c>
      <c r="R71" s="134">
        <f t="shared" si="6"/>
        <v>4.92</v>
      </c>
      <c r="S71" s="108"/>
      <c r="T71" s="139"/>
      <c r="U71" s="127"/>
      <c r="V71" s="140"/>
      <c r="W71" s="141">
        <v>8.0</v>
      </c>
      <c r="X71" s="127"/>
      <c r="Y71" s="142"/>
      <c r="Z71" s="143"/>
      <c r="AA71" s="144"/>
      <c r="AB71" s="127"/>
      <c r="AC71" s="144"/>
      <c r="AD71" s="127"/>
      <c r="AE71" s="144">
        <f>W71*AE$4</f>
        <v>32</v>
      </c>
      <c r="AF71" s="127"/>
      <c r="AG71" s="144"/>
      <c r="AH71" s="127"/>
      <c r="AI71" s="144"/>
      <c r="AJ71" s="145"/>
      <c r="AK71" s="128">
        <f t="shared" si="7"/>
        <v>32</v>
      </c>
      <c r="AL71" s="146">
        <f t="shared" si="8"/>
        <v>13.5420609</v>
      </c>
      <c r="AM71" s="145"/>
      <c r="AN71" s="147">
        <v>148.0</v>
      </c>
      <c r="AP71" s="119">
        <v>204.0</v>
      </c>
      <c r="AR71" s="148"/>
      <c r="AS71" s="139"/>
      <c r="AT71" s="127"/>
      <c r="AU71" s="139"/>
      <c r="AV71" s="127"/>
      <c r="AW71" s="139"/>
      <c r="AX71" s="127"/>
      <c r="AY71" s="139"/>
      <c r="AZ71" s="127"/>
      <c r="BA71" s="139"/>
      <c r="BB71" s="139"/>
      <c r="BC71" s="127"/>
      <c r="BD71" s="144"/>
      <c r="BE71" s="145"/>
      <c r="BF71" s="149">
        <f>ROUND(IFERROR(((AN71/AP71)*100)*BF$4,0),0)</f>
        <v>73</v>
      </c>
      <c r="BI71" s="128"/>
      <c r="BJ71" s="128"/>
      <c r="BK71" s="128"/>
      <c r="BL71" s="128"/>
      <c r="BM71" s="128"/>
      <c r="BN71" s="128"/>
      <c r="BO71" s="128"/>
      <c r="BP71" s="150"/>
      <c r="BQ71" s="150"/>
      <c r="BR71" s="128"/>
      <c r="BS71" s="128"/>
      <c r="BT71" s="128"/>
      <c r="BU71" s="151"/>
      <c r="BV71" s="145"/>
      <c r="BW71" s="128">
        <f t="shared" si="11"/>
        <v>73</v>
      </c>
      <c r="BX71" s="146">
        <f t="shared" si="12"/>
        <v>5.406430636</v>
      </c>
      <c r="BY71" s="145"/>
      <c r="BZ71" s="146">
        <f>BX71+AL71+R71+K71</f>
        <v>25.17526444</v>
      </c>
      <c r="CA71" s="127"/>
      <c r="CB71" s="148"/>
      <c r="CC71" s="137"/>
    </row>
    <row r="72">
      <c r="A72" s="152">
        <v>1.0</v>
      </c>
      <c r="B72" s="152" t="s">
        <v>140</v>
      </c>
      <c r="D72" s="153">
        <v>7.0</v>
      </c>
      <c r="E72" s="108"/>
      <c r="F72" s="154">
        <v>6.0</v>
      </c>
      <c r="G72" s="155"/>
      <c r="H72" s="109">
        <f t="shared" ref="H72:H83" si="208">F72*H$4</f>
        <v>18</v>
      </c>
      <c r="I72" s="156"/>
      <c r="J72" s="107">
        <f t="shared" ref="J72:J83" si="209">SUM(H72)</f>
        <v>18</v>
      </c>
      <c r="K72" s="134">
        <f t="shared" si="5"/>
        <v>11.76095618</v>
      </c>
      <c r="L72" s="108"/>
      <c r="M72" s="154"/>
      <c r="N72" s="157">
        <v>3.0</v>
      </c>
      <c r="O72" s="107"/>
      <c r="P72" s="115">
        <f t="shared" ref="P72:P76" si="210">N72*P$4</f>
        <v>3</v>
      </c>
      <c r="Q72" s="107">
        <f t="shared" ref="Q72:Q83" si="211">SUM(P72)</f>
        <v>3</v>
      </c>
      <c r="R72" s="134">
        <f t="shared" si="6"/>
        <v>4.92</v>
      </c>
      <c r="S72" s="108"/>
      <c r="T72" s="116">
        <v>1.0</v>
      </c>
      <c r="V72" s="158">
        <v>0.0</v>
      </c>
      <c r="W72" s="107"/>
      <c r="X72" s="112"/>
      <c r="Y72" s="118">
        <v>19.0</v>
      </c>
      <c r="Z72" s="157">
        <v>4.5</v>
      </c>
      <c r="AA72" s="153">
        <f t="shared" ref="AA72:AA83" si="212">T72*AA$4</f>
        <v>2</v>
      </c>
      <c r="AC72" s="159">
        <f t="shared" ref="AC72:AC83" si="213">V72*AC$4</f>
        <v>0</v>
      </c>
      <c r="AE72" s="121"/>
      <c r="AF72" s="113"/>
      <c r="AG72" s="153">
        <f t="shared" ref="AG72:AG83" si="214">Y72*AG$4</f>
        <v>4.75</v>
      </c>
      <c r="AI72" s="153">
        <f t="shared" ref="AI72:AI83" si="215">Z72*AI$4</f>
        <v>4.5</v>
      </c>
      <c r="AJ72" s="108"/>
      <c r="AK72" s="121">
        <f t="shared" si="7"/>
        <v>11.25</v>
      </c>
      <c r="AL72" s="134">
        <f t="shared" si="8"/>
        <v>4.760880784</v>
      </c>
      <c r="AM72" s="108"/>
      <c r="AN72" s="107"/>
      <c r="AP72" s="107"/>
      <c r="AR72" s="116">
        <v>14.0</v>
      </c>
      <c r="AS72" s="116">
        <v>1.0</v>
      </c>
      <c r="AU72" s="116">
        <v>0.0</v>
      </c>
      <c r="AW72" s="116">
        <v>0.0</v>
      </c>
      <c r="AY72" s="119">
        <v>0.0</v>
      </c>
      <c r="BA72" s="116">
        <v>1.0</v>
      </c>
      <c r="BB72" s="116">
        <v>0.0</v>
      </c>
      <c r="BD72" s="153">
        <v>4.5</v>
      </c>
      <c r="BE72" s="108"/>
      <c r="BF72" s="149"/>
      <c r="BG72" s="150"/>
      <c r="BH72" s="150"/>
      <c r="BI72" s="121">
        <f t="shared" ref="BI72:BJ72" si="206">AR72*BI$4</f>
        <v>70</v>
      </c>
      <c r="BJ72" s="121">
        <f t="shared" si="206"/>
        <v>6</v>
      </c>
      <c r="BL72" s="121">
        <f t="shared" ref="BL72:BL83" si="217">AU72*BL$4</f>
        <v>0</v>
      </c>
      <c r="BN72" s="121">
        <f t="shared" ref="BN72:BN83" si="218">AW72*BN$4</f>
        <v>0</v>
      </c>
      <c r="BP72" s="150">
        <f t="shared" ref="BP72:BP83" si="219">AY72*BP$4</f>
        <v>0</v>
      </c>
      <c r="BR72" s="121">
        <f t="shared" ref="BR72:BS72" si="207">BA72*BR$4</f>
        <v>10</v>
      </c>
      <c r="BS72" s="121">
        <f t="shared" si="207"/>
        <v>0</v>
      </c>
      <c r="BU72" s="160">
        <f t="shared" ref="BU72:BU83" si="221">BD72*BU$4</f>
        <v>45</v>
      </c>
      <c r="BV72" s="108"/>
      <c r="BW72" s="121">
        <f t="shared" si="11"/>
        <v>131</v>
      </c>
      <c r="BX72" s="134">
        <f t="shared" si="12"/>
        <v>9.701950867</v>
      </c>
      <c r="BY72" s="108"/>
      <c r="BZ72" s="134">
        <f t="shared" ref="BZ72:BZ78" si="222">BX72+AL72+R72+K72+D72</f>
        <v>38.14378783</v>
      </c>
      <c r="CB72" s="107">
        <f t="shared" ref="CB72:CB78" si="223">BZ72+(BZ$71/COUNT(BZ$72:BZ$78))</f>
        <v>41.74025418</v>
      </c>
      <c r="CC72" s="108"/>
    </row>
    <row r="73">
      <c r="A73" s="152">
        <v>2.0</v>
      </c>
      <c r="B73" s="152" t="s">
        <v>141</v>
      </c>
      <c r="D73" s="153">
        <v>2.0</v>
      </c>
      <c r="E73" s="108"/>
      <c r="F73" s="154">
        <v>0.0</v>
      </c>
      <c r="G73" s="155"/>
      <c r="H73" s="109">
        <f t="shared" si="208"/>
        <v>0</v>
      </c>
      <c r="I73" s="156"/>
      <c r="J73" s="107">
        <f t="shared" si="209"/>
        <v>0</v>
      </c>
      <c r="K73" s="134">
        <f t="shared" si="5"/>
        <v>0</v>
      </c>
      <c r="L73" s="108"/>
      <c r="M73" s="154"/>
      <c r="N73" s="157">
        <v>0.0</v>
      </c>
      <c r="O73" s="107"/>
      <c r="P73" s="115">
        <f t="shared" si="210"/>
        <v>0</v>
      </c>
      <c r="Q73" s="107">
        <f t="shared" si="211"/>
        <v>0</v>
      </c>
      <c r="R73" s="134">
        <f t="shared" si="6"/>
        <v>0</v>
      </c>
      <c r="S73" s="108"/>
      <c r="T73" s="116">
        <v>1.0</v>
      </c>
      <c r="V73" s="158">
        <v>6.0</v>
      </c>
      <c r="W73" s="107"/>
      <c r="Y73" s="118">
        <v>0.0</v>
      </c>
      <c r="Z73" s="157">
        <v>0.0</v>
      </c>
      <c r="AA73" s="153">
        <f t="shared" si="212"/>
        <v>2</v>
      </c>
      <c r="AC73" s="159">
        <f t="shared" si="213"/>
        <v>18</v>
      </c>
      <c r="AE73" s="121"/>
      <c r="AF73" s="113"/>
      <c r="AG73" s="153">
        <f t="shared" si="214"/>
        <v>0</v>
      </c>
      <c r="AI73" s="153">
        <f t="shared" si="215"/>
        <v>0</v>
      </c>
      <c r="AJ73" s="108"/>
      <c r="AK73" s="121">
        <f t="shared" si="7"/>
        <v>20</v>
      </c>
      <c r="AL73" s="134">
        <f t="shared" si="8"/>
        <v>8.463788061</v>
      </c>
      <c r="AM73" s="108"/>
      <c r="AN73" s="107"/>
      <c r="AP73" s="107"/>
      <c r="AR73" s="116">
        <v>0.0</v>
      </c>
      <c r="AS73" s="116">
        <v>0.0</v>
      </c>
      <c r="AU73" s="116">
        <v>0.0</v>
      </c>
      <c r="AW73" s="116">
        <v>0.0</v>
      </c>
      <c r="AY73" s="119">
        <v>0.0</v>
      </c>
      <c r="BA73" s="116">
        <v>0.0</v>
      </c>
      <c r="BB73" s="116">
        <v>0.0</v>
      </c>
      <c r="BD73" s="153">
        <v>0.0</v>
      </c>
      <c r="BE73" s="108"/>
      <c r="BF73" s="149"/>
      <c r="BG73" s="150"/>
      <c r="BH73" s="150"/>
      <c r="BI73" s="121">
        <f t="shared" ref="BI73:BJ73" si="216">AR73*BI$4</f>
        <v>0</v>
      </c>
      <c r="BJ73" s="121">
        <f t="shared" si="216"/>
        <v>0</v>
      </c>
      <c r="BL73" s="121">
        <f t="shared" si="217"/>
        <v>0</v>
      </c>
      <c r="BN73" s="121">
        <f t="shared" si="218"/>
        <v>0</v>
      </c>
      <c r="BP73" s="150">
        <f t="shared" si="219"/>
        <v>0</v>
      </c>
      <c r="BR73" s="121">
        <f t="shared" ref="BR73:BS73" si="220">BA73*BR$4</f>
        <v>0</v>
      </c>
      <c r="BS73" s="121">
        <f t="shared" si="220"/>
        <v>0</v>
      </c>
      <c r="BU73" s="160">
        <f t="shared" si="221"/>
        <v>0</v>
      </c>
      <c r="BV73" s="108"/>
      <c r="BW73" s="121">
        <f t="shared" si="11"/>
        <v>0</v>
      </c>
      <c r="BX73" s="134">
        <f t="shared" si="12"/>
        <v>0</v>
      </c>
      <c r="BY73" s="108"/>
      <c r="BZ73" s="134">
        <f t="shared" si="222"/>
        <v>10.46378806</v>
      </c>
      <c r="CB73" s="107">
        <f t="shared" si="223"/>
        <v>14.06025441</v>
      </c>
      <c r="CC73" s="108"/>
    </row>
    <row r="74">
      <c r="A74" s="152">
        <v>3.0</v>
      </c>
      <c r="B74" s="152" t="s">
        <v>142</v>
      </c>
      <c r="D74" s="153">
        <v>1.0</v>
      </c>
      <c r="E74" s="108"/>
      <c r="F74" s="154">
        <v>0.0</v>
      </c>
      <c r="G74" s="155"/>
      <c r="H74" s="161">
        <f t="shared" si="208"/>
        <v>0</v>
      </c>
      <c r="I74" s="156"/>
      <c r="J74" s="121">
        <f t="shared" si="209"/>
        <v>0</v>
      </c>
      <c r="K74" s="134">
        <f t="shared" si="5"/>
        <v>0</v>
      </c>
      <c r="L74" s="108"/>
      <c r="M74" s="154"/>
      <c r="N74" s="157">
        <v>2.5</v>
      </c>
      <c r="O74" s="162"/>
      <c r="P74" s="163">
        <f t="shared" si="210"/>
        <v>2.5</v>
      </c>
      <c r="Q74" s="107">
        <f t="shared" si="211"/>
        <v>2.5</v>
      </c>
      <c r="R74" s="134">
        <f t="shared" si="6"/>
        <v>4.1</v>
      </c>
      <c r="S74" s="108"/>
      <c r="T74" s="116">
        <v>0.0</v>
      </c>
      <c r="V74" s="158">
        <v>0.0</v>
      </c>
      <c r="W74" s="107"/>
      <c r="X74" s="112"/>
      <c r="Y74" s="118">
        <v>0.0</v>
      </c>
      <c r="Z74" s="157">
        <v>0.0</v>
      </c>
      <c r="AA74" s="153">
        <f t="shared" si="212"/>
        <v>0</v>
      </c>
      <c r="AC74" s="159">
        <f t="shared" si="213"/>
        <v>0</v>
      </c>
      <c r="AE74" s="121"/>
      <c r="AF74" s="113"/>
      <c r="AG74" s="153">
        <f t="shared" si="214"/>
        <v>0</v>
      </c>
      <c r="AI74" s="153">
        <f t="shared" si="215"/>
        <v>0</v>
      </c>
      <c r="AJ74" s="108"/>
      <c r="AK74" s="121">
        <f t="shared" si="7"/>
        <v>0</v>
      </c>
      <c r="AL74" s="134">
        <f t="shared" si="8"/>
        <v>0</v>
      </c>
      <c r="AM74" s="108"/>
      <c r="AN74" s="107"/>
      <c r="AP74" s="107"/>
      <c r="AR74" s="116">
        <v>0.0</v>
      </c>
      <c r="AS74" s="116">
        <v>0.0</v>
      </c>
      <c r="AU74" s="116">
        <v>0.0</v>
      </c>
      <c r="AW74" s="116">
        <v>0.0</v>
      </c>
      <c r="AY74" s="119">
        <v>0.0</v>
      </c>
      <c r="BA74" s="116">
        <v>0.0</v>
      </c>
      <c r="BB74" s="116">
        <v>0.0</v>
      </c>
      <c r="BD74" s="153">
        <v>0.0</v>
      </c>
      <c r="BE74" s="108"/>
      <c r="BF74" s="149"/>
      <c r="BG74" s="150"/>
      <c r="BH74" s="150"/>
      <c r="BI74" s="121">
        <f t="shared" ref="BI74:BJ74" si="224">AR74*BI$4</f>
        <v>0</v>
      </c>
      <c r="BJ74" s="121">
        <f t="shared" si="224"/>
        <v>0</v>
      </c>
      <c r="BL74" s="121">
        <f t="shared" si="217"/>
        <v>0</v>
      </c>
      <c r="BN74" s="121">
        <f t="shared" si="218"/>
        <v>0</v>
      </c>
      <c r="BP74" s="150">
        <f t="shared" si="219"/>
        <v>0</v>
      </c>
      <c r="BR74" s="121">
        <f t="shared" ref="BR74:BS74" si="225">BA74*BR$4</f>
        <v>0</v>
      </c>
      <c r="BS74" s="121">
        <f t="shared" si="225"/>
        <v>0</v>
      </c>
      <c r="BU74" s="160">
        <f t="shared" si="221"/>
        <v>0</v>
      </c>
      <c r="BV74" s="108"/>
      <c r="BW74" s="121">
        <f t="shared" si="11"/>
        <v>0</v>
      </c>
      <c r="BX74" s="134">
        <f t="shared" si="12"/>
        <v>0</v>
      </c>
      <c r="BY74" s="108"/>
      <c r="BZ74" s="134">
        <f t="shared" si="222"/>
        <v>5.1</v>
      </c>
      <c r="CB74" s="107">
        <f t="shared" si="223"/>
        <v>8.696466349</v>
      </c>
      <c r="CC74" s="108"/>
    </row>
    <row r="75">
      <c r="A75" s="179">
        <v>4.0</v>
      </c>
      <c r="B75" s="152" t="s">
        <v>143</v>
      </c>
      <c r="D75" s="153">
        <v>1.0</v>
      </c>
      <c r="E75" s="108"/>
      <c r="F75" s="154">
        <v>0.0</v>
      </c>
      <c r="G75" s="155"/>
      <c r="H75" s="161">
        <f t="shared" si="208"/>
        <v>0</v>
      </c>
      <c r="I75" s="156"/>
      <c r="J75" s="121">
        <f t="shared" si="209"/>
        <v>0</v>
      </c>
      <c r="K75" s="134">
        <f t="shared" si="5"/>
        <v>0</v>
      </c>
      <c r="L75" s="108"/>
      <c r="M75" s="154"/>
      <c r="N75" s="157">
        <v>1.0</v>
      </c>
      <c r="O75" s="162"/>
      <c r="P75" s="163">
        <f t="shared" si="210"/>
        <v>1</v>
      </c>
      <c r="Q75" s="107">
        <f t="shared" si="211"/>
        <v>1</v>
      </c>
      <c r="R75" s="134">
        <f t="shared" si="6"/>
        <v>1.64</v>
      </c>
      <c r="S75" s="108"/>
      <c r="T75" s="116">
        <v>0.0</v>
      </c>
      <c r="V75" s="158">
        <v>0.0</v>
      </c>
      <c r="W75" s="107"/>
      <c r="X75" s="112"/>
      <c r="Y75" s="118">
        <v>0.0</v>
      </c>
      <c r="Z75" s="157">
        <v>0.0</v>
      </c>
      <c r="AA75" s="153">
        <f t="shared" si="212"/>
        <v>0</v>
      </c>
      <c r="AC75" s="159">
        <f t="shared" si="213"/>
        <v>0</v>
      </c>
      <c r="AE75" s="121"/>
      <c r="AF75" s="113"/>
      <c r="AG75" s="153">
        <f t="shared" si="214"/>
        <v>0</v>
      </c>
      <c r="AI75" s="153">
        <f t="shared" si="215"/>
        <v>0</v>
      </c>
      <c r="AJ75" s="108"/>
      <c r="AK75" s="121">
        <f t="shared" si="7"/>
        <v>0</v>
      </c>
      <c r="AL75" s="134">
        <f t="shared" si="8"/>
        <v>0</v>
      </c>
      <c r="AM75" s="108"/>
      <c r="AN75" s="107"/>
      <c r="AP75" s="107"/>
      <c r="AR75" s="116">
        <v>0.0</v>
      </c>
      <c r="AS75" s="116">
        <v>0.0</v>
      </c>
      <c r="AU75" s="116">
        <v>0.0</v>
      </c>
      <c r="AW75" s="116">
        <v>0.0</v>
      </c>
      <c r="AY75" s="119">
        <v>0.0</v>
      </c>
      <c r="BA75" s="116">
        <v>2.0</v>
      </c>
      <c r="BB75" s="116">
        <v>0.0</v>
      </c>
      <c r="BD75" s="153">
        <v>0.0</v>
      </c>
      <c r="BE75" s="108"/>
      <c r="BF75" s="149"/>
      <c r="BG75" s="150"/>
      <c r="BH75" s="150"/>
      <c r="BI75" s="121">
        <f t="shared" ref="BI75:BJ75" si="226">AR75*BI$4</f>
        <v>0</v>
      </c>
      <c r="BJ75" s="121">
        <f t="shared" si="226"/>
        <v>0</v>
      </c>
      <c r="BL75" s="121">
        <f t="shared" si="217"/>
        <v>0</v>
      </c>
      <c r="BN75" s="121">
        <f t="shared" si="218"/>
        <v>0</v>
      </c>
      <c r="BP75" s="150">
        <f t="shared" si="219"/>
        <v>0</v>
      </c>
      <c r="BR75" s="121">
        <f t="shared" ref="BR75:BS75" si="227">BA75*BR$4</f>
        <v>20</v>
      </c>
      <c r="BS75" s="121">
        <f t="shared" si="227"/>
        <v>0</v>
      </c>
      <c r="BU75" s="160">
        <f t="shared" si="221"/>
        <v>0</v>
      </c>
      <c r="BV75" s="108"/>
      <c r="BW75" s="121">
        <f t="shared" si="11"/>
        <v>20</v>
      </c>
      <c r="BX75" s="134">
        <f t="shared" si="12"/>
        <v>1.481213873</v>
      </c>
      <c r="BY75" s="108"/>
      <c r="BZ75" s="134">
        <f t="shared" si="222"/>
        <v>4.121213873</v>
      </c>
      <c r="CB75" s="107">
        <f t="shared" si="223"/>
        <v>7.717680222</v>
      </c>
      <c r="CC75" s="108"/>
    </row>
    <row r="76">
      <c r="A76" s="179">
        <v>5.0</v>
      </c>
      <c r="B76" s="152" t="s">
        <v>144</v>
      </c>
      <c r="D76" s="153">
        <v>1.0</v>
      </c>
      <c r="E76" s="108"/>
      <c r="F76" s="154">
        <v>6.0</v>
      </c>
      <c r="G76" s="155"/>
      <c r="H76" s="161">
        <f t="shared" si="208"/>
        <v>18</v>
      </c>
      <c r="I76" s="156"/>
      <c r="J76" s="121">
        <f t="shared" si="209"/>
        <v>18</v>
      </c>
      <c r="K76" s="134">
        <f t="shared" si="5"/>
        <v>11.76095618</v>
      </c>
      <c r="L76" s="108"/>
      <c r="M76" s="154"/>
      <c r="N76" s="157">
        <v>4.0</v>
      </c>
      <c r="O76" s="162"/>
      <c r="P76" s="163">
        <f t="shared" si="210"/>
        <v>4</v>
      </c>
      <c r="Q76" s="107">
        <f t="shared" si="211"/>
        <v>4</v>
      </c>
      <c r="R76" s="134">
        <f t="shared" si="6"/>
        <v>6.56</v>
      </c>
      <c r="S76" s="108"/>
      <c r="T76" s="116">
        <v>1.0</v>
      </c>
      <c r="V76" s="158">
        <v>4.0</v>
      </c>
      <c r="W76" s="107"/>
      <c r="X76" s="112"/>
      <c r="Y76" s="118">
        <v>4.0</v>
      </c>
      <c r="Z76" s="157">
        <v>5.0</v>
      </c>
      <c r="AA76" s="153">
        <f t="shared" si="212"/>
        <v>2</v>
      </c>
      <c r="AC76" s="159">
        <f t="shared" si="213"/>
        <v>12</v>
      </c>
      <c r="AE76" s="121"/>
      <c r="AF76" s="113"/>
      <c r="AG76" s="153">
        <f t="shared" si="214"/>
        <v>1</v>
      </c>
      <c r="AI76" s="153">
        <f t="shared" si="215"/>
        <v>5</v>
      </c>
      <c r="AJ76" s="108"/>
      <c r="AK76" s="121">
        <f t="shared" si="7"/>
        <v>20</v>
      </c>
      <c r="AL76" s="134">
        <f t="shared" si="8"/>
        <v>8.463788061</v>
      </c>
      <c r="AM76" s="108"/>
      <c r="AN76" s="107"/>
      <c r="AP76" s="107"/>
      <c r="AR76" s="116">
        <v>2.0</v>
      </c>
      <c r="AS76" s="116">
        <v>0.0</v>
      </c>
      <c r="AU76" s="116">
        <v>3.0</v>
      </c>
      <c r="AW76" s="116">
        <v>0.0</v>
      </c>
      <c r="AY76" s="119">
        <v>1.0</v>
      </c>
      <c r="BA76" s="116">
        <v>3.0</v>
      </c>
      <c r="BB76" s="116">
        <v>0.0</v>
      </c>
      <c r="BD76" s="153">
        <v>5.0</v>
      </c>
      <c r="BE76" s="108"/>
      <c r="BF76" s="150"/>
      <c r="BG76" s="150"/>
      <c r="BH76" s="150"/>
      <c r="BI76" s="121">
        <f t="shared" ref="BI76:BJ76" si="228">AR76*BI$4</f>
        <v>10</v>
      </c>
      <c r="BJ76" s="121">
        <f t="shared" si="228"/>
        <v>0</v>
      </c>
      <c r="BL76" s="121">
        <f t="shared" si="217"/>
        <v>12</v>
      </c>
      <c r="BN76" s="121">
        <f t="shared" si="218"/>
        <v>0</v>
      </c>
      <c r="BP76" s="150">
        <f t="shared" si="219"/>
        <v>5</v>
      </c>
      <c r="BR76" s="121">
        <f t="shared" ref="BR76:BS76" si="229">BA76*BR$4</f>
        <v>30</v>
      </c>
      <c r="BS76" s="121">
        <f t="shared" si="229"/>
        <v>0</v>
      </c>
      <c r="BU76" s="160">
        <f t="shared" si="221"/>
        <v>50</v>
      </c>
      <c r="BV76" s="108"/>
      <c r="BW76" s="121">
        <f t="shared" si="11"/>
        <v>107</v>
      </c>
      <c r="BX76" s="134">
        <f t="shared" si="12"/>
        <v>7.92449422</v>
      </c>
      <c r="BY76" s="108"/>
      <c r="BZ76" s="134">
        <f t="shared" si="222"/>
        <v>35.70923846</v>
      </c>
      <c r="CB76" s="107">
        <f t="shared" si="223"/>
        <v>39.30570481</v>
      </c>
      <c r="CC76" s="108"/>
    </row>
    <row r="77">
      <c r="A77" s="152">
        <v>6.0</v>
      </c>
      <c r="B77" s="152" t="s">
        <v>145</v>
      </c>
      <c r="D77" s="153">
        <v>0.0</v>
      </c>
      <c r="E77" s="108"/>
      <c r="F77" s="154">
        <v>0.0</v>
      </c>
      <c r="G77" s="155"/>
      <c r="H77" s="161">
        <f t="shared" si="208"/>
        <v>0</v>
      </c>
      <c r="I77" s="156"/>
      <c r="J77" s="121">
        <f t="shared" si="209"/>
        <v>0</v>
      </c>
      <c r="K77" s="134">
        <f t="shared" si="5"/>
        <v>0</v>
      </c>
      <c r="L77" s="108"/>
      <c r="M77" s="154"/>
      <c r="N77" s="157">
        <v>0.0</v>
      </c>
      <c r="O77" s="107"/>
      <c r="P77" s="115">
        <f t="shared" ref="P77:P83" si="232">M77*P$4</f>
        <v>0</v>
      </c>
      <c r="Q77" s="107">
        <f t="shared" si="211"/>
        <v>0</v>
      </c>
      <c r="R77" s="134">
        <f t="shared" si="6"/>
        <v>0</v>
      </c>
      <c r="S77" s="108"/>
      <c r="T77" s="116">
        <v>0.0</v>
      </c>
      <c r="V77" s="158">
        <v>0.0</v>
      </c>
      <c r="W77" s="107"/>
      <c r="X77" s="112"/>
      <c r="Y77" s="118">
        <v>0.0</v>
      </c>
      <c r="Z77" s="157">
        <v>0.0</v>
      </c>
      <c r="AA77" s="153">
        <f t="shared" si="212"/>
        <v>0</v>
      </c>
      <c r="AC77" s="159">
        <f t="shared" si="213"/>
        <v>0</v>
      </c>
      <c r="AE77" s="121"/>
      <c r="AF77" s="113"/>
      <c r="AG77" s="153">
        <f t="shared" si="214"/>
        <v>0</v>
      </c>
      <c r="AI77" s="153">
        <f t="shared" si="215"/>
        <v>0</v>
      </c>
      <c r="AJ77" s="108"/>
      <c r="AK77" s="121">
        <f t="shared" si="7"/>
        <v>0</v>
      </c>
      <c r="AL77" s="134">
        <f t="shared" si="8"/>
        <v>0</v>
      </c>
      <c r="AM77" s="108"/>
      <c r="AN77" s="107"/>
      <c r="AP77" s="107"/>
      <c r="AR77" s="116">
        <v>0.0</v>
      </c>
      <c r="AS77" s="116">
        <v>0.0</v>
      </c>
      <c r="AU77" s="116">
        <v>0.0</v>
      </c>
      <c r="AW77" s="116">
        <v>0.0</v>
      </c>
      <c r="AY77" s="119">
        <v>0.0</v>
      </c>
      <c r="BA77" s="116">
        <v>0.0</v>
      </c>
      <c r="BB77" s="116">
        <v>0.0</v>
      </c>
      <c r="BD77" s="153">
        <v>2.0</v>
      </c>
      <c r="BE77" s="108"/>
      <c r="BF77" s="150"/>
      <c r="BG77" s="150"/>
      <c r="BH77" s="150"/>
      <c r="BI77" s="121">
        <f t="shared" ref="BI77:BJ77" si="230">AR77*BI$4</f>
        <v>0</v>
      </c>
      <c r="BJ77" s="121">
        <f t="shared" si="230"/>
        <v>0</v>
      </c>
      <c r="BL77" s="121">
        <f t="shared" si="217"/>
        <v>0</v>
      </c>
      <c r="BN77" s="121">
        <f t="shared" si="218"/>
        <v>0</v>
      </c>
      <c r="BP77" s="150">
        <f t="shared" si="219"/>
        <v>0</v>
      </c>
      <c r="BR77" s="121">
        <f t="shared" ref="BR77:BS77" si="231">BA77*BR$4</f>
        <v>0</v>
      </c>
      <c r="BS77" s="121">
        <f t="shared" si="231"/>
        <v>0</v>
      </c>
      <c r="BU77" s="160">
        <f t="shared" si="221"/>
        <v>20</v>
      </c>
      <c r="BV77" s="108"/>
      <c r="BW77" s="121">
        <f t="shared" si="11"/>
        <v>20</v>
      </c>
      <c r="BX77" s="134">
        <f t="shared" si="12"/>
        <v>1.481213873</v>
      </c>
      <c r="BY77" s="108"/>
      <c r="BZ77" s="134">
        <f t="shared" si="222"/>
        <v>1.481213873</v>
      </c>
      <c r="CB77" s="107">
        <f t="shared" si="223"/>
        <v>5.077680222</v>
      </c>
      <c r="CC77" s="108"/>
    </row>
    <row r="78">
      <c r="A78" s="152">
        <v>7.0</v>
      </c>
      <c r="B78" s="152" t="s">
        <v>146</v>
      </c>
      <c r="D78" s="153">
        <v>3.0</v>
      </c>
      <c r="E78" s="108"/>
      <c r="F78" s="154">
        <v>1.0</v>
      </c>
      <c r="G78" s="155"/>
      <c r="H78" s="161">
        <f t="shared" si="208"/>
        <v>3</v>
      </c>
      <c r="I78" s="156"/>
      <c r="J78" s="121">
        <f t="shared" si="209"/>
        <v>3</v>
      </c>
      <c r="K78" s="134">
        <f t="shared" si="5"/>
        <v>1.960159363</v>
      </c>
      <c r="L78" s="108"/>
      <c r="M78" s="154"/>
      <c r="N78" s="157">
        <v>0.0</v>
      </c>
      <c r="O78" s="107"/>
      <c r="P78" s="115">
        <f t="shared" si="232"/>
        <v>0</v>
      </c>
      <c r="Q78" s="107">
        <f t="shared" si="211"/>
        <v>0</v>
      </c>
      <c r="R78" s="134">
        <f t="shared" si="6"/>
        <v>0</v>
      </c>
      <c r="S78" s="108"/>
      <c r="T78" s="116">
        <v>0.0</v>
      </c>
      <c r="V78" s="158">
        <v>0.0</v>
      </c>
      <c r="W78" s="107"/>
      <c r="X78" s="112"/>
      <c r="Y78" s="118">
        <v>1.0</v>
      </c>
      <c r="Z78" s="157">
        <v>1.5</v>
      </c>
      <c r="AA78" s="153">
        <f t="shared" si="212"/>
        <v>0</v>
      </c>
      <c r="AC78" s="159">
        <f t="shared" si="213"/>
        <v>0</v>
      </c>
      <c r="AE78" s="121"/>
      <c r="AF78" s="113"/>
      <c r="AG78" s="153">
        <f t="shared" si="214"/>
        <v>0.25</v>
      </c>
      <c r="AI78" s="153">
        <f t="shared" si="215"/>
        <v>1.5</v>
      </c>
      <c r="AJ78" s="108"/>
      <c r="AK78" s="121">
        <f t="shared" si="7"/>
        <v>1.75</v>
      </c>
      <c r="AL78" s="134">
        <f t="shared" si="8"/>
        <v>0.7405814554</v>
      </c>
      <c r="AM78" s="108"/>
      <c r="AN78" s="107"/>
      <c r="AP78" s="107"/>
      <c r="AR78" s="116">
        <v>0.0</v>
      </c>
      <c r="AS78" s="116">
        <v>0.0</v>
      </c>
      <c r="AU78" s="116">
        <v>0.0</v>
      </c>
      <c r="AW78" s="116">
        <v>0.0</v>
      </c>
      <c r="AY78" s="119">
        <v>0.0</v>
      </c>
      <c r="BA78" s="116">
        <v>3.0</v>
      </c>
      <c r="BB78" s="116">
        <v>1.0</v>
      </c>
      <c r="BD78" s="153">
        <v>0.0</v>
      </c>
      <c r="BE78" s="108"/>
      <c r="BF78" s="149"/>
      <c r="BG78" s="150"/>
      <c r="BH78" s="150"/>
      <c r="BI78" s="121">
        <f t="shared" ref="BI78:BJ78" si="233">AR78*BI$4</f>
        <v>0</v>
      </c>
      <c r="BJ78" s="121">
        <f t="shared" si="233"/>
        <v>0</v>
      </c>
      <c r="BL78" s="121">
        <f t="shared" si="217"/>
        <v>0</v>
      </c>
      <c r="BN78" s="121">
        <f t="shared" si="218"/>
        <v>0</v>
      </c>
      <c r="BP78" s="150">
        <f t="shared" si="219"/>
        <v>0</v>
      </c>
      <c r="BR78" s="121">
        <f t="shared" ref="BR78:BS78" si="234">BA78*BR$4</f>
        <v>30</v>
      </c>
      <c r="BS78" s="121">
        <f t="shared" si="234"/>
        <v>5</v>
      </c>
      <c r="BU78" s="160">
        <f t="shared" si="221"/>
        <v>0</v>
      </c>
      <c r="BV78" s="108"/>
      <c r="BW78" s="121">
        <f t="shared" si="11"/>
        <v>35</v>
      </c>
      <c r="BX78" s="134">
        <f t="shared" si="12"/>
        <v>2.592124277</v>
      </c>
      <c r="BY78" s="108"/>
      <c r="BZ78" s="134">
        <f t="shared" si="222"/>
        <v>8.292865095</v>
      </c>
      <c r="CB78" s="107">
        <f t="shared" si="223"/>
        <v>11.88933144</v>
      </c>
      <c r="CC78" s="108"/>
    </row>
    <row r="79">
      <c r="A79" s="152"/>
      <c r="B79" s="152"/>
      <c r="D79" s="153"/>
      <c r="E79" s="108"/>
      <c r="F79" s="154"/>
      <c r="G79" s="155"/>
      <c r="H79" s="161">
        <f t="shared" si="208"/>
        <v>0</v>
      </c>
      <c r="I79" s="156"/>
      <c r="J79" s="121">
        <f t="shared" si="209"/>
        <v>0</v>
      </c>
      <c r="K79" s="134">
        <f t="shared" si="5"/>
        <v>0</v>
      </c>
      <c r="L79" s="108"/>
      <c r="M79" s="154"/>
      <c r="N79" s="157">
        <v>0.0</v>
      </c>
      <c r="O79" s="107"/>
      <c r="P79" s="115">
        <f t="shared" si="232"/>
        <v>0</v>
      </c>
      <c r="Q79" s="107">
        <f t="shared" si="211"/>
        <v>0</v>
      </c>
      <c r="R79" s="134">
        <f t="shared" si="6"/>
        <v>0</v>
      </c>
      <c r="S79" s="108"/>
      <c r="T79" s="116">
        <v>0.0</v>
      </c>
      <c r="V79" s="158">
        <v>0.0</v>
      </c>
      <c r="W79" s="107"/>
      <c r="X79" s="112"/>
      <c r="Y79" s="118">
        <v>0.0</v>
      </c>
      <c r="Z79" s="157">
        <v>0.0</v>
      </c>
      <c r="AA79" s="153">
        <f t="shared" si="212"/>
        <v>0</v>
      </c>
      <c r="AC79" s="159">
        <f t="shared" si="213"/>
        <v>0</v>
      </c>
      <c r="AE79" s="121"/>
      <c r="AF79" s="113"/>
      <c r="AG79" s="153">
        <f t="shared" si="214"/>
        <v>0</v>
      </c>
      <c r="AI79" s="153">
        <f t="shared" si="215"/>
        <v>0</v>
      </c>
      <c r="AJ79" s="108"/>
      <c r="AK79" s="121">
        <f t="shared" si="7"/>
        <v>0</v>
      </c>
      <c r="AL79" s="134">
        <f t="shared" si="8"/>
        <v>0</v>
      </c>
      <c r="AM79" s="108"/>
      <c r="AN79" s="107"/>
      <c r="AP79" s="107"/>
      <c r="AR79" s="116">
        <v>0.0</v>
      </c>
      <c r="AS79" s="116">
        <v>0.0</v>
      </c>
      <c r="AU79" s="116">
        <v>0.0</v>
      </c>
      <c r="AW79" s="116">
        <v>0.0</v>
      </c>
      <c r="AY79" s="119">
        <v>0.0</v>
      </c>
      <c r="BA79" s="116">
        <v>0.0</v>
      </c>
      <c r="BB79" s="116">
        <v>0.0</v>
      </c>
      <c r="BD79" s="153">
        <v>0.0</v>
      </c>
      <c r="BE79" s="108"/>
      <c r="BF79" s="149"/>
      <c r="BG79" s="150"/>
      <c r="BH79" s="150"/>
      <c r="BI79" s="121">
        <f t="shared" ref="BI79:BJ79" si="235">AR79*BI$4</f>
        <v>0</v>
      </c>
      <c r="BJ79" s="121">
        <f t="shared" si="235"/>
        <v>0</v>
      </c>
      <c r="BL79" s="121">
        <f t="shared" si="217"/>
        <v>0</v>
      </c>
      <c r="BN79" s="121">
        <f t="shared" si="218"/>
        <v>0</v>
      </c>
      <c r="BP79" s="150">
        <f t="shared" si="219"/>
        <v>0</v>
      </c>
      <c r="BR79" s="121">
        <f t="shared" ref="BR79:BS79" si="236">BA79*BR$4</f>
        <v>0</v>
      </c>
      <c r="BS79" s="121">
        <f t="shared" si="236"/>
        <v>0</v>
      </c>
      <c r="BU79" s="160">
        <f t="shared" si="221"/>
        <v>0</v>
      </c>
      <c r="BV79" s="108"/>
      <c r="BW79" s="121">
        <f t="shared" si="11"/>
        <v>0</v>
      </c>
      <c r="BX79" s="134">
        <f t="shared" si="12"/>
        <v>0</v>
      </c>
      <c r="BY79" s="108"/>
      <c r="BZ79" s="121"/>
      <c r="CB79" s="107"/>
      <c r="CC79" s="108"/>
    </row>
    <row r="80">
      <c r="A80" s="152"/>
      <c r="B80" s="152"/>
      <c r="D80" s="153"/>
      <c r="E80" s="108"/>
      <c r="F80" s="154"/>
      <c r="G80" s="155"/>
      <c r="H80" s="161">
        <f t="shared" si="208"/>
        <v>0</v>
      </c>
      <c r="I80" s="156"/>
      <c r="J80" s="121">
        <f t="shared" si="209"/>
        <v>0</v>
      </c>
      <c r="K80" s="134">
        <f t="shared" si="5"/>
        <v>0</v>
      </c>
      <c r="L80" s="108"/>
      <c r="M80" s="154"/>
      <c r="N80" s="157">
        <v>0.0</v>
      </c>
      <c r="O80" s="107"/>
      <c r="P80" s="115">
        <f t="shared" si="232"/>
        <v>0</v>
      </c>
      <c r="Q80" s="107">
        <f t="shared" si="211"/>
        <v>0</v>
      </c>
      <c r="R80" s="134">
        <f t="shared" si="6"/>
        <v>0</v>
      </c>
      <c r="S80" s="108"/>
      <c r="T80" s="116">
        <v>0.0</v>
      </c>
      <c r="V80" s="158">
        <v>0.0</v>
      </c>
      <c r="W80" s="107"/>
      <c r="X80" s="112"/>
      <c r="Y80" s="118">
        <v>0.0</v>
      </c>
      <c r="Z80" s="157">
        <v>0.0</v>
      </c>
      <c r="AA80" s="153">
        <f t="shared" si="212"/>
        <v>0</v>
      </c>
      <c r="AC80" s="159">
        <f t="shared" si="213"/>
        <v>0</v>
      </c>
      <c r="AE80" s="121"/>
      <c r="AF80" s="113"/>
      <c r="AG80" s="153">
        <f t="shared" si="214"/>
        <v>0</v>
      </c>
      <c r="AI80" s="153">
        <f t="shared" si="215"/>
        <v>0</v>
      </c>
      <c r="AJ80" s="108"/>
      <c r="AK80" s="121">
        <f t="shared" si="7"/>
        <v>0</v>
      </c>
      <c r="AL80" s="134">
        <f t="shared" si="8"/>
        <v>0</v>
      </c>
      <c r="AM80" s="108"/>
      <c r="AN80" s="107"/>
      <c r="AP80" s="107"/>
      <c r="AR80" s="116">
        <v>0.0</v>
      </c>
      <c r="AS80" s="116">
        <v>0.0</v>
      </c>
      <c r="AU80" s="116">
        <v>0.0</v>
      </c>
      <c r="AW80" s="116">
        <v>0.0</v>
      </c>
      <c r="AY80" s="119">
        <v>0.0</v>
      </c>
      <c r="BA80" s="116">
        <v>0.0</v>
      </c>
      <c r="BB80" s="116">
        <v>0.0</v>
      </c>
      <c r="BD80" s="153">
        <v>0.0</v>
      </c>
      <c r="BE80" s="108"/>
      <c r="BF80" s="149"/>
      <c r="BG80" s="150"/>
      <c r="BH80" s="150"/>
      <c r="BI80" s="121">
        <f t="shared" ref="BI80:BJ80" si="237">AR80*BI$4</f>
        <v>0</v>
      </c>
      <c r="BJ80" s="121">
        <f t="shared" si="237"/>
        <v>0</v>
      </c>
      <c r="BL80" s="121">
        <f t="shared" si="217"/>
        <v>0</v>
      </c>
      <c r="BN80" s="121">
        <f t="shared" si="218"/>
        <v>0</v>
      </c>
      <c r="BP80" s="150">
        <f t="shared" si="219"/>
        <v>0</v>
      </c>
      <c r="BR80" s="121">
        <f t="shared" ref="BR80:BS80" si="238">BA80*BR$4</f>
        <v>0</v>
      </c>
      <c r="BS80" s="121">
        <f t="shared" si="238"/>
        <v>0</v>
      </c>
      <c r="BU80" s="160">
        <f t="shared" si="221"/>
        <v>0</v>
      </c>
      <c r="BV80" s="108"/>
      <c r="BW80" s="121">
        <f t="shared" si="11"/>
        <v>0</v>
      </c>
      <c r="BX80" s="134">
        <f t="shared" si="12"/>
        <v>0</v>
      </c>
      <c r="BY80" s="108"/>
      <c r="BZ80" s="121"/>
      <c r="CB80" s="107"/>
      <c r="CC80" s="108"/>
    </row>
    <row r="81">
      <c r="A81" s="152"/>
      <c r="B81" s="152"/>
      <c r="D81" s="153"/>
      <c r="E81" s="108"/>
      <c r="F81" s="154"/>
      <c r="G81" s="155"/>
      <c r="H81" s="161">
        <f t="shared" si="208"/>
        <v>0</v>
      </c>
      <c r="I81" s="156"/>
      <c r="J81" s="121">
        <f t="shared" si="209"/>
        <v>0</v>
      </c>
      <c r="K81" s="134">
        <f t="shared" si="5"/>
        <v>0</v>
      </c>
      <c r="L81" s="108"/>
      <c r="M81" s="154"/>
      <c r="N81" s="157"/>
      <c r="O81" s="107"/>
      <c r="P81" s="115">
        <f t="shared" si="232"/>
        <v>0</v>
      </c>
      <c r="Q81" s="107">
        <f t="shared" si="211"/>
        <v>0</v>
      </c>
      <c r="R81" s="134">
        <f t="shared" si="6"/>
        <v>0</v>
      </c>
      <c r="S81" s="108"/>
      <c r="T81" s="116"/>
      <c r="V81" s="158"/>
      <c r="W81" s="107"/>
      <c r="X81" s="112"/>
      <c r="Y81" s="118"/>
      <c r="Z81" s="157"/>
      <c r="AA81" s="153">
        <f t="shared" si="212"/>
        <v>0</v>
      </c>
      <c r="AC81" s="159">
        <f t="shared" si="213"/>
        <v>0</v>
      </c>
      <c r="AE81" s="121"/>
      <c r="AF81" s="113"/>
      <c r="AG81" s="153">
        <f t="shared" si="214"/>
        <v>0</v>
      </c>
      <c r="AI81" s="153">
        <f t="shared" si="215"/>
        <v>0</v>
      </c>
      <c r="AJ81" s="108"/>
      <c r="AK81" s="121">
        <f t="shared" si="7"/>
        <v>0</v>
      </c>
      <c r="AL81" s="134">
        <f t="shared" si="8"/>
        <v>0</v>
      </c>
      <c r="AM81" s="108"/>
      <c r="AN81" s="107"/>
      <c r="AP81" s="107"/>
      <c r="AR81" s="116"/>
      <c r="AS81" s="116"/>
      <c r="AU81" s="116"/>
      <c r="AW81" s="116"/>
      <c r="AY81" s="114"/>
      <c r="BA81" s="116"/>
      <c r="BB81" s="116"/>
      <c r="BD81" s="153"/>
      <c r="BE81" s="108"/>
      <c r="BF81" s="149"/>
      <c r="BG81" s="150"/>
      <c r="BH81" s="150"/>
      <c r="BI81" s="121">
        <f t="shared" ref="BI81:BJ81" si="239">AR81*BI$4</f>
        <v>0</v>
      </c>
      <c r="BJ81" s="121">
        <f t="shared" si="239"/>
        <v>0</v>
      </c>
      <c r="BL81" s="121">
        <f t="shared" si="217"/>
        <v>0</v>
      </c>
      <c r="BN81" s="121">
        <f t="shared" si="218"/>
        <v>0</v>
      </c>
      <c r="BP81" s="150">
        <f t="shared" si="219"/>
        <v>0</v>
      </c>
      <c r="BR81" s="121">
        <f t="shared" ref="BR81:BS81" si="240">BA81*BR$4</f>
        <v>0</v>
      </c>
      <c r="BS81" s="121">
        <f t="shared" si="240"/>
        <v>0</v>
      </c>
      <c r="BU81" s="160">
        <f t="shared" si="221"/>
        <v>0</v>
      </c>
      <c r="BV81" s="108"/>
      <c r="BW81" s="121">
        <f t="shared" si="11"/>
        <v>0</v>
      </c>
      <c r="BX81" s="134">
        <f t="shared" si="12"/>
        <v>0</v>
      </c>
      <c r="BY81" s="108"/>
      <c r="BZ81" s="121"/>
      <c r="CB81" s="107"/>
      <c r="CC81" s="108"/>
    </row>
    <row r="82">
      <c r="A82" s="152"/>
      <c r="B82" s="152"/>
      <c r="D82" s="153"/>
      <c r="E82" s="108"/>
      <c r="F82" s="154"/>
      <c r="G82" s="155"/>
      <c r="H82" s="161">
        <f t="shared" si="208"/>
        <v>0</v>
      </c>
      <c r="I82" s="156"/>
      <c r="J82" s="121">
        <f t="shared" si="209"/>
        <v>0</v>
      </c>
      <c r="K82" s="134">
        <f t="shared" si="5"/>
        <v>0</v>
      </c>
      <c r="L82" s="108"/>
      <c r="M82" s="154"/>
      <c r="N82" s="157"/>
      <c r="O82" s="107"/>
      <c r="P82" s="115">
        <f t="shared" si="232"/>
        <v>0</v>
      </c>
      <c r="Q82" s="107">
        <f t="shared" si="211"/>
        <v>0</v>
      </c>
      <c r="R82" s="134">
        <f t="shared" si="6"/>
        <v>0</v>
      </c>
      <c r="S82" s="108"/>
      <c r="T82" s="116"/>
      <c r="V82" s="158"/>
      <c r="W82" s="107"/>
      <c r="X82" s="112"/>
      <c r="Y82" s="118"/>
      <c r="Z82" s="157"/>
      <c r="AA82" s="153">
        <f t="shared" si="212"/>
        <v>0</v>
      </c>
      <c r="AC82" s="159">
        <f t="shared" si="213"/>
        <v>0</v>
      </c>
      <c r="AE82" s="121"/>
      <c r="AF82" s="113"/>
      <c r="AG82" s="153">
        <f t="shared" si="214"/>
        <v>0</v>
      </c>
      <c r="AI82" s="153">
        <f t="shared" si="215"/>
        <v>0</v>
      </c>
      <c r="AJ82" s="108"/>
      <c r="AK82" s="121">
        <f t="shared" si="7"/>
        <v>0</v>
      </c>
      <c r="AL82" s="134">
        <f t="shared" si="8"/>
        <v>0</v>
      </c>
      <c r="AM82" s="108"/>
      <c r="AN82" s="107"/>
      <c r="AP82" s="107"/>
      <c r="AR82" s="116"/>
      <c r="AS82" s="116"/>
      <c r="AU82" s="116"/>
      <c r="AW82" s="116"/>
      <c r="AY82" s="114"/>
      <c r="BA82" s="116"/>
      <c r="BB82" s="116"/>
      <c r="BD82" s="153"/>
      <c r="BE82" s="108"/>
      <c r="BF82" s="149"/>
      <c r="BG82" s="150"/>
      <c r="BH82" s="150"/>
      <c r="BI82" s="121">
        <f t="shared" ref="BI82:BJ82" si="241">AR82*BI$4</f>
        <v>0</v>
      </c>
      <c r="BJ82" s="121">
        <f t="shared" si="241"/>
        <v>0</v>
      </c>
      <c r="BL82" s="121">
        <f t="shared" si="217"/>
        <v>0</v>
      </c>
      <c r="BN82" s="121">
        <f t="shared" si="218"/>
        <v>0</v>
      </c>
      <c r="BP82" s="150">
        <f t="shared" si="219"/>
        <v>0</v>
      </c>
      <c r="BR82" s="121">
        <f t="shared" ref="BR82:BS82" si="242">BA82*BR$4</f>
        <v>0</v>
      </c>
      <c r="BS82" s="121">
        <f t="shared" si="242"/>
        <v>0</v>
      </c>
      <c r="BU82" s="160">
        <f t="shared" si="221"/>
        <v>0</v>
      </c>
      <c r="BV82" s="108"/>
      <c r="BW82" s="121">
        <f t="shared" si="11"/>
        <v>0</v>
      </c>
      <c r="BX82" s="134">
        <f t="shared" si="12"/>
        <v>0</v>
      </c>
      <c r="BY82" s="108"/>
      <c r="BZ82" s="121"/>
      <c r="CB82" s="107"/>
      <c r="CC82" s="108"/>
    </row>
    <row r="83">
      <c r="A83" s="164"/>
      <c r="B83" s="164"/>
      <c r="C83" s="123"/>
      <c r="D83" s="165"/>
      <c r="E83" s="122"/>
      <c r="F83" s="154"/>
      <c r="G83" s="155"/>
      <c r="H83" s="161">
        <f t="shared" si="208"/>
        <v>0</v>
      </c>
      <c r="I83" s="166"/>
      <c r="J83" s="167">
        <f t="shared" si="209"/>
        <v>0</v>
      </c>
      <c r="K83" s="168">
        <f t="shared" si="5"/>
        <v>0</v>
      </c>
      <c r="L83" s="122"/>
      <c r="M83" s="169"/>
      <c r="N83" s="170"/>
      <c r="O83" s="120"/>
      <c r="P83" s="171">
        <f t="shared" si="232"/>
        <v>0</v>
      </c>
      <c r="Q83" s="107">
        <f t="shared" si="211"/>
        <v>0</v>
      </c>
      <c r="R83" s="168">
        <f t="shared" si="6"/>
        <v>0</v>
      </c>
      <c r="S83" s="122"/>
      <c r="T83" s="172"/>
      <c r="U83" s="123"/>
      <c r="V83" s="173"/>
      <c r="W83" s="120"/>
      <c r="X83" s="174"/>
      <c r="Y83" s="118"/>
      <c r="Z83" s="157"/>
      <c r="AA83" s="165">
        <f t="shared" si="212"/>
        <v>0</v>
      </c>
      <c r="AB83" s="123"/>
      <c r="AC83" s="175">
        <f t="shared" si="213"/>
        <v>0</v>
      </c>
      <c r="AD83" s="123"/>
      <c r="AE83" s="167"/>
      <c r="AF83" s="176"/>
      <c r="AG83" s="153">
        <f t="shared" si="214"/>
        <v>0</v>
      </c>
      <c r="AI83" s="153">
        <f t="shared" si="215"/>
        <v>0</v>
      </c>
      <c r="AJ83" s="108"/>
      <c r="AK83" s="121">
        <f t="shared" si="7"/>
        <v>0</v>
      </c>
      <c r="AL83" s="134">
        <f t="shared" si="8"/>
        <v>0</v>
      </c>
      <c r="AM83" s="108"/>
      <c r="AN83" s="120"/>
      <c r="AO83" s="123"/>
      <c r="AP83" s="120"/>
      <c r="AQ83" s="123"/>
      <c r="AR83" s="116"/>
      <c r="AS83" s="116"/>
      <c r="AU83" s="116"/>
      <c r="AW83" s="116"/>
      <c r="AY83" s="114"/>
      <c r="BA83" s="116"/>
      <c r="BB83" s="116"/>
      <c r="BD83" s="153"/>
      <c r="BE83" s="108"/>
      <c r="BF83" s="177"/>
      <c r="BG83" s="178"/>
      <c r="BH83" s="178"/>
      <c r="BI83" s="121">
        <f t="shared" ref="BI83:BJ83" si="243">AR83*BI$4</f>
        <v>0</v>
      </c>
      <c r="BJ83" s="121">
        <f t="shared" si="243"/>
        <v>0</v>
      </c>
      <c r="BL83" s="121">
        <f t="shared" si="217"/>
        <v>0</v>
      </c>
      <c r="BN83" s="121">
        <f t="shared" si="218"/>
        <v>0</v>
      </c>
      <c r="BP83" s="178">
        <f t="shared" si="219"/>
        <v>0</v>
      </c>
      <c r="BQ83" s="123"/>
      <c r="BR83" s="121">
        <f t="shared" ref="BR83:BS83" si="244">BA83*BR$4</f>
        <v>0</v>
      </c>
      <c r="BS83" s="121">
        <f t="shared" si="244"/>
        <v>0</v>
      </c>
      <c r="BU83" s="160">
        <f t="shared" si="221"/>
        <v>0</v>
      </c>
      <c r="BV83" s="108"/>
      <c r="BW83" s="121">
        <f t="shared" si="11"/>
        <v>0</v>
      </c>
      <c r="BX83" s="134">
        <f t="shared" si="12"/>
        <v>0</v>
      </c>
      <c r="BY83" s="108"/>
      <c r="BZ83" s="121"/>
      <c r="CB83" s="107"/>
      <c r="CC83" s="108"/>
    </row>
    <row r="84">
      <c r="A84" s="181"/>
      <c r="B84" s="181"/>
      <c r="C84" s="181"/>
      <c r="D84" s="153"/>
      <c r="E84" s="153"/>
      <c r="F84" s="182"/>
      <c r="G84" s="183"/>
      <c r="H84" s="150"/>
      <c r="I84" s="183"/>
      <c r="J84" s="150"/>
      <c r="K84" s="184"/>
      <c r="L84" s="184"/>
      <c r="M84" s="183"/>
      <c r="N84" s="182"/>
      <c r="O84" s="185"/>
      <c r="P84" s="114"/>
      <c r="Q84" s="150"/>
      <c r="R84" s="184"/>
      <c r="S84" s="184"/>
      <c r="T84" s="116"/>
      <c r="U84" s="116"/>
      <c r="V84" s="158"/>
      <c r="W84" s="107"/>
      <c r="X84" s="112"/>
      <c r="Y84" s="186"/>
      <c r="Z84" s="117"/>
      <c r="AA84" s="153"/>
      <c r="AB84" s="153"/>
      <c r="AC84" s="159"/>
      <c r="AD84" s="159"/>
      <c r="AE84" s="121"/>
      <c r="AF84" s="113"/>
      <c r="AG84" s="153"/>
      <c r="AH84" s="153"/>
      <c r="AI84" s="153"/>
      <c r="AJ84" s="153"/>
      <c r="AK84" s="121"/>
      <c r="AL84" s="134"/>
      <c r="AM84" s="134"/>
      <c r="AN84" s="107"/>
      <c r="AO84" s="107"/>
      <c r="AP84" s="107"/>
      <c r="AQ84" s="107"/>
      <c r="AR84" s="114"/>
      <c r="AS84" s="114"/>
      <c r="AT84" s="114"/>
      <c r="AU84" s="114"/>
      <c r="AV84" s="114"/>
      <c r="AW84" s="114"/>
      <c r="AX84" s="114"/>
      <c r="AY84" s="114"/>
      <c r="AZ84" s="114"/>
      <c r="BA84" s="114"/>
      <c r="BB84" s="114"/>
      <c r="BC84" s="114"/>
      <c r="BD84" s="114"/>
      <c r="BE84" s="114"/>
      <c r="BF84" s="150"/>
      <c r="BG84" s="150"/>
      <c r="BH84" s="150"/>
      <c r="BI84" s="160"/>
      <c r="BJ84" s="160"/>
      <c r="BK84" s="160"/>
      <c r="BL84" s="160"/>
      <c r="BM84" s="160"/>
      <c r="BN84" s="160"/>
      <c r="BO84" s="160"/>
      <c r="BP84" s="160"/>
      <c r="BQ84" s="160"/>
      <c r="BR84" s="160"/>
      <c r="BS84" s="160"/>
      <c r="BT84" s="160"/>
      <c r="BU84" s="160"/>
      <c r="BV84" s="160"/>
      <c r="BW84" s="121"/>
      <c r="BX84" s="134"/>
      <c r="BY84" s="134"/>
      <c r="BZ84" s="121"/>
      <c r="CA84" s="121"/>
      <c r="CB84" s="107"/>
      <c r="CC84" s="107"/>
    </row>
  </sheetData>
  <mergeCells count="2175">
    <mergeCell ref="AW30:AX30"/>
    <mergeCell ref="AY30:AZ30"/>
    <mergeCell ref="AG30:AH30"/>
    <mergeCell ref="AI30:AJ30"/>
    <mergeCell ref="AL30:AM30"/>
    <mergeCell ref="AN30:AO30"/>
    <mergeCell ref="AP30:AQ30"/>
    <mergeCell ref="AS30:AT30"/>
    <mergeCell ref="AU30:AV30"/>
    <mergeCell ref="AG31:AH31"/>
    <mergeCell ref="AI31:AJ31"/>
    <mergeCell ref="AL31:AM31"/>
    <mergeCell ref="AN31:AO31"/>
    <mergeCell ref="AP31:AQ31"/>
    <mergeCell ref="AS31:AT31"/>
    <mergeCell ref="AU31:AV31"/>
    <mergeCell ref="BP31:BQ31"/>
    <mergeCell ref="BS31:BT31"/>
    <mergeCell ref="BU31:BV31"/>
    <mergeCell ref="BX31:BY31"/>
    <mergeCell ref="BZ31:CA31"/>
    <mergeCell ref="CB31:CC31"/>
    <mergeCell ref="AW31:AX31"/>
    <mergeCell ref="AY31:AZ31"/>
    <mergeCell ref="BB31:BC31"/>
    <mergeCell ref="BD31:BE31"/>
    <mergeCell ref="BJ31:BK31"/>
    <mergeCell ref="BL31:BM31"/>
    <mergeCell ref="BN31:BO31"/>
    <mergeCell ref="B31:C31"/>
    <mergeCell ref="D31:E31"/>
    <mergeCell ref="K31:L31"/>
    <mergeCell ref="R31:S31"/>
    <mergeCell ref="T31:U31"/>
    <mergeCell ref="AA31:AB31"/>
    <mergeCell ref="AC31:AD31"/>
    <mergeCell ref="BU32:BV32"/>
    <mergeCell ref="BX32:BY32"/>
    <mergeCell ref="BZ32:CA32"/>
    <mergeCell ref="AS32:AT32"/>
    <mergeCell ref="AU32:AV32"/>
    <mergeCell ref="AW32:AX32"/>
    <mergeCell ref="AY32:AZ32"/>
    <mergeCell ref="BB32:BC32"/>
    <mergeCell ref="BD32:BE32"/>
    <mergeCell ref="BF32:BH32"/>
    <mergeCell ref="BU34:BV34"/>
    <mergeCell ref="BX34:BY34"/>
    <mergeCell ref="BB34:BC34"/>
    <mergeCell ref="BD34:BE34"/>
    <mergeCell ref="BJ34:BK34"/>
    <mergeCell ref="BL34:BM34"/>
    <mergeCell ref="BN34:BO34"/>
    <mergeCell ref="BP34:BQ34"/>
    <mergeCell ref="BS34:BT34"/>
    <mergeCell ref="AC32:AD32"/>
    <mergeCell ref="AE32:AF32"/>
    <mergeCell ref="AG32:AH32"/>
    <mergeCell ref="AI32:AJ32"/>
    <mergeCell ref="AL32:AM32"/>
    <mergeCell ref="AN32:AO32"/>
    <mergeCell ref="AP32:AQ32"/>
    <mergeCell ref="B32:C32"/>
    <mergeCell ref="D32:E32"/>
    <mergeCell ref="K32:L32"/>
    <mergeCell ref="R32:S32"/>
    <mergeCell ref="T32:U32"/>
    <mergeCell ref="W32:X32"/>
    <mergeCell ref="AA32:AB32"/>
    <mergeCell ref="AG33:AH33"/>
    <mergeCell ref="AI33:AJ33"/>
    <mergeCell ref="AL33:AM33"/>
    <mergeCell ref="AN33:AO33"/>
    <mergeCell ref="AP33:AQ33"/>
    <mergeCell ref="AS33:AT33"/>
    <mergeCell ref="AU33:AV33"/>
    <mergeCell ref="BP33:BQ33"/>
    <mergeCell ref="BS33:BT33"/>
    <mergeCell ref="BU33:BV33"/>
    <mergeCell ref="BX33:BY33"/>
    <mergeCell ref="BZ33:CA33"/>
    <mergeCell ref="CB33:CC33"/>
    <mergeCell ref="BZ34:CA34"/>
    <mergeCell ref="CB34:CC34"/>
    <mergeCell ref="B33:C33"/>
    <mergeCell ref="D33:E33"/>
    <mergeCell ref="K33:L33"/>
    <mergeCell ref="R33:S33"/>
    <mergeCell ref="T33:U33"/>
    <mergeCell ref="AA33:AB33"/>
    <mergeCell ref="AC33:AD33"/>
    <mergeCell ref="B34:C34"/>
    <mergeCell ref="D34:E34"/>
    <mergeCell ref="K34:L34"/>
    <mergeCell ref="R34:S34"/>
    <mergeCell ref="T34:U34"/>
    <mergeCell ref="AA34:AB34"/>
    <mergeCell ref="AC34:AD34"/>
    <mergeCell ref="AW33:AX33"/>
    <mergeCell ref="AY33:AZ33"/>
    <mergeCell ref="BB33:BC33"/>
    <mergeCell ref="BD33:BE33"/>
    <mergeCell ref="BJ33:BK33"/>
    <mergeCell ref="BL33:BM33"/>
    <mergeCell ref="BN33:BO33"/>
    <mergeCell ref="AW24:AX24"/>
    <mergeCell ref="AY24:AZ24"/>
    <mergeCell ref="AG24:AH24"/>
    <mergeCell ref="AI24:AJ24"/>
    <mergeCell ref="AL24:AM24"/>
    <mergeCell ref="AN24:AO24"/>
    <mergeCell ref="AP24:AQ24"/>
    <mergeCell ref="AS24:AT24"/>
    <mergeCell ref="AU24:AV24"/>
    <mergeCell ref="BU24:BV24"/>
    <mergeCell ref="BX24:BY24"/>
    <mergeCell ref="BB24:BC24"/>
    <mergeCell ref="BD24:BE24"/>
    <mergeCell ref="BJ24:BK24"/>
    <mergeCell ref="BL24:BM24"/>
    <mergeCell ref="BN24:BO24"/>
    <mergeCell ref="BP24:BQ24"/>
    <mergeCell ref="BS24:BT24"/>
    <mergeCell ref="BZ25:CA25"/>
    <mergeCell ref="CB25:CC25"/>
    <mergeCell ref="BJ25:BK25"/>
    <mergeCell ref="BL25:BM25"/>
    <mergeCell ref="BN25:BO25"/>
    <mergeCell ref="BP25:BQ25"/>
    <mergeCell ref="BS25:BT25"/>
    <mergeCell ref="BU25:BV25"/>
    <mergeCell ref="BX25:BY25"/>
    <mergeCell ref="BZ26:CA26"/>
    <mergeCell ref="CB26:CC26"/>
    <mergeCell ref="BJ26:BK26"/>
    <mergeCell ref="BL26:BM26"/>
    <mergeCell ref="BN26:BO26"/>
    <mergeCell ref="BP26:BQ26"/>
    <mergeCell ref="BS26:BT26"/>
    <mergeCell ref="BU26:BV26"/>
    <mergeCell ref="BX26:BY26"/>
    <mergeCell ref="AG21:AH21"/>
    <mergeCell ref="AI21:AJ21"/>
    <mergeCell ref="AL21:AM21"/>
    <mergeCell ref="AN21:AO21"/>
    <mergeCell ref="AP21:AQ21"/>
    <mergeCell ref="AS21:AT21"/>
    <mergeCell ref="AU21:AV21"/>
    <mergeCell ref="AG22:AH22"/>
    <mergeCell ref="AI22:AJ22"/>
    <mergeCell ref="AL22:AM22"/>
    <mergeCell ref="AN22:AO22"/>
    <mergeCell ref="AP22:AQ22"/>
    <mergeCell ref="AS22:AT22"/>
    <mergeCell ref="AU22:AV22"/>
    <mergeCell ref="BP22:BQ22"/>
    <mergeCell ref="BS22:BT22"/>
    <mergeCell ref="BU22:BV22"/>
    <mergeCell ref="BX22:BY22"/>
    <mergeCell ref="BZ22:CA22"/>
    <mergeCell ref="CB22:CC22"/>
    <mergeCell ref="AW22:AX22"/>
    <mergeCell ref="AY22:AZ22"/>
    <mergeCell ref="BB22:BC22"/>
    <mergeCell ref="BD22:BE22"/>
    <mergeCell ref="BJ22:BK22"/>
    <mergeCell ref="BL22:BM22"/>
    <mergeCell ref="BN22:BO22"/>
    <mergeCell ref="BP23:BQ23"/>
    <mergeCell ref="BS23:BT23"/>
    <mergeCell ref="BU23:BV23"/>
    <mergeCell ref="BX23:BY23"/>
    <mergeCell ref="BZ23:CA23"/>
    <mergeCell ref="CB23:CC23"/>
    <mergeCell ref="BZ24:CA24"/>
    <mergeCell ref="CB24:CC24"/>
    <mergeCell ref="B24:C24"/>
    <mergeCell ref="D24:E24"/>
    <mergeCell ref="K24:L24"/>
    <mergeCell ref="R24:S24"/>
    <mergeCell ref="T24:U24"/>
    <mergeCell ref="AA24:AB24"/>
    <mergeCell ref="AC24:AD24"/>
    <mergeCell ref="AW21:AX21"/>
    <mergeCell ref="AY21:AZ21"/>
    <mergeCell ref="BB23:BC23"/>
    <mergeCell ref="BD23:BE23"/>
    <mergeCell ref="BJ23:BK23"/>
    <mergeCell ref="BL23:BM23"/>
    <mergeCell ref="BN23:BO23"/>
    <mergeCell ref="B25:C25"/>
    <mergeCell ref="D25:E25"/>
    <mergeCell ref="K25:L25"/>
    <mergeCell ref="R25:S25"/>
    <mergeCell ref="T25:U25"/>
    <mergeCell ref="AA25:AB25"/>
    <mergeCell ref="AC25:AD25"/>
    <mergeCell ref="B26:C26"/>
    <mergeCell ref="D26:E26"/>
    <mergeCell ref="K26:L26"/>
    <mergeCell ref="R26:S26"/>
    <mergeCell ref="T26:U26"/>
    <mergeCell ref="AA26:AB26"/>
    <mergeCell ref="AC26:AD26"/>
    <mergeCell ref="BP28:BQ28"/>
    <mergeCell ref="BS28:BT28"/>
    <mergeCell ref="BU28:BV28"/>
    <mergeCell ref="BX28:BY28"/>
    <mergeCell ref="BZ28:CA28"/>
    <mergeCell ref="CB28:CC28"/>
    <mergeCell ref="AW28:AX28"/>
    <mergeCell ref="AY28:AZ28"/>
    <mergeCell ref="BB28:BC28"/>
    <mergeCell ref="BD28:BE28"/>
    <mergeCell ref="BJ28:BK28"/>
    <mergeCell ref="BL28:BM28"/>
    <mergeCell ref="BN28:BO28"/>
    <mergeCell ref="B22:C22"/>
    <mergeCell ref="D22:E22"/>
    <mergeCell ref="K22:L22"/>
    <mergeCell ref="R22:S22"/>
    <mergeCell ref="T22:U22"/>
    <mergeCell ref="AA22:AB22"/>
    <mergeCell ref="AC22:AD22"/>
    <mergeCell ref="B23:C23"/>
    <mergeCell ref="D23:E23"/>
    <mergeCell ref="K23:L23"/>
    <mergeCell ref="R23:S23"/>
    <mergeCell ref="T23:U23"/>
    <mergeCell ref="AA23:AB23"/>
    <mergeCell ref="AC23:AD23"/>
    <mergeCell ref="AW25:AX25"/>
    <mergeCell ref="AY25:AZ25"/>
    <mergeCell ref="BB25:BC25"/>
    <mergeCell ref="BD25:BE25"/>
    <mergeCell ref="AG25:AH25"/>
    <mergeCell ref="AI25:AJ25"/>
    <mergeCell ref="AL25:AM25"/>
    <mergeCell ref="AN25:AO25"/>
    <mergeCell ref="AP25:AQ25"/>
    <mergeCell ref="AS25:AT25"/>
    <mergeCell ref="AU25:AV25"/>
    <mergeCell ref="AW26:AX26"/>
    <mergeCell ref="AY26:AZ26"/>
    <mergeCell ref="BB26:BC26"/>
    <mergeCell ref="BD26:BE26"/>
    <mergeCell ref="BB27:BC27"/>
    <mergeCell ref="BD27:BE27"/>
    <mergeCell ref="AG26:AH26"/>
    <mergeCell ref="AI26:AJ26"/>
    <mergeCell ref="AL26:AM26"/>
    <mergeCell ref="AN26:AO26"/>
    <mergeCell ref="AP26:AQ26"/>
    <mergeCell ref="AS26:AT26"/>
    <mergeCell ref="AU26:AV26"/>
    <mergeCell ref="AG28:AH28"/>
    <mergeCell ref="AI28:AJ28"/>
    <mergeCell ref="AL28:AM28"/>
    <mergeCell ref="AN28:AO28"/>
    <mergeCell ref="AP28:AQ28"/>
    <mergeCell ref="AS28:AT28"/>
    <mergeCell ref="AU28:AV28"/>
    <mergeCell ref="AW36:AX36"/>
    <mergeCell ref="AY36:AZ36"/>
    <mergeCell ref="AG36:AH36"/>
    <mergeCell ref="AI36:AJ36"/>
    <mergeCell ref="AL36:AM36"/>
    <mergeCell ref="AN36:AO36"/>
    <mergeCell ref="AP36:AQ36"/>
    <mergeCell ref="AS36:AT36"/>
    <mergeCell ref="AU36:AV36"/>
    <mergeCell ref="AE5:AF5"/>
    <mergeCell ref="AG5:AH5"/>
    <mergeCell ref="AI5:AJ5"/>
    <mergeCell ref="AL5:AM5"/>
    <mergeCell ref="AN5:AO5"/>
    <mergeCell ref="AP5:AQ5"/>
    <mergeCell ref="BX5:BY5"/>
    <mergeCell ref="BZ5:CA5"/>
    <mergeCell ref="A5:C5"/>
    <mergeCell ref="D5:E5"/>
    <mergeCell ref="K5:L5"/>
    <mergeCell ref="R5:S5"/>
    <mergeCell ref="T5:U5"/>
    <mergeCell ref="AA5:AB5"/>
    <mergeCell ref="AC5:AD5"/>
    <mergeCell ref="AC6:AD6"/>
    <mergeCell ref="AE6:AF6"/>
    <mergeCell ref="AG6:AH6"/>
    <mergeCell ref="AI6:AJ6"/>
    <mergeCell ref="AL6:AM6"/>
    <mergeCell ref="AN6:AO6"/>
    <mergeCell ref="AP6:AQ6"/>
    <mergeCell ref="BU6:BV6"/>
    <mergeCell ref="BX6:BY6"/>
    <mergeCell ref="BZ6:CA6"/>
    <mergeCell ref="BZ7:CA7"/>
    <mergeCell ref="BU8:BV8"/>
    <mergeCell ref="BX8:BY8"/>
    <mergeCell ref="BZ8:CA8"/>
    <mergeCell ref="CB8:CC8"/>
    <mergeCell ref="B6:C6"/>
    <mergeCell ref="D6:E6"/>
    <mergeCell ref="K6:L6"/>
    <mergeCell ref="R6:S6"/>
    <mergeCell ref="T6:U6"/>
    <mergeCell ref="W6:X6"/>
    <mergeCell ref="AA6:AB6"/>
    <mergeCell ref="AS6:AT6"/>
    <mergeCell ref="AU6:AV6"/>
    <mergeCell ref="AW6:AX6"/>
    <mergeCell ref="AY6:AZ6"/>
    <mergeCell ref="BB6:BC6"/>
    <mergeCell ref="BD6:BE6"/>
    <mergeCell ref="BF6:BH6"/>
    <mergeCell ref="AG8:AH8"/>
    <mergeCell ref="AI8:AJ8"/>
    <mergeCell ref="AL8:AM8"/>
    <mergeCell ref="AN8:AO8"/>
    <mergeCell ref="AP8:AQ8"/>
    <mergeCell ref="AS8:AT8"/>
    <mergeCell ref="AU8:AV8"/>
    <mergeCell ref="BU10:BV10"/>
    <mergeCell ref="BX10:BY10"/>
    <mergeCell ref="BB10:BC10"/>
    <mergeCell ref="BD10:BE10"/>
    <mergeCell ref="BJ10:BK10"/>
    <mergeCell ref="BL10:BM10"/>
    <mergeCell ref="BN10:BO10"/>
    <mergeCell ref="BP10:BQ10"/>
    <mergeCell ref="BS10:BT10"/>
    <mergeCell ref="B7:C7"/>
    <mergeCell ref="D7:E7"/>
    <mergeCell ref="K7:L7"/>
    <mergeCell ref="R7:S7"/>
    <mergeCell ref="T7:U7"/>
    <mergeCell ref="AA7:AB7"/>
    <mergeCell ref="AC7:AD7"/>
    <mergeCell ref="B8:C8"/>
    <mergeCell ref="D8:E8"/>
    <mergeCell ref="K8:L8"/>
    <mergeCell ref="R8:S8"/>
    <mergeCell ref="T8:U8"/>
    <mergeCell ref="AA8:AB8"/>
    <mergeCell ref="AC8:AD8"/>
    <mergeCell ref="AG9:AH9"/>
    <mergeCell ref="AI9:AJ9"/>
    <mergeCell ref="AL9:AM9"/>
    <mergeCell ref="AN9:AO9"/>
    <mergeCell ref="AP9:AQ9"/>
    <mergeCell ref="AS9:AT9"/>
    <mergeCell ref="AU9:AV9"/>
    <mergeCell ref="BP9:BQ9"/>
    <mergeCell ref="BS9:BT9"/>
    <mergeCell ref="BU9:BV9"/>
    <mergeCell ref="BX9:BY9"/>
    <mergeCell ref="BZ9:CA9"/>
    <mergeCell ref="CB9:CC9"/>
    <mergeCell ref="BZ10:CA10"/>
    <mergeCell ref="CB10:CC10"/>
    <mergeCell ref="B9:C9"/>
    <mergeCell ref="D9:E9"/>
    <mergeCell ref="K9:L9"/>
    <mergeCell ref="R9:S9"/>
    <mergeCell ref="T9:U9"/>
    <mergeCell ref="AA9:AB9"/>
    <mergeCell ref="AC9:AD9"/>
    <mergeCell ref="B10:C10"/>
    <mergeCell ref="D10:E10"/>
    <mergeCell ref="K10:L10"/>
    <mergeCell ref="R10:S10"/>
    <mergeCell ref="T10:U10"/>
    <mergeCell ref="AA10:AB10"/>
    <mergeCell ref="AC10:AD10"/>
    <mergeCell ref="AW9:AX9"/>
    <mergeCell ref="AY9:AZ9"/>
    <mergeCell ref="BB9:BC9"/>
    <mergeCell ref="BD9:BE9"/>
    <mergeCell ref="BJ9:BK9"/>
    <mergeCell ref="BL9:BM9"/>
    <mergeCell ref="BN9:BO9"/>
    <mergeCell ref="AE3:AF3"/>
    <mergeCell ref="AG3:AH3"/>
    <mergeCell ref="AI3:AJ3"/>
    <mergeCell ref="AL3:AM3"/>
    <mergeCell ref="AN3:AO3"/>
    <mergeCell ref="AP3:AQ3"/>
    <mergeCell ref="A3:C3"/>
    <mergeCell ref="D3:E3"/>
    <mergeCell ref="K3:L3"/>
    <mergeCell ref="R3:S3"/>
    <mergeCell ref="T3:U3"/>
    <mergeCell ref="AA3:AB3"/>
    <mergeCell ref="AC3:AD3"/>
    <mergeCell ref="BL4:BM4"/>
    <mergeCell ref="BN4:BO4"/>
    <mergeCell ref="AE4:AF4"/>
    <mergeCell ref="AG4:AH4"/>
    <mergeCell ref="AI4:AJ4"/>
    <mergeCell ref="AN4:AO4"/>
    <mergeCell ref="AP4:AQ4"/>
    <mergeCell ref="BF4:BH4"/>
    <mergeCell ref="BJ4:BK4"/>
    <mergeCell ref="A1:C1"/>
    <mergeCell ref="D1:E1"/>
    <mergeCell ref="F1:L1"/>
    <mergeCell ref="M1:S1"/>
    <mergeCell ref="T1:AM1"/>
    <mergeCell ref="AN1:BY1"/>
    <mergeCell ref="BZ1:CC1"/>
    <mergeCell ref="AC2:AD2"/>
    <mergeCell ref="AE2:AF2"/>
    <mergeCell ref="AG2:AH2"/>
    <mergeCell ref="AI2:AJ2"/>
    <mergeCell ref="AL2:AM2"/>
    <mergeCell ref="AN2:AO2"/>
    <mergeCell ref="AP2:AQ2"/>
    <mergeCell ref="AS2:AT2"/>
    <mergeCell ref="AU2:AV2"/>
    <mergeCell ref="AW2:AX2"/>
    <mergeCell ref="AY2:AZ2"/>
    <mergeCell ref="BB2:BC2"/>
    <mergeCell ref="BD2:BE2"/>
    <mergeCell ref="BF2:BH2"/>
    <mergeCell ref="BZ2:CA2"/>
    <mergeCell ref="CB2:CC2"/>
    <mergeCell ref="BX3:BY3"/>
    <mergeCell ref="BZ3:CA3"/>
    <mergeCell ref="BP4:BQ4"/>
    <mergeCell ref="BS4:BT4"/>
    <mergeCell ref="BU4:BV4"/>
    <mergeCell ref="BZ4:CA4"/>
    <mergeCell ref="BJ2:BK2"/>
    <mergeCell ref="BL2:BM2"/>
    <mergeCell ref="BN2:BO2"/>
    <mergeCell ref="BP2:BQ2"/>
    <mergeCell ref="BS2:BT2"/>
    <mergeCell ref="BU2:BV2"/>
    <mergeCell ref="BX2:BY2"/>
    <mergeCell ref="B2:C2"/>
    <mergeCell ref="D2:E2"/>
    <mergeCell ref="K2:L2"/>
    <mergeCell ref="R2:S2"/>
    <mergeCell ref="T2:U2"/>
    <mergeCell ref="W2:X2"/>
    <mergeCell ref="AA2:AB2"/>
    <mergeCell ref="A4:C4"/>
    <mergeCell ref="D4:E4"/>
    <mergeCell ref="K4:L4"/>
    <mergeCell ref="R4:S4"/>
    <mergeCell ref="T4:U4"/>
    <mergeCell ref="AA4:AB4"/>
    <mergeCell ref="AC4:AD4"/>
    <mergeCell ref="AW7:AX7"/>
    <mergeCell ref="AY7:AZ7"/>
    <mergeCell ref="AG7:AH7"/>
    <mergeCell ref="AI7:AJ7"/>
    <mergeCell ref="AL7:AM7"/>
    <mergeCell ref="AN7:AO7"/>
    <mergeCell ref="AP7:AQ7"/>
    <mergeCell ref="AS7:AT7"/>
    <mergeCell ref="AU7:AV7"/>
    <mergeCell ref="BU7:BV7"/>
    <mergeCell ref="BX7:BY7"/>
    <mergeCell ref="CB7:CC7"/>
    <mergeCell ref="BB7:BC7"/>
    <mergeCell ref="BD7:BE7"/>
    <mergeCell ref="BJ7:BK7"/>
    <mergeCell ref="BL7:BM7"/>
    <mergeCell ref="BN7:BO7"/>
    <mergeCell ref="BP7:BQ7"/>
    <mergeCell ref="BS7:BT7"/>
    <mergeCell ref="BP8:BQ8"/>
    <mergeCell ref="BS8:BT8"/>
    <mergeCell ref="AW8:AX8"/>
    <mergeCell ref="AY8:AZ8"/>
    <mergeCell ref="BB8:BC8"/>
    <mergeCell ref="BD8:BE8"/>
    <mergeCell ref="BJ8:BK8"/>
    <mergeCell ref="BL8:BM8"/>
    <mergeCell ref="BN8:BO8"/>
    <mergeCell ref="AW12:AX12"/>
    <mergeCell ref="AY12:AZ12"/>
    <mergeCell ref="AG12:AH12"/>
    <mergeCell ref="AI12:AJ12"/>
    <mergeCell ref="AL12:AM12"/>
    <mergeCell ref="AN12:AO12"/>
    <mergeCell ref="AP12:AQ12"/>
    <mergeCell ref="AS12:AT12"/>
    <mergeCell ref="AU12:AV12"/>
    <mergeCell ref="AG16:AH16"/>
    <mergeCell ref="AI16:AJ16"/>
    <mergeCell ref="AL16:AM16"/>
    <mergeCell ref="AN16:AO16"/>
    <mergeCell ref="AP16:AQ16"/>
    <mergeCell ref="AS16:AT16"/>
    <mergeCell ref="AU16:AV16"/>
    <mergeCell ref="BU16:BV16"/>
    <mergeCell ref="BX16:BY16"/>
    <mergeCell ref="BZ16:CA16"/>
    <mergeCell ref="CB16:CC16"/>
    <mergeCell ref="AW16:AX16"/>
    <mergeCell ref="AY16:AZ16"/>
    <mergeCell ref="BJ16:BK16"/>
    <mergeCell ref="BL16:BM16"/>
    <mergeCell ref="BN16:BO16"/>
    <mergeCell ref="BP16:BQ16"/>
    <mergeCell ref="BS16:BT16"/>
    <mergeCell ref="B16:C16"/>
    <mergeCell ref="D16:E16"/>
    <mergeCell ref="K16:L16"/>
    <mergeCell ref="R16:S16"/>
    <mergeCell ref="T16:U16"/>
    <mergeCell ref="AA16:AB16"/>
    <mergeCell ref="AC16:AD16"/>
    <mergeCell ref="B17:C17"/>
    <mergeCell ref="D17:E17"/>
    <mergeCell ref="K17:L17"/>
    <mergeCell ref="R17:S17"/>
    <mergeCell ref="T17:U17"/>
    <mergeCell ref="AA17:AB17"/>
    <mergeCell ref="AC17:AD17"/>
    <mergeCell ref="AG18:AH18"/>
    <mergeCell ref="AI18:AJ18"/>
    <mergeCell ref="AL18:AM18"/>
    <mergeCell ref="AN18:AO18"/>
    <mergeCell ref="AP18:AQ18"/>
    <mergeCell ref="AS18:AT18"/>
    <mergeCell ref="AU18:AV18"/>
    <mergeCell ref="BP18:BQ18"/>
    <mergeCell ref="BS18:BT18"/>
    <mergeCell ref="BU18:BV18"/>
    <mergeCell ref="BX18:BY18"/>
    <mergeCell ref="BZ18:CA18"/>
    <mergeCell ref="CB18:CC18"/>
    <mergeCell ref="AW18:AX18"/>
    <mergeCell ref="AY18:AZ18"/>
    <mergeCell ref="BB18:BC18"/>
    <mergeCell ref="BD18:BE18"/>
    <mergeCell ref="BJ18:BK18"/>
    <mergeCell ref="BL18:BM18"/>
    <mergeCell ref="BN18:BO18"/>
    <mergeCell ref="B18:C18"/>
    <mergeCell ref="D18:E18"/>
    <mergeCell ref="K18:L18"/>
    <mergeCell ref="R18:S18"/>
    <mergeCell ref="T18:U18"/>
    <mergeCell ref="AA18:AB18"/>
    <mergeCell ref="AC18:AD18"/>
    <mergeCell ref="BU19:BV19"/>
    <mergeCell ref="BX19:BY19"/>
    <mergeCell ref="BZ19:CA19"/>
    <mergeCell ref="AS19:AT19"/>
    <mergeCell ref="AU19:AV19"/>
    <mergeCell ref="AW19:AX19"/>
    <mergeCell ref="AY19:AZ19"/>
    <mergeCell ref="BB19:BC19"/>
    <mergeCell ref="BD19:BE19"/>
    <mergeCell ref="BF19:BH19"/>
    <mergeCell ref="BU21:BV21"/>
    <mergeCell ref="BX21:BY21"/>
    <mergeCell ref="BB21:BC21"/>
    <mergeCell ref="BD21:BE21"/>
    <mergeCell ref="BJ21:BK21"/>
    <mergeCell ref="BL21:BM21"/>
    <mergeCell ref="BN21:BO21"/>
    <mergeCell ref="BP21:BQ21"/>
    <mergeCell ref="BS21:BT21"/>
    <mergeCell ref="AC19:AD19"/>
    <mergeCell ref="AE19:AF19"/>
    <mergeCell ref="AG19:AH19"/>
    <mergeCell ref="AI19:AJ19"/>
    <mergeCell ref="AL19:AM19"/>
    <mergeCell ref="AN19:AO19"/>
    <mergeCell ref="AP19:AQ19"/>
    <mergeCell ref="B19:C19"/>
    <mergeCell ref="D19:E19"/>
    <mergeCell ref="K19:L19"/>
    <mergeCell ref="R19:S19"/>
    <mergeCell ref="T19:U19"/>
    <mergeCell ref="W19:X19"/>
    <mergeCell ref="AA19:AB19"/>
    <mergeCell ref="AG20:AH20"/>
    <mergeCell ref="AI20:AJ20"/>
    <mergeCell ref="AL20:AM20"/>
    <mergeCell ref="AN20:AO20"/>
    <mergeCell ref="AP20:AQ20"/>
    <mergeCell ref="AS20:AT20"/>
    <mergeCell ref="AU20:AV20"/>
    <mergeCell ref="BP20:BQ20"/>
    <mergeCell ref="BS20:BT20"/>
    <mergeCell ref="BU20:BV20"/>
    <mergeCell ref="BX20:BY20"/>
    <mergeCell ref="BZ20:CA20"/>
    <mergeCell ref="CB20:CC20"/>
    <mergeCell ref="BZ21:CA21"/>
    <mergeCell ref="CB21:CC21"/>
    <mergeCell ref="B20:C20"/>
    <mergeCell ref="D20:E20"/>
    <mergeCell ref="K20:L20"/>
    <mergeCell ref="R20:S20"/>
    <mergeCell ref="T20:U20"/>
    <mergeCell ref="AA20:AB20"/>
    <mergeCell ref="AC20:AD20"/>
    <mergeCell ref="B21:C21"/>
    <mergeCell ref="D21:E21"/>
    <mergeCell ref="K21:L21"/>
    <mergeCell ref="R21:S21"/>
    <mergeCell ref="T21:U21"/>
    <mergeCell ref="AA21:AB21"/>
    <mergeCell ref="AC21:AD21"/>
    <mergeCell ref="AW20:AX20"/>
    <mergeCell ref="AY20:AZ20"/>
    <mergeCell ref="BB20:BC20"/>
    <mergeCell ref="BD20:BE20"/>
    <mergeCell ref="BJ20:BK20"/>
    <mergeCell ref="BL20:BM20"/>
    <mergeCell ref="BN20:BO20"/>
    <mergeCell ref="AW13:AX13"/>
    <mergeCell ref="AY13:AZ13"/>
    <mergeCell ref="AG13:AH13"/>
    <mergeCell ref="AI13:AJ13"/>
    <mergeCell ref="AL13:AM13"/>
    <mergeCell ref="AN13:AO13"/>
    <mergeCell ref="AP13:AQ13"/>
    <mergeCell ref="AS13:AT13"/>
    <mergeCell ref="AU13:AV13"/>
    <mergeCell ref="BU13:BV13"/>
    <mergeCell ref="BX13:BY13"/>
    <mergeCell ref="BB13:BC13"/>
    <mergeCell ref="BD13:BE13"/>
    <mergeCell ref="BJ13:BK13"/>
    <mergeCell ref="BL13:BM13"/>
    <mergeCell ref="BN13:BO13"/>
    <mergeCell ref="BP13:BQ13"/>
    <mergeCell ref="BS13:BT13"/>
    <mergeCell ref="BZ14:CA14"/>
    <mergeCell ref="CB14:CC14"/>
    <mergeCell ref="BJ14:BK14"/>
    <mergeCell ref="BL14:BM14"/>
    <mergeCell ref="BN14:BO14"/>
    <mergeCell ref="BP14:BQ14"/>
    <mergeCell ref="BS14:BT14"/>
    <mergeCell ref="BU14:BV14"/>
    <mergeCell ref="BX14:BY14"/>
    <mergeCell ref="BZ15:CA15"/>
    <mergeCell ref="CB15:CC15"/>
    <mergeCell ref="BJ15:BK15"/>
    <mergeCell ref="BL15:BM15"/>
    <mergeCell ref="BN15:BO15"/>
    <mergeCell ref="BP15:BQ15"/>
    <mergeCell ref="BS15:BT15"/>
    <mergeCell ref="BU15:BV15"/>
    <mergeCell ref="BX15:BY15"/>
    <mergeCell ref="AG10:AH10"/>
    <mergeCell ref="AI10:AJ10"/>
    <mergeCell ref="AL10:AM10"/>
    <mergeCell ref="AN10:AO10"/>
    <mergeCell ref="AP10:AQ10"/>
    <mergeCell ref="AS10:AT10"/>
    <mergeCell ref="AU10:AV10"/>
    <mergeCell ref="AG11:AH11"/>
    <mergeCell ref="AI11:AJ11"/>
    <mergeCell ref="AL11:AM11"/>
    <mergeCell ref="AN11:AO11"/>
    <mergeCell ref="AP11:AQ11"/>
    <mergeCell ref="AS11:AT11"/>
    <mergeCell ref="AU11:AV11"/>
    <mergeCell ref="BP11:BQ11"/>
    <mergeCell ref="BS11:BT11"/>
    <mergeCell ref="BU11:BV11"/>
    <mergeCell ref="BX11:BY11"/>
    <mergeCell ref="BZ11:CA11"/>
    <mergeCell ref="CB11:CC11"/>
    <mergeCell ref="AW11:AX11"/>
    <mergeCell ref="AY11:AZ11"/>
    <mergeCell ref="BB11:BC11"/>
    <mergeCell ref="BD11:BE11"/>
    <mergeCell ref="BJ11:BK11"/>
    <mergeCell ref="BL11:BM11"/>
    <mergeCell ref="BN11:BO11"/>
    <mergeCell ref="BP12:BQ12"/>
    <mergeCell ref="BS12:BT12"/>
    <mergeCell ref="BU12:BV12"/>
    <mergeCell ref="BX12:BY12"/>
    <mergeCell ref="BZ12:CA12"/>
    <mergeCell ref="CB12:CC12"/>
    <mergeCell ref="BZ13:CA13"/>
    <mergeCell ref="CB13:CC13"/>
    <mergeCell ref="B13:C13"/>
    <mergeCell ref="D13:E13"/>
    <mergeCell ref="K13:L13"/>
    <mergeCell ref="R13:S13"/>
    <mergeCell ref="T13:U13"/>
    <mergeCell ref="AA13:AB13"/>
    <mergeCell ref="AC13:AD13"/>
    <mergeCell ref="AW10:AX10"/>
    <mergeCell ref="AY10:AZ10"/>
    <mergeCell ref="BB12:BC12"/>
    <mergeCell ref="BD12:BE12"/>
    <mergeCell ref="BJ12:BK12"/>
    <mergeCell ref="BL12:BM12"/>
    <mergeCell ref="BN12:BO12"/>
    <mergeCell ref="B14:C14"/>
    <mergeCell ref="D14:E14"/>
    <mergeCell ref="K14:L14"/>
    <mergeCell ref="R14:S14"/>
    <mergeCell ref="T14:U14"/>
    <mergeCell ref="AA14:AB14"/>
    <mergeCell ref="AC14:AD14"/>
    <mergeCell ref="B15:C15"/>
    <mergeCell ref="D15:E15"/>
    <mergeCell ref="K15:L15"/>
    <mergeCell ref="R15:S15"/>
    <mergeCell ref="T15:U15"/>
    <mergeCell ref="AA15:AB15"/>
    <mergeCell ref="AC15:AD15"/>
    <mergeCell ref="BP17:BQ17"/>
    <mergeCell ref="BS17:BT17"/>
    <mergeCell ref="BU17:BV17"/>
    <mergeCell ref="BX17:BY17"/>
    <mergeCell ref="BZ17:CA17"/>
    <mergeCell ref="CB17:CC17"/>
    <mergeCell ref="AW17:AX17"/>
    <mergeCell ref="AY17:AZ17"/>
    <mergeCell ref="BB17:BC17"/>
    <mergeCell ref="BD17:BE17"/>
    <mergeCell ref="BJ17:BK17"/>
    <mergeCell ref="BL17:BM17"/>
    <mergeCell ref="BN17:BO17"/>
    <mergeCell ref="B11:C11"/>
    <mergeCell ref="D11:E11"/>
    <mergeCell ref="K11:L11"/>
    <mergeCell ref="R11:S11"/>
    <mergeCell ref="T11:U11"/>
    <mergeCell ref="AA11:AB11"/>
    <mergeCell ref="AC11:AD11"/>
    <mergeCell ref="B12:C12"/>
    <mergeCell ref="D12:E12"/>
    <mergeCell ref="K12:L12"/>
    <mergeCell ref="R12:S12"/>
    <mergeCell ref="T12:U12"/>
    <mergeCell ref="AA12:AB12"/>
    <mergeCell ref="AC12:AD12"/>
    <mergeCell ref="AW14:AX14"/>
    <mergeCell ref="AY14:AZ14"/>
    <mergeCell ref="BB14:BC14"/>
    <mergeCell ref="BD14:BE14"/>
    <mergeCell ref="AG14:AH14"/>
    <mergeCell ref="AI14:AJ14"/>
    <mergeCell ref="AL14:AM14"/>
    <mergeCell ref="AN14:AO14"/>
    <mergeCell ref="AP14:AQ14"/>
    <mergeCell ref="AS14:AT14"/>
    <mergeCell ref="AU14:AV14"/>
    <mergeCell ref="AW15:AX15"/>
    <mergeCell ref="AY15:AZ15"/>
    <mergeCell ref="BB15:BC15"/>
    <mergeCell ref="BD15:BE15"/>
    <mergeCell ref="BB16:BC16"/>
    <mergeCell ref="BD16:BE16"/>
    <mergeCell ref="AG15:AH15"/>
    <mergeCell ref="AI15:AJ15"/>
    <mergeCell ref="AL15:AM15"/>
    <mergeCell ref="AN15:AO15"/>
    <mergeCell ref="AP15:AQ15"/>
    <mergeCell ref="AS15:AT15"/>
    <mergeCell ref="AU15:AV15"/>
    <mergeCell ref="AG17:AH17"/>
    <mergeCell ref="AI17:AJ17"/>
    <mergeCell ref="AL17:AM17"/>
    <mergeCell ref="AN17:AO17"/>
    <mergeCell ref="AP17:AQ17"/>
    <mergeCell ref="AS17:AT17"/>
    <mergeCell ref="AU17:AV17"/>
    <mergeCell ref="AW23:AX23"/>
    <mergeCell ref="AY23:AZ23"/>
    <mergeCell ref="AG23:AH23"/>
    <mergeCell ref="AI23:AJ23"/>
    <mergeCell ref="AL23:AM23"/>
    <mergeCell ref="AN23:AO23"/>
    <mergeCell ref="AP23:AQ23"/>
    <mergeCell ref="AS23:AT23"/>
    <mergeCell ref="AU23:AV23"/>
    <mergeCell ref="AG27:AH27"/>
    <mergeCell ref="AI27:AJ27"/>
    <mergeCell ref="AL27:AM27"/>
    <mergeCell ref="AN27:AO27"/>
    <mergeCell ref="AP27:AQ27"/>
    <mergeCell ref="AS27:AT27"/>
    <mergeCell ref="AU27:AV27"/>
    <mergeCell ref="BU27:BV27"/>
    <mergeCell ref="BX27:BY27"/>
    <mergeCell ref="BZ27:CA27"/>
    <mergeCell ref="CB27:CC27"/>
    <mergeCell ref="AW27:AX27"/>
    <mergeCell ref="AY27:AZ27"/>
    <mergeCell ref="BJ27:BK27"/>
    <mergeCell ref="BL27:BM27"/>
    <mergeCell ref="BN27:BO27"/>
    <mergeCell ref="BP27:BQ27"/>
    <mergeCell ref="BS27:BT27"/>
    <mergeCell ref="BU30:BV30"/>
    <mergeCell ref="BX30:BY30"/>
    <mergeCell ref="BB30:BC30"/>
    <mergeCell ref="BD30:BE30"/>
    <mergeCell ref="BJ30:BK30"/>
    <mergeCell ref="BL30:BM30"/>
    <mergeCell ref="BN30:BO30"/>
    <mergeCell ref="BP30:BQ30"/>
    <mergeCell ref="BS30:BT30"/>
    <mergeCell ref="B27:C27"/>
    <mergeCell ref="D27:E27"/>
    <mergeCell ref="K27:L27"/>
    <mergeCell ref="R27:S27"/>
    <mergeCell ref="T27:U27"/>
    <mergeCell ref="AA27:AB27"/>
    <mergeCell ref="AC27:AD27"/>
    <mergeCell ref="B28:C28"/>
    <mergeCell ref="D28:E28"/>
    <mergeCell ref="K28:L28"/>
    <mergeCell ref="R28:S28"/>
    <mergeCell ref="T28:U28"/>
    <mergeCell ref="AA28:AB28"/>
    <mergeCell ref="AC28:AD28"/>
    <mergeCell ref="AG29:AH29"/>
    <mergeCell ref="AI29:AJ29"/>
    <mergeCell ref="AL29:AM29"/>
    <mergeCell ref="AN29:AO29"/>
    <mergeCell ref="AP29:AQ29"/>
    <mergeCell ref="AS29:AT29"/>
    <mergeCell ref="AU29:AV29"/>
    <mergeCell ref="BP29:BQ29"/>
    <mergeCell ref="BS29:BT29"/>
    <mergeCell ref="BU29:BV29"/>
    <mergeCell ref="BX29:BY29"/>
    <mergeCell ref="BZ29:CA29"/>
    <mergeCell ref="CB29:CC29"/>
    <mergeCell ref="BZ30:CA30"/>
    <mergeCell ref="CB30:CC30"/>
    <mergeCell ref="B29:C29"/>
    <mergeCell ref="D29:E29"/>
    <mergeCell ref="K29:L29"/>
    <mergeCell ref="R29:S29"/>
    <mergeCell ref="T29:U29"/>
    <mergeCell ref="AA29:AB29"/>
    <mergeCell ref="AC29:AD29"/>
    <mergeCell ref="B30:C30"/>
    <mergeCell ref="D30:E30"/>
    <mergeCell ref="K30:L30"/>
    <mergeCell ref="R30:S30"/>
    <mergeCell ref="T30:U30"/>
    <mergeCell ref="AA30:AB30"/>
    <mergeCell ref="AC30:AD30"/>
    <mergeCell ref="AW29:AX29"/>
    <mergeCell ref="AY29:AZ29"/>
    <mergeCell ref="BB29:BC29"/>
    <mergeCell ref="BD29:BE29"/>
    <mergeCell ref="BJ29:BK29"/>
    <mergeCell ref="BL29:BM29"/>
    <mergeCell ref="BN29:BO29"/>
    <mergeCell ref="AG40:AH40"/>
    <mergeCell ref="AI40:AJ40"/>
    <mergeCell ref="AL40:AM40"/>
    <mergeCell ref="AN40:AO40"/>
    <mergeCell ref="AP40:AQ40"/>
    <mergeCell ref="AS40:AT40"/>
    <mergeCell ref="AU40:AV40"/>
    <mergeCell ref="BU40:BV40"/>
    <mergeCell ref="BX40:BY40"/>
    <mergeCell ref="BZ40:CA40"/>
    <mergeCell ref="CB40:CC40"/>
    <mergeCell ref="AW40:AX40"/>
    <mergeCell ref="AY40:AZ40"/>
    <mergeCell ref="BJ40:BK40"/>
    <mergeCell ref="BL40:BM40"/>
    <mergeCell ref="BN40:BO40"/>
    <mergeCell ref="BP40:BQ40"/>
    <mergeCell ref="BS40:BT40"/>
    <mergeCell ref="BU43:BV43"/>
    <mergeCell ref="BX43:BY43"/>
    <mergeCell ref="BB43:BC43"/>
    <mergeCell ref="BD43:BE43"/>
    <mergeCell ref="BJ43:BK43"/>
    <mergeCell ref="BL43:BM43"/>
    <mergeCell ref="BN43:BO43"/>
    <mergeCell ref="BP43:BQ43"/>
    <mergeCell ref="BS43:BT43"/>
    <mergeCell ref="B40:C40"/>
    <mergeCell ref="D40:E40"/>
    <mergeCell ref="K40:L40"/>
    <mergeCell ref="R40:S40"/>
    <mergeCell ref="T40:U40"/>
    <mergeCell ref="AA40:AB40"/>
    <mergeCell ref="AC40:AD40"/>
    <mergeCell ref="B41:C41"/>
    <mergeCell ref="D41:E41"/>
    <mergeCell ref="K41:L41"/>
    <mergeCell ref="R41:S41"/>
    <mergeCell ref="T41:U41"/>
    <mergeCell ref="AA41:AB41"/>
    <mergeCell ref="AC41:AD41"/>
    <mergeCell ref="AG42:AH42"/>
    <mergeCell ref="AI42:AJ42"/>
    <mergeCell ref="AL42:AM42"/>
    <mergeCell ref="AN42:AO42"/>
    <mergeCell ref="AP42:AQ42"/>
    <mergeCell ref="AS42:AT42"/>
    <mergeCell ref="AU42:AV42"/>
    <mergeCell ref="BP42:BQ42"/>
    <mergeCell ref="BS42:BT42"/>
    <mergeCell ref="BU42:BV42"/>
    <mergeCell ref="BX42:BY42"/>
    <mergeCell ref="BZ42:CA42"/>
    <mergeCell ref="CB42:CC42"/>
    <mergeCell ref="BZ43:CA43"/>
    <mergeCell ref="CB43:CC43"/>
    <mergeCell ref="B42:C42"/>
    <mergeCell ref="D42:E42"/>
    <mergeCell ref="K42:L42"/>
    <mergeCell ref="R42:S42"/>
    <mergeCell ref="T42:U42"/>
    <mergeCell ref="AA42:AB42"/>
    <mergeCell ref="AC42:AD42"/>
    <mergeCell ref="B43:C43"/>
    <mergeCell ref="D43:E43"/>
    <mergeCell ref="K43:L43"/>
    <mergeCell ref="R43:S43"/>
    <mergeCell ref="T43:U43"/>
    <mergeCell ref="AA43:AB43"/>
    <mergeCell ref="AC43:AD43"/>
    <mergeCell ref="AW42:AX42"/>
    <mergeCell ref="AY42:AZ42"/>
    <mergeCell ref="BB42:BC42"/>
    <mergeCell ref="BD42:BE42"/>
    <mergeCell ref="BJ42:BK42"/>
    <mergeCell ref="BL42:BM42"/>
    <mergeCell ref="BN42:BO42"/>
    <mergeCell ref="AW69:AX69"/>
    <mergeCell ref="AY69:AZ69"/>
    <mergeCell ref="AG69:AH69"/>
    <mergeCell ref="AI69:AJ69"/>
    <mergeCell ref="AL69:AM69"/>
    <mergeCell ref="AN69:AO69"/>
    <mergeCell ref="AP69:AQ69"/>
    <mergeCell ref="AS69:AT69"/>
    <mergeCell ref="AU69:AV69"/>
    <mergeCell ref="AG70:AH70"/>
    <mergeCell ref="AI70:AJ70"/>
    <mergeCell ref="AL70:AM70"/>
    <mergeCell ref="AN70:AO70"/>
    <mergeCell ref="AP70:AQ70"/>
    <mergeCell ref="AS70:AT70"/>
    <mergeCell ref="AU70:AV70"/>
    <mergeCell ref="BP70:BQ70"/>
    <mergeCell ref="BS70:BT70"/>
    <mergeCell ref="BU70:BV70"/>
    <mergeCell ref="BX70:BY70"/>
    <mergeCell ref="BZ70:CA70"/>
    <mergeCell ref="CB70:CC70"/>
    <mergeCell ref="AW70:AX70"/>
    <mergeCell ref="AY70:AZ70"/>
    <mergeCell ref="BB70:BC70"/>
    <mergeCell ref="BD70:BE70"/>
    <mergeCell ref="BJ70:BK70"/>
    <mergeCell ref="BL70:BM70"/>
    <mergeCell ref="BN70:BO70"/>
    <mergeCell ref="B70:C70"/>
    <mergeCell ref="D70:E70"/>
    <mergeCell ref="K70:L70"/>
    <mergeCell ref="R70:S70"/>
    <mergeCell ref="T70:U70"/>
    <mergeCell ref="AA70:AB70"/>
    <mergeCell ref="AC70:AD70"/>
    <mergeCell ref="BU71:BV71"/>
    <mergeCell ref="BX71:BY71"/>
    <mergeCell ref="BZ71:CA71"/>
    <mergeCell ref="AS71:AT71"/>
    <mergeCell ref="AU71:AV71"/>
    <mergeCell ref="AW71:AX71"/>
    <mergeCell ref="AY71:AZ71"/>
    <mergeCell ref="BB71:BC71"/>
    <mergeCell ref="BD71:BE71"/>
    <mergeCell ref="BF71:BH71"/>
    <mergeCell ref="BU73:BV73"/>
    <mergeCell ref="BX73:BY73"/>
    <mergeCell ref="BB73:BC73"/>
    <mergeCell ref="BD73:BE73"/>
    <mergeCell ref="BJ73:BK73"/>
    <mergeCell ref="BL73:BM73"/>
    <mergeCell ref="BN73:BO73"/>
    <mergeCell ref="BP73:BQ73"/>
    <mergeCell ref="BS73:BT73"/>
    <mergeCell ref="AC71:AD71"/>
    <mergeCell ref="AE71:AF71"/>
    <mergeCell ref="AG71:AH71"/>
    <mergeCell ref="AI71:AJ71"/>
    <mergeCell ref="AL71:AM71"/>
    <mergeCell ref="AN71:AO71"/>
    <mergeCell ref="AP71:AQ71"/>
    <mergeCell ref="B71:C71"/>
    <mergeCell ref="D71:E71"/>
    <mergeCell ref="K71:L71"/>
    <mergeCell ref="R71:S71"/>
    <mergeCell ref="T71:U71"/>
    <mergeCell ref="W71:X71"/>
    <mergeCell ref="AA71:AB71"/>
    <mergeCell ref="AG72:AH72"/>
    <mergeCell ref="AI72:AJ72"/>
    <mergeCell ref="AL72:AM72"/>
    <mergeCell ref="AN72:AO72"/>
    <mergeCell ref="AP72:AQ72"/>
    <mergeCell ref="AS72:AT72"/>
    <mergeCell ref="AU72:AV72"/>
    <mergeCell ref="BP72:BQ72"/>
    <mergeCell ref="BS72:BT72"/>
    <mergeCell ref="BU72:BV72"/>
    <mergeCell ref="BX72:BY72"/>
    <mergeCell ref="BZ72:CA72"/>
    <mergeCell ref="CB72:CC72"/>
    <mergeCell ref="BZ73:CA73"/>
    <mergeCell ref="CB73:CC73"/>
    <mergeCell ref="B72:C72"/>
    <mergeCell ref="D72:E72"/>
    <mergeCell ref="K72:L72"/>
    <mergeCell ref="R72:S72"/>
    <mergeCell ref="T72:U72"/>
    <mergeCell ref="AA72:AB72"/>
    <mergeCell ref="AC72:AD72"/>
    <mergeCell ref="B73:C73"/>
    <mergeCell ref="D73:E73"/>
    <mergeCell ref="K73:L73"/>
    <mergeCell ref="R73:S73"/>
    <mergeCell ref="T73:U73"/>
    <mergeCell ref="AA73:AB73"/>
    <mergeCell ref="AC73:AD73"/>
    <mergeCell ref="AW72:AX72"/>
    <mergeCell ref="AY72:AZ72"/>
    <mergeCell ref="BB72:BC72"/>
    <mergeCell ref="BD72:BE72"/>
    <mergeCell ref="BJ72:BK72"/>
    <mergeCell ref="BL72:BM72"/>
    <mergeCell ref="BN72:BO72"/>
    <mergeCell ref="AW63:AX63"/>
    <mergeCell ref="AY63:AZ63"/>
    <mergeCell ref="AG63:AH63"/>
    <mergeCell ref="AI63:AJ63"/>
    <mergeCell ref="AL63:AM63"/>
    <mergeCell ref="AN63:AO63"/>
    <mergeCell ref="AP63:AQ63"/>
    <mergeCell ref="AS63:AT63"/>
    <mergeCell ref="AU63:AV63"/>
    <mergeCell ref="BU63:BV63"/>
    <mergeCell ref="BX63:BY63"/>
    <mergeCell ref="BB63:BC63"/>
    <mergeCell ref="BD63:BE63"/>
    <mergeCell ref="BJ63:BK63"/>
    <mergeCell ref="BL63:BM63"/>
    <mergeCell ref="BN63:BO63"/>
    <mergeCell ref="BP63:BQ63"/>
    <mergeCell ref="BS63:BT63"/>
    <mergeCell ref="BZ64:CA64"/>
    <mergeCell ref="CB64:CC64"/>
    <mergeCell ref="BJ64:BK64"/>
    <mergeCell ref="BL64:BM64"/>
    <mergeCell ref="BN64:BO64"/>
    <mergeCell ref="BP64:BQ64"/>
    <mergeCell ref="BS64:BT64"/>
    <mergeCell ref="BU64:BV64"/>
    <mergeCell ref="BX64:BY64"/>
    <mergeCell ref="BZ65:CA65"/>
    <mergeCell ref="CB65:CC65"/>
    <mergeCell ref="BJ65:BK65"/>
    <mergeCell ref="BL65:BM65"/>
    <mergeCell ref="BN65:BO65"/>
    <mergeCell ref="BP65:BQ65"/>
    <mergeCell ref="BS65:BT65"/>
    <mergeCell ref="BU65:BV65"/>
    <mergeCell ref="BX65:BY65"/>
    <mergeCell ref="AG60:AH60"/>
    <mergeCell ref="AI60:AJ60"/>
    <mergeCell ref="AL60:AM60"/>
    <mergeCell ref="AN60:AO60"/>
    <mergeCell ref="AP60:AQ60"/>
    <mergeCell ref="AS60:AT60"/>
    <mergeCell ref="AU60:AV60"/>
    <mergeCell ref="AG61:AH61"/>
    <mergeCell ref="AI61:AJ61"/>
    <mergeCell ref="AL61:AM61"/>
    <mergeCell ref="AN61:AO61"/>
    <mergeCell ref="AP61:AQ61"/>
    <mergeCell ref="AS61:AT61"/>
    <mergeCell ref="AU61:AV61"/>
    <mergeCell ref="BP61:BQ61"/>
    <mergeCell ref="BS61:BT61"/>
    <mergeCell ref="BU61:BV61"/>
    <mergeCell ref="BX61:BY61"/>
    <mergeCell ref="BZ61:CA61"/>
    <mergeCell ref="CB61:CC61"/>
    <mergeCell ref="AW61:AX61"/>
    <mergeCell ref="AY61:AZ61"/>
    <mergeCell ref="BB61:BC61"/>
    <mergeCell ref="BD61:BE61"/>
    <mergeCell ref="BJ61:BK61"/>
    <mergeCell ref="BL61:BM61"/>
    <mergeCell ref="BN61:BO61"/>
    <mergeCell ref="BP62:BQ62"/>
    <mergeCell ref="BS62:BT62"/>
    <mergeCell ref="BU62:BV62"/>
    <mergeCell ref="BX62:BY62"/>
    <mergeCell ref="BZ62:CA62"/>
    <mergeCell ref="CB62:CC62"/>
    <mergeCell ref="BZ63:CA63"/>
    <mergeCell ref="CB63:CC63"/>
    <mergeCell ref="B63:C63"/>
    <mergeCell ref="D63:E63"/>
    <mergeCell ref="K63:L63"/>
    <mergeCell ref="R63:S63"/>
    <mergeCell ref="T63:U63"/>
    <mergeCell ref="AA63:AB63"/>
    <mergeCell ref="AC63:AD63"/>
    <mergeCell ref="AW60:AX60"/>
    <mergeCell ref="AY60:AZ60"/>
    <mergeCell ref="BB62:BC62"/>
    <mergeCell ref="BD62:BE62"/>
    <mergeCell ref="BJ62:BK62"/>
    <mergeCell ref="BL62:BM62"/>
    <mergeCell ref="BN62:BO62"/>
    <mergeCell ref="B64:C64"/>
    <mergeCell ref="D64:E64"/>
    <mergeCell ref="K64:L64"/>
    <mergeCell ref="R64:S64"/>
    <mergeCell ref="T64:U64"/>
    <mergeCell ref="AA64:AB64"/>
    <mergeCell ref="AC64:AD64"/>
    <mergeCell ref="B65:C65"/>
    <mergeCell ref="D65:E65"/>
    <mergeCell ref="K65:L65"/>
    <mergeCell ref="R65:S65"/>
    <mergeCell ref="T65:U65"/>
    <mergeCell ref="AA65:AB65"/>
    <mergeCell ref="AC65:AD65"/>
    <mergeCell ref="BP67:BQ67"/>
    <mergeCell ref="BS67:BT67"/>
    <mergeCell ref="BU67:BV67"/>
    <mergeCell ref="BX67:BY67"/>
    <mergeCell ref="BZ67:CA67"/>
    <mergeCell ref="CB67:CC67"/>
    <mergeCell ref="AW67:AX67"/>
    <mergeCell ref="AY67:AZ67"/>
    <mergeCell ref="BB67:BC67"/>
    <mergeCell ref="BD67:BE67"/>
    <mergeCell ref="BJ67:BK67"/>
    <mergeCell ref="BL67:BM67"/>
    <mergeCell ref="BN67:BO67"/>
    <mergeCell ref="B61:C61"/>
    <mergeCell ref="D61:E61"/>
    <mergeCell ref="K61:L61"/>
    <mergeCell ref="R61:S61"/>
    <mergeCell ref="T61:U61"/>
    <mergeCell ref="AA61:AB61"/>
    <mergeCell ref="AC61:AD61"/>
    <mergeCell ref="B62:C62"/>
    <mergeCell ref="D62:E62"/>
    <mergeCell ref="K62:L62"/>
    <mergeCell ref="R62:S62"/>
    <mergeCell ref="T62:U62"/>
    <mergeCell ref="AA62:AB62"/>
    <mergeCell ref="AC62:AD62"/>
    <mergeCell ref="AW64:AX64"/>
    <mergeCell ref="AY64:AZ64"/>
    <mergeCell ref="BB64:BC64"/>
    <mergeCell ref="BD64:BE64"/>
    <mergeCell ref="AG64:AH64"/>
    <mergeCell ref="AI64:AJ64"/>
    <mergeCell ref="AL64:AM64"/>
    <mergeCell ref="AN64:AO64"/>
    <mergeCell ref="AP64:AQ64"/>
    <mergeCell ref="AS64:AT64"/>
    <mergeCell ref="AU64:AV64"/>
    <mergeCell ref="AW65:AX65"/>
    <mergeCell ref="AY65:AZ65"/>
    <mergeCell ref="BB65:BC65"/>
    <mergeCell ref="BD65:BE65"/>
    <mergeCell ref="BB66:BC66"/>
    <mergeCell ref="BD66:BE66"/>
    <mergeCell ref="AG65:AH65"/>
    <mergeCell ref="AI65:AJ65"/>
    <mergeCell ref="AL65:AM65"/>
    <mergeCell ref="AN65:AO65"/>
    <mergeCell ref="AP65:AQ65"/>
    <mergeCell ref="AS65:AT65"/>
    <mergeCell ref="AU65:AV65"/>
    <mergeCell ref="AG67:AH67"/>
    <mergeCell ref="AI67:AJ67"/>
    <mergeCell ref="AL67:AM67"/>
    <mergeCell ref="AN67:AO67"/>
    <mergeCell ref="AP67:AQ67"/>
    <mergeCell ref="AS67:AT67"/>
    <mergeCell ref="AU67:AV67"/>
    <mergeCell ref="AW75:AX75"/>
    <mergeCell ref="AY75:AZ75"/>
    <mergeCell ref="AG75:AH75"/>
    <mergeCell ref="AI75:AJ75"/>
    <mergeCell ref="AL75:AM75"/>
    <mergeCell ref="AN75:AO75"/>
    <mergeCell ref="AP75:AQ75"/>
    <mergeCell ref="AS75:AT75"/>
    <mergeCell ref="AU75:AV75"/>
    <mergeCell ref="AW43:AX43"/>
    <mergeCell ref="AY43:AZ43"/>
    <mergeCell ref="AG43:AH43"/>
    <mergeCell ref="AI43:AJ43"/>
    <mergeCell ref="AL43:AM43"/>
    <mergeCell ref="AN43:AO43"/>
    <mergeCell ref="AP43:AQ43"/>
    <mergeCell ref="AS43:AT43"/>
    <mergeCell ref="AU43:AV43"/>
    <mergeCell ref="AG44:AH44"/>
    <mergeCell ref="AI44:AJ44"/>
    <mergeCell ref="AL44:AM44"/>
    <mergeCell ref="AN44:AO44"/>
    <mergeCell ref="AP44:AQ44"/>
    <mergeCell ref="AS44:AT44"/>
    <mergeCell ref="AU44:AV44"/>
    <mergeCell ref="BP44:BQ44"/>
    <mergeCell ref="BS44:BT44"/>
    <mergeCell ref="BU44:BV44"/>
    <mergeCell ref="BX44:BY44"/>
    <mergeCell ref="BZ44:CA44"/>
    <mergeCell ref="CB44:CC44"/>
    <mergeCell ref="AW44:AX44"/>
    <mergeCell ref="AY44:AZ44"/>
    <mergeCell ref="BB44:BC44"/>
    <mergeCell ref="BD44:BE44"/>
    <mergeCell ref="BJ44:BK44"/>
    <mergeCell ref="BL44:BM44"/>
    <mergeCell ref="BN44:BO44"/>
    <mergeCell ref="B44:C44"/>
    <mergeCell ref="D44:E44"/>
    <mergeCell ref="K44:L44"/>
    <mergeCell ref="R44:S44"/>
    <mergeCell ref="T44:U44"/>
    <mergeCell ref="AA44:AB44"/>
    <mergeCell ref="AC44:AD44"/>
    <mergeCell ref="BU45:BV45"/>
    <mergeCell ref="BX45:BY45"/>
    <mergeCell ref="BZ45:CA45"/>
    <mergeCell ref="AS45:AT45"/>
    <mergeCell ref="AU45:AV45"/>
    <mergeCell ref="AW45:AX45"/>
    <mergeCell ref="AY45:AZ45"/>
    <mergeCell ref="BB45:BC45"/>
    <mergeCell ref="BD45:BE45"/>
    <mergeCell ref="BF45:BH45"/>
    <mergeCell ref="BU47:BV47"/>
    <mergeCell ref="BX47:BY47"/>
    <mergeCell ref="BB47:BC47"/>
    <mergeCell ref="BD47:BE47"/>
    <mergeCell ref="BJ47:BK47"/>
    <mergeCell ref="BL47:BM47"/>
    <mergeCell ref="BN47:BO47"/>
    <mergeCell ref="BP47:BQ47"/>
    <mergeCell ref="BS47:BT47"/>
    <mergeCell ref="AC45:AD45"/>
    <mergeCell ref="AE45:AF45"/>
    <mergeCell ref="AG45:AH45"/>
    <mergeCell ref="AI45:AJ45"/>
    <mergeCell ref="AL45:AM45"/>
    <mergeCell ref="AN45:AO45"/>
    <mergeCell ref="AP45:AQ45"/>
    <mergeCell ref="B45:C45"/>
    <mergeCell ref="D45:E45"/>
    <mergeCell ref="K45:L45"/>
    <mergeCell ref="R45:S45"/>
    <mergeCell ref="T45:U45"/>
    <mergeCell ref="W45:X45"/>
    <mergeCell ref="AA45:AB45"/>
    <mergeCell ref="AG46:AH46"/>
    <mergeCell ref="AI46:AJ46"/>
    <mergeCell ref="AL46:AM46"/>
    <mergeCell ref="AN46:AO46"/>
    <mergeCell ref="AP46:AQ46"/>
    <mergeCell ref="AS46:AT46"/>
    <mergeCell ref="AU46:AV46"/>
    <mergeCell ref="BP46:BQ46"/>
    <mergeCell ref="BS46:BT46"/>
    <mergeCell ref="BU46:BV46"/>
    <mergeCell ref="BX46:BY46"/>
    <mergeCell ref="BZ46:CA46"/>
    <mergeCell ref="CB46:CC46"/>
    <mergeCell ref="BZ47:CA47"/>
    <mergeCell ref="CB47:CC47"/>
    <mergeCell ref="B46:C46"/>
    <mergeCell ref="D46:E46"/>
    <mergeCell ref="K46:L46"/>
    <mergeCell ref="R46:S46"/>
    <mergeCell ref="T46:U46"/>
    <mergeCell ref="AA46:AB46"/>
    <mergeCell ref="AC46:AD46"/>
    <mergeCell ref="B47:C47"/>
    <mergeCell ref="D47:E47"/>
    <mergeCell ref="K47:L47"/>
    <mergeCell ref="R47:S47"/>
    <mergeCell ref="T47:U47"/>
    <mergeCell ref="AA47:AB47"/>
    <mergeCell ref="AC47:AD47"/>
    <mergeCell ref="AW46:AX46"/>
    <mergeCell ref="AY46:AZ46"/>
    <mergeCell ref="BB46:BC46"/>
    <mergeCell ref="BD46:BE46"/>
    <mergeCell ref="BJ46:BK46"/>
    <mergeCell ref="BL46:BM46"/>
    <mergeCell ref="BN46:BO46"/>
    <mergeCell ref="AW37:AX37"/>
    <mergeCell ref="AY37:AZ37"/>
    <mergeCell ref="AG37:AH37"/>
    <mergeCell ref="AI37:AJ37"/>
    <mergeCell ref="AL37:AM37"/>
    <mergeCell ref="AN37:AO37"/>
    <mergeCell ref="AP37:AQ37"/>
    <mergeCell ref="AS37:AT37"/>
    <mergeCell ref="AU37:AV37"/>
    <mergeCell ref="BU37:BV37"/>
    <mergeCell ref="BX37:BY37"/>
    <mergeCell ref="BB37:BC37"/>
    <mergeCell ref="BD37:BE37"/>
    <mergeCell ref="BJ37:BK37"/>
    <mergeCell ref="BL37:BM37"/>
    <mergeCell ref="BN37:BO37"/>
    <mergeCell ref="BP37:BQ37"/>
    <mergeCell ref="BS37:BT37"/>
    <mergeCell ref="BZ38:CA38"/>
    <mergeCell ref="CB38:CC38"/>
    <mergeCell ref="BJ38:BK38"/>
    <mergeCell ref="BL38:BM38"/>
    <mergeCell ref="BN38:BO38"/>
    <mergeCell ref="BP38:BQ38"/>
    <mergeCell ref="BS38:BT38"/>
    <mergeCell ref="BU38:BV38"/>
    <mergeCell ref="BX38:BY38"/>
    <mergeCell ref="BZ39:CA39"/>
    <mergeCell ref="CB39:CC39"/>
    <mergeCell ref="BJ39:BK39"/>
    <mergeCell ref="BL39:BM39"/>
    <mergeCell ref="BN39:BO39"/>
    <mergeCell ref="BP39:BQ39"/>
    <mergeCell ref="BS39:BT39"/>
    <mergeCell ref="BU39:BV39"/>
    <mergeCell ref="BX39:BY39"/>
    <mergeCell ref="AG34:AH34"/>
    <mergeCell ref="AI34:AJ34"/>
    <mergeCell ref="AL34:AM34"/>
    <mergeCell ref="AN34:AO34"/>
    <mergeCell ref="AP34:AQ34"/>
    <mergeCell ref="AS34:AT34"/>
    <mergeCell ref="AU34:AV34"/>
    <mergeCell ref="AG35:AH35"/>
    <mergeCell ref="AI35:AJ35"/>
    <mergeCell ref="AL35:AM35"/>
    <mergeCell ref="AN35:AO35"/>
    <mergeCell ref="AP35:AQ35"/>
    <mergeCell ref="AS35:AT35"/>
    <mergeCell ref="AU35:AV35"/>
    <mergeCell ref="BP35:BQ35"/>
    <mergeCell ref="BS35:BT35"/>
    <mergeCell ref="BU35:BV35"/>
    <mergeCell ref="BX35:BY35"/>
    <mergeCell ref="BZ35:CA35"/>
    <mergeCell ref="CB35:CC35"/>
    <mergeCell ref="AW35:AX35"/>
    <mergeCell ref="AY35:AZ35"/>
    <mergeCell ref="BB35:BC35"/>
    <mergeCell ref="BD35:BE35"/>
    <mergeCell ref="BJ35:BK35"/>
    <mergeCell ref="BL35:BM35"/>
    <mergeCell ref="BN35:BO35"/>
    <mergeCell ref="BP36:BQ36"/>
    <mergeCell ref="BS36:BT36"/>
    <mergeCell ref="BU36:BV36"/>
    <mergeCell ref="BX36:BY36"/>
    <mergeCell ref="BZ36:CA36"/>
    <mergeCell ref="CB36:CC36"/>
    <mergeCell ref="BZ37:CA37"/>
    <mergeCell ref="CB37:CC37"/>
    <mergeCell ref="B37:C37"/>
    <mergeCell ref="D37:E37"/>
    <mergeCell ref="K37:L37"/>
    <mergeCell ref="R37:S37"/>
    <mergeCell ref="T37:U37"/>
    <mergeCell ref="AA37:AB37"/>
    <mergeCell ref="AC37:AD37"/>
    <mergeCell ref="AW34:AX34"/>
    <mergeCell ref="AY34:AZ34"/>
    <mergeCell ref="BB36:BC36"/>
    <mergeCell ref="BD36:BE36"/>
    <mergeCell ref="BJ36:BK36"/>
    <mergeCell ref="BL36:BM36"/>
    <mergeCell ref="BN36:BO36"/>
    <mergeCell ref="B38:C38"/>
    <mergeCell ref="D38:E38"/>
    <mergeCell ref="K38:L38"/>
    <mergeCell ref="R38:S38"/>
    <mergeCell ref="T38:U38"/>
    <mergeCell ref="AA38:AB38"/>
    <mergeCell ref="AC38:AD38"/>
    <mergeCell ref="B39:C39"/>
    <mergeCell ref="D39:E39"/>
    <mergeCell ref="K39:L39"/>
    <mergeCell ref="R39:S39"/>
    <mergeCell ref="T39:U39"/>
    <mergeCell ref="AA39:AB39"/>
    <mergeCell ref="AC39:AD39"/>
    <mergeCell ref="BP41:BQ41"/>
    <mergeCell ref="BS41:BT41"/>
    <mergeCell ref="BU41:BV41"/>
    <mergeCell ref="BX41:BY41"/>
    <mergeCell ref="BZ41:CA41"/>
    <mergeCell ref="CB41:CC41"/>
    <mergeCell ref="AW41:AX41"/>
    <mergeCell ref="AY41:AZ41"/>
    <mergeCell ref="BB41:BC41"/>
    <mergeCell ref="BD41:BE41"/>
    <mergeCell ref="BJ41:BK41"/>
    <mergeCell ref="BL41:BM41"/>
    <mergeCell ref="BN41:BO41"/>
    <mergeCell ref="B35:C35"/>
    <mergeCell ref="D35:E35"/>
    <mergeCell ref="K35:L35"/>
    <mergeCell ref="R35:S35"/>
    <mergeCell ref="T35:U35"/>
    <mergeCell ref="AA35:AB35"/>
    <mergeCell ref="AC35:AD35"/>
    <mergeCell ref="B36:C36"/>
    <mergeCell ref="D36:E36"/>
    <mergeCell ref="K36:L36"/>
    <mergeCell ref="R36:S36"/>
    <mergeCell ref="T36:U36"/>
    <mergeCell ref="AA36:AB36"/>
    <mergeCell ref="AC36:AD36"/>
    <mergeCell ref="AW38:AX38"/>
    <mergeCell ref="AY38:AZ38"/>
    <mergeCell ref="BB38:BC38"/>
    <mergeCell ref="BD38:BE38"/>
    <mergeCell ref="AG38:AH38"/>
    <mergeCell ref="AI38:AJ38"/>
    <mergeCell ref="AL38:AM38"/>
    <mergeCell ref="AN38:AO38"/>
    <mergeCell ref="AP38:AQ38"/>
    <mergeCell ref="AS38:AT38"/>
    <mergeCell ref="AU38:AV38"/>
    <mergeCell ref="AW39:AX39"/>
    <mergeCell ref="AY39:AZ39"/>
    <mergeCell ref="BB39:BC39"/>
    <mergeCell ref="BD39:BE39"/>
    <mergeCell ref="BB40:BC40"/>
    <mergeCell ref="BD40:BE40"/>
    <mergeCell ref="AG39:AH39"/>
    <mergeCell ref="AI39:AJ39"/>
    <mergeCell ref="AL39:AM39"/>
    <mergeCell ref="AN39:AO39"/>
    <mergeCell ref="AP39:AQ39"/>
    <mergeCell ref="AS39:AT39"/>
    <mergeCell ref="AU39:AV39"/>
    <mergeCell ref="AG41:AH41"/>
    <mergeCell ref="AI41:AJ41"/>
    <mergeCell ref="AL41:AM41"/>
    <mergeCell ref="AN41:AO41"/>
    <mergeCell ref="AP41:AQ41"/>
    <mergeCell ref="AS41:AT41"/>
    <mergeCell ref="AU41:AV41"/>
    <mergeCell ref="AW49:AX49"/>
    <mergeCell ref="AY49:AZ49"/>
    <mergeCell ref="AG49:AH49"/>
    <mergeCell ref="AI49:AJ49"/>
    <mergeCell ref="AL49:AM49"/>
    <mergeCell ref="AN49:AO49"/>
    <mergeCell ref="AP49:AQ49"/>
    <mergeCell ref="AS49:AT49"/>
    <mergeCell ref="AU49:AV49"/>
    <mergeCell ref="AG53:AH53"/>
    <mergeCell ref="AI53:AJ53"/>
    <mergeCell ref="AL53:AM53"/>
    <mergeCell ref="AN53:AO53"/>
    <mergeCell ref="AP53:AQ53"/>
    <mergeCell ref="AS53:AT53"/>
    <mergeCell ref="AU53:AV53"/>
    <mergeCell ref="BU53:BV53"/>
    <mergeCell ref="BX53:BY53"/>
    <mergeCell ref="BZ53:CA53"/>
    <mergeCell ref="CB53:CC53"/>
    <mergeCell ref="AW53:AX53"/>
    <mergeCell ref="AY53:AZ53"/>
    <mergeCell ref="BJ53:BK53"/>
    <mergeCell ref="BL53:BM53"/>
    <mergeCell ref="BN53:BO53"/>
    <mergeCell ref="BP53:BQ53"/>
    <mergeCell ref="BS53:BT53"/>
    <mergeCell ref="BU56:BV56"/>
    <mergeCell ref="BX56:BY56"/>
    <mergeCell ref="BB56:BC56"/>
    <mergeCell ref="BD56:BE56"/>
    <mergeCell ref="BJ56:BK56"/>
    <mergeCell ref="BL56:BM56"/>
    <mergeCell ref="BN56:BO56"/>
    <mergeCell ref="BP56:BQ56"/>
    <mergeCell ref="BS56:BT56"/>
    <mergeCell ref="B53:C53"/>
    <mergeCell ref="D53:E53"/>
    <mergeCell ref="K53:L53"/>
    <mergeCell ref="R53:S53"/>
    <mergeCell ref="T53:U53"/>
    <mergeCell ref="AA53:AB53"/>
    <mergeCell ref="AC53:AD53"/>
    <mergeCell ref="B54:C54"/>
    <mergeCell ref="D54:E54"/>
    <mergeCell ref="K54:L54"/>
    <mergeCell ref="R54:S54"/>
    <mergeCell ref="T54:U54"/>
    <mergeCell ref="AA54:AB54"/>
    <mergeCell ref="AC54:AD54"/>
    <mergeCell ref="AG55:AH55"/>
    <mergeCell ref="AI55:AJ55"/>
    <mergeCell ref="AL55:AM55"/>
    <mergeCell ref="AN55:AO55"/>
    <mergeCell ref="AP55:AQ55"/>
    <mergeCell ref="AS55:AT55"/>
    <mergeCell ref="AU55:AV55"/>
    <mergeCell ref="BP55:BQ55"/>
    <mergeCell ref="BS55:BT55"/>
    <mergeCell ref="BU55:BV55"/>
    <mergeCell ref="BX55:BY55"/>
    <mergeCell ref="BZ55:CA55"/>
    <mergeCell ref="CB55:CC55"/>
    <mergeCell ref="BZ56:CA56"/>
    <mergeCell ref="CB56:CC56"/>
    <mergeCell ref="B55:C55"/>
    <mergeCell ref="D55:E55"/>
    <mergeCell ref="K55:L55"/>
    <mergeCell ref="R55:S55"/>
    <mergeCell ref="T55:U55"/>
    <mergeCell ref="AA55:AB55"/>
    <mergeCell ref="AC55:AD55"/>
    <mergeCell ref="B56:C56"/>
    <mergeCell ref="D56:E56"/>
    <mergeCell ref="K56:L56"/>
    <mergeCell ref="R56:S56"/>
    <mergeCell ref="T56:U56"/>
    <mergeCell ref="AA56:AB56"/>
    <mergeCell ref="AC56:AD56"/>
    <mergeCell ref="AW55:AX55"/>
    <mergeCell ref="AY55:AZ55"/>
    <mergeCell ref="BB55:BC55"/>
    <mergeCell ref="BD55:BE55"/>
    <mergeCell ref="BJ55:BK55"/>
    <mergeCell ref="BL55:BM55"/>
    <mergeCell ref="BN55:BO55"/>
    <mergeCell ref="AW56:AX56"/>
    <mergeCell ref="AY56:AZ56"/>
    <mergeCell ref="AG56:AH56"/>
    <mergeCell ref="AI56:AJ56"/>
    <mergeCell ref="AL56:AM56"/>
    <mergeCell ref="AN56:AO56"/>
    <mergeCell ref="AP56:AQ56"/>
    <mergeCell ref="AS56:AT56"/>
    <mergeCell ref="AU56:AV56"/>
    <mergeCell ref="AG57:AH57"/>
    <mergeCell ref="AI57:AJ57"/>
    <mergeCell ref="AL57:AM57"/>
    <mergeCell ref="AN57:AO57"/>
    <mergeCell ref="AP57:AQ57"/>
    <mergeCell ref="AS57:AT57"/>
    <mergeCell ref="AU57:AV57"/>
    <mergeCell ref="BP57:BQ57"/>
    <mergeCell ref="BS57:BT57"/>
    <mergeCell ref="BU57:BV57"/>
    <mergeCell ref="BX57:BY57"/>
    <mergeCell ref="BZ57:CA57"/>
    <mergeCell ref="CB57:CC57"/>
    <mergeCell ref="AW57:AX57"/>
    <mergeCell ref="AY57:AZ57"/>
    <mergeCell ref="BB57:BC57"/>
    <mergeCell ref="BD57:BE57"/>
    <mergeCell ref="BJ57:BK57"/>
    <mergeCell ref="BL57:BM57"/>
    <mergeCell ref="BN57:BO57"/>
    <mergeCell ref="B57:C57"/>
    <mergeCell ref="D57:E57"/>
    <mergeCell ref="K57:L57"/>
    <mergeCell ref="R57:S57"/>
    <mergeCell ref="T57:U57"/>
    <mergeCell ref="AA57:AB57"/>
    <mergeCell ref="AC57:AD57"/>
    <mergeCell ref="BU58:BV58"/>
    <mergeCell ref="BX58:BY58"/>
    <mergeCell ref="BZ58:CA58"/>
    <mergeCell ref="AS58:AT58"/>
    <mergeCell ref="AU58:AV58"/>
    <mergeCell ref="AW58:AX58"/>
    <mergeCell ref="AY58:AZ58"/>
    <mergeCell ref="BB58:BC58"/>
    <mergeCell ref="BD58:BE58"/>
    <mergeCell ref="BF58:BH58"/>
    <mergeCell ref="BU60:BV60"/>
    <mergeCell ref="BX60:BY60"/>
    <mergeCell ref="BB60:BC60"/>
    <mergeCell ref="BD60:BE60"/>
    <mergeCell ref="BJ60:BK60"/>
    <mergeCell ref="BL60:BM60"/>
    <mergeCell ref="BN60:BO60"/>
    <mergeCell ref="BP60:BQ60"/>
    <mergeCell ref="BS60:BT60"/>
    <mergeCell ref="AC58:AD58"/>
    <mergeCell ref="AE58:AF58"/>
    <mergeCell ref="AG58:AH58"/>
    <mergeCell ref="AI58:AJ58"/>
    <mergeCell ref="AL58:AM58"/>
    <mergeCell ref="AN58:AO58"/>
    <mergeCell ref="AP58:AQ58"/>
    <mergeCell ref="B58:C58"/>
    <mergeCell ref="D58:E58"/>
    <mergeCell ref="K58:L58"/>
    <mergeCell ref="R58:S58"/>
    <mergeCell ref="T58:U58"/>
    <mergeCell ref="W58:X58"/>
    <mergeCell ref="AA58:AB58"/>
    <mergeCell ref="AG59:AH59"/>
    <mergeCell ref="AI59:AJ59"/>
    <mergeCell ref="AL59:AM59"/>
    <mergeCell ref="AN59:AO59"/>
    <mergeCell ref="AP59:AQ59"/>
    <mergeCell ref="AS59:AT59"/>
    <mergeCell ref="AU59:AV59"/>
    <mergeCell ref="BP59:BQ59"/>
    <mergeCell ref="BS59:BT59"/>
    <mergeCell ref="BU59:BV59"/>
    <mergeCell ref="BX59:BY59"/>
    <mergeCell ref="BZ59:CA59"/>
    <mergeCell ref="CB59:CC59"/>
    <mergeCell ref="BZ60:CA60"/>
    <mergeCell ref="CB60:CC60"/>
    <mergeCell ref="B59:C59"/>
    <mergeCell ref="D59:E59"/>
    <mergeCell ref="K59:L59"/>
    <mergeCell ref="R59:S59"/>
    <mergeCell ref="T59:U59"/>
    <mergeCell ref="AA59:AB59"/>
    <mergeCell ref="AC59:AD59"/>
    <mergeCell ref="B60:C60"/>
    <mergeCell ref="D60:E60"/>
    <mergeCell ref="K60:L60"/>
    <mergeCell ref="R60:S60"/>
    <mergeCell ref="T60:U60"/>
    <mergeCell ref="AA60:AB60"/>
    <mergeCell ref="AC60:AD60"/>
    <mergeCell ref="AW59:AX59"/>
    <mergeCell ref="AY59:AZ59"/>
    <mergeCell ref="BB59:BC59"/>
    <mergeCell ref="BD59:BE59"/>
    <mergeCell ref="BJ59:BK59"/>
    <mergeCell ref="BL59:BM59"/>
    <mergeCell ref="BN59:BO59"/>
    <mergeCell ref="AW50:AX50"/>
    <mergeCell ref="AY50:AZ50"/>
    <mergeCell ref="AG50:AH50"/>
    <mergeCell ref="AI50:AJ50"/>
    <mergeCell ref="AL50:AM50"/>
    <mergeCell ref="AN50:AO50"/>
    <mergeCell ref="AP50:AQ50"/>
    <mergeCell ref="AS50:AT50"/>
    <mergeCell ref="AU50:AV50"/>
    <mergeCell ref="BU50:BV50"/>
    <mergeCell ref="BX50:BY50"/>
    <mergeCell ref="BB50:BC50"/>
    <mergeCell ref="BD50:BE50"/>
    <mergeCell ref="BJ50:BK50"/>
    <mergeCell ref="BL50:BM50"/>
    <mergeCell ref="BN50:BO50"/>
    <mergeCell ref="BP50:BQ50"/>
    <mergeCell ref="BS50:BT50"/>
    <mergeCell ref="BZ51:CA51"/>
    <mergeCell ref="CB51:CC51"/>
    <mergeCell ref="BJ51:BK51"/>
    <mergeCell ref="BL51:BM51"/>
    <mergeCell ref="BN51:BO51"/>
    <mergeCell ref="BP51:BQ51"/>
    <mergeCell ref="BS51:BT51"/>
    <mergeCell ref="BU51:BV51"/>
    <mergeCell ref="BX51:BY51"/>
    <mergeCell ref="BZ52:CA52"/>
    <mergeCell ref="CB52:CC52"/>
    <mergeCell ref="BJ52:BK52"/>
    <mergeCell ref="BL52:BM52"/>
    <mergeCell ref="BN52:BO52"/>
    <mergeCell ref="BP52:BQ52"/>
    <mergeCell ref="BS52:BT52"/>
    <mergeCell ref="BU52:BV52"/>
    <mergeCell ref="BX52:BY52"/>
    <mergeCell ref="AG47:AH47"/>
    <mergeCell ref="AI47:AJ47"/>
    <mergeCell ref="AL47:AM47"/>
    <mergeCell ref="AN47:AO47"/>
    <mergeCell ref="AP47:AQ47"/>
    <mergeCell ref="AS47:AT47"/>
    <mergeCell ref="AU47:AV47"/>
    <mergeCell ref="AG48:AH48"/>
    <mergeCell ref="AI48:AJ48"/>
    <mergeCell ref="AL48:AM48"/>
    <mergeCell ref="AN48:AO48"/>
    <mergeCell ref="AP48:AQ48"/>
    <mergeCell ref="AS48:AT48"/>
    <mergeCell ref="AU48:AV48"/>
    <mergeCell ref="BP48:BQ48"/>
    <mergeCell ref="BS48:BT48"/>
    <mergeCell ref="BU48:BV48"/>
    <mergeCell ref="BX48:BY48"/>
    <mergeCell ref="BZ48:CA48"/>
    <mergeCell ref="CB48:CC48"/>
    <mergeCell ref="AW48:AX48"/>
    <mergeCell ref="AY48:AZ48"/>
    <mergeCell ref="BB48:BC48"/>
    <mergeCell ref="BD48:BE48"/>
    <mergeCell ref="BJ48:BK48"/>
    <mergeCell ref="BL48:BM48"/>
    <mergeCell ref="BN48:BO48"/>
    <mergeCell ref="BP49:BQ49"/>
    <mergeCell ref="BS49:BT49"/>
    <mergeCell ref="BU49:BV49"/>
    <mergeCell ref="BX49:BY49"/>
    <mergeCell ref="BZ49:CA49"/>
    <mergeCell ref="CB49:CC49"/>
    <mergeCell ref="BZ50:CA50"/>
    <mergeCell ref="CB50:CC50"/>
    <mergeCell ref="B50:C50"/>
    <mergeCell ref="D50:E50"/>
    <mergeCell ref="K50:L50"/>
    <mergeCell ref="R50:S50"/>
    <mergeCell ref="T50:U50"/>
    <mergeCell ref="AA50:AB50"/>
    <mergeCell ref="AC50:AD50"/>
    <mergeCell ref="AW47:AX47"/>
    <mergeCell ref="AY47:AZ47"/>
    <mergeCell ref="BB49:BC49"/>
    <mergeCell ref="BD49:BE49"/>
    <mergeCell ref="BJ49:BK49"/>
    <mergeCell ref="BL49:BM49"/>
    <mergeCell ref="BN49:BO49"/>
    <mergeCell ref="B51:C51"/>
    <mergeCell ref="D51:E51"/>
    <mergeCell ref="K51:L51"/>
    <mergeCell ref="R51:S51"/>
    <mergeCell ref="T51:U51"/>
    <mergeCell ref="AA51:AB51"/>
    <mergeCell ref="AC51:AD51"/>
    <mergeCell ref="B52:C52"/>
    <mergeCell ref="D52:E52"/>
    <mergeCell ref="K52:L52"/>
    <mergeCell ref="R52:S52"/>
    <mergeCell ref="T52:U52"/>
    <mergeCell ref="AA52:AB52"/>
    <mergeCell ref="AC52:AD52"/>
    <mergeCell ref="BP54:BQ54"/>
    <mergeCell ref="BS54:BT54"/>
    <mergeCell ref="BU54:BV54"/>
    <mergeCell ref="BX54:BY54"/>
    <mergeCell ref="BZ54:CA54"/>
    <mergeCell ref="CB54:CC54"/>
    <mergeCell ref="AW54:AX54"/>
    <mergeCell ref="AY54:AZ54"/>
    <mergeCell ref="BB54:BC54"/>
    <mergeCell ref="BD54:BE54"/>
    <mergeCell ref="BJ54:BK54"/>
    <mergeCell ref="BL54:BM54"/>
    <mergeCell ref="BN54:BO54"/>
    <mergeCell ref="B48:C48"/>
    <mergeCell ref="D48:E48"/>
    <mergeCell ref="K48:L48"/>
    <mergeCell ref="R48:S48"/>
    <mergeCell ref="T48:U48"/>
    <mergeCell ref="AA48:AB48"/>
    <mergeCell ref="AC48:AD48"/>
    <mergeCell ref="B49:C49"/>
    <mergeCell ref="D49:E49"/>
    <mergeCell ref="K49:L49"/>
    <mergeCell ref="R49:S49"/>
    <mergeCell ref="T49:U49"/>
    <mergeCell ref="AA49:AB49"/>
    <mergeCell ref="AC49:AD49"/>
    <mergeCell ref="AW51:AX51"/>
    <mergeCell ref="AY51:AZ51"/>
    <mergeCell ref="BB51:BC51"/>
    <mergeCell ref="BD51:BE51"/>
    <mergeCell ref="AG51:AH51"/>
    <mergeCell ref="AI51:AJ51"/>
    <mergeCell ref="AL51:AM51"/>
    <mergeCell ref="AN51:AO51"/>
    <mergeCell ref="AP51:AQ51"/>
    <mergeCell ref="AS51:AT51"/>
    <mergeCell ref="AU51:AV51"/>
    <mergeCell ref="AW52:AX52"/>
    <mergeCell ref="AY52:AZ52"/>
    <mergeCell ref="BB52:BC52"/>
    <mergeCell ref="BD52:BE52"/>
    <mergeCell ref="BB53:BC53"/>
    <mergeCell ref="BD53:BE53"/>
    <mergeCell ref="AG52:AH52"/>
    <mergeCell ref="AI52:AJ52"/>
    <mergeCell ref="AL52:AM52"/>
    <mergeCell ref="AN52:AO52"/>
    <mergeCell ref="AP52:AQ52"/>
    <mergeCell ref="AS52:AT52"/>
    <mergeCell ref="AU52:AV52"/>
    <mergeCell ref="AG54:AH54"/>
    <mergeCell ref="AI54:AJ54"/>
    <mergeCell ref="AL54:AM54"/>
    <mergeCell ref="AN54:AO54"/>
    <mergeCell ref="AP54:AQ54"/>
    <mergeCell ref="AS54:AT54"/>
    <mergeCell ref="AU54:AV54"/>
    <mergeCell ref="AW62:AX62"/>
    <mergeCell ref="AY62:AZ62"/>
    <mergeCell ref="AG62:AH62"/>
    <mergeCell ref="AI62:AJ62"/>
    <mergeCell ref="AL62:AM62"/>
    <mergeCell ref="AN62:AO62"/>
    <mergeCell ref="AP62:AQ62"/>
    <mergeCell ref="AS62:AT62"/>
    <mergeCell ref="AU62:AV62"/>
    <mergeCell ref="AG66:AH66"/>
    <mergeCell ref="AI66:AJ66"/>
    <mergeCell ref="AL66:AM66"/>
    <mergeCell ref="AN66:AO66"/>
    <mergeCell ref="AP66:AQ66"/>
    <mergeCell ref="AS66:AT66"/>
    <mergeCell ref="AU66:AV66"/>
    <mergeCell ref="BU66:BV66"/>
    <mergeCell ref="BX66:BY66"/>
    <mergeCell ref="BZ66:CA66"/>
    <mergeCell ref="CB66:CC66"/>
    <mergeCell ref="AW66:AX66"/>
    <mergeCell ref="AY66:AZ66"/>
    <mergeCell ref="BJ66:BK66"/>
    <mergeCell ref="BL66:BM66"/>
    <mergeCell ref="BN66:BO66"/>
    <mergeCell ref="BP66:BQ66"/>
    <mergeCell ref="BS66:BT66"/>
    <mergeCell ref="BU69:BV69"/>
    <mergeCell ref="BX69:BY69"/>
    <mergeCell ref="BB69:BC69"/>
    <mergeCell ref="BD69:BE69"/>
    <mergeCell ref="BJ69:BK69"/>
    <mergeCell ref="BL69:BM69"/>
    <mergeCell ref="BN69:BO69"/>
    <mergeCell ref="BP69:BQ69"/>
    <mergeCell ref="BS69:BT69"/>
    <mergeCell ref="B66:C66"/>
    <mergeCell ref="D66:E66"/>
    <mergeCell ref="K66:L66"/>
    <mergeCell ref="R66:S66"/>
    <mergeCell ref="T66:U66"/>
    <mergeCell ref="AA66:AB66"/>
    <mergeCell ref="AC66:AD66"/>
    <mergeCell ref="B67:C67"/>
    <mergeCell ref="D67:E67"/>
    <mergeCell ref="K67:L67"/>
    <mergeCell ref="R67:S67"/>
    <mergeCell ref="T67:U67"/>
    <mergeCell ref="AA67:AB67"/>
    <mergeCell ref="AC67:AD67"/>
    <mergeCell ref="AG68:AH68"/>
    <mergeCell ref="AI68:AJ68"/>
    <mergeCell ref="AL68:AM68"/>
    <mergeCell ref="AN68:AO68"/>
    <mergeCell ref="AP68:AQ68"/>
    <mergeCell ref="AS68:AT68"/>
    <mergeCell ref="AU68:AV68"/>
    <mergeCell ref="BP68:BQ68"/>
    <mergeCell ref="BS68:BT68"/>
    <mergeCell ref="BU68:BV68"/>
    <mergeCell ref="BX68:BY68"/>
    <mergeCell ref="BZ68:CA68"/>
    <mergeCell ref="CB68:CC68"/>
    <mergeCell ref="BZ69:CA69"/>
    <mergeCell ref="CB69:CC69"/>
    <mergeCell ref="B68:C68"/>
    <mergeCell ref="D68:E68"/>
    <mergeCell ref="K68:L68"/>
    <mergeCell ref="R68:S68"/>
    <mergeCell ref="T68:U68"/>
    <mergeCell ref="AA68:AB68"/>
    <mergeCell ref="AC68:AD68"/>
    <mergeCell ref="B69:C69"/>
    <mergeCell ref="D69:E69"/>
    <mergeCell ref="K69:L69"/>
    <mergeCell ref="R69:S69"/>
    <mergeCell ref="T69:U69"/>
    <mergeCell ref="AA69:AB69"/>
    <mergeCell ref="AC69:AD69"/>
    <mergeCell ref="AW68:AX68"/>
    <mergeCell ref="AY68:AZ68"/>
    <mergeCell ref="BB68:BC68"/>
    <mergeCell ref="BD68:BE68"/>
    <mergeCell ref="BJ68:BK68"/>
    <mergeCell ref="BL68:BM68"/>
    <mergeCell ref="BN68:BO68"/>
    <mergeCell ref="AG79:AH79"/>
    <mergeCell ref="AI79:AJ79"/>
    <mergeCell ref="AL79:AM79"/>
    <mergeCell ref="AN79:AO79"/>
    <mergeCell ref="AP79:AQ79"/>
    <mergeCell ref="AS79:AT79"/>
    <mergeCell ref="AU79:AV79"/>
    <mergeCell ref="BU79:BV79"/>
    <mergeCell ref="BX79:BY79"/>
    <mergeCell ref="BZ79:CA79"/>
    <mergeCell ref="CB79:CC79"/>
    <mergeCell ref="AW79:AX79"/>
    <mergeCell ref="AY79:AZ79"/>
    <mergeCell ref="BJ79:BK79"/>
    <mergeCell ref="BL79:BM79"/>
    <mergeCell ref="BN79:BO79"/>
    <mergeCell ref="BP79:BQ79"/>
    <mergeCell ref="BS79:BT79"/>
    <mergeCell ref="BU82:BV82"/>
    <mergeCell ref="BX82:BY82"/>
    <mergeCell ref="BB82:BC82"/>
    <mergeCell ref="BD82:BE82"/>
    <mergeCell ref="BJ82:BK82"/>
    <mergeCell ref="BL82:BM82"/>
    <mergeCell ref="BN82:BO82"/>
    <mergeCell ref="BP82:BQ82"/>
    <mergeCell ref="BS82:BT82"/>
    <mergeCell ref="B79:C79"/>
    <mergeCell ref="D79:E79"/>
    <mergeCell ref="K79:L79"/>
    <mergeCell ref="R79:S79"/>
    <mergeCell ref="T79:U79"/>
    <mergeCell ref="AA79:AB79"/>
    <mergeCell ref="AC79:AD79"/>
    <mergeCell ref="B80:C80"/>
    <mergeCell ref="D80:E80"/>
    <mergeCell ref="K80:L80"/>
    <mergeCell ref="R80:S80"/>
    <mergeCell ref="T80:U80"/>
    <mergeCell ref="AA80:AB80"/>
    <mergeCell ref="AC80:AD80"/>
    <mergeCell ref="AG81:AH81"/>
    <mergeCell ref="AI81:AJ81"/>
    <mergeCell ref="AL81:AM81"/>
    <mergeCell ref="AN81:AO81"/>
    <mergeCell ref="AP81:AQ81"/>
    <mergeCell ref="AS81:AT81"/>
    <mergeCell ref="AU81:AV81"/>
    <mergeCell ref="BP81:BQ81"/>
    <mergeCell ref="BS81:BT81"/>
    <mergeCell ref="BU81:BV81"/>
    <mergeCell ref="BX81:BY81"/>
    <mergeCell ref="BZ81:CA81"/>
    <mergeCell ref="CB81:CC81"/>
    <mergeCell ref="BZ82:CA82"/>
    <mergeCell ref="CB82:CC82"/>
    <mergeCell ref="B81:C81"/>
    <mergeCell ref="D81:E81"/>
    <mergeCell ref="K81:L81"/>
    <mergeCell ref="R81:S81"/>
    <mergeCell ref="T81:U81"/>
    <mergeCell ref="AA81:AB81"/>
    <mergeCell ref="AC81:AD81"/>
    <mergeCell ref="B82:C82"/>
    <mergeCell ref="D82:E82"/>
    <mergeCell ref="K82:L82"/>
    <mergeCell ref="R82:S82"/>
    <mergeCell ref="T82:U82"/>
    <mergeCell ref="AA82:AB82"/>
    <mergeCell ref="AC82:AD82"/>
    <mergeCell ref="AW81:AX81"/>
    <mergeCell ref="AY81:AZ81"/>
    <mergeCell ref="BB81:BC81"/>
    <mergeCell ref="BD81:BE81"/>
    <mergeCell ref="BJ81:BK81"/>
    <mergeCell ref="BL81:BM81"/>
    <mergeCell ref="BN81:BO81"/>
    <mergeCell ref="AW76:AX76"/>
    <mergeCell ref="AY76:AZ76"/>
    <mergeCell ref="AG76:AH76"/>
    <mergeCell ref="AI76:AJ76"/>
    <mergeCell ref="AL76:AM76"/>
    <mergeCell ref="AN76:AO76"/>
    <mergeCell ref="AP76:AQ76"/>
    <mergeCell ref="AS76:AT76"/>
    <mergeCell ref="AU76:AV76"/>
    <mergeCell ref="BU76:BV76"/>
    <mergeCell ref="BX76:BY76"/>
    <mergeCell ref="BB76:BC76"/>
    <mergeCell ref="BD76:BE76"/>
    <mergeCell ref="BJ76:BK76"/>
    <mergeCell ref="BL76:BM76"/>
    <mergeCell ref="BN76:BO76"/>
    <mergeCell ref="BP76:BQ76"/>
    <mergeCell ref="BS76:BT76"/>
    <mergeCell ref="BZ77:CA77"/>
    <mergeCell ref="CB77:CC77"/>
    <mergeCell ref="BJ77:BK77"/>
    <mergeCell ref="BL77:BM77"/>
    <mergeCell ref="BN77:BO77"/>
    <mergeCell ref="BP77:BQ77"/>
    <mergeCell ref="BS77:BT77"/>
    <mergeCell ref="BU77:BV77"/>
    <mergeCell ref="BX77:BY77"/>
    <mergeCell ref="BZ78:CA78"/>
    <mergeCell ref="CB78:CC78"/>
    <mergeCell ref="BJ78:BK78"/>
    <mergeCell ref="BL78:BM78"/>
    <mergeCell ref="BN78:BO78"/>
    <mergeCell ref="BP78:BQ78"/>
    <mergeCell ref="BS78:BT78"/>
    <mergeCell ref="BU78:BV78"/>
    <mergeCell ref="BX78:BY78"/>
    <mergeCell ref="AG73:AH73"/>
    <mergeCell ref="AI73:AJ73"/>
    <mergeCell ref="AL73:AM73"/>
    <mergeCell ref="AN73:AO73"/>
    <mergeCell ref="AP73:AQ73"/>
    <mergeCell ref="AS73:AT73"/>
    <mergeCell ref="AU73:AV73"/>
    <mergeCell ref="AG74:AH74"/>
    <mergeCell ref="AI74:AJ74"/>
    <mergeCell ref="AL74:AM74"/>
    <mergeCell ref="AN74:AO74"/>
    <mergeCell ref="AP74:AQ74"/>
    <mergeCell ref="AS74:AT74"/>
    <mergeCell ref="AU74:AV74"/>
    <mergeCell ref="BP74:BQ74"/>
    <mergeCell ref="BS74:BT74"/>
    <mergeCell ref="BU74:BV74"/>
    <mergeCell ref="BX74:BY74"/>
    <mergeCell ref="BZ74:CA74"/>
    <mergeCell ref="CB74:CC74"/>
    <mergeCell ref="AW74:AX74"/>
    <mergeCell ref="AY74:AZ74"/>
    <mergeCell ref="BB74:BC74"/>
    <mergeCell ref="BD74:BE74"/>
    <mergeCell ref="BJ74:BK74"/>
    <mergeCell ref="BL74:BM74"/>
    <mergeCell ref="BN74:BO74"/>
    <mergeCell ref="BP75:BQ75"/>
    <mergeCell ref="BS75:BT75"/>
    <mergeCell ref="BU75:BV75"/>
    <mergeCell ref="BX75:BY75"/>
    <mergeCell ref="BZ75:CA75"/>
    <mergeCell ref="CB75:CC75"/>
    <mergeCell ref="BZ76:CA76"/>
    <mergeCell ref="CB76:CC76"/>
    <mergeCell ref="B76:C76"/>
    <mergeCell ref="D76:E76"/>
    <mergeCell ref="K76:L76"/>
    <mergeCell ref="R76:S76"/>
    <mergeCell ref="T76:U76"/>
    <mergeCell ref="AA76:AB76"/>
    <mergeCell ref="AC76:AD76"/>
    <mergeCell ref="AW73:AX73"/>
    <mergeCell ref="AY73:AZ73"/>
    <mergeCell ref="BB75:BC75"/>
    <mergeCell ref="BD75:BE75"/>
    <mergeCell ref="BJ75:BK75"/>
    <mergeCell ref="BL75:BM75"/>
    <mergeCell ref="BN75:BO75"/>
    <mergeCell ref="B77:C77"/>
    <mergeCell ref="D77:E77"/>
    <mergeCell ref="K77:L77"/>
    <mergeCell ref="R77:S77"/>
    <mergeCell ref="T77:U77"/>
    <mergeCell ref="AA77:AB77"/>
    <mergeCell ref="AC77:AD77"/>
    <mergeCell ref="B78:C78"/>
    <mergeCell ref="D78:E78"/>
    <mergeCell ref="K78:L78"/>
    <mergeCell ref="R78:S78"/>
    <mergeCell ref="T78:U78"/>
    <mergeCell ref="AA78:AB78"/>
    <mergeCell ref="AC78:AD78"/>
    <mergeCell ref="BP80:BQ80"/>
    <mergeCell ref="BS80:BT80"/>
    <mergeCell ref="BU80:BV80"/>
    <mergeCell ref="BX80:BY80"/>
    <mergeCell ref="BZ80:CA80"/>
    <mergeCell ref="CB80:CC80"/>
    <mergeCell ref="AW80:AX80"/>
    <mergeCell ref="AY80:AZ80"/>
    <mergeCell ref="BB80:BC80"/>
    <mergeCell ref="BD80:BE80"/>
    <mergeCell ref="BJ80:BK80"/>
    <mergeCell ref="BL80:BM80"/>
    <mergeCell ref="BN80:BO80"/>
    <mergeCell ref="B74:C74"/>
    <mergeCell ref="D74:E74"/>
    <mergeCell ref="K74:L74"/>
    <mergeCell ref="R74:S74"/>
    <mergeCell ref="T74:U74"/>
    <mergeCell ref="AA74:AB74"/>
    <mergeCell ref="AC74:AD74"/>
    <mergeCell ref="B75:C75"/>
    <mergeCell ref="D75:E75"/>
    <mergeCell ref="K75:L75"/>
    <mergeCell ref="R75:S75"/>
    <mergeCell ref="T75:U75"/>
    <mergeCell ref="AA75:AB75"/>
    <mergeCell ref="AC75:AD75"/>
    <mergeCell ref="AW77:AX77"/>
    <mergeCell ref="AY77:AZ77"/>
    <mergeCell ref="BB77:BC77"/>
    <mergeCell ref="BD77:BE77"/>
    <mergeCell ref="AG77:AH77"/>
    <mergeCell ref="AI77:AJ77"/>
    <mergeCell ref="AL77:AM77"/>
    <mergeCell ref="AN77:AO77"/>
    <mergeCell ref="AP77:AQ77"/>
    <mergeCell ref="AS77:AT77"/>
    <mergeCell ref="AU77:AV77"/>
    <mergeCell ref="AW78:AX78"/>
    <mergeCell ref="AY78:AZ78"/>
    <mergeCell ref="BB78:BC78"/>
    <mergeCell ref="BD78:BE78"/>
    <mergeCell ref="BB79:BC79"/>
    <mergeCell ref="BD79:BE79"/>
    <mergeCell ref="AG78:AH78"/>
    <mergeCell ref="AI78:AJ78"/>
    <mergeCell ref="AL78:AM78"/>
    <mergeCell ref="AN78:AO78"/>
    <mergeCell ref="AP78:AQ78"/>
    <mergeCell ref="AS78:AT78"/>
    <mergeCell ref="AU78:AV78"/>
    <mergeCell ref="AG80:AH80"/>
    <mergeCell ref="AI80:AJ80"/>
    <mergeCell ref="AL80:AM80"/>
    <mergeCell ref="AN80:AO80"/>
    <mergeCell ref="AP80:AQ80"/>
    <mergeCell ref="AS80:AT80"/>
    <mergeCell ref="AU80:AV80"/>
    <mergeCell ref="AW82:AX82"/>
    <mergeCell ref="AY82:AZ82"/>
    <mergeCell ref="AG82:AH82"/>
    <mergeCell ref="AI82:AJ82"/>
    <mergeCell ref="AL82:AM82"/>
    <mergeCell ref="AN82:AO82"/>
    <mergeCell ref="AP82:AQ82"/>
    <mergeCell ref="AS82:AT82"/>
    <mergeCell ref="AU82:AV82"/>
    <mergeCell ref="B83:C83"/>
    <mergeCell ref="D83:E83"/>
    <mergeCell ref="K83:L83"/>
    <mergeCell ref="R83:S83"/>
    <mergeCell ref="T83:U83"/>
    <mergeCell ref="AA83:AB83"/>
    <mergeCell ref="AC83:AD83"/>
    <mergeCell ref="AG83:AH83"/>
    <mergeCell ref="AI83:AJ83"/>
    <mergeCell ref="AL83:AM83"/>
    <mergeCell ref="AN83:AO83"/>
    <mergeCell ref="AP83:AQ83"/>
    <mergeCell ref="AS83:AT83"/>
    <mergeCell ref="AU83:AV83"/>
    <mergeCell ref="BP83:BQ83"/>
    <mergeCell ref="BS83:BT83"/>
    <mergeCell ref="BU83:BV83"/>
    <mergeCell ref="BX83:BY83"/>
    <mergeCell ref="BZ83:CA83"/>
    <mergeCell ref="CB83:CC83"/>
    <mergeCell ref="AW83:AX83"/>
    <mergeCell ref="AY83:AZ83"/>
    <mergeCell ref="BB83:BC83"/>
    <mergeCell ref="BD83:BE83"/>
    <mergeCell ref="BJ83:BK83"/>
    <mergeCell ref="BL83:BM83"/>
    <mergeCell ref="BN83:BO83"/>
  </mergeCell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75"/>
  <cols>
    <col customWidth="1" min="1" max="6" width="11.43"/>
  </cols>
  <sheetData>
    <row r="1">
      <c r="A1" s="187"/>
      <c r="B1" s="187"/>
      <c r="C1" s="187"/>
      <c r="D1" s="188"/>
      <c r="E1" s="188"/>
      <c r="F1" s="187"/>
    </row>
    <row r="2">
      <c r="A2" s="187"/>
      <c r="B2" s="189" t="s">
        <v>147</v>
      </c>
      <c r="C2" s="127"/>
      <c r="D2" s="190">
        <v>25.0</v>
      </c>
      <c r="E2" s="191" t="s">
        <v>148</v>
      </c>
      <c r="F2" s="192"/>
    </row>
    <row r="3">
      <c r="A3" s="192"/>
      <c r="B3" s="193" t="s">
        <v>149</v>
      </c>
      <c r="D3" s="194">
        <v>6.0</v>
      </c>
      <c r="E3" s="195" t="s">
        <v>148</v>
      </c>
      <c r="F3" s="192"/>
    </row>
    <row r="4">
      <c r="A4" s="192"/>
      <c r="B4" s="196" t="s">
        <v>150</v>
      </c>
      <c r="D4" s="194">
        <f>Individueel!D3</f>
        <v>82</v>
      </c>
      <c r="E4" s="197">
        <v>0.1</v>
      </c>
      <c r="F4" s="198"/>
    </row>
    <row r="5">
      <c r="A5" s="187"/>
      <c r="B5" s="193" t="s">
        <v>151</v>
      </c>
      <c r="D5" s="199">
        <f t="shared" ref="D5:D8" si="1">$D$4/(100*$E$4)*(100*E5)</f>
        <v>246</v>
      </c>
      <c r="E5" s="197">
        <v>0.3</v>
      </c>
      <c r="F5" s="192"/>
    </row>
    <row r="6">
      <c r="A6" s="192"/>
      <c r="B6" s="196" t="s">
        <v>152</v>
      </c>
      <c r="D6" s="199">
        <f t="shared" si="1"/>
        <v>164</v>
      </c>
      <c r="E6" s="197">
        <v>0.2</v>
      </c>
      <c r="F6" s="192"/>
    </row>
    <row r="7">
      <c r="A7" s="192"/>
      <c r="B7" s="196" t="s">
        <v>153</v>
      </c>
      <c r="D7" s="199">
        <f t="shared" si="1"/>
        <v>205</v>
      </c>
      <c r="E7" s="197">
        <v>0.25</v>
      </c>
      <c r="F7" s="198"/>
    </row>
    <row r="8">
      <c r="A8" s="192"/>
      <c r="B8" s="196" t="s">
        <v>154</v>
      </c>
      <c r="C8" s="196"/>
      <c r="D8" s="199">
        <f t="shared" si="1"/>
        <v>123</v>
      </c>
      <c r="E8" s="200">
        <v>0.15</v>
      </c>
      <c r="F8" s="198"/>
    </row>
    <row r="9">
      <c r="A9" s="192"/>
      <c r="B9" s="193" t="s">
        <v>55</v>
      </c>
      <c r="D9" s="199">
        <f>SUM(D4:D8)</f>
        <v>820</v>
      </c>
      <c r="E9" s="201"/>
      <c r="F9" s="192"/>
    </row>
    <row r="10">
      <c r="A10" s="187"/>
      <c r="B10" s="202" t="s">
        <v>63</v>
      </c>
      <c r="C10" s="123"/>
      <c r="D10" s="203">
        <f>D9/D2</f>
        <v>32.8</v>
      </c>
      <c r="E10" s="204"/>
      <c r="F10" s="192"/>
    </row>
    <row r="11">
      <c r="A11" s="205"/>
      <c r="B11" s="205"/>
      <c r="C11" s="205"/>
      <c r="D11" s="206"/>
      <c r="E11" s="205"/>
      <c r="F11" s="205"/>
    </row>
    <row r="12">
      <c r="A12" s="187"/>
      <c r="B12" s="207" t="s">
        <v>36</v>
      </c>
      <c r="C12" s="187"/>
      <c r="D12" s="188"/>
      <c r="E12" s="187"/>
      <c r="F12" s="187"/>
    </row>
  </sheetData>
  <mergeCells count="8">
    <mergeCell ref="B2:C2"/>
    <mergeCell ref="B3:C3"/>
    <mergeCell ref="B4:C4"/>
    <mergeCell ref="B5:C5"/>
    <mergeCell ref="B6:C6"/>
    <mergeCell ref="B7:C7"/>
    <mergeCell ref="B9:C9"/>
    <mergeCell ref="B10:C10"/>
  </mergeCells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2" max="16" width="17.29"/>
  </cols>
  <sheetData>
    <row r="1">
      <c r="A1" s="208"/>
      <c r="B1" s="209" t="s">
        <v>155</v>
      </c>
      <c r="C1" s="209" t="s">
        <v>156</v>
      </c>
      <c r="D1" s="209" t="s">
        <v>157</v>
      </c>
      <c r="E1" s="209" t="s">
        <v>158</v>
      </c>
      <c r="F1" s="209" t="s">
        <v>159</v>
      </c>
      <c r="G1" s="209" t="s">
        <v>160</v>
      </c>
      <c r="H1" s="209" t="s">
        <v>161</v>
      </c>
      <c r="I1" s="209" t="s">
        <v>162</v>
      </c>
      <c r="J1" s="209" t="s">
        <v>163</v>
      </c>
      <c r="K1" s="209" t="s">
        <v>164</v>
      </c>
      <c r="L1" s="209" t="s">
        <v>165</v>
      </c>
      <c r="M1" s="209" t="s">
        <v>166</v>
      </c>
      <c r="N1" s="209" t="s">
        <v>167</v>
      </c>
      <c r="O1" s="209" t="s">
        <v>168</v>
      </c>
      <c r="P1" s="209" t="s">
        <v>45</v>
      </c>
    </row>
    <row r="2">
      <c r="A2" s="210" t="s">
        <v>41</v>
      </c>
      <c r="B2" s="211">
        <v>1.0</v>
      </c>
      <c r="C2" s="211">
        <v>0.0</v>
      </c>
      <c r="D2" s="211">
        <v>0.0</v>
      </c>
      <c r="E2" s="211">
        <v>0.0</v>
      </c>
      <c r="F2" s="211">
        <v>1.0</v>
      </c>
      <c r="G2" s="211">
        <v>0.0</v>
      </c>
      <c r="H2" s="211">
        <v>0.0</v>
      </c>
      <c r="I2" s="211">
        <v>1.0</v>
      </c>
      <c r="J2" s="211">
        <v>1.0</v>
      </c>
      <c r="K2" s="211">
        <v>0.0</v>
      </c>
      <c r="L2" s="211">
        <v>0.0</v>
      </c>
      <c r="M2" s="211">
        <v>0.0</v>
      </c>
      <c r="N2" s="211">
        <v>0.0</v>
      </c>
      <c r="O2" s="211">
        <v>2.0</v>
      </c>
      <c r="P2" s="212">
        <f t="shared" ref="P2:P8" si="1">sum(B2:O2)</f>
        <v>6</v>
      </c>
    </row>
    <row r="3">
      <c r="A3" s="210" t="s">
        <v>40</v>
      </c>
      <c r="B3" s="211">
        <v>0.0</v>
      </c>
      <c r="C3" s="211">
        <v>0.0</v>
      </c>
      <c r="D3" s="211">
        <v>0.0</v>
      </c>
      <c r="E3" s="211">
        <v>1.0</v>
      </c>
      <c r="F3" s="211">
        <v>3.0</v>
      </c>
      <c r="G3" s="211">
        <v>0.0</v>
      </c>
      <c r="H3" s="211">
        <v>0.0</v>
      </c>
      <c r="I3" s="211">
        <v>3.0</v>
      </c>
      <c r="J3" s="211">
        <v>3.0</v>
      </c>
      <c r="K3" s="211">
        <v>1.0</v>
      </c>
      <c r="L3" s="211">
        <v>0.0</v>
      </c>
      <c r="M3" s="211">
        <v>2.0</v>
      </c>
      <c r="N3" s="211">
        <v>0.0</v>
      </c>
      <c r="O3" s="211">
        <v>5.0</v>
      </c>
      <c r="P3" s="212">
        <f t="shared" si="1"/>
        <v>18</v>
      </c>
    </row>
    <row r="4">
      <c r="A4" s="210" t="s">
        <v>43</v>
      </c>
      <c r="B4" s="211">
        <v>1.0</v>
      </c>
      <c r="C4" s="211">
        <v>0.0</v>
      </c>
      <c r="D4" s="211">
        <v>0.0</v>
      </c>
      <c r="E4" s="211">
        <v>2.0</v>
      </c>
      <c r="F4" s="211">
        <v>2.0</v>
      </c>
      <c r="G4" s="211">
        <v>1.0</v>
      </c>
      <c r="H4" s="211">
        <v>0.0</v>
      </c>
      <c r="I4" s="211">
        <v>3.0</v>
      </c>
      <c r="J4" s="211">
        <v>0.0</v>
      </c>
      <c r="K4" s="211">
        <v>3.0</v>
      </c>
      <c r="L4" s="211">
        <v>0.0</v>
      </c>
      <c r="M4" s="211">
        <v>1.0</v>
      </c>
      <c r="N4" s="211">
        <v>0.0</v>
      </c>
      <c r="O4" s="211">
        <v>1.0</v>
      </c>
      <c r="P4" s="212">
        <f t="shared" si="1"/>
        <v>14</v>
      </c>
    </row>
    <row r="5">
      <c r="A5" s="210" t="s">
        <v>39</v>
      </c>
      <c r="B5" s="211">
        <v>3.0</v>
      </c>
      <c r="C5" s="211">
        <v>0.0</v>
      </c>
      <c r="D5" s="211">
        <v>0.0</v>
      </c>
      <c r="E5" s="211">
        <v>0.0</v>
      </c>
      <c r="F5" s="211">
        <v>2.0</v>
      </c>
      <c r="G5" s="211">
        <v>0.0</v>
      </c>
      <c r="H5" s="211">
        <v>2.0</v>
      </c>
      <c r="I5" s="211">
        <v>4.0</v>
      </c>
      <c r="J5" s="211">
        <v>2.0</v>
      </c>
      <c r="K5" s="211">
        <v>1.0</v>
      </c>
      <c r="L5" s="211">
        <v>0.0</v>
      </c>
      <c r="M5" s="211">
        <v>1.0</v>
      </c>
      <c r="N5" s="211">
        <v>0.0</v>
      </c>
      <c r="O5" s="211">
        <v>5.0</v>
      </c>
      <c r="P5" s="212">
        <f t="shared" si="1"/>
        <v>20</v>
      </c>
    </row>
    <row r="6">
      <c r="A6" s="210" t="s">
        <v>44</v>
      </c>
      <c r="B6" s="211">
        <v>3.0</v>
      </c>
      <c r="C6" s="211">
        <v>1.0</v>
      </c>
      <c r="D6" s="211">
        <v>1.0</v>
      </c>
      <c r="E6" s="211">
        <v>0.0</v>
      </c>
      <c r="F6" s="211">
        <v>0.0</v>
      </c>
      <c r="G6" s="211">
        <v>0.0</v>
      </c>
      <c r="H6" s="211">
        <v>0.0</v>
      </c>
      <c r="I6" s="211">
        <v>2.0</v>
      </c>
      <c r="J6" s="211">
        <v>4.0</v>
      </c>
      <c r="K6" s="211">
        <v>0.0</v>
      </c>
      <c r="L6" s="211">
        <v>0.0</v>
      </c>
      <c r="M6" s="211">
        <v>0.0</v>
      </c>
      <c r="N6" s="211">
        <v>1.0</v>
      </c>
      <c r="O6" s="211">
        <v>3.0</v>
      </c>
      <c r="P6" s="212">
        <f t="shared" si="1"/>
        <v>15</v>
      </c>
    </row>
    <row r="7">
      <c r="A7" s="210" t="s">
        <v>42</v>
      </c>
      <c r="B7" s="211">
        <v>0.0</v>
      </c>
      <c r="C7" s="211">
        <v>1.0</v>
      </c>
      <c r="D7" s="211">
        <v>0.0</v>
      </c>
      <c r="E7" s="211">
        <v>1.0</v>
      </c>
      <c r="F7" s="211">
        <v>0.0</v>
      </c>
      <c r="G7" s="211">
        <v>0.0</v>
      </c>
      <c r="H7" s="211">
        <v>0.0</v>
      </c>
      <c r="I7" s="211">
        <v>1.0</v>
      </c>
      <c r="J7" s="211">
        <v>3.0</v>
      </c>
      <c r="K7" s="211">
        <v>0.0</v>
      </c>
      <c r="L7" s="211">
        <v>0.0</v>
      </c>
      <c r="M7" s="211">
        <v>1.0</v>
      </c>
      <c r="N7" s="211">
        <v>0.0</v>
      </c>
      <c r="O7" s="211">
        <v>2.0</v>
      </c>
      <c r="P7" s="212">
        <f t="shared" si="1"/>
        <v>9</v>
      </c>
    </row>
    <row r="8">
      <c r="A8" s="210" t="s">
        <v>169</v>
      </c>
      <c r="B8" s="211">
        <v>0.0</v>
      </c>
      <c r="C8" s="211">
        <v>0.0</v>
      </c>
      <c r="D8" s="211">
        <v>0.0</v>
      </c>
      <c r="E8" s="211">
        <v>0.0</v>
      </c>
      <c r="F8" s="211">
        <v>0.0</v>
      </c>
      <c r="G8" s="211">
        <v>0.0</v>
      </c>
      <c r="H8" s="211">
        <v>0.0</v>
      </c>
      <c r="I8" s="211">
        <v>0.0</v>
      </c>
      <c r="J8" s="211">
        <v>0.0</v>
      </c>
      <c r="K8" s="211">
        <v>0.0</v>
      </c>
      <c r="L8" s="211">
        <v>0.0</v>
      </c>
      <c r="M8" s="211">
        <v>0.0</v>
      </c>
      <c r="N8" s="211">
        <v>0.0</v>
      </c>
      <c r="O8" s="211">
        <v>0.0</v>
      </c>
      <c r="P8" s="212">
        <f t="shared" si="1"/>
        <v>0</v>
      </c>
    </row>
    <row r="9">
      <c r="A9" s="213" t="s">
        <v>45</v>
      </c>
      <c r="B9" s="214">
        <f t="shared" ref="B9:P9" si="2">SUM(B2:B8)</f>
        <v>8</v>
      </c>
      <c r="C9" s="214">
        <f t="shared" si="2"/>
        <v>2</v>
      </c>
      <c r="D9" s="214">
        <f t="shared" si="2"/>
        <v>1</v>
      </c>
      <c r="E9" s="214">
        <f t="shared" si="2"/>
        <v>4</v>
      </c>
      <c r="F9" s="214">
        <f t="shared" si="2"/>
        <v>8</v>
      </c>
      <c r="G9" s="214">
        <f t="shared" si="2"/>
        <v>1</v>
      </c>
      <c r="H9" s="214">
        <f t="shared" si="2"/>
        <v>2</v>
      </c>
      <c r="I9" s="214">
        <f t="shared" si="2"/>
        <v>14</v>
      </c>
      <c r="J9" s="214">
        <f t="shared" si="2"/>
        <v>13</v>
      </c>
      <c r="K9" s="214">
        <f t="shared" si="2"/>
        <v>5</v>
      </c>
      <c r="L9" s="214">
        <f t="shared" si="2"/>
        <v>0</v>
      </c>
      <c r="M9" s="214">
        <f t="shared" si="2"/>
        <v>5</v>
      </c>
      <c r="N9" s="214">
        <f t="shared" si="2"/>
        <v>1</v>
      </c>
      <c r="O9" s="214">
        <f t="shared" si="2"/>
        <v>18</v>
      </c>
      <c r="P9" s="214">
        <f t="shared" si="2"/>
        <v>82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29"/>
    <col customWidth="1" min="2" max="2" width="13.71"/>
    <col customWidth="1" min="3" max="3" width="20.71"/>
  </cols>
  <sheetData>
    <row r="1">
      <c r="A1" s="213" t="s">
        <v>170</v>
      </c>
      <c r="B1" s="213" t="s">
        <v>171</v>
      </c>
      <c r="C1" s="213" t="s">
        <v>172</v>
      </c>
      <c r="D1" s="213" t="s">
        <v>173</v>
      </c>
      <c r="E1" s="213" t="s">
        <v>174</v>
      </c>
      <c r="F1" s="215"/>
      <c r="G1" s="215"/>
      <c r="H1" s="213" t="s">
        <v>41</v>
      </c>
      <c r="I1" s="213" t="s">
        <v>42</v>
      </c>
      <c r="J1" s="213" t="s">
        <v>40</v>
      </c>
      <c r="K1" s="213" t="s">
        <v>43</v>
      </c>
      <c r="L1" s="213" t="s">
        <v>39</v>
      </c>
      <c r="M1" s="213" t="s">
        <v>44</v>
      </c>
    </row>
    <row r="2">
      <c r="A2" s="216" t="s">
        <v>175</v>
      </c>
      <c r="B2" s="216">
        <v>3.0</v>
      </c>
      <c r="C2" s="216" t="s">
        <v>176</v>
      </c>
      <c r="D2" s="216">
        <v>4.0</v>
      </c>
      <c r="E2">
        <f t="shared" ref="E2:E11" si="1">B2/D2</f>
        <v>0.75</v>
      </c>
      <c r="G2" s="216" t="s">
        <v>177</v>
      </c>
      <c r="H2" s="216">
        <f>E5+E8+E11</f>
        <v>14.83333333</v>
      </c>
      <c r="I2" s="216">
        <f>E5+E6+E7</f>
        <v>11.33333333</v>
      </c>
      <c r="J2" s="216">
        <f>E2+E5+E6</f>
        <v>7.583333333</v>
      </c>
      <c r="K2" s="216">
        <f>E2+E9+E10</f>
        <v>12.75</v>
      </c>
      <c r="L2" s="216">
        <f>E3+E4+E2</f>
        <v>17.75</v>
      </c>
      <c r="M2">
        <f>E2+E7+E8</f>
        <v>8.75</v>
      </c>
    </row>
    <row r="3">
      <c r="A3" s="216" t="s">
        <v>178</v>
      </c>
      <c r="B3" s="216">
        <v>10.0</v>
      </c>
      <c r="C3" s="216" t="s">
        <v>39</v>
      </c>
      <c r="D3" s="216">
        <v>1.0</v>
      </c>
      <c r="E3">
        <f t="shared" si="1"/>
        <v>10</v>
      </c>
      <c r="G3" s="216" t="s">
        <v>179</v>
      </c>
      <c r="H3">
        <f t="shared" ref="H3:M3" si="2">H2/3</f>
        <v>4.944444444</v>
      </c>
      <c r="I3">
        <f t="shared" si="2"/>
        <v>3.777777778</v>
      </c>
      <c r="J3">
        <f t="shared" si="2"/>
        <v>2.527777778</v>
      </c>
      <c r="K3">
        <f t="shared" si="2"/>
        <v>4.25</v>
      </c>
      <c r="L3">
        <f t="shared" si="2"/>
        <v>5.916666667</v>
      </c>
      <c r="M3">
        <f t="shared" si="2"/>
        <v>2.916666667</v>
      </c>
    </row>
    <row r="4">
      <c r="A4" s="216" t="s">
        <v>180</v>
      </c>
      <c r="B4" s="216">
        <v>7.0</v>
      </c>
      <c r="C4" s="216" t="s">
        <v>39</v>
      </c>
      <c r="D4" s="216">
        <v>1.0</v>
      </c>
      <c r="E4">
        <f t="shared" si="1"/>
        <v>7</v>
      </c>
    </row>
    <row r="5">
      <c r="A5" s="216" t="s">
        <v>181</v>
      </c>
      <c r="B5" s="216">
        <v>10.0</v>
      </c>
      <c r="C5" s="216" t="s">
        <v>182</v>
      </c>
      <c r="D5" s="216">
        <v>3.0</v>
      </c>
      <c r="E5">
        <f t="shared" si="1"/>
        <v>3.333333333</v>
      </c>
    </row>
    <row r="6">
      <c r="A6" s="216" t="s">
        <v>183</v>
      </c>
      <c r="B6" s="216">
        <v>7.0</v>
      </c>
      <c r="C6" s="216" t="s">
        <v>184</v>
      </c>
      <c r="D6" s="216">
        <v>2.0</v>
      </c>
      <c r="E6">
        <f t="shared" si="1"/>
        <v>3.5</v>
      </c>
    </row>
    <row r="7">
      <c r="A7" s="216" t="s">
        <v>185</v>
      </c>
      <c r="B7" s="216">
        <v>9.0</v>
      </c>
      <c r="C7" s="216" t="s">
        <v>186</v>
      </c>
      <c r="D7" s="216">
        <v>2.0</v>
      </c>
      <c r="E7">
        <f t="shared" si="1"/>
        <v>4.5</v>
      </c>
    </row>
    <row r="8">
      <c r="A8" s="216" t="s">
        <v>187</v>
      </c>
      <c r="B8" s="216">
        <v>7.0</v>
      </c>
      <c r="C8" s="216" t="s">
        <v>188</v>
      </c>
      <c r="D8" s="216">
        <v>2.0</v>
      </c>
      <c r="E8">
        <f t="shared" si="1"/>
        <v>3.5</v>
      </c>
    </row>
    <row r="9">
      <c r="A9" s="216" t="s">
        <v>189</v>
      </c>
      <c r="B9" s="216">
        <v>3.0</v>
      </c>
      <c r="C9" s="216" t="s">
        <v>43</v>
      </c>
      <c r="D9" s="216">
        <v>1.0</v>
      </c>
      <c r="E9">
        <f t="shared" si="1"/>
        <v>3</v>
      </c>
    </row>
    <row r="10">
      <c r="A10" s="216" t="s">
        <v>190</v>
      </c>
      <c r="B10" s="216">
        <v>9.0</v>
      </c>
      <c r="C10" s="216" t="s">
        <v>43</v>
      </c>
      <c r="D10" s="216">
        <v>1.0</v>
      </c>
      <c r="E10">
        <f t="shared" si="1"/>
        <v>9</v>
      </c>
    </row>
    <row r="11">
      <c r="A11" s="216" t="s">
        <v>191</v>
      </c>
      <c r="B11" s="216">
        <v>8.0</v>
      </c>
      <c r="C11" s="216" t="s">
        <v>41</v>
      </c>
      <c r="D11" s="216">
        <v>1.0</v>
      </c>
      <c r="E11">
        <f t="shared" si="1"/>
        <v>8</v>
      </c>
    </row>
    <row r="14">
      <c r="A14" s="217"/>
    </row>
    <row r="15">
      <c r="A15" s="217"/>
    </row>
    <row r="16">
      <c r="A16" s="217"/>
    </row>
  </sheetData>
  <drawing r:id="rId1"/>
</worksheet>
</file>