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ntal stemmen per provincie" sheetId="1" r:id="rId3"/>
    <sheet state="visible" name="Landelijke uitslagen" sheetId="2" r:id="rId4"/>
  </sheets>
  <definedNames/>
  <calcPr/>
</workbook>
</file>

<file path=xl/sharedStrings.xml><?xml version="1.0" encoding="utf-8"?>
<sst xmlns="http://schemas.openxmlformats.org/spreadsheetml/2006/main" count="329" uniqueCount="72">
  <si>
    <t>Provincie/gebied</t>
  </si>
  <si>
    <t>Totaal aantal stemmen</t>
  </si>
  <si>
    <t>% van het landelijk aantal stemmen</t>
  </si>
  <si>
    <t>Waarvan geldig</t>
  </si>
  <si>
    <t>% van het landelijk aantal geldige stemmen</t>
  </si>
  <si>
    <t xml:space="preserve">Totaal aantal ongeldige stemmen </t>
  </si>
  <si>
    <t>% van het landelijk aantal ongeldige stemmen</t>
  </si>
  <si>
    <t>BES-eilanden (Caribisch Nederland)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</si>
  <si>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</si>
  <si>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</si>
  <si>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</si>
  <si>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</si>
  <si>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</si>
  <si>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</si>
  <si>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</si>
  <si>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</si>
  <si>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</si>
  <si>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</si>
  <si>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</si>
  <si>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</si>
  <si>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Ik stem vanuit het buitenland</t>
  </si>
  <si>
    <t>Totaal</t>
  </si>
  <si>
    <t xml:space="preserve">BES-eilanden </t>
  </si>
  <si>
    <t>Partij</t>
  </si>
  <si>
    <t>% van het totaal aantal stemmen</t>
  </si>
  <si>
    <t>Totaal aantal ongeldige stemmen</t>
  </si>
  <si>
    <t>% van het totaal aantal ongeldige stemmen</t>
  </si>
  <si>
    <t>VVD</t>
  </si>
  <si>
    <t>PPvdA</t>
  </si>
  <si>
    <t>PVV</t>
  </si>
  <si>
    <t>CDA</t>
  </si>
  <si>
    <t>MPN</t>
  </si>
  <si>
    <t>D66</t>
  </si>
  <si>
    <t>GL</t>
  </si>
  <si>
    <t>PP</t>
  </si>
  <si>
    <t>Blanco</t>
  </si>
  <si>
    <t>Ambassade</t>
  </si>
  <si>
    <t>Waarvan ongeldig</t>
  </si>
  <si>
    <t>Genoteerde ongeldige stemmen</t>
  </si>
  <si>
    <t>Totaal aantal geldige stemmen</t>
  </si>
  <si>
    <t>Waarvan voor kiesdeler</t>
  </si>
  <si>
    <t>Aantal te verdelen zetels</t>
  </si>
  <si>
    <t>Kiesdeler</t>
  </si>
  <si>
    <t xml:space="preserve">Partij </t>
  </si>
  <si>
    <t>Stemmen per partij</t>
  </si>
  <si>
    <t>Uiteindelijk aantal stemmen</t>
  </si>
  <si>
    <t>Stemmen gedeeld door kiesdeler</t>
  </si>
  <si>
    <t>Totaal aantal hele zetels</t>
  </si>
  <si>
    <t>% ongeldig</t>
  </si>
  <si>
    <t>Totaal aantal zetels</t>
  </si>
  <si>
    <t>Aantal restzetels</t>
  </si>
  <si>
    <t>Restzetels</t>
  </si>
  <si>
    <t>Aantal zetels +1</t>
  </si>
  <si>
    <t>Gemiddeldes</t>
  </si>
  <si>
    <t>PPvdA + MPN</t>
  </si>
  <si>
    <t>Zetels</t>
  </si>
  <si>
    <t>% van de geldige stemmen</t>
  </si>
  <si>
    <t>% van de zetels</t>
  </si>
  <si>
    <t>Lijstverbinding</t>
  </si>
  <si>
    <t>Coalities</t>
  </si>
  <si>
    <t>Meerderheid</t>
  </si>
  <si>
    <t>Links (MPN+GL+PPvdA)</t>
  </si>
  <si>
    <t>Breedlinks (MPN+GL+PPvdA+PP)</t>
  </si>
  <si>
    <t>Centrum (GL+PPvdA+D66)</t>
  </si>
  <si>
    <t>Progressief (GL+PPvdA+D66)</t>
  </si>
  <si>
    <t>Progressief Plus (GL+PPvdA+D66+PP)</t>
  </si>
  <si>
    <t>Kunduz (GL+D66+VVD+CDA)</t>
  </si>
  <si>
    <t>Paars (PPvdA+VVD+D66)</t>
  </si>
  <si>
    <t>Paars Plus (PPvdA+D66+VVD+GL)</t>
  </si>
  <si>
    <t>Paars met de Bijbel (PPvdA+VVD+D66+CDA)</t>
  </si>
  <si>
    <t>Rechts (D66+VVD+CDA)</t>
  </si>
  <si>
    <t>Breedrechts (D66+VVD+CDA+PVV)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</si>
</sst>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/>
    <font>
      <color rgb="FFFFFFFF"/>
    </font>
    <font>
      <b/>
      <color rgb="FFFF0000"/>
    </font>
    <font>
      <b/>
      <color rgb="FFFFFFFF"/>
      <name val="Arial"/>
    </font>
    <font>
      <color rgb="FFFFFFFF"/>
      <name val="Arial"/>
    </font>
    <font>
      <b/>
      <color rgb="FFFFFFFF"/>
    </font>
    <font>
      <sz val="11.0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004D8F"/>
        <bgColor rgb="FF004D8F"/>
      </patternFill>
    </fill>
    <fill>
      <patternFill patternType="solid">
        <fgColor rgb="FFE2001A"/>
        <bgColor rgb="FFE2001A"/>
      </patternFill>
    </fill>
    <fill>
      <patternFill patternType="solid">
        <fgColor rgb="FF85817D"/>
        <bgColor rgb="FF85817D"/>
      </patternFill>
    </fill>
    <fill>
      <patternFill patternType="solid">
        <fgColor rgb="FF006B6E"/>
        <bgColor rgb="FF006B6E"/>
      </patternFill>
    </fill>
    <fill>
      <patternFill patternType="solid">
        <fgColor rgb="FFFF0000"/>
        <bgColor rgb="FFFF0000"/>
      </patternFill>
    </fill>
    <fill>
      <patternFill patternType="solid">
        <fgColor rgb="FF01AF40"/>
        <bgColor rgb="FF01AF40"/>
      </patternFill>
    </fill>
    <fill>
      <patternFill patternType="solid">
        <fgColor rgb="FF8FD91F"/>
        <bgColor rgb="FF8FD91F"/>
      </patternFill>
    </fill>
    <fill>
      <patternFill patternType="solid">
        <fgColor rgb="FF643794"/>
        <bgColor rgb="FF64379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0" fontId="1" numFmtId="0" xfId="0" applyFont="1"/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4" numFmtId="0" xfId="0" applyAlignment="1" applyFont="1">
      <alignment horizontal="center"/>
    </xf>
    <xf borderId="0" fillId="10" fontId="5" numFmtId="0" xfId="0" applyAlignment="1" applyFill="1" applyFont="1">
      <alignment vertical="bottom"/>
    </xf>
    <xf borderId="0" fillId="10" fontId="6" numFmtId="0" xfId="0" applyAlignment="1" applyFont="1">
      <alignment vertical="bottom"/>
    </xf>
    <xf borderId="0" fillId="10" fontId="7" numFmtId="0" xfId="0" applyAlignment="1" applyFont="1">
      <alignment readingOrder="0"/>
    </xf>
    <xf borderId="0" fillId="10" fontId="3" numFmtId="0" xfId="0" applyAlignment="1" applyFont="1">
      <alignment readingOrder="0"/>
    </xf>
    <xf borderId="0" fillId="0" fontId="8" numFmtId="0" xfId="0" applyFont="1"/>
    <xf borderId="0" fillId="11" fontId="9" numFmtId="0" xfId="0" applyFill="1" applyFont="1"/>
  </cellXfs>
  <cellStyles count="1">
    <cellStyle xfId="0" name="Normal" builtinId="0"/>
  </cellStyles>
  <dxfs count="4">
    <dxf>
      <font>
        <color rgb="FFB7E1CD"/>
      </font>
      <fill>
        <patternFill patternType="solid">
          <fgColor rgb="FFB7E1CD"/>
          <bgColor rgb="FFB7E1CD"/>
        </patternFill>
      </fill>
      <border/>
    </dxf>
    <dxf>
      <font>
        <color rgb="FFF4C7C3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1.0"/>
    <col customWidth="1" min="3" max="3" width="32.43"/>
    <col customWidth="1" min="4" max="4" width="28.14"/>
    <col customWidth="1" min="5" max="5" width="41.86"/>
    <col customWidth="1" min="6" max="6" width="28.71"/>
    <col customWidth="1" min="7" max="7" width="3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f>B28</f>
        <v>0</v>
      </c>
      <c r="C2" s="3">
        <v>0.0</v>
      </c>
      <c r="D2" s="2">
        <f>B28-D28</f>
        <v>0</v>
      </c>
      <c r="E2" s="3">
        <v>0.0</v>
      </c>
      <c r="F2">
        <f>B2-D2</f>
        <v>0</v>
      </c>
      <c r="G2" s="3">
        <v>0.0</v>
      </c>
    </row>
    <row r="3">
      <c r="A3" s="2" t="s">
        <v>8</v>
      </c>
      <c r="B3" s="2">
        <f>B40</f>
        <v>9</v>
      </c>
      <c r="C3" s="3">
        <f>B3/B16</f>
        <v>0.03169014085</v>
      </c>
      <c r="D3" s="2">
        <f t="shared" ref="D3:D16" si="1">B3-F3</f>
        <v>8</v>
      </c>
      <c r="E3" s="4">
        <f>D3/D16</f>
        <v>0.03361344538</v>
      </c>
      <c r="F3" s="2">
        <f>IFERROR(__xludf.DUMMYFUNCTION("importRange(""https://docs.google.com/spreadsheets/d/1-ILtASPuGeesucImDBMpKTO9hI3xNb9k967XeTE18eI/edit?usp=sharing"",""H12"")"),1.0)</f>
        <v>1</v>
      </c>
      <c r="G3" s="4">
        <f>F3/F16</f>
        <v>0.02173913043</v>
      </c>
    </row>
    <row r="4">
      <c r="A4" s="2" t="s">
        <v>9</v>
      </c>
      <c r="B4" s="2">
        <f>B52</f>
        <v>7</v>
      </c>
      <c r="C4" s="3">
        <f>B4/B16</f>
        <v>0.02464788732</v>
      </c>
      <c r="D4" s="2">
        <f t="shared" si="1"/>
        <v>6</v>
      </c>
      <c r="E4" s="4">
        <f>D4/D16</f>
        <v>0.02521008403</v>
      </c>
      <c r="F4" s="2">
        <f>IFERROR(__xludf.DUMMYFUNCTION("importRange(""https://docs.google.com/spreadsheets/d/1-ILtASPuGeesucImDBMpKTO9hI3xNb9k967XeTE18eI/edit?usp=sharing"",""H13"")"),1.0)</f>
        <v>1</v>
      </c>
      <c r="G4" s="4">
        <f>F4/F16</f>
        <v>0.02173913043</v>
      </c>
    </row>
    <row r="5">
      <c r="A5" s="2" t="s">
        <v>10</v>
      </c>
      <c r="B5" s="2">
        <f>B64</f>
        <v>12</v>
      </c>
      <c r="C5" s="3">
        <f>B5/B16</f>
        <v>0.04225352113</v>
      </c>
      <c r="D5" s="2">
        <f t="shared" si="1"/>
        <v>11</v>
      </c>
      <c r="E5" s="4">
        <f>D5/D16</f>
        <v>0.04621848739</v>
      </c>
      <c r="F5" s="2">
        <f>IFERROR(__xludf.DUMMYFUNCTION("importRange(""https://docs.google.com/spreadsheets/d/1-ILtASPuGeesucImDBMpKTO9hI3xNb9k967XeTE18eI/edit?usp=sharing"",""H14"")"),1.0)</f>
        <v>1</v>
      </c>
      <c r="G5" s="4">
        <f>F5/F16</f>
        <v>0.02173913043</v>
      </c>
    </row>
    <row r="6">
      <c r="A6" s="2" t="s">
        <v>11</v>
      </c>
      <c r="B6" s="2">
        <f>B76</f>
        <v>34</v>
      </c>
      <c r="C6" s="3">
        <f>B6/B16</f>
        <v>0.1197183099</v>
      </c>
      <c r="D6" s="2">
        <f t="shared" si="1"/>
        <v>28</v>
      </c>
      <c r="E6" s="4">
        <f>D6/D16</f>
        <v>0.1176470588</v>
      </c>
      <c r="F6" s="2">
        <f>IFERROR(__xludf.DUMMYFUNCTION("importRange(""https://docs.google.com/spreadsheets/d/1-ILtASPuGeesucImDBMpKTO9hI3xNb9k967XeTE18eI/edit?usp=sharing"",""H15"")"),6.0)</f>
        <v>6</v>
      </c>
      <c r="G6" s="4">
        <f>F6/F16</f>
        <v>0.1304347826</v>
      </c>
    </row>
    <row r="7">
      <c r="A7" s="2" t="s">
        <v>12</v>
      </c>
      <c r="B7" s="2">
        <f>B88</f>
        <v>21</v>
      </c>
      <c r="C7" s="3">
        <f>B7/B16</f>
        <v>0.07394366197</v>
      </c>
      <c r="D7" s="2">
        <f t="shared" si="1"/>
        <v>20</v>
      </c>
      <c r="E7" s="4">
        <f>D7/D16</f>
        <v>0.08403361345</v>
      </c>
      <c r="F7" s="2">
        <f>IFERROR(__xludf.DUMMYFUNCTION("importRange(""https://docs.google.com/spreadsheets/d/1-ILtASPuGeesucImDBMpKTO9hI3xNb9k967XeTE18eI/edit?usp=sharing"",""H16"")"),1.0)</f>
        <v>1</v>
      </c>
      <c r="G7" s="4">
        <f>F7/F16</f>
        <v>0.02173913043</v>
      </c>
    </row>
    <row r="8">
      <c r="A8" s="2" t="s">
        <v>13</v>
      </c>
      <c r="B8" s="2">
        <f>B100</f>
        <v>11</v>
      </c>
      <c r="C8" s="3">
        <f>B8/B16</f>
        <v>0.03873239437</v>
      </c>
      <c r="D8" s="2">
        <f t="shared" si="1"/>
        <v>9</v>
      </c>
      <c r="E8" s="4">
        <f>D8/D16</f>
        <v>0.03781512605</v>
      </c>
      <c r="F8" s="2">
        <f>IFERROR(__xludf.DUMMYFUNCTION("importRange(""https://docs.google.com/spreadsheets/d/1-ILtASPuGeesucImDBMpKTO9hI3xNb9k967XeTE18eI/edit?usp=sharing"",""H17"")"),2.0)</f>
        <v>2</v>
      </c>
      <c r="G8" s="4">
        <f>F8/F16</f>
        <v>0.04347826087</v>
      </c>
    </row>
    <row r="9">
      <c r="A9" s="2" t="s">
        <v>14</v>
      </c>
      <c r="B9" s="2">
        <f>B112</f>
        <v>28</v>
      </c>
      <c r="C9" s="4">
        <f>B9/B16</f>
        <v>0.0985915493</v>
      </c>
      <c r="D9" s="2">
        <f t="shared" si="1"/>
        <v>23</v>
      </c>
      <c r="E9" s="4">
        <f>D9/D16</f>
        <v>0.09663865546</v>
      </c>
      <c r="F9" s="2">
        <f>IFERROR(__xludf.DUMMYFUNCTION("importRange(""https://docs.google.com/spreadsheets/d/1-ILtASPuGeesucImDBMpKTO9hI3xNb9k967XeTE18eI/edit?usp=sharing"",""H18"")"),5.0)</f>
        <v>5</v>
      </c>
      <c r="G9" s="4">
        <f>F9/F16</f>
        <v>0.1086956522</v>
      </c>
    </row>
    <row r="10">
      <c r="A10" s="2" t="s">
        <v>15</v>
      </c>
      <c r="B10" s="2">
        <f>B124</f>
        <v>43</v>
      </c>
      <c r="C10" s="4">
        <f>B10/B16</f>
        <v>0.1514084507</v>
      </c>
      <c r="D10" s="2">
        <f t="shared" si="1"/>
        <v>39</v>
      </c>
      <c r="E10" s="4">
        <f>D10/D16</f>
        <v>0.1638655462</v>
      </c>
      <c r="F10" s="2">
        <f>IFERROR(__xludf.DUMMYFUNCTION("importRange(""https://docs.google.com/spreadsheets/d/1-ILtASPuGeesucImDBMpKTO9hI3xNb9k967XeTE18eI/edit?usp=sharing"",""H19"")"),4.0)</f>
        <v>4</v>
      </c>
      <c r="G10" s="4">
        <f>F10/F16</f>
        <v>0.08695652174</v>
      </c>
    </row>
    <row r="11">
      <c r="A11" s="2" t="s">
        <v>16</v>
      </c>
      <c r="B11" s="2">
        <f>B137</f>
        <v>24</v>
      </c>
      <c r="C11" s="4">
        <f>B11/B16</f>
        <v>0.08450704225</v>
      </c>
      <c r="D11" s="2">
        <f t="shared" si="1"/>
        <v>17</v>
      </c>
      <c r="E11" s="4">
        <f>D11/D16</f>
        <v>0.07142857143</v>
      </c>
      <c r="F11" s="2">
        <f>IFERROR(__xludf.DUMMYFUNCTION("importRange(""https://docs.google.com/spreadsheets/d/1-ILtASPuGeesucImDBMpKTO9hI3xNb9k967XeTE18eI/edit?usp=sharing"",""H20"")"),7.0)</f>
        <v>7</v>
      </c>
      <c r="G11" s="4">
        <f>F11/F16</f>
        <v>0.152173913</v>
      </c>
    </row>
    <row r="12">
      <c r="A12" s="2" t="s">
        <v>17</v>
      </c>
      <c r="B12" s="2">
        <f>B149</f>
        <v>21</v>
      </c>
      <c r="C12" s="4">
        <f>B12/B16</f>
        <v>0.07394366197</v>
      </c>
      <c r="D12" s="2">
        <f t="shared" si="1"/>
        <v>19</v>
      </c>
      <c r="E12" s="4">
        <f>D12/D16</f>
        <v>0.07983193277</v>
      </c>
      <c r="F12" s="2">
        <f>IFERROR(__xludf.DUMMYFUNCTION("importRange(""https://docs.google.com/spreadsheets/d/1-ILtASPuGeesucImDBMpKTO9hI3xNb9k967XeTE18eI/edit?usp=sharing"",""H21"")"),2.0)</f>
        <v>2</v>
      </c>
      <c r="G12" s="4">
        <f>F12/F16</f>
        <v>0.04347826087</v>
      </c>
    </row>
    <row r="13">
      <c r="A13" s="2" t="s">
        <v>18</v>
      </c>
      <c r="B13" s="2">
        <f>B161</f>
        <v>5</v>
      </c>
      <c r="C13" s="4">
        <f>B13/B16</f>
        <v>0.0176056338</v>
      </c>
      <c r="D13" s="2">
        <f t="shared" si="1"/>
        <v>3</v>
      </c>
      <c r="E13" s="4">
        <f>D13/D16</f>
        <v>0.01260504202</v>
      </c>
      <c r="F13" s="2">
        <f>IFERROR(__xludf.DUMMYFUNCTION("importRange(""https://docs.google.com/spreadsheets/d/1-ILtASPuGeesucImDBMpKTO9hI3xNb9k967XeTE18eI/edit?usp=sharing"",""H22"")"),2.0)</f>
        <v>2</v>
      </c>
      <c r="G13" s="4">
        <f>F13/F16</f>
        <v>0.04347826087</v>
      </c>
    </row>
    <row r="14">
      <c r="A14" s="2" t="s">
        <v>19</v>
      </c>
      <c r="B14" s="2">
        <f>B173</f>
        <v>53</v>
      </c>
      <c r="C14" s="4">
        <f>B14/B16</f>
        <v>0.1866197183</v>
      </c>
      <c r="D14" s="2">
        <f t="shared" si="1"/>
        <v>41</v>
      </c>
      <c r="E14" s="4">
        <f>D14/D16</f>
        <v>0.1722689076</v>
      </c>
      <c r="F14" s="2">
        <f>IFERROR(__xludf.DUMMYFUNCTION("importRange(""https://docs.google.com/spreadsheets/d/1-ILtASPuGeesucImDBMpKTO9hI3xNb9k967XeTE18eI/edit?usp=sharing"",""H23"")"),12.0)</f>
        <v>12</v>
      </c>
      <c r="G14" s="4">
        <f>F14/F16</f>
        <v>0.2608695652</v>
      </c>
    </row>
    <row r="15">
      <c r="A15" s="2" t="s">
        <v>20</v>
      </c>
      <c r="B15" s="2">
        <f>B185</f>
        <v>16</v>
      </c>
      <c r="C15" s="4">
        <f>B15/B16</f>
        <v>0.05633802817</v>
      </c>
      <c r="D15" s="2">
        <f t="shared" si="1"/>
        <v>14</v>
      </c>
      <c r="E15" s="4">
        <f>D15/D16</f>
        <v>0.05882352941</v>
      </c>
      <c r="F15" s="2">
        <f>IFERROR(__xludf.DUMMYFUNCTION("importRange(""https://docs.google.com/spreadsheets/d/1-ILtASPuGeesucImDBMpKTO9hI3xNb9k967XeTE18eI/edit?usp=sharing"",""H24"")"),2.0)</f>
        <v>2</v>
      </c>
      <c r="G15" s="4">
        <f>F15/F16</f>
        <v>0.04347826087</v>
      </c>
    </row>
    <row r="16">
      <c r="A16" s="2" t="s">
        <v>21</v>
      </c>
      <c r="B16">
        <f t="shared" ref="B16:C16" si="2">SUM(B2:B15)</f>
        <v>284</v>
      </c>
      <c r="C16" s="4">
        <f t="shared" si="2"/>
        <v>1</v>
      </c>
      <c r="D16" s="2">
        <f t="shared" si="1"/>
        <v>238</v>
      </c>
      <c r="E16" s="4">
        <f t="shared" ref="E16:G16" si="3">SUM(E2:E15)</f>
        <v>1</v>
      </c>
      <c r="F16">
        <f t="shared" si="3"/>
        <v>46</v>
      </c>
      <c r="G16" s="4">
        <f t="shared" si="3"/>
        <v>1</v>
      </c>
    </row>
    <row r="18">
      <c r="A18" s="1" t="s">
        <v>22</v>
      </c>
      <c r="B18" s="5"/>
      <c r="C18" s="5"/>
      <c r="D18" s="5"/>
      <c r="E18" s="5"/>
    </row>
    <row r="19">
      <c r="A19" s="1" t="s">
        <v>23</v>
      </c>
      <c r="B19" s="1" t="s">
        <v>1</v>
      </c>
      <c r="C19" s="1" t="s">
        <v>24</v>
      </c>
      <c r="D19" s="1" t="s">
        <v>25</v>
      </c>
      <c r="E19" s="1" t="s">
        <v>26</v>
      </c>
    </row>
    <row r="20">
      <c r="A20" s="6" t="s">
        <v>27</v>
      </c>
      <c r="B20" s="2">
        <v>0.0</v>
      </c>
      <c r="C20" s="4" t="str">
        <f>B20/B28</f>
        <v>#DIV/0!</v>
      </c>
      <c r="D20" s="2">
        <v>0.0</v>
      </c>
      <c r="E20" s="4" t="str">
        <f>D20/D28</f>
        <v>#DIV/0!</v>
      </c>
    </row>
    <row r="21">
      <c r="A21" s="7" t="s">
        <v>28</v>
      </c>
      <c r="B21" s="2">
        <v>0.0</v>
      </c>
      <c r="C21" s="4" t="str">
        <f>B21/B28</f>
        <v>#DIV/0!</v>
      </c>
      <c r="D21" s="2">
        <v>0.0</v>
      </c>
      <c r="E21" s="4" t="str">
        <f>D21/D28</f>
        <v>#DIV/0!</v>
      </c>
    </row>
    <row r="22">
      <c r="A22" s="8" t="s">
        <v>29</v>
      </c>
      <c r="B22" s="2">
        <v>0.0</v>
      </c>
      <c r="C22" s="4" t="str">
        <f>B22/B28</f>
        <v>#DIV/0!</v>
      </c>
      <c r="D22" s="2">
        <v>0.0</v>
      </c>
      <c r="E22" s="4" t="str">
        <f>D22/D28</f>
        <v>#DIV/0!</v>
      </c>
    </row>
    <row r="23">
      <c r="A23" s="9" t="s">
        <v>30</v>
      </c>
      <c r="B23" s="2">
        <v>0.0</v>
      </c>
      <c r="C23" s="4" t="str">
        <f>B23/B28</f>
        <v>#DIV/0!</v>
      </c>
      <c r="D23" s="2">
        <v>0.0</v>
      </c>
      <c r="E23" s="4" t="str">
        <f>D23/D28</f>
        <v>#DIV/0!</v>
      </c>
    </row>
    <row r="24">
      <c r="A24" s="10" t="s">
        <v>31</v>
      </c>
      <c r="B24" s="2">
        <v>0.0</v>
      </c>
      <c r="C24" s="4" t="str">
        <f>B24/B28</f>
        <v>#DIV/0!</v>
      </c>
      <c r="D24" s="2">
        <v>0.0</v>
      </c>
      <c r="E24" s="4" t="str">
        <f>D24/D28</f>
        <v>#DIV/0!</v>
      </c>
    </row>
    <row r="25">
      <c r="A25" s="11" t="s">
        <v>32</v>
      </c>
      <c r="B25" s="2">
        <v>0.0</v>
      </c>
      <c r="C25" s="4" t="str">
        <f>B25/B28</f>
        <v>#DIV/0!</v>
      </c>
      <c r="D25" s="2">
        <v>0.0</v>
      </c>
      <c r="E25" s="4" t="str">
        <f>D25/D28</f>
        <v>#DIV/0!</v>
      </c>
    </row>
    <row r="26">
      <c r="A26" s="12" t="s">
        <v>33</v>
      </c>
      <c r="B26" s="2">
        <v>0.0</v>
      </c>
      <c r="C26" s="4" t="str">
        <f>B26/B28</f>
        <v>#DIV/0!</v>
      </c>
      <c r="D26" s="2">
        <v>0.0</v>
      </c>
      <c r="E26" s="4" t="str">
        <f>D26/D28</f>
        <v>#DIV/0!</v>
      </c>
    </row>
    <row r="27">
      <c r="A27" s="13" t="s">
        <v>34</v>
      </c>
      <c r="B27" s="2">
        <v>0.0</v>
      </c>
      <c r="C27" s="4" t="str">
        <f>B27/B28</f>
        <v>#DIV/0!</v>
      </c>
      <c r="D27" s="2">
        <v>0.0</v>
      </c>
      <c r="E27" s="4" t="str">
        <f>D27/D28</f>
        <v>#DIV/0!</v>
      </c>
    </row>
    <row r="28">
      <c r="A28" s="1" t="s">
        <v>21</v>
      </c>
      <c r="B28">
        <f t="shared" ref="B28:E28" si="4">SUM(B20:B27)</f>
        <v>0</v>
      </c>
      <c r="C28" s="4" t="str">
        <f t="shared" si="4"/>
        <v>#DIV/0!</v>
      </c>
      <c r="D28">
        <f t="shared" si="4"/>
        <v>0</v>
      </c>
      <c r="E28" t="str">
        <f t="shared" si="4"/>
        <v>#DIV/0!</v>
      </c>
    </row>
    <row r="30">
      <c r="A30" s="1" t="s">
        <v>8</v>
      </c>
      <c r="B30" s="5"/>
      <c r="C30" s="5"/>
      <c r="D30" s="5"/>
      <c r="E30" s="5"/>
    </row>
    <row r="31">
      <c r="A31" s="1" t="s">
        <v>23</v>
      </c>
      <c r="B31" s="1" t="s">
        <v>1</v>
      </c>
      <c r="C31" s="1" t="s">
        <v>24</v>
      </c>
      <c r="D31" s="1" t="s">
        <v>25</v>
      </c>
      <c r="E31" s="1" t="s">
        <v>26</v>
      </c>
    </row>
    <row r="32">
      <c r="A32" s="6" t="s">
        <v>27</v>
      </c>
      <c r="B32" s="2">
        <v>0.0</v>
      </c>
      <c r="C32" s="4">
        <f>B32/B40</f>
        <v>0</v>
      </c>
      <c r="D32" s="2">
        <v>0.0</v>
      </c>
      <c r="E32" s="4" t="str">
        <f>D32/D40</f>
        <v>#DIV/0!</v>
      </c>
    </row>
    <row r="33">
      <c r="A33" s="7" t="s">
        <v>28</v>
      </c>
      <c r="B33" s="2">
        <v>0.0</v>
      </c>
      <c r="C33" s="4">
        <f>B33/B40</f>
        <v>0</v>
      </c>
      <c r="D33" s="2">
        <v>0.0</v>
      </c>
      <c r="E33" s="4" t="str">
        <f>D33/D40</f>
        <v>#DIV/0!</v>
      </c>
    </row>
    <row r="34">
      <c r="A34" s="8" t="s">
        <v>29</v>
      </c>
      <c r="B34" s="2">
        <v>0.0</v>
      </c>
      <c r="C34" s="4">
        <f>B34/B40</f>
        <v>0</v>
      </c>
      <c r="D34" s="2">
        <v>0.0</v>
      </c>
      <c r="E34" s="4" t="str">
        <f>D34/D40</f>
        <v>#DIV/0!</v>
      </c>
    </row>
    <row r="35">
      <c r="A35" s="9" t="s">
        <v>30</v>
      </c>
      <c r="B35" s="2">
        <v>0.0</v>
      </c>
      <c r="C35" s="4">
        <f>B35/B40</f>
        <v>0</v>
      </c>
      <c r="D35" s="2">
        <v>0.0</v>
      </c>
      <c r="E35" s="4" t="str">
        <f>D35/D40</f>
        <v>#DIV/0!</v>
      </c>
    </row>
    <row r="36">
      <c r="A36" s="10" t="s">
        <v>31</v>
      </c>
      <c r="B36" s="2">
        <v>0.0</v>
      </c>
      <c r="C36" s="4">
        <f>B36/B40</f>
        <v>0</v>
      </c>
      <c r="D36" s="2">
        <v>0.0</v>
      </c>
      <c r="E36" s="4" t="str">
        <f>D36/D40</f>
        <v>#DIV/0!</v>
      </c>
    </row>
    <row r="37">
      <c r="A37" s="11" t="s">
        <v>32</v>
      </c>
      <c r="B37" s="2">
        <v>0.0</v>
      </c>
      <c r="C37" s="4">
        <f>B37/B40</f>
        <v>0</v>
      </c>
      <c r="D37" s="2">
        <v>0.0</v>
      </c>
      <c r="E37" s="4" t="str">
        <f>D37/D40</f>
        <v>#DIV/0!</v>
      </c>
    </row>
    <row r="38">
      <c r="A38" s="12" t="s">
        <v>33</v>
      </c>
      <c r="B38" s="2">
        <v>0.0</v>
      </c>
      <c r="C38" s="4">
        <f>B38/B40</f>
        <v>0</v>
      </c>
      <c r="D38" s="2">
        <v>0.0</v>
      </c>
      <c r="E38" s="4" t="str">
        <f>D38/D40</f>
        <v>#DIV/0!</v>
      </c>
    </row>
    <row r="39">
      <c r="A39" s="13" t="s">
        <v>34</v>
      </c>
      <c r="B39" s="2">
        <v>0.0</v>
      </c>
      <c r="C39" s="4">
        <f>B39/B40</f>
        <v>0</v>
      </c>
      <c r="D39" s="2">
        <v>0.0</v>
      </c>
      <c r="E39" s="4" t="str">
        <f>D39/D40</f>
        <v>#DIV/0!</v>
      </c>
    </row>
    <row r="40">
      <c r="A40" s="1" t="s">
        <v>21</v>
      </c>
      <c r="B40">
        <f>IFERROR(__xludf.DUMMYFUNCTION("importRange(""https://docs.google.com/spreadsheets/d/1wJ_EGfyF3MOdLcWZ42XWyb1msf-wcMLcijflHOsFOuM/edit?usp=sharing"",""E8"")"),9.0)</f>
        <v>9</v>
      </c>
      <c r="C40" s="4">
        <f t="shared" ref="C40:E40" si="5">SUM(C32:C39)</f>
        <v>0</v>
      </c>
      <c r="D40">
        <f t="shared" si="5"/>
        <v>0</v>
      </c>
      <c r="E40" t="str">
        <f t="shared" si="5"/>
        <v>#DIV/0!</v>
      </c>
    </row>
    <row r="42">
      <c r="A42" s="1" t="s">
        <v>9</v>
      </c>
      <c r="B42" s="5"/>
      <c r="C42" s="5"/>
      <c r="D42" s="5"/>
      <c r="E42" s="5"/>
    </row>
    <row r="43">
      <c r="A43" s="1" t="s">
        <v>23</v>
      </c>
      <c r="B43" s="1" t="s">
        <v>1</v>
      </c>
      <c r="C43" s="1" t="s">
        <v>24</v>
      </c>
      <c r="D43" s="1" t="s">
        <v>25</v>
      </c>
      <c r="E43" s="1" t="s">
        <v>26</v>
      </c>
    </row>
    <row r="44">
      <c r="A44" s="6" t="s">
        <v>27</v>
      </c>
      <c r="B44" s="2">
        <v>0.0</v>
      </c>
      <c r="C44" s="4">
        <f>B44/B52</f>
        <v>0</v>
      </c>
      <c r="D44" s="2">
        <v>0.0</v>
      </c>
      <c r="E44" s="4" t="str">
        <f>D44/D52</f>
        <v>#DIV/0!</v>
      </c>
    </row>
    <row r="45">
      <c r="A45" s="7" t="s">
        <v>28</v>
      </c>
      <c r="B45" s="2">
        <v>0.0</v>
      </c>
      <c r="C45" s="4">
        <f>B45/B52</f>
        <v>0</v>
      </c>
      <c r="D45" s="2">
        <v>0.0</v>
      </c>
      <c r="E45" s="4" t="str">
        <f>D45/D52</f>
        <v>#DIV/0!</v>
      </c>
    </row>
    <row r="46">
      <c r="A46" s="8" t="s">
        <v>29</v>
      </c>
      <c r="B46" s="2">
        <v>0.0</v>
      </c>
      <c r="C46" s="4">
        <f>B46/B52</f>
        <v>0</v>
      </c>
      <c r="D46" s="2">
        <v>0.0</v>
      </c>
      <c r="E46" s="4" t="str">
        <f>D46/D52</f>
        <v>#DIV/0!</v>
      </c>
    </row>
    <row r="47">
      <c r="A47" s="9" t="s">
        <v>30</v>
      </c>
      <c r="B47" s="2">
        <v>0.0</v>
      </c>
      <c r="C47" s="4">
        <f>B47/B52</f>
        <v>0</v>
      </c>
      <c r="D47" s="2">
        <v>0.0</v>
      </c>
      <c r="E47" s="4" t="str">
        <f>D47/D52</f>
        <v>#DIV/0!</v>
      </c>
    </row>
    <row r="48">
      <c r="A48" s="10" t="s">
        <v>31</v>
      </c>
      <c r="B48" s="2">
        <v>0.0</v>
      </c>
      <c r="C48" s="4">
        <f>B48/B52</f>
        <v>0</v>
      </c>
      <c r="D48" s="2">
        <v>0.0</v>
      </c>
      <c r="E48" s="4" t="str">
        <f>D48/D52</f>
        <v>#DIV/0!</v>
      </c>
    </row>
    <row r="49">
      <c r="A49" s="11" t="s">
        <v>32</v>
      </c>
      <c r="B49" s="2">
        <v>0.0</v>
      </c>
      <c r="C49" s="4">
        <f>B49/B52</f>
        <v>0</v>
      </c>
      <c r="D49" s="2">
        <v>0.0</v>
      </c>
      <c r="E49" s="4" t="str">
        <f>D49/D52</f>
        <v>#DIV/0!</v>
      </c>
    </row>
    <row r="50">
      <c r="A50" s="12" t="s">
        <v>33</v>
      </c>
      <c r="B50" s="2">
        <v>0.0</v>
      </c>
      <c r="C50" s="4">
        <f>B50/B52</f>
        <v>0</v>
      </c>
      <c r="D50" s="2">
        <v>0.0</v>
      </c>
      <c r="E50" s="4" t="str">
        <f>D50/D52</f>
        <v>#DIV/0!</v>
      </c>
    </row>
    <row r="51">
      <c r="A51" s="13" t="s">
        <v>34</v>
      </c>
      <c r="B51" s="2">
        <v>0.0</v>
      </c>
      <c r="C51" s="4">
        <f>B51/B52</f>
        <v>0</v>
      </c>
      <c r="D51" s="2">
        <v>0.0</v>
      </c>
      <c r="E51" s="4" t="str">
        <f>D51/D52</f>
        <v>#DIV/0!</v>
      </c>
    </row>
    <row r="52">
      <c r="A52" s="1" t="s">
        <v>21</v>
      </c>
      <c r="B52" s="2">
        <f>IFERROR(__xludf.DUMMYFUNCTION("importRange(""https://docs.google.com/spreadsheets/d/1wJ_EGfyF3MOdLcWZ42XWyb1msf-wcMLcijflHOsFOuM/edit?usp=sharing"",""E12"")"),7.0)</f>
        <v>7</v>
      </c>
      <c r="C52" s="4">
        <f t="shared" ref="C52:E52" si="6">SUM(C44:C51)</f>
        <v>0</v>
      </c>
      <c r="D52">
        <f t="shared" si="6"/>
        <v>0</v>
      </c>
      <c r="E52" t="str">
        <f t="shared" si="6"/>
        <v>#DIV/0!</v>
      </c>
    </row>
    <row r="54">
      <c r="A54" s="1" t="s">
        <v>10</v>
      </c>
      <c r="B54" s="5"/>
      <c r="C54" s="5"/>
      <c r="D54" s="5"/>
      <c r="E54" s="5"/>
    </row>
    <row r="55">
      <c r="A55" s="1" t="s">
        <v>23</v>
      </c>
      <c r="B55" s="1" t="s">
        <v>1</v>
      </c>
      <c r="C55" s="1" t="s">
        <v>24</v>
      </c>
      <c r="D55" s="1" t="s">
        <v>25</v>
      </c>
      <c r="E55" s="1" t="s">
        <v>26</v>
      </c>
    </row>
    <row r="56">
      <c r="A56" s="6" t="s">
        <v>27</v>
      </c>
      <c r="B56" s="2">
        <v>0.0</v>
      </c>
      <c r="C56" s="4">
        <f>B56/B64</f>
        <v>0</v>
      </c>
      <c r="D56" s="2">
        <v>0.0</v>
      </c>
      <c r="E56" s="4" t="str">
        <f>D56/D64</f>
        <v>#DIV/0!</v>
      </c>
    </row>
    <row r="57">
      <c r="A57" s="7" t="s">
        <v>28</v>
      </c>
      <c r="B57" s="2">
        <v>0.0</v>
      </c>
      <c r="C57" s="4">
        <f>B57/B64</f>
        <v>0</v>
      </c>
      <c r="D57" s="2">
        <v>0.0</v>
      </c>
      <c r="E57" s="4" t="str">
        <f>D57/D64</f>
        <v>#DIV/0!</v>
      </c>
    </row>
    <row r="58">
      <c r="A58" s="8" t="s">
        <v>29</v>
      </c>
      <c r="B58" s="2">
        <v>0.0</v>
      </c>
      <c r="C58" s="4">
        <f>B58/B64</f>
        <v>0</v>
      </c>
      <c r="D58" s="2">
        <v>0.0</v>
      </c>
      <c r="E58" s="4" t="str">
        <f>D58/D64</f>
        <v>#DIV/0!</v>
      </c>
    </row>
    <row r="59">
      <c r="A59" s="9" t="s">
        <v>30</v>
      </c>
      <c r="B59" s="2">
        <v>0.0</v>
      </c>
      <c r="C59" s="4">
        <f>B59/B64</f>
        <v>0</v>
      </c>
      <c r="D59" s="2">
        <v>0.0</v>
      </c>
      <c r="E59" s="4" t="str">
        <f>D59/D64</f>
        <v>#DIV/0!</v>
      </c>
    </row>
    <row r="60">
      <c r="A60" s="10" t="s">
        <v>31</v>
      </c>
      <c r="B60" s="2">
        <v>0.0</v>
      </c>
      <c r="C60" s="4">
        <f>B60/B64</f>
        <v>0</v>
      </c>
      <c r="D60" s="2">
        <v>0.0</v>
      </c>
      <c r="E60" s="4" t="str">
        <f>D60/D64</f>
        <v>#DIV/0!</v>
      </c>
    </row>
    <row r="61">
      <c r="A61" s="11" t="s">
        <v>32</v>
      </c>
      <c r="B61" s="2">
        <v>0.0</v>
      </c>
      <c r="C61" s="4">
        <f>B61/B64</f>
        <v>0</v>
      </c>
      <c r="D61" s="2">
        <v>0.0</v>
      </c>
      <c r="E61" s="4" t="str">
        <f>D61/D64</f>
        <v>#DIV/0!</v>
      </c>
    </row>
    <row r="62">
      <c r="A62" s="12" t="s">
        <v>33</v>
      </c>
      <c r="B62" s="2">
        <v>0.0</v>
      </c>
      <c r="C62" s="4">
        <f>B62/B64</f>
        <v>0</v>
      </c>
      <c r="D62" s="2">
        <v>0.0</v>
      </c>
      <c r="E62" s="4" t="str">
        <f>D62/D64</f>
        <v>#DIV/0!</v>
      </c>
    </row>
    <row r="63">
      <c r="A63" s="13" t="s">
        <v>34</v>
      </c>
      <c r="B63" s="2">
        <v>0.0</v>
      </c>
      <c r="C63" s="4">
        <f>B63/B64</f>
        <v>0</v>
      </c>
      <c r="D63" s="2">
        <v>0.0</v>
      </c>
      <c r="E63" s="4" t="str">
        <f>D63/D64</f>
        <v>#DIV/0!</v>
      </c>
    </row>
    <row r="64">
      <c r="A64" s="1" t="s">
        <v>21</v>
      </c>
      <c r="B64">
        <f>IFERROR(__xludf.DUMMYFUNCTION("importRange(""https://docs.google.com/spreadsheets/d/1wJ_EGfyF3MOdLcWZ42XWyb1msf-wcMLcijflHOsFOuM/edit?usp=sharing"",""E9"")"),12.0)</f>
        <v>12</v>
      </c>
      <c r="C64" s="4">
        <f t="shared" ref="C64:E64" si="7">SUM(C56:C63)</f>
        <v>0</v>
      </c>
      <c r="D64">
        <f t="shared" si="7"/>
        <v>0</v>
      </c>
      <c r="E64" t="str">
        <f t="shared" si="7"/>
        <v>#DIV/0!</v>
      </c>
    </row>
    <row r="66">
      <c r="A66" s="1" t="s">
        <v>11</v>
      </c>
      <c r="B66" s="5"/>
      <c r="C66" s="5"/>
      <c r="D66" s="5"/>
      <c r="E66" s="5"/>
    </row>
    <row r="67">
      <c r="A67" s="1" t="s">
        <v>23</v>
      </c>
      <c r="B67" s="1" t="s">
        <v>1</v>
      </c>
      <c r="C67" s="1" t="s">
        <v>24</v>
      </c>
      <c r="D67" s="1" t="s">
        <v>25</v>
      </c>
      <c r="E67" s="1" t="s">
        <v>26</v>
      </c>
    </row>
    <row r="68">
      <c r="A68" s="6" t="s">
        <v>27</v>
      </c>
      <c r="B68" s="2">
        <v>0.0</v>
      </c>
      <c r="C68" s="4">
        <f>B68/B76</f>
        <v>0</v>
      </c>
      <c r="D68" s="2">
        <v>0.0</v>
      </c>
      <c r="E68" s="4" t="str">
        <f>D68/D76</f>
        <v>#DIV/0!</v>
      </c>
    </row>
    <row r="69">
      <c r="A69" s="7" t="s">
        <v>28</v>
      </c>
      <c r="B69" s="2">
        <v>0.0</v>
      </c>
      <c r="C69" s="4">
        <f>B69/B76</f>
        <v>0</v>
      </c>
      <c r="D69" s="2">
        <v>0.0</v>
      </c>
      <c r="E69" s="4" t="str">
        <f>D69/D76</f>
        <v>#DIV/0!</v>
      </c>
    </row>
    <row r="70">
      <c r="A70" s="8" t="s">
        <v>29</v>
      </c>
      <c r="B70" s="2">
        <v>0.0</v>
      </c>
      <c r="C70" s="4">
        <f>B70/B76</f>
        <v>0</v>
      </c>
      <c r="D70" s="2">
        <v>0.0</v>
      </c>
      <c r="E70" s="4" t="str">
        <f>D70/D76</f>
        <v>#DIV/0!</v>
      </c>
    </row>
    <row r="71">
      <c r="A71" s="9" t="s">
        <v>30</v>
      </c>
      <c r="B71" s="2">
        <v>0.0</v>
      </c>
      <c r="C71" s="4">
        <f>B71/B76</f>
        <v>0</v>
      </c>
      <c r="D71" s="2">
        <v>0.0</v>
      </c>
      <c r="E71" s="4" t="str">
        <f>D71/D76</f>
        <v>#DIV/0!</v>
      </c>
    </row>
    <row r="72">
      <c r="A72" s="10" t="s">
        <v>31</v>
      </c>
      <c r="B72" s="2">
        <v>0.0</v>
      </c>
      <c r="C72" s="4">
        <f>B72/B76</f>
        <v>0</v>
      </c>
      <c r="D72" s="2">
        <v>0.0</v>
      </c>
      <c r="E72" s="4" t="str">
        <f>D72/D76</f>
        <v>#DIV/0!</v>
      </c>
    </row>
    <row r="73">
      <c r="A73" s="11" t="s">
        <v>32</v>
      </c>
      <c r="B73" s="2">
        <v>0.0</v>
      </c>
      <c r="C73" s="4">
        <f>B73/B76</f>
        <v>0</v>
      </c>
      <c r="D73" s="2">
        <v>0.0</v>
      </c>
      <c r="E73" s="4" t="str">
        <f>D73/D76</f>
        <v>#DIV/0!</v>
      </c>
    </row>
    <row r="74">
      <c r="A74" s="12" t="s">
        <v>33</v>
      </c>
      <c r="B74" s="2">
        <v>0.0</v>
      </c>
      <c r="C74" s="4">
        <f>B74/B76</f>
        <v>0</v>
      </c>
      <c r="D74" s="2">
        <v>0.0</v>
      </c>
      <c r="E74" s="4" t="str">
        <f>D74/D76</f>
        <v>#DIV/0!</v>
      </c>
    </row>
    <row r="75">
      <c r="A75" s="13" t="s">
        <v>34</v>
      </c>
      <c r="B75" s="2">
        <v>0.0</v>
      </c>
      <c r="C75" s="4">
        <f>B75/B76</f>
        <v>0</v>
      </c>
      <c r="D75" s="2">
        <v>0.0</v>
      </c>
      <c r="E75" s="4" t="str">
        <f>D75/D76</f>
        <v>#DIV/0!</v>
      </c>
    </row>
    <row r="76">
      <c r="A76" s="1" t="s">
        <v>21</v>
      </c>
      <c r="B76">
        <f>IFERROR(__xludf.DUMMYFUNCTION("importRange(""https://docs.google.com/spreadsheets/d/1wJ_EGfyF3MOdLcWZ42XWyb1msf-wcMLcijflHOsFOuM/edit?usp=sharing"",""E6"")"),34.0)</f>
        <v>34</v>
      </c>
      <c r="C76" s="4">
        <f t="shared" ref="C76:E76" si="8">SUM(C68:C75)</f>
        <v>0</v>
      </c>
      <c r="D76">
        <f t="shared" si="8"/>
        <v>0</v>
      </c>
      <c r="E76" t="str">
        <f t="shared" si="8"/>
        <v>#DIV/0!</v>
      </c>
    </row>
    <row r="78">
      <c r="A78" s="1" t="s">
        <v>12</v>
      </c>
      <c r="B78" s="5"/>
      <c r="C78" s="5"/>
      <c r="D78" s="5"/>
      <c r="E78" s="5"/>
    </row>
    <row r="79">
      <c r="A79" s="1" t="s">
        <v>23</v>
      </c>
      <c r="B79" s="1" t="s">
        <v>1</v>
      </c>
      <c r="C79" s="1" t="s">
        <v>24</v>
      </c>
      <c r="D79" s="1" t="s">
        <v>25</v>
      </c>
      <c r="E79" s="1" t="s">
        <v>26</v>
      </c>
    </row>
    <row r="80">
      <c r="A80" s="6" t="s">
        <v>27</v>
      </c>
      <c r="B80" s="2">
        <v>0.0</v>
      </c>
      <c r="C80" s="4">
        <f>B80/B88</f>
        <v>0</v>
      </c>
      <c r="D80" s="2">
        <v>0.0</v>
      </c>
      <c r="E80" s="4" t="str">
        <f>D80/D88</f>
        <v>#DIV/0!</v>
      </c>
    </row>
    <row r="81">
      <c r="A81" s="7" t="s">
        <v>28</v>
      </c>
      <c r="B81" s="2">
        <v>0.0</v>
      </c>
      <c r="C81" s="4">
        <f>B81/B88</f>
        <v>0</v>
      </c>
      <c r="D81" s="2">
        <v>0.0</v>
      </c>
      <c r="E81" s="4" t="str">
        <f>D81/D88</f>
        <v>#DIV/0!</v>
      </c>
    </row>
    <row r="82">
      <c r="A82" s="8" t="s">
        <v>29</v>
      </c>
      <c r="B82" s="2">
        <v>0.0</v>
      </c>
      <c r="C82" s="4">
        <f>B82/B88</f>
        <v>0</v>
      </c>
      <c r="D82" s="2">
        <v>0.0</v>
      </c>
      <c r="E82" s="4" t="str">
        <f>D82/D88</f>
        <v>#DIV/0!</v>
      </c>
    </row>
    <row r="83">
      <c r="A83" s="9" t="s">
        <v>30</v>
      </c>
      <c r="B83" s="2">
        <v>0.0</v>
      </c>
      <c r="C83" s="4">
        <f>B83/B88</f>
        <v>0</v>
      </c>
      <c r="D83" s="2">
        <v>0.0</v>
      </c>
      <c r="E83" s="4" t="str">
        <f>D83/D88</f>
        <v>#DIV/0!</v>
      </c>
    </row>
    <row r="84">
      <c r="A84" s="10" t="s">
        <v>31</v>
      </c>
      <c r="B84" s="2">
        <v>0.0</v>
      </c>
      <c r="C84" s="4">
        <f>B84/B88</f>
        <v>0</v>
      </c>
      <c r="D84" s="2">
        <v>0.0</v>
      </c>
      <c r="E84" s="4" t="str">
        <f>D84/D88</f>
        <v>#DIV/0!</v>
      </c>
    </row>
    <row r="85">
      <c r="A85" s="11" t="s">
        <v>32</v>
      </c>
      <c r="B85" s="2">
        <v>0.0</v>
      </c>
      <c r="C85" s="4">
        <f>B85/B88</f>
        <v>0</v>
      </c>
      <c r="D85" s="2">
        <v>0.0</v>
      </c>
      <c r="E85" s="4" t="str">
        <f>D85/D88</f>
        <v>#DIV/0!</v>
      </c>
    </row>
    <row r="86">
      <c r="A86" s="12" t="s">
        <v>33</v>
      </c>
      <c r="B86" s="2">
        <v>0.0</v>
      </c>
      <c r="C86" s="4">
        <f>B86/B88</f>
        <v>0</v>
      </c>
      <c r="D86" s="2">
        <v>0.0</v>
      </c>
      <c r="E86" s="4" t="str">
        <f>D86/D88</f>
        <v>#DIV/0!</v>
      </c>
    </row>
    <row r="87">
      <c r="A87" s="13" t="s">
        <v>34</v>
      </c>
      <c r="B87" s="2">
        <v>0.0</v>
      </c>
      <c r="C87" s="4">
        <f>B87/B88</f>
        <v>0</v>
      </c>
      <c r="D87" s="2">
        <v>0.0</v>
      </c>
      <c r="E87" s="4" t="str">
        <f>D87/D88</f>
        <v>#DIV/0!</v>
      </c>
    </row>
    <row r="88">
      <c r="A88" s="1" t="s">
        <v>21</v>
      </c>
      <c r="B88">
        <f>IFERROR(__xludf.DUMMYFUNCTION("importRange(""https://docs.google.com/spreadsheets/d/1wJ_EGfyF3MOdLcWZ42XWyb1msf-wcMLcijflHOsFOuM/edit?usp=sharing"",""E7"")"),21.0)</f>
        <v>21</v>
      </c>
      <c r="C88" s="4">
        <f t="shared" ref="C88:E88" si="9">SUM(C80:C87)</f>
        <v>0</v>
      </c>
      <c r="D88">
        <f t="shared" si="9"/>
        <v>0</v>
      </c>
      <c r="E88" t="str">
        <f t="shared" si="9"/>
        <v>#DIV/0!</v>
      </c>
    </row>
    <row r="90">
      <c r="A90" s="1" t="s">
        <v>13</v>
      </c>
      <c r="B90" s="5"/>
      <c r="C90" s="5"/>
      <c r="D90" s="5"/>
      <c r="E90" s="5"/>
    </row>
    <row r="91">
      <c r="A91" s="1" t="s">
        <v>23</v>
      </c>
      <c r="B91" s="1" t="s">
        <v>1</v>
      </c>
      <c r="C91" s="1" t="s">
        <v>24</v>
      </c>
      <c r="D91" s="1" t="s">
        <v>25</v>
      </c>
      <c r="E91" s="1" t="s">
        <v>26</v>
      </c>
    </row>
    <row r="92">
      <c r="A92" s="6" t="s">
        <v>27</v>
      </c>
      <c r="B92" s="2">
        <v>0.0</v>
      </c>
      <c r="C92" s="4">
        <f>B92/B100</f>
        <v>0</v>
      </c>
      <c r="D92" s="2">
        <v>0.0</v>
      </c>
      <c r="E92" s="4" t="str">
        <f>D92/D100</f>
        <v>#DIV/0!</v>
      </c>
    </row>
    <row r="93">
      <c r="A93" s="7" t="s">
        <v>28</v>
      </c>
      <c r="B93" s="2">
        <v>0.0</v>
      </c>
      <c r="C93" s="4">
        <f>B93/B100</f>
        <v>0</v>
      </c>
      <c r="D93" s="2">
        <v>0.0</v>
      </c>
      <c r="E93" s="4" t="str">
        <f>D93/D100</f>
        <v>#DIV/0!</v>
      </c>
    </row>
    <row r="94">
      <c r="A94" s="8" t="s">
        <v>29</v>
      </c>
      <c r="B94" s="2">
        <v>0.0</v>
      </c>
      <c r="C94" s="4">
        <f>B94/B100</f>
        <v>0</v>
      </c>
      <c r="D94" s="2">
        <v>0.0</v>
      </c>
      <c r="E94" s="4" t="str">
        <f>D94/D100</f>
        <v>#DIV/0!</v>
      </c>
    </row>
    <row r="95">
      <c r="A95" s="9" t="s">
        <v>30</v>
      </c>
      <c r="B95" s="2">
        <v>0.0</v>
      </c>
      <c r="C95" s="4">
        <f>B95/B100</f>
        <v>0</v>
      </c>
      <c r="D95" s="2">
        <v>0.0</v>
      </c>
      <c r="E95" s="4" t="str">
        <f>D95/D100</f>
        <v>#DIV/0!</v>
      </c>
    </row>
    <row r="96">
      <c r="A96" s="10" t="s">
        <v>31</v>
      </c>
      <c r="B96" s="2">
        <v>0.0</v>
      </c>
      <c r="C96" s="4">
        <f>B96/B100</f>
        <v>0</v>
      </c>
      <c r="D96" s="2">
        <v>0.0</v>
      </c>
      <c r="E96" s="4" t="str">
        <f>D96/D100</f>
        <v>#DIV/0!</v>
      </c>
    </row>
    <row r="97">
      <c r="A97" s="11" t="s">
        <v>32</v>
      </c>
      <c r="B97" s="2">
        <v>0.0</v>
      </c>
      <c r="C97" s="4">
        <f>B97/B100</f>
        <v>0</v>
      </c>
      <c r="D97" s="2">
        <v>0.0</v>
      </c>
      <c r="E97" s="4" t="str">
        <f>D97/D100</f>
        <v>#DIV/0!</v>
      </c>
    </row>
    <row r="98">
      <c r="A98" s="12" t="s">
        <v>33</v>
      </c>
      <c r="B98" s="2">
        <v>0.0</v>
      </c>
      <c r="C98" s="4">
        <f>B98/B100</f>
        <v>0</v>
      </c>
      <c r="D98" s="2">
        <v>0.0</v>
      </c>
      <c r="E98" s="4" t="str">
        <f>D98/D100</f>
        <v>#DIV/0!</v>
      </c>
    </row>
    <row r="99">
      <c r="A99" s="13" t="s">
        <v>34</v>
      </c>
      <c r="B99" s="2">
        <v>0.0</v>
      </c>
      <c r="C99" s="4">
        <f>B99/B100</f>
        <v>0</v>
      </c>
      <c r="D99" s="2">
        <v>0.0</v>
      </c>
      <c r="E99" s="4" t="str">
        <f>D99/D100</f>
        <v>#DIV/0!</v>
      </c>
    </row>
    <row r="100">
      <c r="A100" s="1" t="s">
        <v>21</v>
      </c>
      <c r="B100">
        <f>IFERROR(__xludf.DUMMYFUNCTION("importRange(""https://docs.google.com/spreadsheets/d/1wJ_EGfyF3MOdLcWZ42XWyb1msf-wcMLcijflHOsFOuM/edit?usp=sharing"",""E4"")"),11.0)</f>
        <v>11</v>
      </c>
      <c r="C100" s="4">
        <f t="shared" ref="C100:E100" si="10">SUM(C92:C99)</f>
        <v>0</v>
      </c>
      <c r="D100">
        <f t="shared" si="10"/>
        <v>0</v>
      </c>
      <c r="E100" t="str">
        <f t="shared" si="10"/>
        <v>#DIV/0!</v>
      </c>
    </row>
    <row r="102">
      <c r="A102" s="1" t="s">
        <v>14</v>
      </c>
      <c r="B102" s="5"/>
      <c r="C102" s="5"/>
      <c r="D102" s="5"/>
      <c r="E102" s="5"/>
    </row>
    <row r="103">
      <c r="A103" s="1" t="s">
        <v>23</v>
      </c>
      <c r="B103" s="1" t="s">
        <v>1</v>
      </c>
      <c r="C103" s="1" t="s">
        <v>24</v>
      </c>
      <c r="D103" s="1" t="s">
        <v>25</v>
      </c>
      <c r="E103" s="1" t="s">
        <v>26</v>
      </c>
    </row>
    <row r="104">
      <c r="A104" s="6" t="s">
        <v>27</v>
      </c>
      <c r="B104" s="2">
        <v>0.0</v>
      </c>
      <c r="C104" s="4">
        <f>B104/B112</f>
        <v>0</v>
      </c>
      <c r="D104" s="2">
        <v>0.0</v>
      </c>
      <c r="E104" s="4" t="str">
        <f>D104/D112</f>
        <v>#DIV/0!</v>
      </c>
    </row>
    <row r="105">
      <c r="A105" s="7" t="s">
        <v>28</v>
      </c>
      <c r="B105" s="2">
        <v>0.0</v>
      </c>
      <c r="C105" s="4">
        <f>B105/B112</f>
        <v>0</v>
      </c>
      <c r="D105" s="2">
        <v>0.0</v>
      </c>
      <c r="E105" s="4" t="str">
        <f>D105/D112</f>
        <v>#DIV/0!</v>
      </c>
    </row>
    <row r="106">
      <c r="A106" s="8" t="s">
        <v>29</v>
      </c>
      <c r="B106" s="2">
        <v>0.0</v>
      </c>
      <c r="C106" s="4">
        <f>B106/B112</f>
        <v>0</v>
      </c>
      <c r="D106" s="2">
        <v>0.0</v>
      </c>
      <c r="E106" s="4" t="str">
        <f>D106/D112</f>
        <v>#DIV/0!</v>
      </c>
    </row>
    <row r="107">
      <c r="A107" s="9" t="s">
        <v>30</v>
      </c>
      <c r="B107" s="2">
        <v>0.0</v>
      </c>
      <c r="C107" s="4">
        <f>B107/B112</f>
        <v>0</v>
      </c>
      <c r="D107" s="2">
        <v>0.0</v>
      </c>
      <c r="E107" s="4" t="str">
        <f>D107/D112</f>
        <v>#DIV/0!</v>
      </c>
    </row>
    <row r="108">
      <c r="A108" s="10" t="s">
        <v>31</v>
      </c>
      <c r="B108" s="2">
        <v>0.0</v>
      </c>
      <c r="C108" s="4">
        <f>B108/B112</f>
        <v>0</v>
      </c>
      <c r="D108" s="2">
        <v>0.0</v>
      </c>
      <c r="E108" s="4" t="str">
        <f>D108/D112</f>
        <v>#DIV/0!</v>
      </c>
    </row>
    <row r="109">
      <c r="A109" s="11" t="s">
        <v>32</v>
      </c>
      <c r="B109" s="2">
        <v>0.0</v>
      </c>
      <c r="C109" s="4">
        <f>B109/B112</f>
        <v>0</v>
      </c>
      <c r="D109" s="2">
        <v>0.0</v>
      </c>
      <c r="E109" s="4" t="str">
        <f>D109/D112</f>
        <v>#DIV/0!</v>
      </c>
    </row>
    <row r="110">
      <c r="A110" s="12" t="s">
        <v>33</v>
      </c>
      <c r="B110" s="2">
        <v>0.0</v>
      </c>
      <c r="C110" s="4">
        <f>B110/B112</f>
        <v>0</v>
      </c>
      <c r="D110" s="2">
        <v>0.0</v>
      </c>
      <c r="E110" s="4" t="str">
        <f>D110/D112</f>
        <v>#DIV/0!</v>
      </c>
    </row>
    <row r="111">
      <c r="A111" s="13" t="s">
        <v>34</v>
      </c>
      <c r="B111" s="2">
        <v>0.0</v>
      </c>
      <c r="C111" s="4">
        <f>B111/B112</f>
        <v>0</v>
      </c>
      <c r="D111" s="2">
        <v>0.0</v>
      </c>
      <c r="E111" s="4" t="str">
        <f>D111/D112</f>
        <v>#DIV/0!</v>
      </c>
    </row>
    <row r="112">
      <c r="A112" s="1" t="s">
        <v>21</v>
      </c>
      <c r="B112">
        <f>IFERROR(__xludf.DUMMYFUNCTION("importRange(""https://docs.google.com/spreadsheets/d/1wJ_EGfyF3MOdLcWZ42XWyb1msf-wcMLcijflHOsFOuM/edit?usp=sharing"",""E10"")"),28.0)</f>
        <v>28</v>
      </c>
      <c r="C112" s="4">
        <f t="shared" ref="C112:E112" si="11">SUM(C104:C111)</f>
        <v>0</v>
      </c>
      <c r="D112">
        <f t="shared" si="11"/>
        <v>0</v>
      </c>
      <c r="E112" t="str">
        <f t="shared" si="11"/>
        <v>#DIV/0!</v>
      </c>
    </row>
    <row r="114">
      <c r="A114" s="1" t="s">
        <v>15</v>
      </c>
      <c r="B114" s="5"/>
      <c r="C114" s="5"/>
      <c r="D114" s="5"/>
      <c r="E114" s="5"/>
    </row>
    <row r="115">
      <c r="A115" s="1" t="s">
        <v>23</v>
      </c>
      <c r="B115" s="1" t="s">
        <v>1</v>
      </c>
      <c r="C115" s="1" t="s">
        <v>24</v>
      </c>
      <c r="D115" s="1" t="s">
        <v>25</v>
      </c>
      <c r="E115" s="1" t="s">
        <v>26</v>
      </c>
    </row>
    <row r="116">
      <c r="A116" s="6" t="s">
        <v>27</v>
      </c>
      <c r="B116" s="2">
        <v>0.0</v>
      </c>
      <c r="C116" s="4">
        <f>B116/B124</f>
        <v>0</v>
      </c>
      <c r="D116" s="2">
        <v>0.0</v>
      </c>
      <c r="E116" s="4" t="str">
        <f>D116/D124</f>
        <v>#DIV/0!</v>
      </c>
    </row>
    <row r="117">
      <c r="A117" s="7" t="s">
        <v>28</v>
      </c>
      <c r="B117" s="2">
        <v>0.0</v>
      </c>
      <c r="C117" s="4">
        <f>B117/B124</f>
        <v>0</v>
      </c>
      <c r="D117" s="2">
        <v>0.0</v>
      </c>
      <c r="E117" s="4" t="str">
        <f>D117/D124</f>
        <v>#DIV/0!</v>
      </c>
    </row>
    <row r="118">
      <c r="A118" s="8" t="s">
        <v>29</v>
      </c>
      <c r="B118" s="2">
        <v>0.0</v>
      </c>
      <c r="C118" s="4">
        <f>B118/B124</f>
        <v>0</v>
      </c>
      <c r="D118" s="2">
        <v>0.0</v>
      </c>
      <c r="E118" s="4" t="str">
        <f>D118/D124</f>
        <v>#DIV/0!</v>
      </c>
    </row>
    <row r="119">
      <c r="A119" s="9" t="s">
        <v>30</v>
      </c>
      <c r="B119" s="2">
        <v>0.0</v>
      </c>
      <c r="C119" s="4">
        <f>B119/B124</f>
        <v>0</v>
      </c>
      <c r="D119" s="2">
        <v>0.0</v>
      </c>
      <c r="E119" s="4" t="str">
        <f>D119/D124</f>
        <v>#DIV/0!</v>
      </c>
    </row>
    <row r="120">
      <c r="A120" s="10" t="s">
        <v>31</v>
      </c>
      <c r="B120" s="2">
        <v>0.0</v>
      </c>
      <c r="C120" s="4">
        <f>B120/B124</f>
        <v>0</v>
      </c>
      <c r="D120" s="2">
        <v>0.0</v>
      </c>
      <c r="E120" s="4" t="str">
        <f>D120/D124</f>
        <v>#DIV/0!</v>
      </c>
    </row>
    <row r="121">
      <c r="A121" s="11" t="s">
        <v>32</v>
      </c>
      <c r="B121" s="2">
        <v>0.0</v>
      </c>
      <c r="C121" s="4">
        <f>B121/B124</f>
        <v>0</v>
      </c>
      <c r="D121" s="2">
        <v>0.0</v>
      </c>
      <c r="E121" s="4" t="str">
        <f>D121/D124</f>
        <v>#DIV/0!</v>
      </c>
    </row>
    <row r="122">
      <c r="A122" s="12" t="s">
        <v>33</v>
      </c>
      <c r="B122" s="2">
        <v>0.0</v>
      </c>
      <c r="C122" s="4">
        <f>B122/B124</f>
        <v>0</v>
      </c>
      <c r="D122" s="2">
        <v>0.0</v>
      </c>
      <c r="E122" s="4" t="str">
        <f>D122/D124</f>
        <v>#DIV/0!</v>
      </c>
    </row>
    <row r="123">
      <c r="A123" s="13" t="s">
        <v>34</v>
      </c>
      <c r="B123" s="2">
        <v>0.0</v>
      </c>
      <c r="C123" s="4">
        <f>B123/B124</f>
        <v>0</v>
      </c>
      <c r="D123" s="2">
        <v>0.0</v>
      </c>
      <c r="E123" s="4" t="str">
        <f>D123/D124</f>
        <v>#DIV/0!</v>
      </c>
    </row>
    <row r="124">
      <c r="A124" s="1" t="s">
        <v>21</v>
      </c>
      <c r="B124">
        <f>IFERROR(__xludf.DUMMYFUNCTION("importRange(""https://docs.google.com/spreadsheets/d/1wJ_EGfyF3MOdLcWZ42XWyb1msf-wcMLcijflHOsFOuM/edit?usp=sharing"",""E2"")"),43.0)</f>
        <v>43</v>
      </c>
      <c r="C124" s="4">
        <f t="shared" ref="C124:E124" si="12">SUM(C116:C123)</f>
        <v>0</v>
      </c>
      <c r="D124">
        <f t="shared" si="12"/>
        <v>0</v>
      </c>
      <c r="E124" t="str">
        <f t="shared" si="12"/>
        <v>#DIV/0!</v>
      </c>
    </row>
    <row r="126">
      <c r="A126" s="1" t="s">
        <v>16</v>
      </c>
      <c r="B126" s="5"/>
      <c r="C126" s="5"/>
      <c r="D126" s="5"/>
      <c r="E126" s="5"/>
    </row>
    <row r="127">
      <c r="A127" s="1" t="s">
        <v>23</v>
      </c>
      <c r="B127" s="1" t="s">
        <v>1</v>
      </c>
      <c r="C127" s="1" t="s">
        <v>24</v>
      </c>
      <c r="D127" s="1" t="s">
        <v>25</v>
      </c>
      <c r="E127" s="1" t="s">
        <v>26</v>
      </c>
    </row>
    <row r="128">
      <c r="A128" s="6" t="s">
        <v>27</v>
      </c>
      <c r="B128" s="2">
        <v>0.0</v>
      </c>
      <c r="C128" s="4">
        <f>B128/B137</f>
        <v>0</v>
      </c>
      <c r="D128" s="2">
        <v>0.0</v>
      </c>
      <c r="E128" s="4" t="str">
        <f>D128/D137</f>
        <v>#DIV/0!</v>
      </c>
    </row>
    <row r="129">
      <c r="A129" s="7" t="s">
        <v>28</v>
      </c>
      <c r="B129" s="2">
        <v>0.0</v>
      </c>
      <c r="C129" s="4">
        <f>B129/B137</f>
        <v>0</v>
      </c>
      <c r="D129" s="2">
        <v>0.0</v>
      </c>
      <c r="E129" s="4" t="str">
        <f>D129/D137</f>
        <v>#DIV/0!</v>
      </c>
    </row>
    <row r="130">
      <c r="A130" s="8" t="s">
        <v>29</v>
      </c>
      <c r="B130" s="2">
        <v>0.0</v>
      </c>
      <c r="C130" s="4">
        <f>B130/B137</f>
        <v>0</v>
      </c>
      <c r="D130" s="2">
        <v>0.0</v>
      </c>
      <c r="E130" s="4" t="str">
        <f>D130/D137</f>
        <v>#DIV/0!</v>
      </c>
    </row>
    <row r="131">
      <c r="A131" s="9" t="s">
        <v>30</v>
      </c>
      <c r="B131" s="2">
        <v>0.0</v>
      </c>
      <c r="C131" s="4">
        <f>B131/B137</f>
        <v>0</v>
      </c>
      <c r="D131" s="2">
        <v>0.0</v>
      </c>
      <c r="E131" s="4" t="str">
        <f>D131/D137</f>
        <v>#DIV/0!</v>
      </c>
    </row>
    <row r="132">
      <c r="A132" s="10" t="s">
        <v>31</v>
      </c>
      <c r="B132" s="2">
        <v>0.0</v>
      </c>
      <c r="C132" s="4">
        <f>B132/B137</f>
        <v>0</v>
      </c>
      <c r="D132" s="2">
        <v>0.0</v>
      </c>
      <c r="E132" s="4" t="str">
        <f>D132/D137</f>
        <v>#DIV/0!</v>
      </c>
    </row>
    <row r="133">
      <c r="A133" s="11" t="s">
        <v>32</v>
      </c>
      <c r="B133" s="2">
        <v>0.0</v>
      </c>
      <c r="C133" s="4">
        <f>B133/B137</f>
        <v>0</v>
      </c>
      <c r="D133" s="2">
        <v>0.0</v>
      </c>
      <c r="E133" s="4" t="str">
        <f>D133/D137</f>
        <v>#DIV/0!</v>
      </c>
    </row>
    <row r="134">
      <c r="A134" s="12" t="s">
        <v>33</v>
      </c>
      <c r="B134" s="2">
        <v>0.0</v>
      </c>
      <c r="C134" s="4">
        <f>B134/B137</f>
        <v>0</v>
      </c>
      <c r="D134" s="2">
        <v>0.0</v>
      </c>
      <c r="E134" s="4" t="str">
        <f>D134/D137</f>
        <v>#DIV/0!</v>
      </c>
    </row>
    <row r="135">
      <c r="A135" s="13" t="s">
        <v>34</v>
      </c>
      <c r="B135" s="2">
        <v>0.0</v>
      </c>
      <c r="C135" s="4">
        <f>B135/B137</f>
        <v>0</v>
      </c>
      <c r="D135" s="2">
        <v>0.0</v>
      </c>
      <c r="E135" s="4" t="str">
        <f>D135/D137</f>
        <v>#DIV/0!</v>
      </c>
    </row>
    <row r="136">
      <c r="A136" s="2" t="s">
        <v>35</v>
      </c>
      <c r="B136" s="2">
        <v>0.0</v>
      </c>
      <c r="C136" s="4">
        <f>B136/B137</f>
        <v>0</v>
      </c>
      <c r="D136" s="2">
        <v>0.0</v>
      </c>
      <c r="E136" s="4" t="str">
        <f>D136/D137</f>
        <v>#DIV/0!</v>
      </c>
    </row>
    <row r="137">
      <c r="A137" s="1" t="s">
        <v>21</v>
      </c>
      <c r="B137">
        <f>IFERROR(__xludf.DUMMYFUNCTION("importRange(""https://docs.google.com/spreadsheets/d/1wJ_EGfyF3MOdLcWZ42XWyb1msf-wcMLcijflHOsFOuM/edit?usp=sharing"",""E5"")"),24.0)</f>
        <v>24</v>
      </c>
      <c r="C137" s="4">
        <f>SUM(C128:C136)</f>
        <v>0</v>
      </c>
      <c r="D137">
        <f t="shared" ref="D137:E137" si="13">SUM(D128:D135)</f>
        <v>0</v>
      </c>
      <c r="E137" t="str">
        <f t="shared" si="13"/>
        <v>#DIV/0!</v>
      </c>
    </row>
    <row r="139">
      <c r="A139" s="1" t="s">
        <v>17</v>
      </c>
      <c r="B139" s="5"/>
      <c r="C139" s="5"/>
      <c r="D139" s="5"/>
      <c r="E139" s="5"/>
    </row>
    <row r="140">
      <c r="A140" s="1" t="s">
        <v>23</v>
      </c>
      <c r="B140" s="1" t="s">
        <v>1</v>
      </c>
      <c r="C140" s="1" t="s">
        <v>24</v>
      </c>
      <c r="D140" s="1" t="s">
        <v>25</v>
      </c>
      <c r="E140" s="1" t="s">
        <v>26</v>
      </c>
    </row>
    <row r="141">
      <c r="A141" s="6" t="s">
        <v>27</v>
      </c>
      <c r="B141" s="2">
        <v>0.0</v>
      </c>
      <c r="C141" s="4">
        <f>B141/B149</f>
        <v>0</v>
      </c>
      <c r="D141" s="2">
        <v>0.0</v>
      </c>
      <c r="E141" s="4" t="str">
        <f>D141/D149</f>
        <v>#DIV/0!</v>
      </c>
    </row>
    <row r="142">
      <c r="A142" s="7" t="s">
        <v>28</v>
      </c>
      <c r="B142" s="2">
        <v>0.0</v>
      </c>
      <c r="C142" s="4">
        <f>B142/B149</f>
        <v>0</v>
      </c>
      <c r="D142" s="2">
        <v>0.0</v>
      </c>
      <c r="E142" s="4" t="str">
        <f>D142/D149</f>
        <v>#DIV/0!</v>
      </c>
    </row>
    <row r="143">
      <c r="A143" s="8" t="s">
        <v>29</v>
      </c>
      <c r="B143" s="2">
        <v>0.0</v>
      </c>
      <c r="C143" s="4">
        <f>B143/B149</f>
        <v>0</v>
      </c>
      <c r="D143" s="2">
        <v>0.0</v>
      </c>
      <c r="E143" s="4" t="str">
        <f>D143/D149</f>
        <v>#DIV/0!</v>
      </c>
    </row>
    <row r="144">
      <c r="A144" s="9" t="s">
        <v>30</v>
      </c>
      <c r="B144" s="2">
        <v>0.0</v>
      </c>
      <c r="C144" s="4">
        <f>B144/B149</f>
        <v>0</v>
      </c>
      <c r="D144" s="2">
        <v>0.0</v>
      </c>
      <c r="E144" s="4" t="str">
        <f>D144/D149</f>
        <v>#DIV/0!</v>
      </c>
    </row>
    <row r="145">
      <c r="A145" s="10" t="s">
        <v>31</v>
      </c>
      <c r="B145" s="2">
        <v>0.0</v>
      </c>
      <c r="C145" s="4">
        <f>B145/B149</f>
        <v>0</v>
      </c>
      <c r="D145" s="2">
        <v>0.0</v>
      </c>
      <c r="E145" s="4" t="str">
        <f>D145/D149</f>
        <v>#DIV/0!</v>
      </c>
    </row>
    <row r="146">
      <c r="A146" s="11" t="s">
        <v>32</v>
      </c>
      <c r="B146" s="2">
        <v>0.0</v>
      </c>
      <c r="C146" s="4">
        <f>B146/B149</f>
        <v>0</v>
      </c>
      <c r="D146" s="2">
        <v>0.0</v>
      </c>
      <c r="E146" s="4" t="str">
        <f>D146/D149</f>
        <v>#DIV/0!</v>
      </c>
    </row>
    <row r="147">
      <c r="A147" s="12" t="s">
        <v>33</v>
      </c>
      <c r="B147" s="2">
        <v>0.0</v>
      </c>
      <c r="C147" s="4">
        <f>B147/B149</f>
        <v>0</v>
      </c>
      <c r="D147" s="2">
        <v>0.0</v>
      </c>
      <c r="E147" s="4" t="str">
        <f>D147/D149</f>
        <v>#DIV/0!</v>
      </c>
    </row>
    <row r="148">
      <c r="A148" s="13" t="s">
        <v>34</v>
      </c>
      <c r="B148" s="2">
        <v>0.0</v>
      </c>
      <c r="C148" s="4">
        <f>B148/B149</f>
        <v>0</v>
      </c>
      <c r="D148" s="2">
        <v>0.0</v>
      </c>
      <c r="E148" s="4" t="str">
        <f>D148/D149</f>
        <v>#DIV/0!</v>
      </c>
    </row>
    <row r="149">
      <c r="A149" s="1" t="s">
        <v>21</v>
      </c>
      <c r="B149">
        <f>IFERROR(__xludf.DUMMYFUNCTION("importRange(""https://docs.google.com/spreadsheets/d/1wJ_EGfyF3MOdLcWZ42XWyb1msf-wcMLcijflHOsFOuM/edit?usp=sharing"",""E11"")"),21.0)</f>
        <v>21</v>
      </c>
      <c r="C149" s="4">
        <f t="shared" ref="C149:E149" si="14">SUM(C141:C148)</f>
        <v>0</v>
      </c>
      <c r="D149">
        <f t="shared" si="14"/>
        <v>0</v>
      </c>
      <c r="E149" t="str">
        <f t="shared" si="14"/>
        <v>#DIV/0!</v>
      </c>
    </row>
    <row r="151">
      <c r="A151" s="1" t="s">
        <v>18</v>
      </c>
      <c r="B151" s="5"/>
      <c r="C151" s="5"/>
      <c r="D151" s="5"/>
      <c r="E151" s="5"/>
    </row>
    <row r="152">
      <c r="A152" s="1" t="s">
        <v>23</v>
      </c>
      <c r="B152" s="1" t="s">
        <v>1</v>
      </c>
      <c r="C152" s="1" t="s">
        <v>24</v>
      </c>
      <c r="D152" s="1" t="s">
        <v>25</v>
      </c>
      <c r="E152" s="1" t="s">
        <v>26</v>
      </c>
    </row>
    <row r="153">
      <c r="A153" s="6" t="s">
        <v>27</v>
      </c>
      <c r="B153" s="2">
        <v>0.0</v>
      </c>
      <c r="C153" s="4">
        <f>B153/B161</f>
        <v>0</v>
      </c>
      <c r="D153" s="2">
        <v>0.0</v>
      </c>
      <c r="E153" s="4" t="str">
        <f>D153/D161</f>
        <v>#DIV/0!</v>
      </c>
    </row>
    <row r="154">
      <c r="A154" s="7" t="s">
        <v>28</v>
      </c>
      <c r="B154" s="2">
        <v>0.0</v>
      </c>
      <c r="C154" s="4">
        <f>B154/B161</f>
        <v>0</v>
      </c>
      <c r="D154" s="2">
        <v>0.0</v>
      </c>
      <c r="E154" s="4" t="str">
        <f>D154/D161</f>
        <v>#DIV/0!</v>
      </c>
    </row>
    <row r="155">
      <c r="A155" s="8" t="s">
        <v>29</v>
      </c>
      <c r="B155" s="2">
        <v>0.0</v>
      </c>
      <c r="C155" s="4">
        <f>B155/B161</f>
        <v>0</v>
      </c>
      <c r="D155" s="2">
        <v>0.0</v>
      </c>
      <c r="E155" s="4" t="str">
        <f>D155/D161</f>
        <v>#DIV/0!</v>
      </c>
    </row>
    <row r="156">
      <c r="A156" s="9" t="s">
        <v>30</v>
      </c>
      <c r="B156" s="2">
        <v>0.0</v>
      </c>
      <c r="C156" s="4">
        <f>B156/B161</f>
        <v>0</v>
      </c>
      <c r="D156" s="2">
        <v>0.0</v>
      </c>
      <c r="E156" s="4" t="str">
        <f>D156/D161</f>
        <v>#DIV/0!</v>
      </c>
    </row>
    <row r="157">
      <c r="A157" s="10" t="s">
        <v>31</v>
      </c>
      <c r="B157" s="2">
        <v>0.0</v>
      </c>
      <c r="C157" s="4">
        <f>B157/B161</f>
        <v>0</v>
      </c>
      <c r="D157" s="2">
        <v>0.0</v>
      </c>
      <c r="E157" s="4" t="str">
        <f>D157/D161</f>
        <v>#DIV/0!</v>
      </c>
    </row>
    <row r="158">
      <c r="A158" s="11" t="s">
        <v>32</v>
      </c>
      <c r="B158" s="2">
        <v>0.0</v>
      </c>
      <c r="C158" s="4">
        <f>B158/B161</f>
        <v>0</v>
      </c>
      <c r="D158" s="2">
        <v>0.0</v>
      </c>
      <c r="E158" s="4" t="str">
        <f>D158/D161</f>
        <v>#DIV/0!</v>
      </c>
    </row>
    <row r="159">
      <c r="A159" s="12" t="s">
        <v>33</v>
      </c>
      <c r="B159" s="2">
        <v>0.0</v>
      </c>
      <c r="C159" s="4">
        <f>B159/B161</f>
        <v>0</v>
      </c>
      <c r="D159" s="2">
        <v>0.0</v>
      </c>
      <c r="E159" s="4" t="str">
        <f>D159/D161</f>
        <v>#DIV/0!</v>
      </c>
    </row>
    <row r="160">
      <c r="A160" s="13" t="s">
        <v>34</v>
      </c>
      <c r="B160" s="2">
        <v>0.0</v>
      </c>
      <c r="C160" s="4">
        <f>B160/B161</f>
        <v>0</v>
      </c>
      <c r="D160" s="2">
        <v>0.0</v>
      </c>
      <c r="E160" s="4" t="str">
        <f>D160/D161</f>
        <v>#DIV/0!</v>
      </c>
    </row>
    <row r="161">
      <c r="A161" s="1" t="s">
        <v>21</v>
      </c>
      <c r="B161">
        <f>IFERROR(__xludf.DUMMYFUNCTION("importRange(""https://docs.google.com/spreadsheets/d/1wJ_EGfyF3MOdLcWZ42XWyb1msf-wcMLcijflHOsFOuM/edit?usp=sharing"",""E13"")"),5.0)</f>
        <v>5</v>
      </c>
      <c r="C161" s="4">
        <f t="shared" ref="C161:E161" si="15">SUM(C153:C160)</f>
        <v>0</v>
      </c>
      <c r="D161">
        <f t="shared" si="15"/>
        <v>0</v>
      </c>
      <c r="E161" t="str">
        <f t="shared" si="15"/>
        <v>#DIV/0!</v>
      </c>
    </row>
    <row r="163">
      <c r="A163" s="1" t="s">
        <v>19</v>
      </c>
      <c r="B163" s="5"/>
      <c r="C163" s="5"/>
      <c r="D163" s="5"/>
      <c r="E163" s="5"/>
    </row>
    <row r="164">
      <c r="A164" s="1" t="s">
        <v>23</v>
      </c>
      <c r="B164" s="1" t="s">
        <v>1</v>
      </c>
      <c r="C164" s="1" t="s">
        <v>24</v>
      </c>
      <c r="D164" s="1" t="s">
        <v>25</v>
      </c>
      <c r="E164" s="1" t="s">
        <v>26</v>
      </c>
    </row>
    <row r="165">
      <c r="A165" s="6" t="s">
        <v>27</v>
      </c>
      <c r="B165" s="2">
        <v>0.0</v>
      </c>
      <c r="C165" s="4">
        <f>B165/B173</f>
        <v>0</v>
      </c>
      <c r="D165" s="2">
        <v>0.0</v>
      </c>
      <c r="E165" s="4" t="str">
        <f>D165/D173</f>
        <v>#DIV/0!</v>
      </c>
    </row>
    <row r="166">
      <c r="A166" s="7" t="s">
        <v>28</v>
      </c>
      <c r="B166" s="2">
        <v>0.0</v>
      </c>
      <c r="C166" s="4">
        <f>B166/B173</f>
        <v>0</v>
      </c>
      <c r="D166" s="2">
        <v>0.0</v>
      </c>
      <c r="E166" s="4" t="str">
        <f>D166/D173</f>
        <v>#DIV/0!</v>
      </c>
    </row>
    <row r="167">
      <c r="A167" s="8" t="s">
        <v>29</v>
      </c>
      <c r="B167" s="2">
        <v>0.0</v>
      </c>
      <c r="C167" s="4">
        <f>B167/B173</f>
        <v>0</v>
      </c>
      <c r="D167" s="2">
        <v>0.0</v>
      </c>
      <c r="E167" s="4" t="str">
        <f>D167/D173</f>
        <v>#DIV/0!</v>
      </c>
    </row>
    <row r="168">
      <c r="A168" s="9" t="s">
        <v>30</v>
      </c>
      <c r="B168" s="2">
        <v>0.0</v>
      </c>
      <c r="C168" s="4">
        <f>B168/B173</f>
        <v>0</v>
      </c>
      <c r="D168" s="2">
        <v>0.0</v>
      </c>
      <c r="E168" s="4" t="str">
        <f>D168/D173</f>
        <v>#DIV/0!</v>
      </c>
    </row>
    <row r="169">
      <c r="A169" s="10" t="s">
        <v>31</v>
      </c>
      <c r="B169" s="2">
        <v>0.0</v>
      </c>
      <c r="C169" s="4">
        <f>B169/B173</f>
        <v>0</v>
      </c>
      <c r="D169" s="2">
        <v>0.0</v>
      </c>
      <c r="E169" s="4" t="str">
        <f>D169/D173</f>
        <v>#DIV/0!</v>
      </c>
    </row>
    <row r="170">
      <c r="A170" s="11" t="s">
        <v>32</v>
      </c>
      <c r="B170" s="2">
        <v>0.0</v>
      </c>
      <c r="C170" s="4">
        <f>B170/B173</f>
        <v>0</v>
      </c>
      <c r="D170" s="2">
        <v>0.0</v>
      </c>
      <c r="E170" s="4" t="str">
        <f>D170/D173</f>
        <v>#DIV/0!</v>
      </c>
    </row>
    <row r="171">
      <c r="A171" s="12" t="s">
        <v>33</v>
      </c>
      <c r="B171" s="2">
        <v>0.0</v>
      </c>
      <c r="C171" s="4">
        <f>B171/B173</f>
        <v>0</v>
      </c>
      <c r="D171" s="2">
        <v>0.0</v>
      </c>
      <c r="E171" s="4" t="str">
        <f>D171/D173</f>
        <v>#DIV/0!</v>
      </c>
    </row>
    <row r="172">
      <c r="A172" s="13" t="s">
        <v>34</v>
      </c>
      <c r="B172" s="2">
        <v>0.0</v>
      </c>
      <c r="C172" s="4">
        <f>B172/B173</f>
        <v>0</v>
      </c>
      <c r="D172" s="2">
        <v>0.0</v>
      </c>
      <c r="E172" s="4" t="str">
        <f>D172/D173</f>
        <v>#DIV/0!</v>
      </c>
    </row>
    <row r="173">
      <c r="A173" s="1" t="s">
        <v>21</v>
      </c>
      <c r="B173">
        <f>IFERROR(__xludf.DUMMYFUNCTION("importRange(""https://docs.google.com/spreadsheets/d/1wJ_EGfyF3MOdLcWZ42XWyb1msf-wcMLcijflHOsFOuM/edit?usp=sharing"",""E3"")"),53.0)</f>
        <v>53</v>
      </c>
      <c r="C173" s="4">
        <f t="shared" ref="C173:E173" si="16">SUM(C165:C172)</f>
        <v>0</v>
      </c>
      <c r="D173">
        <f t="shared" si="16"/>
        <v>0</v>
      </c>
      <c r="E173" t="str">
        <f t="shared" si="16"/>
        <v>#DIV/0!</v>
      </c>
    </row>
    <row r="175">
      <c r="A175" s="1" t="s">
        <v>36</v>
      </c>
      <c r="B175" s="5"/>
      <c r="C175" s="5"/>
      <c r="D175" s="5"/>
      <c r="E175" s="5"/>
    </row>
    <row r="176">
      <c r="A176" s="1" t="s">
        <v>23</v>
      </c>
      <c r="B176" s="1" t="s">
        <v>1</v>
      </c>
      <c r="C176" s="1" t="s">
        <v>24</v>
      </c>
      <c r="D176" s="1" t="s">
        <v>25</v>
      </c>
      <c r="E176" s="1" t="s">
        <v>26</v>
      </c>
    </row>
    <row r="177">
      <c r="A177" s="6" t="s">
        <v>27</v>
      </c>
      <c r="B177" s="2">
        <v>0.0</v>
      </c>
      <c r="C177" s="4">
        <f>B177/B185</f>
        <v>0</v>
      </c>
      <c r="D177" s="2">
        <v>0.0</v>
      </c>
      <c r="E177" s="4" t="str">
        <f>D177/D185</f>
        <v>#DIV/0!</v>
      </c>
    </row>
    <row r="178">
      <c r="A178" s="7" t="s">
        <v>28</v>
      </c>
      <c r="B178" s="2">
        <v>0.0</v>
      </c>
      <c r="C178" s="4">
        <f>B178/B185</f>
        <v>0</v>
      </c>
      <c r="D178" s="2">
        <v>0.0</v>
      </c>
      <c r="E178" s="4" t="str">
        <f>D178/D185</f>
        <v>#DIV/0!</v>
      </c>
    </row>
    <row r="179">
      <c r="A179" s="8" t="s">
        <v>29</v>
      </c>
      <c r="B179" s="2">
        <v>0.0</v>
      </c>
      <c r="C179" s="4">
        <f>B179/B185</f>
        <v>0</v>
      </c>
      <c r="D179" s="2">
        <v>0.0</v>
      </c>
      <c r="E179" s="4" t="str">
        <f>D179/D185</f>
        <v>#DIV/0!</v>
      </c>
    </row>
    <row r="180">
      <c r="A180" s="9" t="s">
        <v>30</v>
      </c>
      <c r="B180" s="2">
        <v>0.0</v>
      </c>
      <c r="C180" s="4">
        <f>B180/B185</f>
        <v>0</v>
      </c>
      <c r="D180" s="2">
        <v>0.0</v>
      </c>
      <c r="E180" s="4" t="str">
        <f>D180/D185</f>
        <v>#DIV/0!</v>
      </c>
    </row>
    <row r="181">
      <c r="A181" s="10" t="s">
        <v>31</v>
      </c>
      <c r="B181" s="2">
        <v>0.0</v>
      </c>
      <c r="C181" s="4">
        <f>B181/B185</f>
        <v>0</v>
      </c>
      <c r="D181" s="2">
        <v>0.0</v>
      </c>
      <c r="E181" s="4" t="str">
        <f>D181/D185</f>
        <v>#DIV/0!</v>
      </c>
    </row>
    <row r="182">
      <c r="A182" s="11" t="s">
        <v>32</v>
      </c>
      <c r="B182" s="2">
        <v>0.0</v>
      </c>
      <c r="C182" s="4">
        <f>B182/B185</f>
        <v>0</v>
      </c>
      <c r="D182" s="2">
        <v>0.0</v>
      </c>
      <c r="E182" s="4" t="str">
        <f>D182/D185</f>
        <v>#DIV/0!</v>
      </c>
    </row>
    <row r="183">
      <c r="A183" s="12" t="s">
        <v>33</v>
      </c>
      <c r="B183" s="2">
        <v>0.0</v>
      </c>
      <c r="C183" s="4">
        <f>B183/B185</f>
        <v>0</v>
      </c>
      <c r="D183" s="2">
        <v>0.0</v>
      </c>
      <c r="E183" s="4" t="str">
        <f>D183/D185</f>
        <v>#DIV/0!</v>
      </c>
    </row>
    <row r="184">
      <c r="A184" s="13" t="s">
        <v>34</v>
      </c>
      <c r="B184" s="2">
        <v>0.0</v>
      </c>
      <c r="C184" s="4">
        <f>B184/B185</f>
        <v>0</v>
      </c>
      <c r="D184" s="2">
        <v>0.0</v>
      </c>
      <c r="E184" s="4" t="str">
        <f>D184/D185</f>
        <v>#DIV/0!</v>
      </c>
    </row>
    <row r="185">
      <c r="A185" s="1" t="s">
        <v>21</v>
      </c>
      <c r="B185">
        <f>IFERROR(__xludf.DUMMYFUNCTION("importRange(""https://docs.google.com/spreadsheets/d/1wJ_EGfyF3MOdLcWZ42XWyb1msf-wcMLcijflHOsFOuM/edit?usp=sharing"",""E14"")"),16.0)</f>
        <v>16</v>
      </c>
      <c r="C185" s="4">
        <f t="shared" ref="C185:E185" si="17">SUM(C177:C184)</f>
        <v>0</v>
      </c>
      <c r="D185">
        <f t="shared" si="17"/>
        <v>0</v>
      </c>
      <c r="E185" t="str">
        <f t="shared" si="17"/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71"/>
    <col customWidth="1" min="2" max="2" width="18.0"/>
    <col customWidth="1" min="3" max="3" width="17.86"/>
    <col customWidth="1" min="4" max="4" width="25.57"/>
    <col customWidth="1" min="5" max="5" width="30.29"/>
    <col customWidth="1" min="6" max="6" width="23.29"/>
    <col customWidth="1" min="7" max="7" width="15.0"/>
    <col customWidth="1" min="8" max="8" width="18.0"/>
    <col customWidth="1" min="9" max="9" width="11.86"/>
  </cols>
  <sheetData>
    <row r="1">
      <c r="A1" s="1" t="s">
        <v>1</v>
      </c>
      <c r="B1" s="2">
        <f>B19</f>
        <v>284</v>
      </c>
    </row>
    <row r="2">
      <c r="A2" s="1" t="s">
        <v>37</v>
      </c>
      <c r="B2">
        <f>C19</f>
        <v>46</v>
      </c>
    </row>
    <row r="3">
      <c r="A3" s="1" t="s">
        <v>38</v>
      </c>
      <c r="B3">
        <f>IFERROR(__xludf.DUMMYFUNCTION("importRange(""https://docs.google.com/spreadsheets/d/1-ILtASPuGeesucImDBMpKTO9hI3xNb9k967XeTE18eI/edit?usp=sharing"",""H10"")"),46.0)</f>
        <v>46</v>
      </c>
      <c r="C3" s="14" t="str">
        <f>IF(B2 &gt; B3, "NOTEREN!", " ")</f>
        <v> </v>
      </c>
    </row>
    <row r="4">
      <c r="A4" s="1" t="s">
        <v>39</v>
      </c>
      <c r="B4">
        <f>D19</f>
        <v>238</v>
      </c>
    </row>
    <row r="5">
      <c r="A5" s="1" t="s">
        <v>40</v>
      </c>
      <c r="B5">
        <f>D19-D18</f>
        <v>238</v>
      </c>
    </row>
    <row r="6">
      <c r="A6" s="1" t="s">
        <v>41</v>
      </c>
      <c r="B6" s="2">
        <v>25.0</v>
      </c>
    </row>
    <row r="7">
      <c r="A7" s="1" t="s">
        <v>42</v>
      </c>
      <c r="B7">
        <f>B5/B6</f>
        <v>9.52</v>
      </c>
    </row>
    <row r="9">
      <c r="A9" s="1" t="s">
        <v>43</v>
      </c>
      <c r="B9" s="1" t="s">
        <v>44</v>
      </c>
      <c r="C9" s="1" t="s">
        <v>37</v>
      </c>
      <c r="D9" s="1" t="s">
        <v>45</v>
      </c>
      <c r="E9" s="1" t="s">
        <v>46</v>
      </c>
      <c r="F9" s="1" t="s">
        <v>47</v>
      </c>
      <c r="G9" s="1" t="s">
        <v>48</v>
      </c>
    </row>
    <row r="10">
      <c r="A10" s="6" t="s">
        <v>27</v>
      </c>
      <c r="B10" s="2">
        <f>IFERROR(__xludf.DUMMYFUNCTION("importRange(""https://docs.google.com/spreadsheets/d/1wJ_EGfyF3MOdLcWZ42XWyb1msf-wcMLcijflHOsFOuM/edit?usp=sharing"",""B4"")"),28.0)</f>
        <v>28</v>
      </c>
      <c r="C10" s="2">
        <f>IFERROR(__xludf.DUMMYFUNCTION("importRange(""https://docs.google.com/spreadsheets/d/1-ILtASPuGeesucImDBMpKTO9hI3xNb9k967XeTE18eI/edit?usp=sharing"",""H2"")"),2.0)</f>
        <v>2</v>
      </c>
      <c r="D10">
        <f t="shared" ref="D10:D18" si="1">B10-C10</f>
        <v>26</v>
      </c>
      <c r="E10" s="2">
        <f>D10/B7</f>
        <v>2.731092437</v>
      </c>
      <c r="F10" s="2">
        <f t="shared" ref="F10:F17" si="2">ROUNDDOWN(E10)</f>
        <v>2</v>
      </c>
      <c r="G10" s="4">
        <f t="shared" ref="G10:G17" si="3">C10/B10</f>
        <v>0.07142857143</v>
      </c>
    </row>
    <row r="11">
      <c r="A11" s="7" t="s">
        <v>28</v>
      </c>
      <c r="B11" s="2">
        <f>IFERROR(__xludf.DUMMYFUNCTION("importRange(""https://docs.google.com/spreadsheets/d/1wJ_EGfyF3MOdLcWZ42XWyb1msf-wcMLcijflHOsFOuM/edit?usp=sharing"",""B5"")"),19.0)</f>
        <v>19</v>
      </c>
      <c r="C11" s="2">
        <f>IFERROR(__xludf.DUMMYFUNCTION("importRange(""https://docs.google.com/spreadsheets/d/1-ILtASPuGeesucImDBMpKTO9hI3xNb9k967XeTE18eI/edit?usp=sharing"",""H3"")"),0.0)</f>
        <v>0</v>
      </c>
      <c r="D11">
        <f t="shared" si="1"/>
        <v>19</v>
      </c>
      <c r="E11" s="2">
        <f>D11/B7</f>
        <v>1.995798319</v>
      </c>
      <c r="F11" s="2">
        <f t="shared" si="2"/>
        <v>1</v>
      </c>
      <c r="G11" s="4">
        <f t="shared" si="3"/>
        <v>0</v>
      </c>
    </row>
    <row r="12">
      <c r="A12" s="8" t="s">
        <v>29</v>
      </c>
      <c r="B12" s="2">
        <f>IFERROR(__xludf.DUMMYFUNCTION("importRange(""https://docs.google.com/spreadsheets/d/1wJ_EGfyF3MOdLcWZ42XWyb1msf-wcMLcijflHOsFOuM/edit?usp=sharing"",""B8"")"),48.0)</f>
        <v>48</v>
      </c>
      <c r="C12" s="2">
        <f>IFERROR(__xludf.DUMMYFUNCTION("importRange(""https://docs.google.com/spreadsheets/d/1-ILtASPuGeesucImDBMpKTO9hI3xNb9k967XeTE18eI/edit?usp=sharing"",""H4"")"),19.0)</f>
        <v>19</v>
      </c>
      <c r="D12">
        <f t="shared" si="1"/>
        <v>29</v>
      </c>
      <c r="E12" s="2">
        <f>D12/B7</f>
        <v>3.046218487</v>
      </c>
      <c r="F12" s="2">
        <f t="shared" si="2"/>
        <v>3</v>
      </c>
      <c r="G12" s="4">
        <f t="shared" si="3"/>
        <v>0.3958333333</v>
      </c>
    </row>
    <row r="13">
      <c r="A13" s="9" t="s">
        <v>30</v>
      </c>
      <c r="B13" s="2">
        <f>IFERROR(__xludf.DUMMYFUNCTION("importRange(""https://docs.google.com/spreadsheets/d/1wJ_EGfyF3MOdLcWZ42XWyb1msf-wcMLcijflHOsFOuM/edit?usp=sharing"",""B7"")"),10.0)</f>
        <v>10</v>
      </c>
      <c r="C13" s="2">
        <f>IFERROR(__xludf.DUMMYFUNCTION("importRange(""https://docs.google.com/spreadsheets/d/1-ILtASPuGeesucImDBMpKTO9hI3xNb9k967XeTE18eI/edit?usp=sharing"",""H5"")"),1.0)</f>
        <v>1</v>
      </c>
      <c r="D13" s="2">
        <f t="shared" si="1"/>
        <v>9</v>
      </c>
      <c r="E13" s="2">
        <f>D13/B7</f>
        <v>0.9453781513</v>
      </c>
      <c r="F13" s="2">
        <f t="shared" si="2"/>
        <v>0</v>
      </c>
      <c r="G13" s="4">
        <f t="shared" si="3"/>
        <v>0.1</v>
      </c>
    </row>
    <row r="14">
      <c r="A14" s="10" t="s">
        <v>31</v>
      </c>
      <c r="B14" s="2">
        <f>IFERROR(__xludf.DUMMYFUNCTION("importRange(""https://docs.google.com/spreadsheets/d/1wJ_EGfyF3MOdLcWZ42XWyb1msf-wcMLcijflHOsFOuM/edit?usp=sharing"",""B6"")"),25.0)</f>
        <v>25</v>
      </c>
      <c r="C14" s="2">
        <f>IFERROR(__xludf.DUMMYFUNCTION("importRange(""https://docs.google.com/spreadsheets/d/1-ILtASPuGeesucImDBMpKTO9hI3xNb9k967XeTE18eI/edit?usp=sharing"",""H6"")"),0.0)</f>
        <v>0</v>
      </c>
      <c r="D14">
        <f t="shared" si="1"/>
        <v>25</v>
      </c>
      <c r="E14" s="2">
        <f>D14/B7</f>
        <v>2.62605042</v>
      </c>
      <c r="F14" s="2">
        <f t="shared" si="2"/>
        <v>2</v>
      </c>
      <c r="G14" s="4">
        <f t="shared" si="3"/>
        <v>0</v>
      </c>
    </row>
    <row r="15">
      <c r="A15" s="11" t="s">
        <v>32</v>
      </c>
      <c r="B15" s="2">
        <f>IFERROR(__xludf.DUMMYFUNCTION("importRange(""https://docs.google.com/spreadsheets/d/1wJ_EGfyF3MOdLcWZ42XWyb1msf-wcMLcijflHOsFOuM/edit?usp=sharing"",""B2"")"),80.0)</f>
        <v>80</v>
      </c>
      <c r="C15" s="2">
        <f>IFERROR(__xludf.DUMMYFUNCTION("importRange(""https://docs.google.com/spreadsheets/d/1-ILtASPuGeesucImDBMpKTO9hI3xNb9k967XeTE18eI/edit?usp=sharing"",""H7"")"),13.0)</f>
        <v>13</v>
      </c>
      <c r="D15">
        <f t="shared" si="1"/>
        <v>67</v>
      </c>
      <c r="E15" s="2">
        <f>D15/B7</f>
        <v>7.037815126</v>
      </c>
      <c r="F15" s="2">
        <f t="shared" si="2"/>
        <v>7</v>
      </c>
      <c r="G15" s="4">
        <f t="shared" si="3"/>
        <v>0.1625</v>
      </c>
    </row>
    <row r="16">
      <c r="A16" s="12" t="s">
        <v>33</v>
      </c>
      <c r="B16" s="2">
        <f>IFERROR(__xludf.DUMMYFUNCTION("importRange(""https://docs.google.com/spreadsheets/d/1wJ_EGfyF3MOdLcWZ42XWyb1msf-wcMLcijflHOsFOuM/edit?usp=sharing"",""B3"")"),57.0)</f>
        <v>57</v>
      </c>
      <c r="C16" s="2">
        <f>IFERROR(__xludf.DUMMYFUNCTION("importRange(""https://docs.google.com/spreadsheets/d/1-ILtASPuGeesucImDBMpKTO9hI3xNb9k967XeTE18eI/edit?usp=sharing"",""H8"")"),9.0)</f>
        <v>9</v>
      </c>
      <c r="D16" s="2">
        <f t="shared" si="1"/>
        <v>48</v>
      </c>
      <c r="E16">
        <f>D16/B7</f>
        <v>5.042016807</v>
      </c>
      <c r="F16" s="2">
        <f t="shared" si="2"/>
        <v>5</v>
      </c>
      <c r="G16" s="4">
        <f t="shared" si="3"/>
        <v>0.1578947368</v>
      </c>
    </row>
    <row r="17">
      <c r="A17" s="13" t="s">
        <v>34</v>
      </c>
      <c r="B17" s="2">
        <f>IFERROR(__xludf.DUMMYFUNCTION("importRange(""https://docs.google.com/spreadsheets/d/1wJ_EGfyF3MOdLcWZ42XWyb1msf-wcMLcijflHOsFOuM/edit?usp=sharing"",""B9"")"),17.0)</f>
        <v>17</v>
      </c>
      <c r="C17" s="2">
        <f>IFERROR(__xludf.DUMMYFUNCTION("importRange(""https://docs.google.com/spreadsheets/d/1-ILtASPuGeesucImDBMpKTO9hI3xNb9k967XeTE18eI/edit?usp=sharing"",""H9"")"),2.0)</f>
        <v>2</v>
      </c>
      <c r="D17">
        <f t="shared" si="1"/>
        <v>15</v>
      </c>
      <c r="E17">
        <f>D17/B7</f>
        <v>1.575630252</v>
      </c>
      <c r="F17" s="2">
        <f t="shared" si="2"/>
        <v>1</v>
      </c>
      <c r="G17" s="4">
        <f t="shared" si="3"/>
        <v>0.1176470588</v>
      </c>
    </row>
    <row r="18">
      <c r="A18" s="2" t="s">
        <v>35</v>
      </c>
      <c r="B18" s="2">
        <v>0.0</v>
      </c>
      <c r="C18" s="2">
        <v>0.0</v>
      </c>
      <c r="D18">
        <f t="shared" si="1"/>
        <v>0</v>
      </c>
      <c r="E18" s="2">
        <v>0.0</v>
      </c>
      <c r="F18" s="2">
        <v>0.0</v>
      </c>
      <c r="G18" s="3">
        <v>0.0</v>
      </c>
    </row>
    <row r="19">
      <c r="A19" s="2" t="s">
        <v>1</v>
      </c>
      <c r="B19">
        <f>SUM(B10:B18)</f>
        <v>284</v>
      </c>
      <c r="C19" s="2">
        <f>IFERROR(__xludf.DUMMYFUNCTION("importRange(""https://docs.google.com/spreadsheets/d/1wJ_EGfyF3MOdLcWZ42XWyb1msf-wcMLcijflHOsFOuM/edit?usp=sharing"",""H2"")"),46.0)</f>
        <v>46</v>
      </c>
      <c r="D19">
        <f>SUM(D10:D18)</f>
        <v>238</v>
      </c>
      <c r="G19" s="4">
        <f>C19/B19</f>
        <v>0.161971831</v>
      </c>
    </row>
    <row r="20">
      <c r="E20" s="1" t="s">
        <v>49</v>
      </c>
      <c r="F20">
        <f>SUM(F10:F17)</f>
        <v>21</v>
      </c>
    </row>
    <row r="21">
      <c r="E21" s="1" t="s">
        <v>50</v>
      </c>
      <c r="F21">
        <f>B6-F20</f>
        <v>4</v>
      </c>
    </row>
    <row r="22">
      <c r="B22" s="1"/>
      <c r="C22" s="2"/>
      <c r="D22" s="1"/>
      <c r="E22" s="2"/>
      <c r="F22" s="1"/>
      <c r="G22" s="2"/>
      <c r="H22" s="1"/>
      <c r="I22" s="2"/>
    </row>
    <row r="23">
      <c r="B23" s="1" t="s">
        <v>51</v>
      </c>
      <c r="C23" s="2">
        <v>5.0</v>
      </c>
      <c r="D23" s="1" t="s">
        <v>51</v>
      </c>
      <c r="E23" s="2">
        <v>4.0</v>
      </c>
      <c r="F23" s="1" t="s">
        <v>51</v>
      </c>
      <c r="G23" s="2">
        <v>3.0</v>
      </c>
      <c r="H23" s="1" t="s">
        <v>51</v>
      </c>
      <c r="I23" s="2">
        <v>2.0</v>
      </c>
    </row>
    <row r="24">
      <c r="A24" s="1" t="s">
        <v>43</v>
      </c>
      <c r="B24" s="1" t="s">
        <v>52</v>
      </c>
      <c r="C24" s="1" t="s">
        <v>53</v>
      </c>
      <c r="D24" s="1" t="s">
        <v>52</v>
      </c>
      <c r="E24" s="1" t="s">
        <v>53</v>
      </c>
      <c r="F24" s="1" t="s">
        <v>52</v>
      </c>
      <c r="G24" s="1" t="s">
        <v>53</v>
      </c>
      <c r="H24" s="1" t="s">
        <v>52</v>
      </c>
      <c r="I24" s="1" t="s">
        <v>53</v>
      </c>
    </row>
    <row r="25">
      <c r="A25" s="2" t="s">
        <v>27</v>
      </c>
      <c r="B25" s="2">
        <f>F10+1</f>
        <v>3</v>
      </c>
      <c r="C25">
        <f>D10/B25</f>
        <v>8.666666667</v>
      </c>
      <c r="D25" s="2">
        <f t="shared" ref="D25:D29" si="4">B25</f>
        <v>3</v>
      </c>
      <c r="E25">
        <f>D10/D25</f>
        <v>8.666666667</v>
      </c>
      <c r="F25" s="2">
        <f>D25</f>
        <v>3</v>
      </c>
      <c r="G25">
        <f>D10/F25</f>
        <v>8.666666667</v>
      </c>
      <c r="H25" s="2">
        <f t="shared" ref="H25:H29" si="5">F25</f>
        <v>3</v>
      </c>
      <c r="I25" s="2">
        <f>D10/H25</f>
        <v>8.666666667</v>
      </c>
    </row>
    <row r="26">
      <c r="A26" s="2" t="s">
        <v>54</v>
      </c>
      <c r="B26" s="2">
        <f>F11+F14+1</f>
        <v>4</v>
      </c>
      <c r="C26">
        <f>(D11+D14)/B26</f>
        <v>11</v>
      </c>
      <c r="D26" s="2">
        <f t="shared" si="4"/>
        <v>4</v>
      </c>
      <c r="E26">
        <f>(D11+D14)/D26</f>
        <v>11</v>
      </c>
      <c r="F26" s="2">
        <f>D26+1</f>
        <v>5</v>
      </c>
      <c r="G26">
        <f>(D11+D14)/F26</f>
        <v>8.8</v>
      </c>
      <c r="H26" s="2">
        <f t="shared" si="5"/>
        <v>5</v>
      </c>
      <c r="I26">
        <f>(D11+D14)/H26</f>
        <v>8.8</v>
      </c>
    </row>
    <row r="27">
      <c r="A27" s="2" t="s">
        <v>29</v>
      </c>
      <c r="B27" s="2">
        <f t="shared" ref="B27:B28" si="6">F12+1</f>
        <v>4</v>
      </c>
      <c r="C27">
        <f t="shared" ref="C27:C28" si="7">D12/B27</f>
        <v>7.25</v>
      </c>
      <c r="D27" s="2">
        <f t="shared" si="4"/>
        <v>4</v>
      </c>
      <c r="E27">
        <f t="shared" ref="E27:E28" si="8">D12/D27</f>
        <v>7.25</v>
      </c>
      <c r="F27" s="2">
        <f t="shared" ref="F27:F31" si="9">D27</f>
        <v>4</v>
      </c>
      <c r="G27">
        <f t="shared" ref="G27:G28" si="10">D12/F27</f>
        <v>7.25</v>
      </c>
      <c r="H27" s="2">
        <f t="shared" si="5"/>
        <v>4</v>
      </c>
      <c r="I27">
        <f t="shared" ref="I27:I28" si="11">D12/H27</f>
        <v>7.25</v>
      </c>
    </row>
    <row r="28">
      <c r="A28" s="2" t="s">
        <v>30</v>
      </c>
      <c r="B28" s="2">
        <f t="shared" si="6"/>
        <v>1</v>
      </c>
      <c r="C28">
        <f t="shared" si="7"/>
        <v>9</v>
      </c>
      <c r="D28" s="2">
        <f t="shared" si="4"/>
        <v>1</v>
      </c>
      <c r="E28">
        <f t="shared" si="8"/>
        <v>9</v>
      </c>
      <c r="F28" s="2">
        <f t="shared" si="9"/>
        <v>1</v>
      </c>
      <c r="G28">
        <f t="shared" si="10"/>
        <v>9</v>
      </c>
      <c r="H28" s="2">
        <f t="shared" si="5"/>
        <v>1</v>
      </c>
      <c r="I28">
        <f t="shared" si="11"/>
        <v>9</v>
      </c>
    </row>
    <row r="29">
      <c r="A29" s="2" t="s">
        <v>32</v>
      </c>
      <c r="B29" s="2">
        <f t="shared" ref="B29:B31" si="12">F15+1</f>
        <v>8</v>
      </c>
      <c r="C29">
        <f t="shared" ref="C29:C31" si="13">D15/B29</f>
        <v>8.375</v>
      </c>
      <c r="D29" s="2">
        <f t="shared" si="4"/>
        <v>8</v>
      </c>
      <c r="E29">
        <f t="shared" ref="E29:E31" si="14">D15/D29</f>
        <v>8.375</v>
      </c>
      <c r="F29" s="2">
        <f t="shared" si="9"/>
        <v>8</v>
      </c>
      <c r="G29">
        <f t="shared" ref="G29:G31" si="15">D15/F29</f>
        <v>8.375</v>
      </c>
      <c r="H29" s="2">
        <f t="shared" si="5"/>
        <v>8</v>
      </c>
      <c r="I29">
        <f t="shared" ref="I29:I31" si="16">D15/H29</f>
        <v>8.375</v>
      </c>
    </row>
    <row r="30">
      <c r="A30" s="2" t="s">
        <v>33</v>
      </c>
      <c r="B30" s="2">
        <f t="shared" si="12"/>
        <v>6</v>
      </c>
      <c r="C30">
        <f t="shared" si="13"/>
        <v>8</v>
      </c>
      <c r="D30" s="2">
        <f>B30+1</f>
        <v>7</v>
      </c>
      <c r="E30">
        <f t="shared" si="14"/>
        <v>6.857142857</v>
      </c>
      <c r="F30" s="2">
        <f t="shared" si="9"/>
        <v>7</v>
      </c>
      <c r="G30">
        <f t="shared" si="15"/>
        <v>6.857142857</v>
      </c>
      <c r="H30" s="2">
        <f>F30+1</f>
        <v>8</v>
      </c>
      <c r="I30">
        <f t="shared" si="16"/>
        <v>6</v>
      </c>
    </row>
    <row r="31">
      <c r="A31" s="2" t="s">
        <v>34</v>
      </c>
      <c r="B31" s="2">
        <f t="shared" si="12"/>
        <v>2</v>
      </c>
      <c r="C31">
        <f t="shared" si="13"/>
        <v>7.5</v>
      </c>
      <c r="D31" s="2">
        <f>B31</f>
        <v>2</v>
      </c>
      <c r="E31">
        <f t="shared" si="14"/>
        <v>7.5</v>
      </c>
      <c r="F31" s="2">
        <f t="shared" si="9"/>
        <v>2</v>
      </c>
      <c r="G31">
        <f t="shared" si="15"/>
        <v>7.5</v>
      </c>
      <c r="H31" s="2">
        <f>F31</f>
        <v>2</v>
      </c>
      <c r="I31">
        <f t="shared" si="16"/>
        <v>7.5</v>
      </c>
    </row>
    <row r="32">
      <c r="A32" s="2"/>
      <c r="B32" s="2"/>
      <c r="D32" s="2"/>
      <c r="F32" s="2"/>
      <c r="H32" s="2"/>
    </row>
    <row r="33">
      <c r="A33" s="2"/>
      <c r="B33" s="2"/>
      <c r="D33" s="2"/>
      <c r="F33" s="2"/>
      <c r="H33" s="2"/>
    </row>
    <row r="35">
      <c r="B35" s="1" t="s">
        <v>51</v>
      </c>
      <c r="C35" s="2">
        <v>1.0</v>
      </c>
      <c r="D35" s="1" t="s">
        <v>51</v>
      </c>
      <c r="E35" s="2">
        <v>0.0</v>
      </c>
      <c r="F35" s="1" t="s">
        <v>51</v>
      </c>
      <c r="G35" s="2">
        <v>0.0</v>
      </c>
    </row>
    <row r="36">
      <c r="A36" s="1" t="s">
        <v>43</v>
      </c>
      <c r="B36" s="1" t="s">
        <v>52</v>
      </c>
      <c r="C36" s="1" t="s">
        <v>53</v>
      </c>
      <c r="D36" s="1" t="s">
        <v>52</v>
      </c>
      <c r="E36" s="1" t="s">
        <v>53</v>
      </c>
      <c r="F36" s="1" t="s">
        <v>52</v>
      </c>
      <c r="G36" s="1" t="s">
        <v>53</v>
      </c>
      <c r="H36" s="1" t="s">
        <v>49</v>
      </c>
    </row>
    <row r="37">
      <c r="A37" s="2" t="s">
        <v>27</v>
      </c>
      <c r="B37">
        <f>H25+1</f>
        <v>4</v>
      </c>
      <c r="C37">
        <f>D10/B37</f>
        <v>6.5</v>
      </c>
      <c r="D37">
        <f t="shared" ref="D37:D40" si="17">B37</f>
        <v>4</v>
      </c>
      <c r="E37">
        <f>D10/D37</f>
        <v>6.5</v>
      </c>
      <c r="F37">
        <f t="shared" ref="F37:F43" si="18">D37</f>
        <v>4</v>
      </c>
      <c r="G37">
        <f>D10/F37</f>
        <v>6.5</v>
      </c>
      <c r="H37">
        <f t="shared" ref="H37:H43" si="19">F37-1</f>
        <v>3</v>
      </c>
    </row>
    <row r="38">
      <c r="A38" s="2" t="s">
        <v>54</v>
      </c>
      <c r="B38">
        <f t="shared" ref="B38:B43" si="20">H26</f>
        <v>5</v>
      </c>
      <c r="C38">
        <f>(D11+D14)/B38</f>
        <v>8.8</v>
      </c>
      <c r="D38">
        <f t="shared" si="17"/>
        <v>5</v>
      </c>
      <c r="E38">
        <f>(D11+D14)/D38</f>
        <v>8.8</v>
      </c>
      <c r="F38">
        <f t="shared" si="18"/>
        <v>5</v>
      </c>
      <c r="G38">
        <f>(D11+D14)/F38</f>
        <v>8.8</v>
      </c>
      <c r="H38">
        <f t="shared" si="19"/>
        <v>4</v>
      </c>
    </row>
    <row r="39">
      <c r="A39" s="2" t="s">
        <v>29</v>
      </c>
      <c r="B39" s="2">
        <f t="shared" si="20"/>
        <v>4</v>
      </c>
      <c r="C39">
        <f t="shared" ref="C39:C40" si="21">D12/B39</f>
        <v>7.25</v>
      </c>
      <c r="D39">
        <f t="shared" si="17"/>
        <v>4</v>
      </c>
      <c r="E39">
        <f t="shared" ref="E39:E40" si="22">D12/D39</f>
        <v>7.25</v>
      </c>
      <c r="F39">
        <f t="shared" si="18"/>
        <v>4</v>
      </c>
      <c r="G39">
        <f t="shared" ref="G39:G40" si="23">D12/F39</f>
        <v>7.25</v>
      </c>
      <c r="H39">
        <f t="shared" si="19"/>
        <v>3</v>
      </c>
    </row>
    <row r="40">
      <c r="A40" s="2" t="s">
        <v>30</v>
      </c>
      <c r="B40">
        <f t="shared" si="20"/>
        <v>1</v>
      </c>
      <c r="C40">
        <f t="shared" si="21"/>
        <v>9</v>
      </c>
      <c r="D40">
        <f t="shared" si="17"/>
        <v>1</v>
      </c>
      <c r="E40">
        <f t="shared" si="22"/>
        <v>9</v>
      </c>
      <c r="F40">
        <f t="shared" si="18"/>
        <v>1</v>
      </c>
      <c r="G40">
        <f t="shared" si="23"/>
        <v>9</v>
      </c>
      <c r="H40">
        <f t="shared" si="19"/>
        <v>0</v>
      </c>
    </row>
    <row r="41">
      <c r="A41" s="2" t="s">
        <v>32</v>
      </c>
      <c r="B41">
        <f t="shared" si="20"/>
        <v>8</v>
      </c>
      <c r="C41">
        <f t="shared" ref="C41:C43" si="24">D15/B41</f>
        <v>8.375</v>
      </c>
      <c r="D41">
        <f>B41+1</f>
        <v>9</v>
      </c>
      <c r="E41">
        <f t="shared" ref="E41:E43" si="25">D15/D41</f>
        <v>7.444444444</v>
      </c>
      <c r="F41">
        <f t="shared" si="18"/>
        <v>9</v>
      </c>
      <c r="G41">
        <f t="shared" ref="G41:G43" si="26">D15/F41</f>
        <v>7.444444444</v>
      </c>
      <c r="H41">
        <f t="shared" si="19"/>
        <v>8</v>
      </c>
    </row>
    <row r="42">
      <c r="A42" s="2" t="s">
        <v>33</v>
      </c>
      <c r="B42">
        <f t="shared" si="20"/>
        <v>8</v>
      </c>
      <c r="C42">
        <f t="shared" si="24"/>
        <v>6</v>
      </c>
      <c r="D42">
        <f t="shared" ref="D42:D43" si="27">B42</f>
        <v>8</v>
      </c>
      <c r="E42">
        <f t="shared" si="25"/>
        <v>6</v>
      </c>
      <c r="F42">
        <f t="shared" si="18"/>
        <v>8</v>
      </c>
      <c r="G42">
        <f t="shared" si="26"/>
        <v>6</v>
      </c>
      <c r="H42">
        <f t="shared" si="19"/>
        <v>7</v>
      </c>
    </row>
    <row r="43">
      <c r="A43" s="2" t="s">
        <v>34</v>
      </c>
      <c r="B43">
        <f t="shared" si="20"/>
        <v>2</v>
      </c>
      <c r="C43">
        <f t="shared" si="24"/>
        <v>7.5</v>
      </c>
      <c r="D43">
        <f t="shared" si="27"/>
        <v>2</v>
      </c>
      <c r="E43">
        <f t="shared" si="25"/>
        <v>7.5</v>
      </c>
      <c r="F43">
        <f t="shared" si="18"/>
        <v>2</v>
      </c>
      <c r="G43">
        <f t="shared" si="26"/>
        <v>7.5</v>
      </c>
      <c r="H43">
        <f t="shared" si="19"/>
        <v>1</v>
      </c>
    </row>
    <row r="44">
      <c r="A44" s="2"/>
    </row>
    <row r="45">
      <c r="A45" s="15" t="s">
        <v>23</v>
      </c>
      <c r="B45" s="15" t="s">
        <v>55</v>
      </c>
      <c r="C45" s="15" t="s">
        <v>56</v>
      </c>
      <c r="D45" s="15" t="s">
        <v>57</v>
      </c>
      <c r="F45" s="16" t="s">
        <v>58</v>
      </c>
      <c r="G45" s="16" t="s">
        <v>50</v>
      </c>
    </row>
    <row r="46">
      <c r="A46" s="6" t="s">
        <v>27</v>
      </c>
      <c r="B46">
        <f t="shared" ref="B46:B49" si="28">H37</f>
        <v>3</v>
      </c>
      <c r="C46" s="4">
        <f>D10/D19</f>
        <v>0.1092436975</v>
      </c>
      <c r="D46" s="4">
        <f>B46/B6</f>
        <v>0.12</v>
      </c>
      <c r="F46" s="2" t="s">
        <v>54</v>
      </c>
      <c r="G46">
        <f>H38-(F11+F14)</f>
        <v>1</v>
      </c>
    </row>
    <row r="47">
      <c r="A47" s="7" t="s">
        <v>28</v>
      </c>
      <c r="B47">
        <f t="shared" si="28"/>
        <v>4</v>
      </c>
      <c r="C47" s="4">
        <f>D11/D19</f>
        <v>0.07983193277</v>
      </c>
      <c r="D47" s="4">
        <f>B47/B6</f>
        <v>0.16</v>
      </c>
      <c r="F47" s="2"/>
    </row>
    <row r="48">
      <c r="A48" s="8" t="s">
        <v>29</v>
      </c>
      <c r="B48">
        <f t="shared" si="28"/>
        <v>3</v>
      </c>
      <c r="C48" s="4">
        <f>D12/D19</f>
        <v>0.1218487395</v>
      </c>
      <c r="D48" s="4">
        <f>B48/B6</f>
        <v>0.12</v>
      </c>
      <c r="F48" s="17" t="s">
        <v>23</v>
      </c>
      <c r="G48" s="17" t="s">
        <v>50</v>
      </c>
    </row>
    <row r="49">
      <c r="A49" s="9" t="s">
        <v>30</v>
      </c>
      <c r="B49">
        <f t="shared" si="28"/>
        <v>0</v>
      </c>
      <c r="C49" s="4">
        <f>D13/D19</f>
        <v>0.03781512605</v>
      </c>
      <c r="D49" s="4">
        <f>B49/B6</f>
        <v>0</v>
      </c>
    </row>
    <row r="50">
      <c r="A50" s="10" t="s">
        <v>31</v>
      </c>
      <c r="B50">
        <f>F14+G52</f>
        <v>2</v>
      </c>
      <c r="C50" s="4">
        <f>D14/D19</f>
        <v>0.1050420168</v>
      </c>
      <c r="D50" s="4">
        <f>B50/B6</f>
        <v>0.08</v>
      </c>
      <c r="F50" s="2"/>
      <c r="G50" s="2"/>
    </row>
    <row r="51">
      <c r="A51" s="11" t="s">
        <v>32</v>
      </c>
      <c r="B51">
        <f>H41</f>
        <v>8</v>
      </c>
      <c r="C51" s="4">
        <f>D15/D19</f>
        <v>0.281512605</v>
      </c>
      <c r="D51" s="4">
        <f>B51/B6</f>
        <v>0.32</v>
      </c>
      <c r="F51" s="2"/>
      <c r="G51" s="2"/>
    </row>
    <row r="52">
      <c r="A52" s="12" t="s">
        <v>33</v>
      </c>
      <c r="B52">
        <f>F16+G50</f>
        <v>5</v>
      </c>
      <c r="C52" s="4">
        <f>D16/D19</f>
        <v>0.2016806723</v>
      </c>
      <c r="D52" s="4">
        <f>B52/B6</f>
        <v>0.2</v>
      </c>
      <c r="F52" s="2"/>
      <c r="G52" s="2"/>
    </row>
    <row r="53">
      <c r="A53" s="13" t="s">
        <v>34</v>
      </c>
      <c r="B53">
        <f>H43</f>
        <v>1</v>
      </c>
      <c r="C53" s="4">
        <f>D17/D19</f>
        <v>0.06302521008</v>
      </c>
      <c r="D53" s="4">
        <f>B53/B6</f>
        <v>0.04</v>
      </c>
      <c r="F53" s="2"/>
      <c r="G53" s="2"/>
    </row>
    <row r="54">
      <c r="A54" s="2" t="s">
        <v>21</v>
      </c>
      <c r="B54">
        <f t="shared" ref="B54:D54" si="29">SUM(B46:B53)</f>
        <v>26</v>
      </c>
      <c r="C54" s="4">
        <f t="shared" si="29"/>
        <v>1</v>
      </c>
      <c r="D54" s="4">
        <f t="shared" si="29"/>
        <v>1.04</v>
      </c>
    </row>
    <row r="56">
      <c r="A56" s="17" t="s">
        <v>59</v>
      </c>
      <c r="B56" s="18" t="s">
        <v>55</v>
      </c>
      <c r="C56" s="18" t="s">
        <v>60</v>
      </c>
    </row>
    <row r="57">
      <c r="A57" s="2" t="s">
        <v>61</v>
      </c>
      <c r="B57">
        <f>B50+B52+B47</f>
        <v>11</v>
      </c>
      <c r="C57" t="str">
        <f>IF(B57 &gt; (B6/2), "Ja", "Nee")</f>
        <v>Nee</v>
      </c>
    </row>
    <row r="58">
      <c r="A58" s="2" t="s">
        <v>62</v>
      </c>
      <c r="B58">
        <f>B50+B53+B47+B52</f>
        <v>12</v>
      </c>
      <c r="C58" t="str">
        <f>IF(B58 &gt; (B6/2), "Ja", "Nee")</f>
        <v>Nee</v>
      </c>
    </row>
    <row r="59">
      <c r="A59" s="2" t="s">
        <v>63</v>
      </c>
      <c r="B59">
        <f>B52+B47+B51</f>
        <v>17</v>
      </c>
      <c r="C59" t="str">
        <f>IF(B59 &gt; (B6/2), "Ja", "Nee")</f>
        <v>Ja</v>
      </c>
    </row>
    <row r="60">
      <c r="A60" s="2" t="s">
        <v>64</v>
      </c>
      <c r="B60">
        <f>B52+B47+B51</f>
        <v>17</v>
      </c>
      <c r="C60" t="str">
        <f>IF(B60 &gt; (B6/2), "Ja", "Nee")</f>
        <v>Ja</v>
      </c>
    </row>
    <row r="61">
      <c r="A61" s="2" t="s">
        <v>65</v>
      </c>
      <c r="B61" s="19">
        <f>B52+B47+B51+B53</f>
        <v>18</v>
      </c>
      <c r="C61" t="str">
        <f>IF(B61 &gt; (B6/2), "Ja", "Nee")</f>
        <v>Ja</v>
      </c>
    </row>
    <row r="62">
      <c r="A62" s="2" t="s">
        <v>66</v>
      </c>
      <c r="B62">
        <f>B52+B51+B46+B49</f>
        <v>16</v>
      </c>
      <c r="C62" t="str">
        <f>IF(B62 &gt; (B6/2), "Ja", "Nee")</f>
        <v>Ja</v>
      </c>
    </row>
    <row r="63">
      <c r="A63" s="2" t="s">
        <v>67</v>
      </c>
      <c r="B63">
        <f>B47+B46+B51</f>
        <v>15</v>
      </c>
      <c r="C63" t="str">
        <f>IF(B63 &gt; (B6/2), "Ja", "Nee")</f>
        <v>Ja</v>
      </c>
    </row>
    <row r="64">
      <c r="A64" s="2" t="s">
        <v>68</v>
      </c>
      <c r="B64">
        <f>B47+B51+B46+B52</f>
        <v>20</v>
      </c>
      <c r="C64" t="str">
        <f>IF(B64 &gt; (B6/2), "Ja", "Nee")</f>
        <v>Ja</v>
      </c>
    </row>
    <row r="65">
      <c r="A65" s="2" t="s">
        <v>69</v>
      </c>
      <c r="B65" s="20">
        <f>B47+B46+B51+B49</f>
        <v>15</v>
      </c>
      <c r="C65" t="str">
        <f>IF(B65 &gt; (B6/2), "Ja", "Nee")</f>
        <v>Ja</v>
      </c>
    </row>
    <row r="66">
      <c r="A66" s="2" t="s">
        <v>70</v>
      </c>
      <c r="B66">
        <f>B51+B46+B49</f>
        <v>11</v>
      </c>
      <c r="C66" t="str">
        <f>IF(B66 &gt; (B6/2), "Ja", "Nee")</f>
        <v>Nee</v>
      </c>
    </row>
    <row r="67">
      <c r="A67" s="2" t="s">
        <v>71</v>
      </c>
      <c r="B67">
        <f>B51+B46+B49+B48</f>
        <v>14</v>
      </c>
      <c r="C67" t="str">
        <f>IF(B67 &gt; (B6/2), "Ja", "Nee")</f>
        <v>Ja</v>
      </c>
    </row>
  </sheetData>
  <conditionalFormatting sqref="C57:C67">
    <cfRule type="cellIs" dxfId="0" priority="1" operator="equal">
      <formula>"Ja"</formula>
    </cfRule>
  </conditionalFormatting>
  <conditionalFormatting sqref="C57:C67">
    <cfRule type="cellIs" dxfId="1" priority="2" operator="equal">
      <formula>"Nee"</formula>
    </cfRule>
  </conditionalFormatting>
  <conditionalFormatting sqref="D54">
    <cfRule type="cellIs" dxfId="2" priority="3" operator="greaterThan">
      <formula>"100.00%"</formula>
    </cfRule>
  </conditionalFormatting>
  <conditionalFormatting sqref="C3">
    <cfRule type="notContainsBlanks" dxfId="3" priority="4">
      <formula>LEN(TRIM(C3))&gt;0</formula>
    </cfRule>
  </conditionalFormatting>
  <drawing r:id="rId1"/>
</worksheet>
</file>