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Downloads\RMTK\Verkiezingen - Copy\TK16Mrt (+EP)\"/>
    </mc:Choice>
  </mc:AlternateContent>
  <xr:revisionPtr revIDLastSave="0" documentId="8_{838980D4-86FA-4BF2-B5A5-430A438DFF3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1" i="1" l="1"/>
  <c r="B69" i="1"/>
  <c r="B57" i="1"/>
  <c r="B45" i="1"/>
  <c r="B33" i="1"/>
  <c r="F23" i="1"/>
  <c r="F24" i="1" s="1"/>
  <c r="A29" i="1" s="1"/>
  <c r="C22" i="1"/>
  <c r="G22" i="1" s="1"/>
  <c r="B22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B32" i="1" s="1"/>
  <c r="G14" i="1"/>
  <c r="D14" i="1"/>
  <c r="G13" i="1"/>
  <c r="D13" i="1"/>
  <c r="B1" i="1"/>
  <c r="B30" i="1" l="1"/>
  <c r="B35" i="1"/>
  <c r="D22" i="1"/>
  <c r="B31" i="1"/>
  <c r="B2" i="1"/>
  <c r="B34" i="1"/>
  <c r="B36" i="1"/>
  <c r="B37" i="1"/>
  <c r="B38" i="1" l="1"/>
  <c r="C37" i="1" s="1"/>
  <c r="D37" i="1" s="1"/>
  <c r="B49" i="1" s="1"/>
  <c r="B4" i="1"/>
  <c r="B5" i="1"/>
  <c r="B7" i="1" s="1"/>
  <c r="C33" i="1" l="1"/>
  <c r="D33" i="1" s="1"/>
  <c r="C32" i="1"/>
  <c r="D32" i="1" s="1"/>
  <c r="B44" i="1" s="1"/>
  <c r="E14" i="1"/>
  <c r="E16" i="1"/>
  <c r="E13" i="1"/>
  <c r="E18" i="1"/>
  <c r="E17" i="1"/>
  <c r="E15" i="1"/>
  <c r="E19" i="1"/>
  <c r="E20" i="1"/>
  <c r="C30" i="1"/>
  <c r="D30" i="1" s="1"/>
  <c r="C36" i="1"/>
  <c r="D36" i="1" s="1"/>
  <c r="B48" i="1" s="1"/>
  <c r="C34" i="1"/>
  <c r="D34" i="1" s="1"/>
  <c r="B46" i="1" s="1"/>
  <c r="C31" i="1"/>
  <c r="D31" i="1" s="1"/>
  <c r="B43" i="1" s="1"/>
  <c r="C35" i="1"/>
  <c r="D35" i="1" s="1"/>
  <c r="B47" i="1" s="1"/>
  <c r="D39" i="1" l="1"/>
  <c r="B42" i="1"/>
  <c r="A41" i="1" l="1"/>
  <c r="D40" i="1"/>
  <c r="E39" i="1"/>
  <c r="B50" i="1"/>
  <c r="C45" i="1" l="1"/>
  <c r="D45" i="1" s="1"/>
  <c r="C49" i="1"/>
  <c r="D49" i="1" s="1"/>
  <c r="B61" i="1" s="1"/>
  <c r="C47" i="1"/>
  <c r="D47" i="1" s="1"/>
  <c r="B59" i="1" s="1"/>
  <c r="C46" i="1"/>
  <c r="D46" i="1" s="1"/>
  <c r="B58" i="1" s="1"/>
  <c r="C44" i="1"/>
  <c r="D44" i="1" s="1"/>
  <c r="B56" i="1" s="1"/>
  <c r="C48" i="1"/>
  <c r="D48" i="1" s="1"/>
  <c r="B60" i="1" s="1"/>
  <c r="C43" i="1"/>
  <c r="D43" i="1" s="1"/>
  <c r="B55" i="1" s="1"/>
  <c r="C42" i="1"/>
  <c r="C51" i="1" l="1"/>
  <c r="D42" i="1"/>
  <c r="B54" i="1" l="1"/>
  <c r="D51" i="1"/>
  <c r="A53" i="1" l="1"/>
  <c r="E51" i="1"/>
  <c r="B62" i="1"/>
  <c r="C57" i="1" l="1"/>
  <c r="D57" i="1" s="1"/>
  <c r="C59" i="1"/>
  <c r="D59" i="1" s="1"/>
  <c r="B71" i="1" s="1"/>
  <c r="C55" i="1"/>
  <c r="D55" i="1" s="1"/>
  <c r="B67" i="1" s="1"/>
  <c r="C60" i="1"/>
  <c r="D60" i="1" s="1"/>
  <c r="B72" i="1" s="1"/>
  <c r="C56" i="1"/>
  <c r="D56" i="1" s="1"/>
  <c r="B68" i="1" s="1"/>
  <c r="C58" i="1"/>
  <c r="D58" i="1" s="1"/>
  <c r="B70" i="1" s="1"/>
  <c r="C61" i="1"/>
  <c r="D61" i="1" s="1"/>
  <c r="B73" i="1" s="1"/>
  <c r="C54" i="1"/>
  <c r="D54" i="1" l="1"/>
  <c r="C63" i="1"/>
  <c r="D63" i="1" l="1"/>
  <c r="B66" i="1"/>
  <c r="B74" i="1" l="1"/>
  <c r="A65" i="1"/>
  <c r="E63" i="1"/>
  <c r="C69" i="1" l="1"/>
  <c r="D69" i="1" s="1"/>
  <c r="C73" i="1"/>
  <c r="D73" i="1" s="1"/>
  <c r="B85" i="1" s="1"/>
  <c r="C72" i="1"/>
  <c r="D72" i="1" s="1"/>
  <c r="B84" i="1" s="1"/>
  <c r="C67" i="1"/>
  <c r="D67" i="1" s="1"/>
  <c r="B79" i="1" s="1"/>
  <c r="C68" i="1"/>
  <c r="D68" i="1" s="1"/>
  <c r="B80" i="1" s="1"/>
  <c r="C70" i="1"/>
  <c r="D70" i="1" s="1"/>
  <c r="B82" i="1" s="1"/>
  <c r="C71" i="1"/>
  <c r="D71" i="1" s="1"/>
  <c r="B83" i="1" s="1"/>
  <c r="C66" i="1"/>
  <c r="D66" i="1" l="1"/>
  <c r="C75" i="1"/>
  <c r="D75" i="1" l="1"/>
  <c r="B78" i="1"/>
  <c r="B86" i="1" l="1"/>
  <c r="A77" i="1"/>
  <c r="E75" i="1"/>
  <c r="C81" i="1" l="1"/>
  <c r="D81" i="1" s="1"/>
  <c r="C83" i="1"/>
  <c r="D83" i="1" s="1"/>
  <c r="C80" i="1"/>
  <c r="D80" i="1" s="1"/>
  <c r="C79" i="1"/>
  <c r="D79" i="1" s="1"/>
  <c r="C85" i="1"/>
  <c r="D85" i="1" s="1"/>
  <c r="C84" i="1"/>
  <c r="D84" i="1" s="1"/>
  <c r="C82" i="1"/>
  <c r="D82" i="1" s="1"/>
  <c r="C78" i="1"/>
  <c r="D78" i="1" l="1"/>
  <c r="D87" i="1" s="1"/>
  <c r="E87" i="1" s="1"/>
  <c r="C87" i="1"/>
</calcChain>
</file>

<file path=xl/sharedStrings.xml><?xml version="1.0" encoding="utf-8"?>
<sst xmlns="http://schemas.openxmlformats.org/spreadsheetml/2006/main" count="101" uniqueCount="31">
  <si>
    <t>Totaal aantal stemmen</t>
  </si>
  <si>
    <t>Waarvan ongeldig</t>
  </si>
  <si>
    <t>Genoteerde ongeldige stemmen</t>
  </si>
  <si>
    <t>Totaal aantal geldige stemmen</t>
  </si>
  <si>
    <t>VVD</t>
  </si>
  <si>
    <t>Waarvan voor kiesdeler</t>
  </si>
  <si>
    <t>S&amp;V</t>
  </si>
  <si>
    <t>Aantal te verdelen zetels</t>
  </si>
  <si>
    <t>PVV</t>
  </si>
  <si>
    <t>Kiesdeler</t>
  </si>
  <si>
    <t>CDA</t>
  </si>
  <si>
    <t>CPN</t>
  </si>
  <si>
    <t>D66</t>
  </si>
  <si>
    <t>Hele zetels</t>
  </si>
  <si>
    <t>GL</t>
  </si>
  <si>
    <t>DNL</t>
  </si>
  <si>
    <t xml:space="preserve">Partij </t>
  </si>
  <si>
    <t>Stemmen per partij</t>
  </si>
  <si>
    <t>Uiteindelijk aantal stemmen</t>
  </si>
  <si>
    <t>Stemmen gedeeld door kiesdeler</t>
  </si>
  <si>
    <t>Totaal aantal hele zetels</t>
  </si>
  <si>
    <t>% ongeldig</t>
  </si>
  <si>
    <t>Blanco</t>
  </si>
  <si>
    <t>Totaal aantal zetels</t>
  </si>
  <si>
    <t>Aantal restzetels</t>
  </si>
  <si>
    <t>Restzetels</t>
  </si>
  <si>
    <t>Gemiddelde stemmen</t>
  </si>
  <si>
    <t>Restzetel voor</t>
  </si>
  <si>
    <t>Zetels</t>
  </si>
  <si>
    <t>Hoogste aantal</t>
  </si>
  <si>
    <t>Verdeelde zetels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</si>
</sst>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sz val="10"/>
      <color rgb="FFFFFFFF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name val="Arial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4D8F"/>
        <bgColor rgb="FF004D8F"/>
      </patternFill>
    </fill>
    <fill>
      <patternFill patternType="solid">
        <fgColor rgb="FFE2001A"/>
        <bgColor rgb="FFE2001A"/>
      </patternFill>
    </fill>
    <fill>
      <patternFill patternType="solid">
        <fgColor rgb="FF85817D"/>
        <bgColor rgb="FF85817D"/>
      </patternFill>
    </fill>
    <fill>
      <patternFill patternType="solid">
        <fgColor rgb="FF006B6E"/>
        <bgColor rgb="FF006B6E"/>
      </patternFill>
    </fill>
    <fill>
      <patternFill patternType="solid">
        <fgColor rgb="FFFF0000"/>
        <bgColor rgb="FFFF0000"/>
      </patternFill>
    </fill>
    <fill>
      <patternFill patternType="solid">
        <fgColor rgb="FF01AF40"/>
        <bgColor rgb="FF01AF40"/>
      </patternFill>
    </fill>
    <fill>
      <patternFill patternType="solid">
        <fgColor rgb="FF000000"/>
        <bgColor rgb="FF000000"/>
      </patternFill>
    </fill>
    <fill>
      <patternFill patternType="solid">
        <fgColor rgb="FF8FD91F"/>
        <bgColor rgb="FF8FD91F"/>
      </patternFill>
    </fill>
    <fill>
      <patternFill patternType="solid">
        <fgColor rgb="FF643794"/>
        <bgColor rgb="FF64379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4" fillId="3" borderId="0" xfId="0" applyFont="1" applyFill="1" applyAlignment="1"/>
    <xf numFmtId="0" fontId="4" fillId="4" borderId="0" xfId="0" applyFont="1" applyFill="1" applyAlignment="1"/>
    <xf numFmtId="0" fontId="2" fillId="0" borderId="0" xfId="0" applyFont="1" applyAlignment="1">
      <alignment horizontal="right"/>
    </xf>
    <xf numFmtId="0" fontId="4" fillId="5" borderId="0" xfId="0" applyFont="1" applyFill="1" applyAlignment="1"/>
    <xf numFmtId="0" fontId="4" fillId="6" borderId="0" xfId="0" applyFont="1" applyFill="1" applyAlignment="1"/>
    <xf numFmtId="0" fontId="4" fillId="7" borderId="0" xfId="0" applyFont="1" applyFill="1" applyAlignment="1"/>
    <xf numFmtId="0" fontId="4" fillId="8" borderId="0" xfId="0" applyFont="1" applyFill="1" applyAlignment="1"/>
    <xf numFmtId="0" fontId="4" fillId="10" borderId="0" xfId="0" applyFont="1" applyFill="1" applyAlignment="1"/>
    <xf numFmtId="0" fontId="4" fillId="11" borderId="0" xfId="0" applyFont="1" applyFill="1" applyAlignment="1"/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>
      <alignment horizontal="right"/>
    </xf>
    <xf numFmtId="0" fontId="8" fillId="0" borderId="0" xfId="0" applyFont="1"/>
    <xf numFmtId="0" fontId="4" fillId="2" borderId="0" xfId="0" applyFont="1" applyFill="1" applyAlignment="1"/>
    <xf numFmtId="0" fontId="2" fillId="2" borderId="0" xfId="0" applyFont="1" applyFill="1" applyAlignment="1"/>
    <xf numFmtId="0" fontId="4" fillId="9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87"/>
  <sheetViews>
    <sheetView tabSelected="1" workbookViewId="0"/>
  </sheetViews>
  <sheetFormatPr defaultColWidth="14.44140625" defaultRowHeight="15.75" customHeight="1" x14ac:dyDescent="0.25"/>
  <cols>
    <col min="1" max="1" width="31.5546875" customWidth="1"/>
    <col min="4" max="4" width="24" customWidth="1"/>
    <col min="5" max="5" width="21.33203125" customWidth="1"/>
    <col min="6" max="6" width="24.109375" customWidth="1"/>
  </cols>
  <sheetData>
    <row r="1" spans="1:29" ht="15.75" customHeight="1" x14ac:dyDescent="0.25">
      <c r="A1" s="1" t="s">
        <v>0</v>
      </c>
      <c r="B1" s="2">
        <f>B22</f>
        <v>274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1" t="s">
        <v>1</v>
      </c>
      <c r="B2" s="2">
        <f>C22</f>
        <v>46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25">
      <c r="A3" s="1" t="s">
        <v>2</v>
      </c>
      <c r="B3" s="2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25">
      <c r="A4" s="1" t="s">
        <v>3</v>
      </c>
      <c r="B4" s="2">
        <f>D22</f>
        <v>228</v>
      </c>
      <c r="C4" s="3"/>
      <c r="D4" s="3"/>
      <c r="E4" s="3"/>
      <c r="F4" s="3"/>
      <c r="G4" s="3"/>
      <c r="H4" s="3"/>
      <c r="I4" s="3"/>
      <c r="J4" s="3"/>
      <c r="K4" s="3"/>
      <c r="L4" s="3"/>
      <c r="M4" s="3">
        <v>3</v>
      </c>
      <c r="N4" s="4"/>
      <c r="O4" s="4"/>
      <c r="P4" s="4"/>
      <c r="Q4" s="6" t="s">
        <v>4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 x14ac:dyDescent="0.25">
      <c r="A5" s="1" t="s">
        <v>5</v>
      </c>
      <c r="B5" s="2">
        <f>D22-D21</f>
        <v>228</v>
      </c>
      <c r="C5" s="3"/>
      <c r="D5" s="3"/>
      <c r="E5" s="3"/>
      <c r="F5" s="3"/>
      <c r="G5" s="3"/>
      <c r="H5" s="3"/>
      <c r="I5" s="3"/>
      <c r="J5" s="3"/>
      <c r="K5" s="3"/>
      <c r="L5" s="3"/>
      <c r="M5" s="3">
        <v>2</v>
      </c>
      <c r="N5" s="4"/>
      <c r="O5" s="4"/>
      <c r="P5" s="4"/>
      <c r="Q5" s="7" t="s">
        <v>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 x14ac:dyDescent="0.25">
      <c r="A6" s="1" t="s">
        <v>7</v>
      </c>
      <c r="B6" s="8">
        <v>25</v>
      </c>
      <c r="C6" s="3"/>
      <c r="D6" s="3"/>
      <c r="E6" s="3"/>
      <c r="F6" s="3"/>
      <c r="G6" s="3"/>
      <c r="H6" s="3"/>
      <c r="I6" s="3"/>
      <c r="J6" s="3"/>
      <c r="K6" s="3"/>
      <c r="L6" s="3"/>
      <c r="M6" s="3">
        <v>3</v>
      </c>
      <c r="N6" s="4"/>
      <c r="O6" s="4"/>
      <c r="P6" s="4"/>
      <c r="Q6" s="9" t="s">
        <v>8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1" t="s">
        <v>9</v>
      </c>
      <c r="B7" s="2">
        <f>B5/B6</f>
        <v>9.1199999999999992</v>
      </c>
      <c r="C7" s="3"/>
      <c r="D7" s="3"/>
      <c r="E7" s="3"/>
      <c r="F7" s="3"/>
      <c r="G7" s="3"/>
      <c r="H7" s="3"/>
      <c r="I7" s="3"/>
      <c r="J7" s="3"/>
      <c r="K7" s="3"/>
      <c r="L7" s="3"/>
      <c r="M7" s="3">
        <v>0</v>
      </c>
      <c r="N7" s="4"/>
      <c r="O7" s="4"/>
      <c r="P7" s="4"/>
      <c r="Q7" s="10" t="s">
        <v>10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>
        <v>3</v>
      </c>
      <c r="N8" s="4"/>
      <c r="O8" s="4"/>
      <c r="P8" s="4"/>
      <c r="Q8" s="11" t="s">
        <v>11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>
        <v>7</v>
      </c>
      <c r="N9" s="4"/>
      <c r="O9" s="4"/>
      <c r="P9" s="4"/>
      <c r="Q9" s="12" t="s">
        <v>12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 x14ac:dyDescent="0.25">
      <c r="A10" s="25" t="s">
        <v>13</v>
      </c>
      <c r="B10" s="26"/>
      <c r="C10" s="26"/>
      <c r="D10" s="26"/>
      <c r="E10" s="26"/>
      <c r="F10" s="26"/>
      <c r="G10" s="26"/>
      <c r="H10" s="3"/>
      <c r="I10" s="3"/>
      <c r="J10" s="3"/>
      <c r="K10" s="3"/>
      <c r="L10" s="3"/>
      <c r="M10" s="3">
        <v>6</v>
      </c>
      <c r="N10" s="4"/>
      <c r="O10" s="4"/>
      <c r="P10" s="4"/>
      <c r="Q10" s="13" t="s">
        <v>14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v>1</v>
      </c>
      <c r="N11" s="4"/>
      <c r="O11" s="4"/>
      <c r="P11" s="4"/>
      <c r="Q11" s="14" t="s">
        <v>15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25">
      <c r="A12" s="1" t="s">
        <v>16</v>
      </c>
      <c r="B12" s="1" t="s">
        <v>17</v>
      </c>
      <c r="C12" s="1" t="s">
        <v>1</v>
      </c>
      <c r="D12" s="1" t="s">
        <v>18</v>
      </c>
      <c r="E12" s="1" t="s">
        <v>19</v>
      </c>
      <c r="F12" s="1" t="s">
        <v>20</v>
      </c>
      <c r="G12" s="1" t="s">
        <v>21</v>
      </c>
      <c r="H12" s="3"/>
      <c r="I12" s="3"/>
      <c r="J12" s="3"/>
      <c r="K12" s="3"/>
      <c r="L12" s="3"/>
      <c r="M12" s="3"/>
      <c r="N12" s="4"/>
      <c r="O12" s="4"/>
      <c r="P12" s="4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 x14ac:dyDescent="0.25">
      <c r="A13" s="6" t="s">
        <v>4</v>
      </c>
      <c r="B13" s="8">
        <v>28</v>
      </c>
      <c r="C13" s="8">
        <v>2</v>
      </c>
      <c r="D13" s="2">
        <f t="shared" ref="D13:D21" si="0">B13-C13</f>
        <v>26</v>
      </c>
      <c r="E13" s="2">
        <f>D13/B7</f>
        <v>2.8508771929824563</v>
      </c>
      <c r="F13" s="15">
        <v>2</v>
      </c>
      <c r="G13" s="16">
        <f t="shared" ref="G13:G20" si="1">C13/B13</f>
        <v>7.1428571428571425E-2</v>
      </c>
      <c r="H13" s="3"/>
      <c r="I13" s="3"/>
      <c r="J13" s="3"/>
      <c r="K13" s="3"/>
      <c r="L13" s="3"/>
      <c r="M13" s="3">
        <v>25</v>
      </c>
      <c r="N13" s="4"/>
      <c r="O13" s="4"/>
      <c r="P13" s="4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 x14ac:dyDescent="0.25">
      <c r="A14" s="7" t="s">
        <v>6</v>
      </c>
      <c r="B14" s="8">
        <v>19</v>
      </c>
      <c r="C14" s="8">
        <v>0</v>
      </c>
      <c r="D14" s="2">
        <f t="shared" si="0"/>
        <v>19</v>
      </c>
      <c r="E14" s="2">
        <f>D14/B7</f>
        <v>2.0833333333333335</v>
      </c>
      <c r="F14" s="15">
        <v>2</v>
      </c>
      <c r="G14" s="16">
        <f t="shared" si="1"/>
        <v>0</v>
      </c>
      <c r="H14" s="3"/>
      <c r="I14" s="3"/>
      <c r="J14" s="3"/>
      <c r="K14" s="3"/>
      <c r="L14" s="3"/>
      <c r="M14" s="3"/>
      <c r="N14" s="4"/>
      <c r="O14" s="4"/>
      <c r="P14" s="4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 x14ac:dyDescent="0.25">
      <c r="A15" s="9" t="s">
        <v>8</v>
      </c>
      <c r="B15" s="8">
        <v>48</v>
      </c>
      <c r="C15" s="8">
        <v>19</v>
      </c>
      <c r="D15" s="2">
        <f t="shared" si="0"/>
        <v>29</v>
      </c>
      <c r="E15" s="2">
        <f>D15/B7</f>
        <v>3.179824561403509</v>
      </c>
      <c r="F15" s="15">
        <v>3</v>
      </c>
      <c r="G15" s="16">
        <f t="shared" si="1"/>
        <v>0.39583333333333331</v>
      </c>
      <c r="H15" s="3"/>
      <c r="I15" s="3"/>
      <c r="J15" s="3"/>
      <c r="K15" s="3"/>
      <c r="L15" s="3"/>
      <c r="M15" s="3"/>
      <c r="N15" s="4"/>
      <c r="O15" s="4"/>
      <c r="P15" s="4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 x14ac:dyDescent="0.25">
      <c r="A16" s="10" t="s">
        <v>10</v>
      </c>
      <c r="B16" s="8">
        <v>10</v>
      </c>
      <c r="C16" s="8">
        <v>1</v>
      </c>
      <c r="D16" s="2">
        <f t="shared" si="0"/>
        <v>9</v>
      </c>
      <c r="E16" s="2">
        <f>D16/B7</f>
        <v>0.98684210526315796</v>
      </c>
      <c r="F16" s="15">
        <v>0</v>
      </c>
      <c r="G16" s="16">
        <f t="shared" si="1"/>
        <v>0.1</v>
      </c>
      <c r="H16" s="3"/>
      <c r="I16" s="3"/>
      <c r="J16" s="3"/>
      <c r="K16" s="3"/>
      <c r="L16" s="3"/>
      <c r="M16" s="3"/>
      <c r="N16" s="4"/>
      <c r="O16" s="4"/>
      <c r="P16" s="4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 x14ac:dyDescent="0.25">
      <c r="A17" s="11" t="s">
        <v>11</v>
      </c>
      <c r="B17" s="8">
        <v>25</v>
      </c>
      <c r="C17" s="8">
        <v>0</v>
      </c>
      <c r="D17" s="2">
        <f t="shared" si="0"/>
        <v>25</v>
      </c>
      <c r="E17" s="2">
        <f>D17/B7</f>
        <v>2.7412280701754388</v>
      </c>
      <c r="F17" s="15">
        <v>2</v>
      </c>
      <c r="G17" s="16">
        <f t="shared" si="1"/>
        <v>0</v>
      </c>
      <c r="H17" s="3"/>
      <c r="I17" s="3"/>
      <c r="J17" s="3"/>
      <c r="K17" s="3"/>
      <c r="L17" s="3"/>
      <c r="M17" s="3"/>
      <c r="N17" s="4"/>
      <c r="O17" s="4"/>
      <c r="P17" s="4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 x14ac:dyDescent="0.25">
      <c r="A18" s="12" t="s">
        <v>12</v>
      </c>
      <c r="B18" s="8">
        <v>70</v>
      </c>
      <c r="C18" s="8">
        <v>13</v>
      </c>
      <c r="D18" s="2">
        <f t="shared" si="0"/>
        <v>57</v>
      </c>
      <c r="E18" s="2">
        <f>D18/B7</f>
        <v>6.2500000000000009</v>
      </c>
      <c r="F18" s="15">
        <v>6</v>
      </c>
      <c r="G18" s="16">
        <f t="shared" si="1"/>
        <v>0.18571428571428572</v>
      </c>
      <c r="H18" s="3"/>
      <c r="I18" s="3"/>
      <c r="J18" s="3"/>
      <c r="K18" s="3"/>
      <c r="L18" s="3"/>
      <c r="M18" s="3"/>
      <c r="N18" s="4"/>
      <c r="O18" s="4"/>
      <c r="P18" s="4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 x14ac:dyDescent="0.25">
      <c r="A19" s="13" t="s">
        <v>14</v>
      </c>
      <c r="B19" s="8">
        <v>57</v>
      </c>
      <c r="C19" s="8">
        <v>9</v>
      </c>
      <c r="D19" s="2">
        <f t="shared" si="0"/>
        <v>48</v>
      </c>
      <c r="E19" s="2">
        <f>D19/B7</f>
        <v>5.2631578947368425</v>
      </c>
      <c r="F19" s="15">
        <v>5</v>
      </c>
      <c r="G19" s="16">
        <f t="shared" si="1"/>
        <v>0.15789473684210525</v>
      </c>
      <c r="H19" s="3"/>
      <c r="I19" s="3"/>
      <c r="J19" s="3"/>
      <c r="K19" s="3"/>
      <c r="L19" s="3"/>
      <c r="M19" s="3"/>
      <c r="N19" s="4"/>
      <c r="O19" s="4"/>
      <c r="P19" s="4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 x14ac:dyDescent="0.25">
      <c r="A20" s="14" t="s">
        <v>15</v>
      </c>
      <c r="B20" s="8">
        <v>17</v>
      </c>
      <c r="C20" s="8">
        <v>2</v>
      </c>
      <c r="D20" s="2">
        <f t="shared" si="0"/>
        <v>15</v>
      </c>
      <c r="E20" s="2">
        <f>D20/B7</f>
        <v>1.6447368421052633</v>
      </c>
      <c r="F20" s="15">
        <v>1</v>
      </c>
      <c r="G20" s="16">
        <f t="shared" si="1"/>
        <v>0.11764705882352941</v>
      </c>
      <c r="H20" s="3"/>
      <c r="I20" s="3"/>
      <c r="J20" s="3"/>
      <c r="K20" s="3"/>
      <c r="L20" s="3"/>
      <c r="M20" s="3"/>
      <c r="N20" s="4"/>
      <c r="O20" s="4"/>
      <c r="P20" s="4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25">
      <c r="A21" s="3" t="s">
        <v>22</v>
      </c>
      <c r="B21" s="15">
        <v>0</v>
      </c>
      <c r="C21" s="15">
        <v>0</v>
      </c>
      <c r="D21" s="2">
        <f t="shared" si="0"/>
        <v>0</v>
      </c>
      <c r="E21" s="15">
        <v>0</v>
      </c>
      <c r="F21" s="15">
        <v>0</v>
      </c>
      <c r="G21" s="16">
        <v>0</v>
      </c>
      <c r="H21" s="3"/>
      <c r="I21" s="3"/>
      <c r="J21" s="3"/>
      <c r="K21" s="3"/>
      <c r="L21" s="3"/>
      <c r="M21" s="3"/>
      <c r="N21" s="4"/>
      <c r="O21" s="4"/>
      <c r="P21" s="4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 x14ac:dyDescent="0.25">
      <c r="A22" s="3" t="s">
        <v>0</v>
      </c>
      <c r="B22" s="2">
        <f t="shared" ref="B22:D22" si="2">SUM(B13:B21)</f>
        <v>274</v>
      </c>
      <c r="C22" s="2">
        <f t="shared" si="2"/>
        <v>46</v>
      </c>
      <c r="D22" s="2">
        <f t="shared" si="2"/>
        <v>228</v>
      </c>
      <c r="E22" s="3"/>
      <c r="F22" s="3"/>
      <c r="G22" s="16">
        <f>C22/B22</f>
        <v>0.16788321167883211</v>
      </c>
      <c r="H22" s="3"/>
      <c r="I22" s="3"/>
      <c r="J22" s="3"/>
      <c r="K22" s="3"/>
      <c r="L22" s="3"/>
      <c r="M22" s="3"/>
      <c r="N22" s="4"/>
      <c r="O22" s="4"/>
      <c r="P22" s="4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 x14ac:dyDescent="0.25">
      <c r="A23" s="3"/>
      <c r="B23" s="3"/>
      <c r="C23" s="3"/>
      <c r="D23" s="3"/>
      <c r="E23" s="1" t="s">
        <v>23</v>
      </c>
      <c r="F23" s="2">
        <f>SUM(F13:F20)</f>
        <v>21</v>
      </c>
      <c r="G23" s="3"/>
      <c r="H23" s="3"/>
      <c r="I23" s="3"/>
      <c r="J23" s="3"/>
      <c r="K23" s="3"/>
      <c r="L23" s="3"/>
      <c r="M23" s="3"/>
      <c r="N23" s="4"/>
      <c r="O23" s="4"/>
      <c r="P23" s="4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5">
      <c r="A24" s="3"/>
      <c r="B24" s="3"/>
      <c r="C24" s="3"/>
      <c r="D24" s="3"/>
      <c r="E24" s="17" t="s">
        <v>24</v>
      </c>
      <c r="F24" s="18">
        <f>B6-F23</f>
        <v>4</v>
      </c>
      <c r="G24" s="3"/>
      <c r="H24" s="3"/>
      <c r="I24" s="3"/>
      <c r="J24" s="3"/>
      <c r="K24" s="3"/>
      <c r="L24" s="3"/>
      <c r="M24" s="3"/>
      <c r="N24" s="4"/>
      <c r="O24" s="4"/>
      <c r="P24" s="4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4"/>
      <c r="O25" s="4"/>
      <c r="P25" s="4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25">
      <c r="A27" s="25" t="s">
        <v>25</v>
      </c>
      <c r="B27" s="26"/>
      <c r="C27" s="26"/>
      <c r="D27" s="26"/>
      <c r="E27" s="26"/>
      <c r="F27" s="26"/>
      <c r="G27" s="2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3.8" x14ac:dyDescent="0.25">
      <c r="A28" s="3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3.2" x14ac:dyDescent="0.25">
      <c r="A29" s="2">
        <f>F24</f>
        <v>4</v>
      </c>
      <c r="B29" s="3" t="s">
        <v>26</v>
      </c>
      <c r="C29" s="3" t="s">
        <v>27</v>
      </c>
      <c r="D29" s="20" t="s">
        <v>28</v>
      </c>
      <c r="E29" s="3"/>
      <c r="G29" s="21"/>
      <c r="H29" s="4"/>
      <c r="I29" s="4"/>
      <c r="J29" s="4"/>
      <c r="K29" s="21"/>
      <c r="L29" s="4"/>
      <c r="M29" s="4"/>
      <c r="N29" s="4"/>
      <c r="O29" s="4"/>
      <c r="P29" s="21"/>
      <c r="Q29" s="4"/>
      <c r="R29" s="4"/>
      <c r="S29" s="4"/>
      <c r="T29" s="4"/>
      <c r="U29" s="21"/>
      <c r="V29" s="4"/>
      <c r="W29" s="4"/>
      <c r="X29" s="4"/>
      <c r="Y29" s="4"/>
      <c r="Z29" s="21"/>
      <c r="AA29" s="4"/>
      <c r="AB29" s="4"/>
      <c r="AC29" s="4"/>
    </row>
    <row r="30" spans="1:29" ht="13.2" x14ac:dyDescent="0.25">
      <c r="A30" s="6" t="s">
        <v>4</v>
      </c>
      <c r="B30" s="22">
        <f>IF($F$13 &gt; 0, $D$13 / ($F$13+1), 0)</f>
        <v>8.6666666666666661</v>
      </c>
      <c r="C30" t="str">
        <f t="shared" ref="C30:C37" si="3">IF(B30 = B$38, A30, "")</f>
        <v>VVD</v>
      </c>
      <c r="D30" s="15">
        <f>IF(C30 = A30, 1+F$13, 0+F$13)</f>
        <v>3</v>
      </c>
      <c r="E30" s="3"/>
      <c r="G30" s="23"/>
      <c r="H30" s="21"/>
      <c r="I30" s="4"/>
      <c r="J30" s="21"/>
      <c r="K30" s="23"/>
      <c r="L30" s="21"/>
      <c r="M30" s="4"/>
      <c r="N30" s="21"/>
      <c r="O30" s="4"/>
      <c r="P30" s="23"/>
      <c r="Q30" s="21"/>
      <c r="R30" s="24"/>
      <c r="S30" s="21"/>
      <c r="T30" s="4"/>
      <c r="U30" s="23"/>
      <c r="V30" s="21"/>
      <c r="W30" s="4"/>
      <c r="X30" s="21"/>
      <c r="Y30" s="4"/>
      <c r="Z30" s="23"/>
      <c r="AA30" s="21"/>
      <c r="AB30" s="4"/>
      <c r="AC30" s="21"/>
    </row>
    <row r="31" spans="1:29" ht="13.2" x14ac:dyDescent="0.25">
      <c r="A31" s="7" t="s">
        <v>6</v>
      </c>
      <c r="B31" s="22">
        <f t="shared" ref="B31:B37" si="4">IF(F14 &gt; 0, D14 / (F14+1), 0)</f>
        <v>6.333333333333333</v>
      </c>
      <c r="C31" t="str">
        <f t="shared" si="3"/>
        <v/>
      </c>
      <c r="D31" s="15">
        <f>IF(C31 = A31, 1+F$14, 0+F$14)</f>
        <v>2</v>
      </c>
      <c r="E31" s="3"/>
      <c r="G31" s="23"/>
      <c r="H31" s="21"/>
      <c r="I31" s="4"/>
      <c r="J31" s="21"/>
      <c r="K31" s="23"/>
      <c r="L31" s="21"/>
      <c r="M31" s="4"/>
      <c r="N31" s="21"/>
      <c r="O31" s="4"/>
      <c r="P31" s="23"/>
      <c r="Q31" s="21"/>
      <c r="R31" s="4"/>
      <c r="S31" s="21"/>
      <c r="T31" s="4"/>
      <c r="U31" s="23"/>
      <c r="V31" s="21"/>
      <c r="W31" s="4"/>
      <c r="X31" s="21"/>
      <c r="Y31" s="4"/>
      <c r="Z31" s="23"/>
      <c r="AA31" s="21"/>
      <c r="AB31" s="4"/>
      <c r="AC31" s="21"/>
    </row>
    <row r="32" spans="1:29" ht="13.2" x14ac:dyDescent="0.25">
      <c r="A32" s="9" t="s">
        <v>8</v>
      </c>
      <c r="B32" s="22">
        <f t="shared" si="4"/>
        <v>7.25</v>
      </c>
      <c r="C32" t="str">
        <f t="shared" si="3"/>
        <v/>
      </c>
      <c r="D32" s="15">
        <f>IF(C32 = A32, 1+F$15, 0+F$15)</f>
        <v>3</v>
      </c>
      <c r="E32" s="3"/>
      <c r="G32" s="23"/>
      <c r="H32" s="21"/>
      <c r="I32" s="4"/>
      <c r="J32" s="21"/>
      <c r="K32" s="23"/>
      <c r="L32" s="21"/>
      <c r="M32" s="4"/>
      <c r="N32" s="21"/>
      <c r="O32" s="4"/>
      <c r="P32" s="23"/>
      <c r="Q32" s="21"/>
      <c r="R32" s="4"/>
      <c r="S32" s="21"/>
      <c r="T32" s="4"/>
      <c r="U32" s="23"/>
      <c r="V32" s="21"/>
      <c r="W32" s="4"/>
      <c r="X32" s="21"/>
      <c r="Y32" s="4"/>
      <c r="Z32" s="23"/>
      <c r="AA32" s="21"/>
      <c r="AB32" s="4"/>
      <c r="AC32" s="21"/>
    </row>
    <row r="33" spans="1:29" ht="13.2" x14ac:dyDescent="0.25">
      <c r="A33" s="10" t="s">
        <v>10</v>
      </c>
      <c r="B33" s="22">
        <f t="shared" si="4"/>
        <v>0</v>
      </c>
      <c r="C33" t="str">
        <f t="shared" si="3"/>
        <v/>
      </c>
      <c r="D33" s="15">
        <f>IF(C33 = A33, 1+F$16, 0+F$16)</f>
        <v>0</v>
      </c>
      <c r="E33" s="3"/>
      <c r="G33" s="23"/>
      <c r="H33" s="21"/>
      <c r="I33" s="24"/>
      <c r="J33" s="21"/>
      <c r="K33" s="23"/>
      <c r="L33" s="21"/>
      <c r="M33" s="4"/>
      <c r="N33" s="21"/>
      <c r="O33" s="4"/>
      <c r="P33" s="23"/>
      <c r="Q33" s="21"/>
      <c r="R33" s="4"/>
      <c r="S33" s="21"/>
      <c r="T33" s="4"/>
      <c r="U33" s="23"/>
      <c r="V33" s="21"/>
      <c r="W33" s="4"/>
      <c r="X33" s="21"/>
      <c r="Y33" s="4"/>
      <c r="Z33" s="23"/>
      <c r="AA33" s="21"/>
      <c r="AB33" s="4"/>
      <c r="AC33" s="21"/>
    </row>
    <row r="34" spans="1:29" ht="13.2" x14ac:dyDescent="0.25">
      <c r="A34" s="11" t="s">
        <v>11</v>
      </c>
      <c r="B34" s="22">
        <f t="shared" si="4"/>
        <v>8.3333333333333339</v>
      </c>
      <c r="C34" t="str">
        <f t="shared" si="3"/>
        <v/>
      </c>
      <c r="D34" s="15">
        <f>IF(C34 = A34, 1+F$17, 0+F$17)</f>
        <v>2</v>
      </c>
      <c r="E34" s="3"/>
      <c r="G34" s="23"/>
      <c r="H34" s="21"/>
      <c r="I34" s="4"/>
      <c r="J34" s="21"/>
      <c r="K34" s="23"/>
      <c r="L34" s="21"/>
      <c r="M34" s="4"/>
      <c r="N34" s="21"/>
      <c r="O34" s="4"/>
      <c r="P34" s="23"/>
      <c r="Q34" s="21"/>
      <c r="R34" s="4"/>
      <c r="S34" s="21"/>
      <c r="T34" s="4"/>
      <c r="U34" s="23"/>
      <c r="V34" s="21"/>
      <c r="W34" s="4"/>
      <c r="X34" s="21"/>
      <c r="Y34" s="4"/>
      <c r="Z34" s="23"/>
      <c r="AA34" s="21"/>
      <c r="AB34" s="4"/>
      <c r="AC34" s="21"/>
    </row>
    <row r="35" spans="1:29" ht="13.2" x14ac:dyDescent="0.25">
      <c r="A35" s="12" t="s">
        <v>12</v>
      </c>
      <c r="B35" s="22">
        <f t="shared" si="4"/>
        <v>8.1428571428571423</v>
      </c>
      <c r="C35" t="str">
        <f t="shared" si="3"/>
        <v/>
      </c>
      <c r="D35" s="15">
        <f>IF(C35 = A35, 1+F$18, 0+F$18)</f>
        <v>6</v>
      </c>
      <c r="E35" s="3"/>
      <c r="G35" s="23"/>
      <c r="H35" s="21"/>
      <c r="I35" s="4"/>
      <c r="J35" s="21"/>
      <c r="K35" s="23"/>
      <c r="L35" s="21"/>
      <c r="M35" s="4"/>
      <c r="N35" s="21"/>
      <c r="O35" s="4"/>
      <c r="P35" s="23"/>
      <c r="Q35" s="21"/>
      <c r="R35" s="4"/>
      <c r="S35" s="21"/>
      <c r="T35" s="4"/>
      <c r="U35" s="23"/>
      <c r="V35" s="21"/>
      <c r="W35" s="24"/>
      <c r="X35" s="21"/>
      <c r="Y35" s="4"/>
      <c r="Z35" s="23"/>
      <c r="AA35" s="21"/>
      <c r="AB35" s="4"/>
      <c r="AC35" s="21"/>
    </row>
    <row r="36" spans="1:29" ht="13.2" x14ac:dyDescent="0.25">
      <c r="A36" s="13" t="s">
        <v>14</v>
      </c>
      <c r="B36" s="22">
        <f t="shared" si="4"/>
        <v>8</v>
      </c>
      <c r="C36" t="str">
        <f t="shared" si="3"/>
        <v/>
      </c>
      <c r="D36" s="15">
        <f>IF(C36 = A36, 1+F$19, 0+F$19)</f>
        <v>5</v>
      </c>
      <c r="E36" s="3"/>
      <c r="G36" s="23"/>
      <c r="H36" s="21"/>
      <c r="I36" s="4"/>
      <c r="J36" s="21"/>
      <c r="K36" s="23"/>
      <c r="L36" s="21"/>
      <c r="M36" s="4"/>
      <c r="N36" s="21"/>
      <c r="O36" s="4"/>
      <c r="P36" s="23"/>
      <c r="Q36" s="21"/>
      <c r="R36" s="4"/>
      <c r="S36" s="21"/>
      <c r="T36" s="4"/>
      <c r="U36" s="23"/>
      <c r="V36" s="21"/>
      <c r="W36" s="4"/>
      <c r="X36" s="21"/>
      <c r="Y36" s="4"/>
      <c r="Z36" s="23"/>
      <c r="AA36" s="21"/>
      <c r="AB36" s="24"/>
      <c r="AC36" s="21"/>
    </row>
    <row r="37" spans="1:29" ht="13.2" x14ac:dyDescent="0.25">
      <c r="A37" s="14" t="s">
        <v>15</v>
      </c>
      <c r="B37" s="22">
        <f t="shared" si="4"/>
        <v>7.5</v>
      </c>
      <c r="C37" t="str">
        <f t="shared" si="3"/>
        <v/>
      </c>
      <c r="D37" s="15">
        <f>IF(C37 = A37, 1+F$20, 0+F$20)</f>
        <v>1</v>
      </c>
      <c r="E37" s="3"/>
      <c r="G37" s="23"/>
      <c r="H37" s="21"/>
      <c r="I37" s="4"/>
      <c r="J37" s="21"/>
      <c r="K37" s="23"/>
      <c r="L37" s="21"/>
      <c r="M37" s="4"/>
      <c r="N37" s="21"/>
      <c r="O37" s="4"/>
      <c r="P37" s="23"/>
      <c r="Q37" s="21"/>
      <c r="R37" s="4"/>
      <c r="S37" s="21"/>
      <c r="T37" s="4"/>
      <c r="U37" s="23"/>
      <c r="V37" s="21"/>
      <c r="W37" s="4"/>
      <c r="X37" s="21"/>
      <c r="Y37" s="4"/>
      <c r="Z37" s="23"/>
      <c r="AA37" s="21"/>
      <c r="AB37" s="4"/>
      <c r="AC37" s="21"/>
    </row>
    <row r="38" spans="1:29" ht="13.2" x14ac:dyDescent="0.25">
      <c r="A38" s="20" t="s">
        <v>29</v>
      </c>
      <c r="B38" s="2">
        <f>MAX(B30:B37)</f>
        <v>8.6666666666666661</v>
      </c>
      <c r="C38" s="3"/>
      <c r="D38" s="3"/>
      <c r="E38" s="3"/>
      <c r="G38" s="4"/>
      <c r="H38" s="21"/>
      <c r="I38" s="4"/>
      <c r="J38" s="4"/>
      <c r="K38" s="4"/>
      <c r="L38" s="21"/>
      <c r="M38" s="4"/>
      <c r="N38" s="4"/>
      <c r="O38" s="4"/>
      <c r="P38" s="4"/>
      <c r="Q38" s="21"/>
      <c r="R38" s="4"/>
      <c r="S38" s="4"/>
      <c r="T38" s="4"/>
      <c r="U38" s="4"/>
      <c r="V38" s="21"/>
      <c r="W38" s="4"/>
      <c r="X38" s="4"/>
      <c r="Y38" s="4"/>
      <c r="Z38" s="4"/>
      <c r="AA38" s="21"/>
      <c r="AB38" s="4"/>
      <c r="AC38" s="4"/>
    </row>
    <row r="39" spans="1:29" ht="13.2" x14ac:dyDescent="0.25">
      <c r="A39" s="3" t="s">
        <v>30</v>
      </c>
      <c r="B39" s="3"/>
      <c r="C39" s="3"/>
      <c r="D39" s="2">
        <f>SUM(D30:D37)</f>
        <v>22</v>
      </c>
      <c r="E39" t="str">
        <f>IF(D39 = $B$6, "Resultaat", "")</f>
        <v/>
      </c>
      <c r="G39" s="4"/>
      <c r="H39" s="4"/>
      <c r="I39" s="4"/>
      <c r="J39" s="21"/>
      <c r="K39" s="4"/>
      <c r="L39" s="4"/>
      <c r="M39" s="4"/>
      <c r="N39" s="21"/>
      <c r="O39" s="4"/>
      <c r="P39" s="4"/>
      <c r="Q39" s="4"/>
      <c r="R39" s="4"/>
      <c r="S39" s="21"/>
      <c r="T39" s="4"/>
      <c r="U39" s="4"/>
      <c r="V39" s="4"/>
      <c r="W39" s="4"/>
      <c r="X39" s="21"/>
      <c r="Y39" s="4"/>
      <c r="Z39" s="4"/>
      <c r="AA39" s="4"/>
      <c r="AB39" s="4"/>
      <c r="AC39" s="21"/>
    </row>
    <row r="40" spans="1:29" ht="13.2" x14ac:dyDescent="0.25">
      <c r="A40" s="3"/>
      <c r="B40" s="3"/>
      <c r="C40" s="3"/>
      <c r="D40" s="3" t="str">
        <f>IF(D39 = B6, "STOP HIER!!!", "")</f>
        <v/>
      </c>
      <c r="E40" s="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3.2" x14ac:dyDescent="0.25">
      <c r="A41" s="2">
        <f>$B$6 - D39</f>
        <v>3</v>
      </c>
      <c r="B41" s="3" t="s">
        <v>26</v>
      </c>
      <c r="C41" s="3" t="s">
        <v>27</v>
      </c>
      <c r="D41" s="20" t="s">
        <v>28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3.2" x14ac:dyDescent="0.25">
      <c r="A42" s="6" t="s">
        <v>4</v>
      </c>
      <c r="B42" s="22">
        <f>IF($F$13 &gt; 0, $D$13 / ($D30+1), 0)</f>
        <v>6.5</v>
      </c>
      <c r="C42" t="str">
        <f t="shared" ref="C42:C49" si="5">IF(B42 = B$50, A42, "")</f>
        <v/>
      </c>
      <c r="D42" s="15">
        <f t="shared" ref="D42:D49" si="6">IF(C42 = A42, 1+D30, 0+D30)</f>
        <v>3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3.2" x14ac:dyDescent="0.25">
      <c r="A43" s="7" t="s">
        <v>6</v>
      </c>
      <c r="B43" s="22">
        <f t="shared" ref="B43:B49" si="7">IF($F14 &gt; 0, $D14 / ($D31+1), 0)</f>
        <v>6.333333333333333</v>
      </c>
      <c r="C43" t="str">
        <f t="shared" si="5"/>
        <v/>
      </c>
      <c r="D43" s="15">
        <f t="shared" si="6"/>
        <v>2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3.2" x14ac:dyDescent="0.25">
      <c r="A44" s="9" t="s">
        <v>8</v>
      </c>
      <c r="B44" s="22">
        <f t="shared" si="7"/>
        <v>7.25</v>
      </c>
      <c r="C44" t="str">
        <f t="shared" si="5"/>
        <v/>
      </c>
      <c r="D44" s="15">
        <f t="shared" si="6"/>
        <v>3</v>
      </c>
      <c r="E44" s="4"/>
      <c r="F44" s="23"/>
      <c r="G44" s="21"/>
      <c r="H44" s="4"/>
      <c r="I44" s="4"/>
      <c r="J44" s="4"/>
      <c r="K44" s="23"/>
      <c r="L44" s="21"/>
      <c r="M44" s="4"/>
      <c r="N44" s="4"/>
      <c r="O44" s="4"/>
      <c r="P44" s="23"/>
      <c r="Q44" s="21"/>
      <c r="R44" s="4"/>
      <c r="S44" s="4"/>
      <c r="T44" s="4"/>
      <c r="U44" s="23"/>
      <c r="V44" s="21"/>
      <c r="W44" s="4"/>
      <c r="X44" s="4"/>
      <c r="Y44" s="4"/>
      <c r="Z44" s="23"/>
      <c r="AA44" s="21"/>
      <c r="AB44" s="4"/>
      <c r="AC44" s="4"/>
    </row>
    <row r="45" spans="1:29" ht="13.2" x14ac:dyDescent="0.25">
      <c r="A45" s="10" t="s">
        <v>10</v>
      </c>
      <c r="B45" s="22">
        <f t="shared" si="7"/>
        <v>0</v>
      </c>
      <c r="C45" t="str">
        <f t="shared" si="5"/>
        <v/>
      </c>
      <c r="D45" s="15">
        <f t="shared" si="6"/>
        <v>0</v>
      </c>
      <c r="E45" s="4"/>
      <c r="F45" s="23"/>
      <c r="G45" s="21"/>
      <c r="H45" s="4"/>
      <c r="I45" s="4"/>
      <c r="J45" s="4"/>
      <c r="K45" s="23"/>
      <c r="L45" s="21"/>
      <c r="M45" s="4"/>
      <c r="N45" s="4"/>
      <c r="O45" s="4"/>
      <c r="P45" s="23"/>
      <c r="Q45" s="21"/>
      <c r="R45" s="4"/>
      <c r="S45" s="4"/>
      <c r="T45" s="4"/>
      <c r="U45" s="23"/>
      <c r="V45" s="21"/>
      <c r="W45" s="4"/>
      <c r="X45" s="4"/>
      <c r="Y45" s="4"/>
      <c r="Z45" s="23"/>
      <c r="AA45" s="21"/>
      <c r="AB45" s="4"/>
      <c r="AC45" s="4"/>
    </row>
    <row r="46" spans="1:29" ht="13.2" x14ac:dyDescent="0.25">
      <c r="A46" s="11" t="s">
        <v>11</v>
      </c>
      <c r="B46" s="22">
        <f t="shared" si="7"/>
        <v>8.3333333333333339</v>
      </c>
      <c r="C46" t="str">
        <f t="shared" si="5"/>
        <v>CPN</v>
      </c>
      <c r="D46" s="15">
        <f t="shared" si="6"/>
        <v>3</v>
      </c>
      <c r="E46" s="4"/>
      <c r="F46" s="23"/>
      <c r="G46" s="21"/>
      <c r="H46" s="4"/>
      <c r="I46" s="4"/>
      <c r="J46" s="4"/>
      <c r="K46" s="23"/>
      <c r="L46" s="21"/>
      <c r="M46" s="4"/>
      <c r="N46" s="4"/>
      <c r="O46" s="4"/>
      <c r="P46" s="23"/>
      <c r="Q46" s="21"/>
      <c r="R46" s="4"/>
      <c r="S46" s="4"/>
      <c r="T46" s="4"/>
      <c r="U46" s="23"/>
      <c r="V46" s="21"/>
      <c r="W46" s="4"/>
      <c r="X46" s="4"/>
      <c r="Y46" s="4"/>
      <c r="Z46" s="23"/>
      <c r="AA46" s="21"/>
      <c r="AB46" s="4"/>
      <c r="AC46" s="4"/>
    </row>
    <row r="47" spans="1:29" ht="13.2" x14ac:dyDescent="0.25">
      <c r="A47" s="12" t="s">
        <v>12</v>
      </c>
      <c r="B47" s="22">
        <f t="shared" si="7"/>
        <v>8.1428571428571423</v>
      </c>
      <c r="C47" t="str">
        <f t="shared" si="5"/>
        <v/>
      </c>
      <c r="D47" s="15">
        <f t="shared" si="6"/>
        <v>6</v>
      </c>
      <c r="E47" s="4"/>
      <c r="F47" s="23"/>
      <c r="G47" s="21"/>
      <c r="H47" s="4"/>
      <c r="I47" s="4"/>
      <c r="J47" s="4"/>
      <c r="K47" s="23"/>
      <c r="L47" s="21"/>
      <c r="M47" s="4"/>
      <c r="N47" s="4"/>
      <c r="O47" s="4"/>
      <c r="P47" s="23"/>
      <c r="Q47" s="21"/>
      <c r="R47" s="4"/>
      <c r="S47" s="4"/>
      <c r="T47" s="4"/>
      <c r="U47" s="23"/>
      <c r="V47" s="21"/>
      <c r="W47" s="4"/>
      <c r="X47" s="4"/>
      <c r="Y47" s="4"/>
      <c r="Z47" s="23"/>
      <c r="AA47" s="21"/>
      <c r="AB47" s="4"/>
      <c r="AC47" s="4"/>
    </row>
    <row r="48" spans="1:29" ht="13.2" x14ac:dyDescent="0.25">
      <c r="A48" s="13" t="s">
        <v>14</v>
      </c>
      <c r="B48" s="22">
        <f t="shared" si="7"/>
        <v>8</v>
      </c>
      <c r="C48" t="str">
        <f t="shared" si="5"/>
        <v/>
      </c>
      <c r="D48" s="15">
        <f t="shared" si="6"/>
        <v>5</v>
      </c>
      <c r="E48" s="4"/>
      <c r="F48" s="23"/>
      <c r="G48" s="21"/>
      <c r="H48" s="4"/>
      <c r="I48" s="4"/>
      <c r="J48" s="4"/>
      <c r="K48" s="23"/>
      <c r="L48" s="21"/>
      <c r="M48" s="4"/>
      <c r="N48" s="4"/>
      <c r="O48" s="4"/>
      <c r="P48" s="23"/>
      <c r="Q48" s="21"/>
      <c r="R48" s="4"/>
      <c r="S48" s="4"/>
      <c r="T48" s="4"/>
      <c r="U48" s="23"/>
      <c r="V48" s="21"/>
      <c r="W48" s="4"/>
      <c r="X48" s="4"/>
      <c r="Y48" s="4"/>
      <c r="Z48" s="23"/>
      <c r="AA48" s="21"/>
      <c r="AB48" s="4"/>
      <c r="AC48" s="4"/>
    </row>
    <row r="49" spans="1:29" ht="13.2" x14ac:dyDescent="0.25">
      <c r="A49" s="14" t="s">
        <v>15</v>
      </c>
      <c r="B49" s="22">
        <f t="shared" si="7"/>
        <v>7.5</v>
      </c>
      <c r="C49" t="str">
        <f t="shared" si="5"/>
        <v/>
      </c>
      <c r="D49" s="15">
        <f t="shared" si="6"/>
        <v>1</v>
      </c>
      <c r="E49" s="4"/>
      <c r="F49" s="23"/>
      <c r="G49" s="21"/>
      <c r="H49" s="4"/>
      <c r="I49" s="4"/>
      <c r="J49" s="4"/>
      <c r="K49" s="23"/>
      <c r="L49" s="21"/>
      <c r="M49" s="4"/>
      <c r="N49" s="4"/>
      <c r="O49" s="4"/>
      <c r="P49" s="23"/>
      <c r="Q49" s="21"/>
      <c r="R49" s="4"/>
      <c r="S49" s="4"/>
      <c r="T49" s="4"/>
      <c r="U49" s="23"/>
      <c r="V49" s="21"/>
      <c r="W49" s="4"/>
      <c r="X49" s="4"/>
      <c r="Y49" s="4"/>
      <c r="Z49" s="23"/>
      <c r="AA49" s="21"/>
      <c r="AB49" s="4"/>
      <c r="AC49" s="4"/>
    </row>
    <row r="50" spans="1:29" ht="13.2" x14ac:dyDescent="0.25">
      <c r="A50" s="20" t="s">
        <v>29</v>
      </c>
      <c r="B50" s="2">
        <f>MAX(B42:B49)</f>
        <v>8.3333333333333339</v>
      </c>
      <c r="C50" s="3"/>
      <c r="D50" s="3"/>
      <c r="E50" s="4"/>
      <c r="F50" s="23"/>
      <c r="G50" s="21"/>
      <c r="H50" s="4"/>
      <c r="I50" s="4"/>
      <c r="J50" s="4"/>
      <c r="K50" s="23"/>
      <c r="L50" s="21"/>
      <c r="M50" s="4"/>
      <c r="N50" s="4"/>
      <c r="O50" s="4"/>
      <c r="P50" s="23"/>
      <c r="Q50" s="21"/>
      <c r="R50" s="4"/>
      <c r="S50" s="4"/>
      <c r="T50" s="4"/>
      <c r="U50" s="23"/>
      <c r="V50" s="21"/>
      <c r="W50" s="4"/>
      <c r="X50" s="4"/>
      <c r="Y50" s="4"/>
      <c r="Z50" s="23"/>
      <c r="AA50" s="21"/>
      <c r="AB50" s="4"/>
      <c r="AC50" s="4"/>
    </row>
    <row r="51" spans="1:29" ht="13.2" x14ac:dyDescent="0.25">
      <c r="A51" s="3" t="s">
        <v>30</v>
      </c>
      <c r="B51" s="3"/>
      <c r="C51" s="3" t="str">
        <f>IF(SUM(C42:C49) = "", "Gelijkspel", "")</f>
        <v/>
      </c>
      <c r="D51" s="2">
        <f>SUM(D42:D49)</f>
        <v>23</v>
      </c>
      <c r="E51" t="str">
        <f>IF(D51 = $B$6, "Resultaat", "")</f>
        <v/>
      </c>
      <c r="F51" s="23"/>
      <c r="G51" s="21"/>
      <c r="H51" s="4"/>
      <c r="I51" s="4"/>
      <c r="J51" s="4"/>
      <c r="K51" s="23"/>
      <c r="L51" s="21"/>
      <c r="M51" s="4"/>
      <c r="N51" s="4"/>
      <c r="O51" s="4"/>
      <c r="P51" s="23"/>
      <c r="Q51" s="21"/>
      <c r="R51" s="4"/>
      <c r="S51" s="4"/>
      <c r="T51" s="4"/>
      <c r="U51" s="23"/>
      <c r="V51" s="21"/>
      <c r="W51" s="4"/>
      <c r="X51" s="4"/>
      <c r="Y51" s="4"/>
      <c r="Z51" s="23"/>
      <c r="AA51" s="21"/>
      <c r="AB51" s="4"/>
      <c r="AC51" s="4"/>
    </row>
    <row r="52" spans="1:29" ht="13.2" x14ac:dyDescent="0.25">
      <c r="A52" s="4"/>
      <c r="B52" s="21"/>
      <c r="C52" s="4"/>
      <c r="D52" s="4"/>
      <c r="E52" s="4"/>
      <c r="F52" s="4"/>
      <c r="G52" s="21"/>
      <c r="H52" s="4"/>
      <c r="I52" s="4"/>
      <c r="J52" s="4"/>
      <c r="K52" s="4"/>
      <c r="L52" s="21"/>
      <c r="M52" s="4"/>
      <c r="N52" s="4"/>
      <c r="O52" s="4"/>
      <c r="P52" s="4"/>
      <c r="Q52" s="21"/>
      <c r="R52" s="4"/>
      <c r="S52" s="4"/>
      <c r="T52" s="4"/>
      <c r="U52" s="4"/>
      <c r="V52" s="21"/>
      <c r="W52" s="4"/>
      <c r="X52" s="4"/>
      <c r="Y52" s="4"/>
      <c r="Z52" s="4"/>
      <c r="AA52" s="21"/>
      <c r="AB52" s="4"/>
      <c r="AC52" s="4"/>
    </row>
    <row r="53" spans="1:29" ht="13.2" x14ac:dyDescent="0.25">
      <c r="A53" s="2">
        <f>$B$6 - D51</f>
        <v>2</v>
      </c>
      <c r="B53" s="3" t="s">
        <v>26</v>
      </c>
      <c r="C53" s="3" t="s">
        <v>27</v>
      </c>
      <c r="D53" s="20" t="s">
        <v>28</v>
      </c>
    </row>
    <row r="54" spans="1:29" ht="13.2" x14ac:dyDescent="0.25">
      <c r="A54" s="6" t="s">
        <v>4</v>
      </c>
      <c r="B54" s="22">
        <f t="shared" ref="B54:B61" si="8">IF($F13 &gt; 0, $D13 / ($D42+1), 0)</f>
        <v>6.5</v>
      </c>
      <c r="C54" t="str">
        <f t="shared" ref="C54:C61" si="9">IF(B54 = B$62, A54, "")</f>
        <v/>
      </c>
      <c r="D54" s="15">
        <f t="shared" ref="D54:D61" si="10">IF(C54 = A54, 1+D42, 0+D42)</f>
        <v>3</v>
      </c>
    </row>
    <row r="55" spans="1:29" ht="13.2" x14ac:dyDescent="0.25">
      <c r="A55" s="7" t="s">
        <v>6</v>
      </c>
      <c r="B55" s="22">
        <f t="shared" si="8"/>
        <v>6.333333333333333</v>
      </c>
      <c r="C55" t="str">
        <f t="shared" si="9"/>
        <v/>
      </c>
      <c r="D55" s="15">
        <f t="shared" si="10"/>
        <v>2</v>
      </c>
    </row>
    <row r="56" spans="1:29" ht="13.2" x14ac:dyDescent="0.25">
      <c r="A56" s="9" t="s">
        <v>8</v>
      </c>
      <c r="B56" s="22">
        <f t="shared" si="8"/>
        <v>7.25</v>
      </c>
      <c r="C56" t="str">
        <f t="shared" si="9"/>
        <v/>
      </c>
      <c r="D56" s="15">
        <f t="shared" si="10"/>
        <v>3</v>
      </c>
    </row>
    <row r="57" spans="1:29" ht="13.2" x14ac:dyDescent="0.25">
      <c r="A57" s="10" t="s">
        <v>10</v>
      </c>
      <c r="B57" s="22">
        <f t="shared" si="8"/>
        <v>0</v>
      </c>
      <c r="C57" t="str">
        <f t="shared" si="9"/>
        <v/>
      </c>
      <c r="D57" s="15">
        <f t="shared" si="10"/>
        <v>0</v>
      </c>
    </row>
    <row r="58" spans="1:29" ht="13.2" x14ac:dyDescent="0.25">
      <c r="A58" s="11" t="s">
        <v>11</v>
      </c>
      <c r="B58" s="22">
        <f t="shared" si="8"/>
        <v>6.25</v>
      </c>
      <c r="C58" t="str">
        <f t="shared" si="9"/>
        <v/>
      </c>
      <c r="D58" s="15">
        <f t="shared" si="10"/>
        <v>3</v>
      </c>
    </row>
    <row r="59" spans="1:29" ht="13.2" x14ac:dyDescent="0.25">
      <c r="A59" s="12" t="s">
        <v>12</v>
      </c>
      <c r="B59" s="22">
        <f t="shared" si="8"/>
        <v>8.1428571428571423</v>
      </c>
      <c r="C59" t="str">
        <f t="shared" si="9"/>
        <v>D66</v>
      </c>
      <c r="D59" s="15">
        <f t="shared" si="10"/>
        <v>7</v>
      </c>
    </row>
    <row r="60" spans="1:29" ht="13.2" x14ac:dyDescent="0.25">
      <c r="A60" s="13" t="s">
        <v>14</v>
      </c>
      <c r="B60" s="22">
        <f t="shared" si="8"/>
        <v>8</v>
      </c>
      <c r="C60" t="str">
        <f t="shared" si="9"/>
        <v/>
      </c>
      <c r="D60" s="15">
        <f t="shared" si="10"/>
        <v>5</v>
      </c>
    </row>
    <row r="61" spans="1:29" ht="13.2" x14ac:dyDescent="0.25">
      <c r="A61" s="14" t="s">
        <v>15</v>
      </c>
      <c r="B61" s="22">
        <f t="shared" si="8"/>
        <v>7.5</v>
      </c>
      <c r="C61" t="str">
        <f t="shared" si="9"/>
        <v/>
      </c>
      <c r="D61" s="15">
        <f t="shared" si="10"/>
        <v>1</v>
      </c>
    </row>
    <row r="62" spans="1:29" ht="13.2" x14ac:dyDescent="0.25">
      <c r="A62" s="20" t="s">
        <v>29</v>
      </c>
      <c r="B62" s="2">
        <f>MAX(B54:B61)</f>
        <v>8.1428571428571423</v>
      </c>
      <c r="C62" s="3"/>
      <c r="D62" s="3"/>
    </row>
    <row r="63" spans="1:29" ht="13.2" x14ac:dyDescent="0.25">
      <c r="A63" s="3" t="s">
        <v>30</v>
      </c>
      <c r="B63" s="3"/>
      <c r="C63" s="3" t="str">
        <f>IF(SUM(C54:C61) = "", "Gelijkspel", "")</f>
        <v/>
      </c>
      <c r="D63" s="2">
        <f>SUM(D54:D61)</f>
        <v>24</v>
      </c>
      <c r="E63" t="str">
        <f>IF(D63 = $B$6, "Resultaat", "")</f>
        <v/>
      </c>
    </row>
    <row r="65" spans="1:5" ht="13.2" x14ac:dyDescent="0.25">
      <c r="A65" s="2">
        <f>$B$6 - D63</f>
        <v>1</v>
      </c>
      <c r="B65" s="3" t="s">
        <v>26</v>
      </c>
      <c r="C65" s="3" t="s">
        <v>27</v>
      </c>
      <c r="D65" s="20" t="s">
        <v>28</v>
      </c>
    </row>
    <row r="66" spans="1:5" ht="13.2" x14ac:dyDescent="0.25">
      <c r="A66" s="6" t="s">
        <v>4</v>
      </c>
      <c r="B66" s="22">
        <f t="shared" ref="B66:B73" si="11">IF($F13 &gt; 0, $D13 / ($D54+1), 0)</f>
        <v>6.5</v>
      </c>
      <c r="C66" t="str">
        <f t="shared" ref="C66:C73" si="12">IF(B66 = B$74, A66, "")</f>
        <v/>
      </c>
      <c r="D66" s="15">
        <f t="shared" ref="D66:D73" si="13">IF(C66 = A66, 1+D54, 0+D54)</f>
        <v>3</v>
      </c>
    </row>
    <row r="67" spans="1:5" ht="13.2" x14ac:dyDescent="0.25">
      <c r="A67" s="7" t="s">
        <v>6</v>
      </c>
      <c r="B67" s="22">
        <f t="shared" si="11"/>
        <v>6.333333333333333</v>
      </c>
      <c r="C67" t="str">
        <f t="shared" si="12"/>
        <v/>
      </c>
      <c r="D67" s="15">
        <f t="shared" si="13"/>
        <v>2</v>
      </c>
    </row>
    <row r="68" spans="1:5" ht="13.2" x14ac:dyDescent="0.25">
      <c r="A68" s="9" t="s">
        <v>8</v>
      </c>
      <c r="B68" s="22">
        <f t="shared" si="11"/>
        <v>7.25</v>
      </c>
      <c r="C68" t="str">
        <f t="shared" si="12"/>
        <v/>
      </c>
      <c r="D68" s="15">
        <f t="shared" si="13"/>
        <v>3</v>
      </c>
    </row>
    <row r="69" spans="1:5" ht="13.2" x14ac:dyDescent="0.25">
      <c r="A69" s="10" t="s">
        <v>10</v>
      </c>
      <c r="B69" s="22">
        <f t="shared" si="11"/>
        <v>0</v>
      </c>
      <c r="C69" t="str">
        <f t="shared" si="12"/>
        <v/>
      </c>
      <c r="D69" s="15">
        <f t="shared" si="13"/>
        <v>0</v>
      </c>
    </row>
    <row r="70" spans="1:5" ht="13.2" x14ac:dyDescent="0.25">
      <c r="A70" s="11" t="s">
        <v>11</v>
      </c>
      <c r="B70" s="22">
        <f t="shared" si="11"/>
        <v>6.25</v>
      </c>
      <c r="C70" t="str">
        <f t="shared" si="12"/>
        <v/>
      </c>
      <c r="D70" s="15">
        <f t="shared" si="13"/>
        <v>3</v>
      </c>
    </row>
    <row r="71" spans="1:5" ht="13.2" x14ac:dyDescent="0.25">
      <c r="A71" s="12" t="s">
        <v>12</v>
      </c>
      <c r="B71" s="22">
        <f t="shared" si="11"/>
        <v>7.125</v>
      </c>
      <c r="C71" t="str">
        <f t="shared" si="12"/>
        <v/>
      </c>
      <c r="D71" s="15">
        <f t="shared" si="13"/>
        <v>7</v>
      </c>
    </row>
    <row r="72" spans="1:5" ht="13.2" x14ac:dyDescent="0.25">
      <c r="A72" s="13" t="s">
        <v>14</v>
      </c>
      <c r="B72" s="22">
        <f t="shared" si="11"/>
        <v>8</v>
      </c>
      <c r="C72" t="str">
        <f t="shared" si="12"/>
        <v>GL</v>
      </c>
      <c r="D72" s="15">
        <f t="shared" si="13"/>
        <v>6</v>
      </c>
    </row>
    <row r="73" spans="1:5" ht="13.2" x14ac:dyDescent="0.25">
      <c r="A73" s="14" t="s">
        <v>15</v>
      </c>
      <c r="B73" s="22">
        <f t="shared" si="11"/>
        <v>7.5</v>
      </c>
      <c r="C73" t="str">
        <f t="shared" si="12"/>
        <v/>
      </c>
      <c r="D73" s="15">
        <f t="shared" si="13"/>
        <v>1</v>
      </c>
    </row>
    <row r="74" spans="1:5" ht="13.2" x14ac:dyDescent="0.25">
      <c r="A74" s="20" t="s">
        <v>29</v>
      </c>
      <c r="B74" s="2">
        <f>MAX(B66:B73)</f>
        <v>8</v>
      </c>
      <c r="C74" s="3"/>
      <c r="D74" s="3"/>
    </row>
    <row r="75" spans="1:5" ht="13.2" x14ac:dyDescent="0.25">
      <c r="A75" s="3" t="s">
        <v>30</v>
      </c>
      <c r="B75" s="3"/>
      <c r="C75" s="3" t="str">
        <f>IF(SUM(C66:C73) = "", "Gelijkspel", "")</f>
        <v/>
      </c>
      <c r="D75" s="2">
        <f>SUM(D66:D73)</f>
        <v>25</v>
      </c>
      <c r="E75" t="str">
        <f>IF(D75 = $B$6, "Resultaat", "")</f>
        <v>Resultaat</v>
      </c>
    </row>
    <row r="77" spans="1:5" ht="13.2" x14ac:dyDescent="0.25">
      <c r="A77" s="2">
        <f>$B$6 - D75</f>
        <v>0</v>
      </c>
      <c r="B77" s="3" t="s">
        <v>26</v>
      </c>
      <c r="C77" s="3" t="s">
        <v>27</v>
      </c>
      <c r="D77" s="20" t="s">
        <v>28</v>
      </c>
    </row>
    <row r="78" spans="1:5" ht="13.2" x14ac:dyDescent="0.25">
      <c r="A78" s="6" t="s">
        <v>4</v>
      </c>
      <c r="B78" s="22">
        <f t="shared" ref="B78:B85" si="14">IF($F13 &gt; 0, $D13 / ($D66+1), 0)</f>
        <v>6.5</v>
      </c>
      <c r="C78" t="str">
        <f t="shared" ref="C78:C85" si="15">IF(B78 = B$86, A78, "")</f>
        <v/>
      </c>
      <c r="D78" s="15">
        <f t="shared" ref="D78:D85" si="16">IF(C78 = A78, 1+D66, 0+D66)</f>
        <v>3</v>
      </c>
    </row>
    <row r="79" spans="1:5" ht="13.2" x14ac:dyDescent="0.25">
      <c r="A79" s="7" t="s">
        <v>6</v>
      </c>
      <c r="B79" s="22">
        <f t="shared" si="14"/>
        <v>6.333333333333333</v>
      </c>
      <c r="C79" t="str">
        <f t="shared" si="15"/>
        <v/>
      </c>
      <c r="D79" s="15">
        <f t="shared" si="16"/>
        <v>2</v>
      </c>
    </row>
    <row r="80" spans="1:5" ht="13.2" x14ac:dyDescent="0.25">
      <c r="A80" s="9" t="s">
        <v>8</v>
      </c>
      <c r="B80" s="22">
        <f t="shared" si="14"/>
        <v>7.25</v>
      </c>
      <c r="C80" t="str">
        <f t="shared" si="15"/>
        <v/>
      </c>
      <c r="D80" s="15">
        <f t="shared" si="16"/>
        <v>3</v>
      </c>
    </row>
    <row r="81" spans="1:5" ht="13.2" x14ac:dyDescent="0.25">
      <c r="A81" s="10" t="s">
        <v>10</v>
      </c>
      <c r="B81" s="22">
        <f t="shared" si="14"/>
        <v>0</v>
      </c>
      <c r="C81" t="str">
        <f t="shared" si="15"/>
        <v/>
      </c>
      <c r="D81" s="15">
        <f t="shared" si="16"/>
        <v>0</v>
      </c>
    </row>
    <row r="82" spans="1:5" ht="13.2" x14ac:dyDescent="0.25">
      <c r="A82" s="11" t="s">
        <v>11</v>
      </c>
      <c r="B82" s="22">
        <f t="shared" si="14"/>
        <v>6.25</v>
      </c>
      <c r="C82" t="str">
        <f t="shared" si="15"/>
        <v/>
      </c>
      <c r="D82" s="15">
        <f t="shared" si="16"/>
        <v>3</v>
      </c>
    </row>
    <row r="83" spans="1:5" ht="13.2" x14ac:dyDescent="0.25">
      <c r="A83" s="12" t="s">
        <v>12</v>
      </c>
      <c r="B83" s="22">
        <f t="shared" si="14"/>
        <v>7.125</v>
      </c>
      <c r="C83" t="str">
        <f t="shared" si="15"/>
        <v/>
      </c>
      <c r="D83" s="15">
        <f t="shared" si="16"/>
        <v>7</v>
      </c>
    </row>
    <row r="84" spans="1:5" ht="13.2" x14ac:dyDescent="0.25">
      <c r="A84" s="13" t="s">
        <v>14</v>
      </c>
      <c r="B84" s="22">
        <f t="shared" si="14"/>
        <v>6.8571428571428568</v>
      </c>
      <c r="C84" t="str">
        <f t="shared" si="15"/>
        <v/>
      </c>
      <c r="D84" s="15">
        <f t="shared" si="16"/>
        <v>6</v>
      </c>
    </row>
    <row r="85" spans="1:5" ht="13.2" x14ac:dyDescent="0.25">
      <c r="A85" s="14" t="s">
        <v>15</v>
      </c>
      <c r="B85" s="22">
        <f t="shared" si="14"/>
        <v>7.5</v>
      </c>
      <c r="C85" t="str">
        <f t="shared" si="15"/>
        <v>DNL</v>
      </c>
      <c r="D85" s="15">
        <f t="shared" si="16"/>
        <v>2</v>
      </c>
    </row>
    <row r="86" spans="1:5" ht="13.2" x14ac:dyDescent="0.25">
      <c r="A86" s="20" t="s">
        <v>29</v>
      </c>
      <c r="B86" s="2">
        <f>MAX(B78:B85)</f>
        <v>7.5</v>
      </c>
      <c r="C86" s="3"/>
      <c r="D86" s="3"/>
    </row>
    <row r="87" spans="1:5" ht="13.2" x14ac:dyDescent="0.25">
      <c r="A87" s="3" t="s">
        <v>30</v>
      </c>
      <c r="B87" s="3"/>
      <c r="C87" s="3" t="str">
        <f>IF(SUM(C78:C85) = "", "Gelijkspel", "")</f>
        <v/>
      </c>
      <c r="D87" s="2">
        <f>SUM(D78:D85)</f>
        <v>26</v>
      </c>
      <c r="E87" t="str">
        <f>IF(D87 = $B$6, "Resultaat", "")</f>
        <v/>
      </c>
    </row>
  </sheetData>
  <mergeCells count="2">
    <mergeCell ref="A10:G10"/>
    <mergeCell ref="A27:G27"/>
  </mergeCells>
  <conditionalFormatting sqref="E39:E87">
    <cfRule type="notContainsBlanks" dxfId="0" priority="1">
      <formula>LEN(TRIM(E39))&gt;0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Friso's Laptop</dc:creator>
  <cp:lastModifiedBy>Friso's Laptop</cp:lastModifiedBy>
  <dcterms:created xsi:type="dcterms:W3CDTF">2020-07-14T18:39:02Z</dcterms:created>
  <dcterms:modified xsi:type="dcterms:W3CDTF">2020-07-14T18:39:02Z</dcterms:modified>
</cp:coreProperties>
</file>